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N2016\CNs-00370-00371 - K L 2016 Rate Case\DR1 - PSC1\LGE\SRR Assigned\LGE PSC 1-54\1-SSeelyeExhibits\"/>
    </mc:Choice>
  </mc:AlternateContent>
  <bookViews>
    <workbookView xWindow="14385" yWindow="-15" windowWidth="2895" windowHeight="6450" tabRatio="781"/>
  </bookViews>
  <sheets>
    <sheet name="LG&amp;E RATE SUMMARY" sheetId="8" r:id="rId1"/>
    <sheet name="LED" sheetId="13" r:id="rId2"/>
    <sheet name="BY RATE CODE" sheetId="4" r:id="rId3"/>
    <sheet name="kWh" sheetId="9" r:id="rId4"/>
    <sheet name="FIXTURES ONLY" sheetId="1" r:id="rId5"/>
    <sheet name="FIXTURES &amp; UG POLE" sheetId="2" r:id="rId6"/>
    <sheet name="BASES" sheetId="3" r:id="rId7"/>
    <sheet name="Vict-London-Wood" sheetId="12" r:id="rId8"/>
    <sheet name="Material costs" sheetId="5" r:id="rId9"/>
    <sheet name="Cobra Comparison" sheetId="6" r:id="rId10"/>
    <sheet name="Duplicate Rate Codes" sheetId="7" r:id="rId11"/>
    <sheet name="Reference Sources" sheetId="11" r:id="rId12"/>
  </sheets>
  <definedNames>
    <definedName name="_xlnm._FilterDatabase" localSheetId="1" hidden="1">LED!$B$115:$G$1650</definedName>
    <definedName name="_xlnm._FilterDatabase" localSheetId="0" hidden="1">'LG&amp;E RATE SUMMARY'!$B$119:$G$1654</definedName>
    <definedName name="_xlnm.Print_Area" localSheetId="5">'FIXTURES &amp; UG POLE'!$I$1:$AP$220</definedName>
    <definedName name="_xlnm.Print_Area" localSheetId="4">'FIXTURES ONLY'!$I$1:$AA$135</definedName>
    <definedName name="_xlnm.Print_Area" localSheetId="1">LED!$A$5:$CT$23</definedName>
    <definedName name="_xlnm.Print_Area" localSheetId="0">'LG&amp;E RATE SUMMARY'!$A$5:$CK$23</definedName>
    <definedName name="_xlnm.Print_Titles" localSheetId="1">LED!$A:$A</definedName>
    <definedName name="_xlnm.Print_Titles" localSheetId="0">'LG&amp;E RATE SUMMARY'!$A:$A</definedName>
  </definedNames>
  <calcPr calcId="171027" calcMode="manual"/>
</workbook>
</file>

<file path=xl/calcChain.xml><?xml version="1.0" encoding="utf-8"?>
<calcChain xmlns="http://schemas.openxmlformats.org/spreadsheetml/2006/main">
  <c r="G1652" i="13" l="1"/>
  <c r="F1652" i="13"/>
  <c r="E1652" i="13"/>
  <c r="D1652" i="13"/>
  <c r="F112" i="13"/>
  <c r="C110" i="13"/>
  <c r="C109" i="13"/>
  <c r="C108" i="13"/>
  <c r="C103" i="13"/>
  <c r="C101" i="13"/>
  <c r="C100" i="13"/>
  <c r="C95" i="13"/>
  <c r="CI21" i="13"/>
  <c r="CF21" i="13"/>
  <c r="CE21" i="13"/>
  <c r="CD21" i="13"/>
  <c r="CC21" i="13"/>
  <c r="BX21" i="13"/>
  <c r="BW21" i="13"/>
  <c r="BV21" i="13"/>
  <c r="BU21" i="13"/>
  <c r="BT21" i="13"/>
  <c r="BS21" i="13"/>
  <c r="BR21" i="13"/>
  <c r="BQ21" i="13"/>
  <c r="BP21" i="13"/>
  <c r="BO21" i="13"/>
  <c r="BN21" i="13"/>
  <c r="BM21" i="13"/>
  <c r="BL21" i="13"/>
  <c r="BK21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K21" i="13"/>
  <c r="J21" i="13"/>
  <c r="I21" i="13"/>
  <c r="H21" i="13"/>
  <c r="G21" i="13"/>
  <c r="F21" i="13"/>
  <c r="E21" i="13"/>
  <c r="D21" i="13"/>
  <c r="C21" i="13"/>
  <c r="CI19" i="13"/>
  <c r="CF19" i="13"/>
  <c r="CE19" i="13"/>
  <c r="CD19" i="13"/>
  <c r="CC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K19" i="13"/>
  <c r="J19" i="13"/>
  <c r="I19" i="13"/>
  <c r="H19" i="13"/>
  <c r="G19" i="13"/>
  <c r="F19" i="13"/>
  <c r="E19" i="13"/>
  <c r="D19" i="13"/>
  <c r="C19" i="13"/>
  <c r="CI17" i="13"/>
  <c r="BS17" i="13"/>
  <c r="BS23" i="13" s="1"/>
  <c r="CH15" i="13"/>
  <c r="CH17" i="13" s="1"/>
  <c r="CH23" i="13" s="1"/>
  <c r="CG15" i="13"/>
  <c r="CG17" i="13" s="1"/>
  <c r="CG23" i="13" s="1"/>
  <c r="CF15" i="13"/>
  <c r="CF17" i="13" s="1"/>
  <c r="CE15" i="13"/>
  <c r="CE17" i="13" s="1"/>
  <c r="CE23" i="13" s="1"/>
  <c r="CD15" i="13"/>
  <c r="CD17" i="13" s="1"/>
  <c r="CD23" i="13" s="1"/>
  <c r="CC15" i="13"/>
  <c r="CC17" i="13" s="1"/>
  <c r="CA15" i="13"/>
  <c r="CB15" i="13" s="1"/>
  <c r="CB17" i="13" s="1"/>
  <c r="CB23" i="13" s="1"/>
  <c r="BZ15" i="13"/>
  <c r="BZ17" i="13" s="1"/>
  <c r="BZ23" i="13" s="1"/>
  <c r="BY15" i="13"/>
  <c r="BY17" i="13" s="1"/>
  <c r="BY23" i="13" s="1"/>
  <c r="BX15" i="13"/>
  <c r="BX17" i="13" s="1"/>
  <c r="BW15" i="13"/>
  <c r="BW17" i="13" s="1"/>
  <c r="BV15" i="13"/>
  <c r="BV17" i="13" s="1"/>
  <c r="BV23" i="13" s="1"/>
  <c r="BU15" i="13"/>
  <c r="BU17" i="13" s="1"/>
  <c r="BT15" i="13"/>
  <c r="BT17" i="13" s="1"/>
  <c r="BS15" i="13"/>
  <c r="BR15" i="13"/>
  <c r="BR17" i="13" s="1"/>
  <c r="BQ15" i="13"/>
  <c r="BQ17" i="13" s="1"/>
  <c r="BP15" i="13"/>
  <c r="BP17" i="13" s="1"/>
  <c r="BO15" i="13"/>
  <c r="BO17" i="13" s="1"/>
  <c r="BN15" i="13"/>
  <c r="BN17" i="13" s="1"/>
  <c r="BN23" i="13" s="1"/>
  <c r="BM15" i="13"/>
  <c r="BM17" i="13" s="1"/>
  <c r="BM23" i="13" s="1"/>
  <c r="BL15" i="13"/>
  <c r="BL17" i="13" s="1"/>
  <c r="BK15" i="13"/>
  <c r="BK17" i="13" s="1"/>
  <c r="BJ15" i="13"/>
  <c r="BJ17" i="13" s="1"/>
  <c r="BI15" i="13"/>
  <c r="BI17" i="13" s="1"/>
  <c r="BH15" i="13"/>
  <c r="BH17" i="13" s="1"/>
  <c r="BG15" i="13"/>
  <c r="BG17" i="13" s="1"/>
  <c r="BG23" i="13" s="1"/>
  <c r="BF15" i="13"/>
  <c r="BF17" i="13" s="1"/>
  <c r="BF23" i="13" s="1"/>
  <c r="BE15" i="13"/>
  <c r="BE17" i="13" s="1"/>
  <c r="BD15" i="13"/>
  <c r="BD17" i="13" s="1"/>
  <c r="BC15" i="13"/>
  <c r="BC17" i="13" s="1"/>
  <c r="BB15" i="13"/>
  <c r="BB17" i="13" s="1"/>
  <c r="BA15" i="13"/>
  <c r="BA17" i="13" s="1"/>
  <c r="AZ15" i="13"/>
  <c r="AZ17" i="13" s="1"/>
  <c r="AY15" i="13"/>
  <c r="AY17" i="13" s="1"/>
  <c r="AX15" i="13"/>
  <c r="AX17" i="13" s="1"/>
  <c r="AX23" i="13" s="1"/>
  <c r="AW15" i="13"/>
  <c r="AW17" i="13" s="1"/>
  <c r="AV15" i="13"/>
  <c r="AV17" i="13" s="1"/>
  <c r="AV23" i="13" s="1"/>
  <c r="AU15" i="13"/>
  <c r="AU17" i="13" s="1"/>
  <c r="AT15" i="13"/>
  <c r="AT17" i="13" s="1"/>
  <c r="AT23" i="13" s="1"/>
  <c r="AR15" i="13"/>
  <c r="AR17" i="13" s="1"/>
  <c r="AQ15" i="13"/>
  <c r="AQ17" i="13" s="1"/>
  <c r="AP15" i="13"/>
  <c r="AP17" i="13" s="1"/>
  <c r="AO15" i="13"/>
  <c r="AO17" i="13" s="1"/>
  <c r="AO23" i="13" s="1"/>
  <c r="AN15" i="13"/>
  <c r="AN17" i="13" s="1"/>
  <c r="AM15" i="13"/>
  <c r="AM17" i="13" s="1"/>
  <c r="AL15" i="13"/>
  <c r="AL17" i="13" s="1"/>
  <c r="AK15" i="13"/>
  <c r="AK17" i="13" s="1"/>
  <c r="AJ15" i="13"/>
  <c r="AJ17" i="13" s="1"/>
  <c r="AI15" i="13"/>
  <c r="AI17" i="13" s="1"/>
  <c r="AH15" i="13"/>
  <c r="AH17" i="13" s="1"/>
  <c r="AG15" i="13"/>
  <c r="AG17" i="13" s="1"/>
  <c r="AG23" i="13" s="1"/>
  <c r="AF15" i="13"/>
  <c r="AF17" i="13" s="1"/>
  <c r="AE15" i="13"/>
  <c r="AE17" i="13" s="1"/>
  <c r="AD15" i="13"/>
  <c r="AD17" i="13" s="1"/>
  <c r="AC15" i="13"/>
  <c r="AC17" i="13" s="1"/>
  <c r="AB15" i="13"/>
  <c r="AB17" i="13" s="1"/>
  <c r="AA15" i="13"/>
  <c r="AA17" i="13" s="1"/>
  <c r="Z15" i="13"/>
  <c r="Z17" i="13" s="1"/>
  <c r="Y15" i="13"/>
  <c r="Y17" i="13" s="1"/>
  <c r="Y23" i="13" s="1"/>
  <c r="X15" i="13"/>
  <c r="X17" i="13" s="1"/>
  <c r="X23" i="13" s="1"/>
  <c r="W15" i="13"/>
  <c r="W17" i="13" s="1"/>
  <c r="V15" i="13"/>
  <c r="V17" i="13" s="1"/>
  <c r="U15" i="13"/>
  <c r="U17" i="13" s="1"/>
  <c r="T15" i="13"/>
  <c r="T17" i="13" s="1"/>
  <c r="S15" i="13"/>
  <c r="S17" i="13" s="1"/>
  <c r="R15" i="13"/>
  <c r="R17" i="13" s="1"/>
  <c r="Q15" i="13"/>
  <c r="Q17" i="13" s="1"/>
  <c r="Q23" i="13" s="1"/>
  <c r="P15" i="13"/>
  <c r="P17" i="13" s="1"/>
  <c r="O15" i="13"/>
  <c r="O17" i="13" s="1"/>
  <c r="O23" i="13" s="1"/>
  <c r="N15" i="13"/>
  <c r="N17" i="13" s="1"/>
  <c r="M15" i="13"/>
  <c r="M17" i="13" s="1"/>
  <c r="L15" i="13"/>
  <c r="L17" i="13" s="1"/>
  <c r="L23" i="13" s="1"/>
  <c r="K15" i="13"/>
  <c r="K17" i="13" s="1"/>
  <c r="J15" i="13"/>
  <c r="J17" i="13" s="1"/>
  <c r="I15" i="13"/>
  <c r="I17" i="13" s="1"/>
  <c r="H15" i="13"/>
  <c r="H17" i="13" s="1"/>
  <c r="H23" i="13" s="1"/>
  <c r="G15" i="13"/>
  <c r="G17" i="13" s="1"/>
  <c r="G23" i="13" s="1"/>
  <c r="F15" i="13"/>
  <c r="F17" i="13" s="1"/>
  <c r="E15" i="13"/>
  <c r="E17" i="13" s="1"/>
  <c r="D15" i="13"/>
  <c r="D17" i="13" s="1"/>
  <c r="C15" i="13"/>
  <c r="C17" i="13" s="1"/>
  <c r="CF8" i="13"/>
  <c r="CE8" i="13"/>
  <c r="CD8" i="13"/>
  <c r="CC8" i="13"/>
  <c r="BX8" i="13"/>
  <c r="BW8" i="13"/>
  <c r="BV8" i="13"/>
  <c r="BU8" i="13"/>
  <c r="BT8" i="13"/>
  <c r="BS8" i="13"/>
  <c r="BR8" i="13"/>
  <c r="BQ8" i="13"/>
  <c r="BP8" i="13"/>
  <c r="BO8" i="13"/>
  <c r="BN8" i="13"/>
  <c r="BM8" i="13"/>
  <c r="BL8" i="13"/>
  <c r="BK8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K8" i="13"/>
  <c r="J8" i="13"/>
  <c r="I8" i="13"/>
  <c r="G8" i="13"/>
  <c r="E8" i="13"/>
  <c r="C8" i="13"/>
  <c r="D23" i="13" l="1"/>
  <c r="E23" i="13"/>
  <c r="M23" i="13"/>
  <c r="U23" i="13"/>
  <c r="AC23" i="13"/>
  <c r="N23" i="13"/>
  <c r="V23" i="13"/>
  <c r="AD23" i="13"/>
  <c r="AL23" i="13"/>
  <c r="AU23" i="13"/>
  <c r="BC23" i="13"/>
  <c r="BK23" i="13"/>
  <c r="R23" i="13"/>
  <c r="Z23" i="13"/>
  <c r="AY23" i="13"/>
  <c r="AE23" i="13"/>
  <c r="BD23" i="13"/>
  <c r="BT23" i="13"/>
  <c r="P23" i="13"/>
  <c r="AF23" i="13"/>
  <c r="AN23" i="13"/>
  <c r="AW23" i="13"/>
  <c r="BE23" i="13"/>
  <c r="BU23" i="13"/>
  <c r="CI23" i="13"/>
  <c r="J23" i="13"/>
  <c r="AH23" i="13"/>
  <c r="AP23" i="13"/>
  <c r="BO23" i="13"/>
  <c r="BW23" i="13"/>
  <c r="CF23" i="13"/>
  <c r="D112" i="13"/>
  <c r="G112" i="13" s="1"/>
  <c r="C23" i="13"/>
  <c r="K23" i="13"/>
  <c r="S23" i="13"/>
  <c r="AA23" i="13"/>
  <c r="AI23" i="13"/>
  <c r="AQ23" i="13"/>
  <c r="AZ23" i="13"/>
  <c r="BH23" i="13"/>
  <c r="BP23" i="13"/>
  <c r="BX23" i="13"/>
  <c r="T23" i="13"/>
  <c r="AB23" i="13"/>
  <c r="AJ23" i="13"/>
  <c r="AR23" i="13"/>
  <c r="BA23" i="13"/>
  <c r="BI23" i="13"/>
  <c r="BQ23" i="13"/>
  <c r="CA17" i="13"/>
  <c r="CA23" i="13" s="1"/>
  <c r="CC23" i="13"/>
  <c r="F23" i="13"/>
  <c r="W23" i="13"/>
  <c r="AM23" i="13"/>
  <c r="BL23" i="13"/>
  <c r="BR23" i="13"/>
  <c r="I23" i="13"/>
  <c r="BB23" i="13"/>
  <c r="AK23" i="13"/>
  <c r="BJ23" i="13"/>
  <c r="E1656" i="8" l="1"/>
  <c r="F116" i="8"/>
  <c r="G1656" i="8"/>
  <c r="S43" i="12" l="1"/>
  <c r="N43" i="12"/>
  <c r="S42" i="12"/>
  <c r="N42" i="12"/>
  <c r="S41" i="12"/>
  <c r="N41" i="12"/>
  <c r="S40" i="12"/>
  <c r="N40" i="12"/>
  <c r="S39" i="12"/>
  <c r="N39" i="12"/>
  <c r="S34" i="12"/>
  <c r="N34" i="12"/>
  <c r="S33" i="12"/>
  <c r="N33" i="12"/>
  <c r="S32" i="12"/>
  <c r="N32" i="12"/>
  <c r="S31" i="12"/>
  <c r="N31" i="12"/>
  <c r="S30" i="12"/>
  <c r="N30" i="12"/>
  <c r="S29" i="12"/>
  <c r="N29" i="12"/>
  <c r="S28" i="12"/>
  <c r="N28" i="12"/>
  <c r="S27" i="12"/>
  <c r="S35" i="12" s="1"/>
  <c r="N27" i="12"/>
  <c r="I23" i="12"/>
  <c r="I24" i="12" s="1"/>
  <c r="S19" i="12"/>
  <c r="N19" i="12"/>
  <c r="S18" i="12"/>
  <c r="N18" i="12"/>
  <c r="I18" i="12"/>
  <c r="S17" i="12"/>
  <c r="N17" i="12"/>
  <c r="I17" i="12"/>
  <c r="S16" i="12"/>
  <c r="N16" i="12"/>
  <c r="I16" i="12"/>
  <c r="S15" i="12"/>
  <c r="N15" i="12"/>
  <c r="S10" i="12"/>
  <c r="N10" i="12"/>
  <c r="S9" i="12"/>
  <c r="N9" i="12"/>
  <c r="I9" i="12"/>
  <c r="I10" i="12" s="1"/>
  <c r="D9" i="12"/>
  <c r="S8" i="12"/>
  <c r="N8" i="12"/>
  <c r="S7" i="12"/>
  <c r="N7" i="12"/>
  <c r="S6" i="12"/>
  <c r="N6" i="12"/>
  <c r="S5" i="12"/>
  <c r="N5" i="12"/>
  <c r="S4" i="12"/>
  <c r="N4" i="12"/>
  <c r="I4" i="12"/>
  <c r="D4" i="12"/>
  <c r="S3" i="12"/>
  <c r="N3" i="12"/>
  <c r="I3" i="12"/>
  <c r="D3" i="12"/>
  <c r="D2" i="12"/>
  <c r="D5" i="12" s="1"/>
  <c r="N11" i="12" l="1"/>
  <c r="S44" i="12"/>
  <c r="I5" i="12"/>
  <c r="N20" i="12"/>
  <c r="N21" i="12" s="1"/>
  <c r="N22" i="12" s="1"/>
  <c r="I19" i="12"/>
  <c r="S20" i="12"/>
  <c r="S11" i="12"/>
  <c r="S12" i="12" s="1"/>
  <c r="S13" i="12" s="1"/>
  <c r="N35" i="12"/>
  <c r="N44" i="12"/>
  <c r="I6" i="12"/>
  <c r="I7" i="12" s="1"/>
  <c r="I11" i="12"/>
  <c r="I12" i="12" s="1"/>
  <c r="S36" i="12"/>
  <c r="S37" i="12" s="1"/>
  <c r="S47" i="12" s="1"/>
  <c r="E29" i="1" s="1"/>
  <c r="N12" i="12"/>
  <c r="N13" i="12" s="1"/>
  <c r="S21" i="12"/>
  <c r="S22" i="12" s="1"/>
  <c r="D6" i="12"/>
  <c r="D7" i="12" s="1"/>
  <c r="I25" i="12"/>
  <c r="I26" i="12" s="1"/>
  <c r="S45" i="12"/>
  <c r="S46" i="12"/>
  <c r="I20" i="12"/>
  <c r="I21" i="12" s="1"/>
  <c r="N45" i="12"/>
  <c r="N46" i="12" s="1"/>
  <c r="D10" i="12"/>
  <c r="D11" i="12" s="1"/>
  <c r="N36" i="12" l="1"/>
  <c r="N37" i="12" s="1"/>
  <c r="N47" i="12" s="1"/>
  <c r="E27" i="1" s="1"/>
  <c r="N23" i="12"/>
  <c r="E26" i="1" s="1"/>
  <c r="D13" i="12"/>
  <c r="CA15" i="8" s="1"/>
  <c r="I27" i="12"/>
  <c r="CH15" i="8" s="1"/>
  <c r="S23" i="12"/>
  <c r="E28" i="1" s="1"/>
  <c r="I13" i="12"/>
  <c r="CG15" i="8" s="1"/>
  <c r="CB15" i="8" l="1"/>
  <c r="C114" i="8" l="1"/>
  <c r="C113" i="8"/>
  <c r="D1656" i="8"/>
  <c r="C112" i="8"/>
  <c r="C104" i="8"/>
  <c r="C107" i="8"/>
  <c r="C105" i="8"/>
  <c r="F1656" i="8"/>
  <c r="D116" i="8" l="1"/>
  <c r="G116" i="8" s="1"/>
  <c r="C99" i="8"/>
  <c r="O21" i="11" l="1"/>
  <c r="N20" i="11"/>
  <c r="M20" i="11"/>
  <c r="N19" i="11"/>
  <c r="N21" i="11" s="1"/>
  <c r="M19" i="11"/>
  <c r="O15" i="11"/>
  <c r="N14" i="11"/>
  <c r="M14" i="11"/>
  <c r="N13" i="11"/>
  <c r="N15" i="11" s="1"/>
  <c r="M13" i="11"/>
  <c r="M15" i="11" s="1"/>
  <c r="O9" i="11"/>
  <c r="N9" i="11"/>
  <c r="M9" i="11"/>
  <c r="I21" i="11"/>
  <c r="E21" i="11"/>
  <c r="H20" i="11"/>
  <c r="G20" i="11"/>
  <c r="D20" i="11"/>
  <c r="C20" i="11"/>
  <c r="H19" i="11"/>
  <c r="H21" i="11" s="1"/>
  <c r="G19" i="11"/>
  <c r="D19" i="11"/>
  <c r="C19" i="11"/>
  <c r="I15" i="11"/>
  <c r="E15" i="11"/>
  <c r="H14" i="11"/>
  <c r="G14" i="11"/>
  <c r="G15" i="11" s="1"/>
  <c r="D14" i="11"/>
  <c r="C14" i="11"/>
  <c r="H13" i="11"/>
  <c r="H15" i="11" s="1"/>
  <c r="G13" i="11"/>
  <c r="D13" i="11"/>
  <c r="D15" i="11" s="1"/>
  <c r="C13" i="11"/>
  <c r="C15" i="11" s="1"/>
  <c r="I9" i="11"/>
  <c r="H9" i="11"/>
  <c r="G9" i="11"/>
  <c r="E9" i="11"/>
  <c r="D9" i="11"/>
  <c r="C9" i="11"/>
  <c r="K20" i="2" l="1"/>
  <c r="F5" i="3"/>
  <c r="K11" i="1"/>
  <c r="C21" i="11"/>
  <c r="D21" i="11"/>
  <c r="G21" i="11"/>
  <c r="M21" i="11"/>
  <c r="CG17" i="8"/>
  <c r="CG23" i="8" s="1"/>
  <c r="CH17" i="8"/>
  <c r="CH23" i="8" s="1"/>
  <c r="CI21" i="8"/>
  <c r="CI19" i="8"/>
  <c r="CI17" i="8"/>
  <c r="CA17" i="8"/>
  <c r="CA23" i="8" s="1"/>
  <c r="CB17" i="8"/>
  <c r="CB23" i="8" s="1"/>
  <c r="CD15" i="8"/>
  <c r="CD17" i="8" s="1"/>
  <c r="CE15" i="8"/>
  <c r="CE17" i="8" s="1"/>
  <c r="CF15" i="8"/>
  <c r="CF17" i="8" s="1"/>
  <c r="CC15" i="8"/>
  <c r="CC17" i="8" s="1"/>
  <c r="CF19" i="8"/>
  <c r="CE19" i="8"/>
  <c r="CD19" i="8"/>
  <c r="CC19" i="8"/>
  <c r="CF8" i="8"/>
  <c r="CE8" i="8"/>
  <c r="CD8" i="8"/>
  <c r="CC8" i="8"/>
  <c r="AL8" i="8"/>
  <c r="AP8" i="8"/>
  <c r="H19" i="8"/>
  <c r="F19" i="8"/>
  <c r="D19" i="8"/>
  <c r="C8" i="8"/>
  <c r="E8" i="8"/>
  <c r="G8" i="8"/>
  <c r="C19" i="8"/>
  <c r="E19" i="8"/>
  <c r="G19" i="8"/>
  <c r="I19" i="8"/>
  <c r="J19" i="8"/>
  <c r="K19" i="8"/>
  <c r="K8" i="8"/>
  <c r="J8" i="8"/>
  <c r="I8" i="8"/>
  <c r="M19" i="8"/>
  <c r="N19" i="8"/>
  <c r="M8" i="8"/>
  <c r="N8" i="8"/>
  <c r="O19" i="8"/>
  <c r="P19" i="8"/>
  <c r="Q19" i="8"/>
  <c r="R19" i="8"/>
  <c r="O8" i="8"/>
  <c r="P8" i="8"/>
  <c r="Q8" i="8"/>
  <c r="R8" i="8"/>
  <c r="S19" i="8"/>
  <c r="T19" i="8"/>
  <c r="U19" i="8"/>
  <c r="V19" i="8"/>
  <c r="W19" i="8"/>
  <c r="S8" i="8"/>
  <c r="T8" i="8"/>
  <c r="U8" i="8"/>
  <c r="V8" i="8"/>
  <c r="W8" i="8"/>
  <c r="X19" i="8"/>
  <c r="X8" i="8"/>
  <c r="Y19" i="8"/>
  <c r="Y8" i="8"/>
  <c r="Z19" i="8"/>
  <c r="Z8" i="8"/>
  <c r="AA19" i="8"/>
  <c r="AA8" i="8"/>
  <c r="F10" i="3" l="1"/>
  <c r="K34" i="2"/>
  <c r="K17" i="1"/>
  <c r="U106" i="1"/>
  <c r="Z46" i="1"/>
  <c r="Z10" i="1"/>
  <c r="P87" i="1"/>
  <c r="Z28" i="1"/>
  <c r="Z100" i="1"/>
  <c r="U49" i="1"/>
  <c r="U11" i="1"/>
  <c r="Z82" i="1"/>
  <c r="P49" i="1"/>
  <c r="P11" i="1"/>
  <c r="Z118" i="1"/>
  <c r="U87" i="1"/>
  <c r="K49" i="1"/>
  <c r="U125" i="1"/>
  <c r="P68" i="1"/>
  <c r="U30" i="1"/>
  <c r="Z64" i="1"/>
  <c r="P125" i="1"/>
  <c r="U68" i="1"/>
  <c r="P30" i="1"/>
  <c r="P106" i="1"/>
  <c r="K30" i="1"/>
  <c r="F41" i="3"/>
  <c r="F29" i="3"/>
  <c r="F17" i="3"/>
  <c r="AO16" i="2"/>
  <c r="AO44" i="2"/>
  <c r="AJ72" i="2"/>
  <c r="AJ16" i="2"/>
  <c r="AE16" i="2"/>
  <c r="Z42" i="2"/>
  <c r="U69" i="2"/>
  <c r="P167" i="2"/>
  <c r="P47" i="2"/>
  <c r="K128" i="2"/>
  <c r="AE100" i="2"/>
  <c r="Z123" i="2"/>
  <c r="Z15" i="2"/>
  <c r="U42" i="2"/>
  <c r="P137" i="2"/>
  <c r="P17" i="2"/>
  <c r="K92" i="2"/>
  <c r="AJ44" i="2"/>
  <c r="AE72" i="2"/>
  <c r="Z96" i="2"/>
  <c r="U123" i="2"/>
  <c r="U15" i="2"/>
  <c r="P107" i="2"/>
  <c r="K200" i="2"/>
  <c r="K56" i="2"/>
  <c r="Z69" i="2"/>
  <c r="P197" i="2"/>
  <c r="K164" i="2"/>
  <c r="AJ100" i="2"/>
  <c r="AE44" i="2"/>
  <c r="U96" i="2"/>
  <c r="P77" i="2"/>
  <c r="CI23" i="8"/>
  <c r="AO34" i="2"/>
  <c r="AO6" i="2"/>
  <c r="F46" i="3" l="1"/>
  <c r="F22" i="3"/>
  <c r="F34" i="3"/>
  <c r="AJ82" i="2"/>
  <c r="AE26" i="2"/>
  <c r="Z52" i="2"/>
  <c r="U79" i="2"/>
  <c r="P178" i="2"/>
  <c r="P58" i="2"/>
  <c r="K142" i="2"/>
  <c r="U25" i="2"/>
  <c r="Z106" i="2"/>
  <c r="K214" i="2"/>
  <c r="AJ54" i="2"/>
  <c r="AE110" i="2"/>
  <c r="Z133" i="2"/>
  <c r="Z25" i="2"/>
  <c r="U52" i="2"/>
  <c r="P148" i="2"/>
  <c r="P28" i="2"/>
  <c r="K106" i="2"/>
  <c r="U133" i="2"/>
  <c r="K70" i="2"/>
  <c r="AO54" i="2"/>
  <c r="AE82" i="2"/>
  <c r="P118" i="2"/>
  <c r="AJ26" i="2"/>
  <c r="AJ110" i="2"/>
  <c r="AO26" i="2"/>
  <c r="AE54" i="2"/>
  <c r="Z79" i="2"/>
  <c r="U106" i="2"/>
  <c r="P208" i="2"/>
  <c r="P88" i="2"/>
  <c r="K178" i="2"/>
  <c r="Z70" i="1"/>
  <c r="U93" i="1"/>
  <c r="P36" i="1"/>
  <c r="Z52" i="1"/>
  <c r="U112" i="1"/>
  <c r="P17" i="1"/>
  <c r="P112" i="1"/>
  <c r="Z34" i="1"/>
  <c r="U131" i="1"/>
  <c r="K55" i="1"/>
  <c r="Z16" i="1"/>
  <c r="P131" i="1"/>
  <c r="K36" i="1"/>
  <c r="U17" i="1"/>
  <c r="Z124" i="1"/>
  <c r="U36" i="1"/>
  <c r="P93" i="1"/>
  <c r="U74" i="1"/>
  <c r="P55" i="1"/>
  <c r="Z106" i="1"/>
  <c r="U55" i="1"/>
  <c r="P74" i="1"/>
  <c r="Z88" i="1"/>
  <c r="AB19" i="8"/>
  <c r="AB8" i="8"/>
  <c r="AC19" i="8"/>
  <c r="AC8" i="8"/>
  <c r="AD19" i="8"/>
  <c r="AD8" i="8"/>
  <c r="AM19" i="8"/>
  <c r="AM8" i="8"/>
  <c r="AL19" i="8"/>
  <c r="AK19" i="8"/>
  <c r="AK8" i="8"/>
  <c r="AJ19" i="8"/>
  <c r="AJ8" i="8"/>
  <c r="AI19" i="8"/>
  <c r="AI8" i="8"/>
  <c r="AH19" i="8"/>
  <c r="AH8" i="8"/>
  <c r="AG19" i="8"/>
  <c r="AG8" i="8"/>
  <c r="AF19" i="8"/>
  <c r="AF8" i="8"/>
  <c r="AE19" i="8"/>
  <c r="AE8" i="8"/>
  <c r="BX19" i="8"/>
  <c r="BX8" i="8"/>
  <c r="BW19" i="8"/>
  <c r="BW8" i="8"/>
  <c r="BV19" i="8"/>
  <c r="BV8" i="8"/>
  <c r="BU19" i="8"/>
  <c r="BU8" i="8"/>
  <c r="BT19" i="8"/>
  <c r="BT8" i="8"/>
  <c r="BS19" i="8"/>
  <c r="BS8" i="8"/>
  <c r="BR19" i="8"/>
  <c r="BR8" i="8"/>
  <c r="BQ19" i="8"/>
  <c r="BQ8" i="8"/>
  <c r="BP19" i="8"/>
  <c r="BP8" i="8"/>
  <c r="BO19" i="8"/>
  <c r="BO8" i="8"/>
  <c r="BN19" i="8"/>
  <c r="BN8" i="8"/>
  <c r="BM19" i="8"/>
  <c r="BM8" i="8"/>
  <c r="BL19" i="8"/>
  <c r="BL8" i="8"/>
  <c r="BK19" i="8"/>
  <c r="BK8" i="8"/>
  <c r="BJ19" i="8"/>
  <c r="BJ8" i="8"/>
  <c r="BI19" i="8"/>
  <c r="BI8" i="8"/>
  <c r="BH19" i="8"/>
  <c r="BH8" i="8"/>
  <c r="BG19" i="8"/>
  <c r="BG8" i="8"/>
  <c r="BF19" i="8"/>
  <c r="BF8" i="8"/>
  <c r="BE19" i="8"/>
  <c r="BE8" i="8"/>
  <c r="BD19" i="8"/>
  <c r="BD8" i="8"/>
  <c r="BC19" i="8"/>
  <c r="BC8" i="8"/>
  <c r="BB19" i="8"/>
  <c r="BB8" i="8"/>
  <c r="BA19" i="8"/>
  <c r="BA8" i="8"/>
  <c r="C50" i="2"/>
  <c r="D50" i="2"/>
  <c r="B50" i="2"/>
  <c r="AZ8" i="8" s="1"/>
  <c r="AZ19" i="8"/>
  <c r="AY19" i="8"/>
  <c r="AX19" i="8"/>
  <c r="C49" i="2"/>
  <c r="D49" i="2"/>
  <c r="B49" i="2"/>
  <c r="AY8" i="8" s="1"/>
  <c r="C48" i="2"/>
  <c r="D48" i="2"/>
  <c r="B48" i="2"/>
  <c r="AX8" i="8" s="1"/>
  <c r="AW8" i="8"/>
  <c r="C47" i="2"/>
  <c r="D47" i="2"/>
  <c r="B47" i="2"/>
  <c r="AW19" i="8" l="1"/>
  <c r="AV19" i="8"/>
  <c r="AV8" i="8"/>
  <c r="AU8" i="8"/>
  <c r="AU19" i="8"/>
  <c r="AT8" i="8"/>
  <c r="AT19" i="8"/>
  <c r="AS8" i="8"/>
  <c r="AR8" i="8"/>
  <c r="AQ8" i="8"/>
  <c r="AR19" i="8"/>
  <c r="AQ19" i="8"/>
  <c r="AP19" i="8"/>
  <c r="AO8" i="8"/>
  <c r="AN8" i="8"/>
  <c r="AO19" i="8"/>
  <c r="AN19" i="8"/>
  <c r="D10" i="9" l="1"/>
  <c r="D11" i="9"/>
  <c r="D12" i="9"/>
  <c r="D13" i="9"/>
  <c r="D14" i="9"/>
  <c r="D15" i="9"/>
  <c r="D16" i="9"/>
  <c r="D17" i="9"/>
  <c r="D18" i="9"/>
  <c r="D19" i="9"/>
  <c r="D20" i="9"/>
  <c r="D9" i="9"/>
  <c r="B21" i="9"/>
  <c r="D21" i="9" s="1"/>
  <c r="J10" i="9" l="1"/>
  <c r="J11" i="9"/>
  <c r="J12" i="9"/>
  <c r="J13" i="9"/>
  <c r="J14" i="9"/>
  <c r="J15" i="9"/>
  <c r="J16" i="9"/>
  <c r="J17" i="9"/>
  <c r="J18" i="9"/>
  <c r="J19" i="9"/>
  <c r="J20" i="9"/>
  <c r="J9" i="9"/>
  <c r="H21" i="9"/>
  <c r="J21" i="9" s="1"/>
  <c r="P10" i="9" l="1"/>
  <c r="P11" i="9"/>
  <c r="P12" i="9"/>
  <c r="P13" i="9"/>
  <c r="P14" i="9"/>
  <c r="P15" i="9"/>
  <c r="P16" i="9"/>
  <c r="P17" i="9"/>
  <c r="P18" i="9"/>
  <c r="P19" i="9"/>
  <c r="P20" i="9"/>
  <c r="P9" i="9"/>
  <c r="N21" i="9"/>
  <c r="P21" i="9" s="1"/>
  <c r="AH10" i="9" l="1"/>
  <c r="AH11" i="9"/>
  <c r="AH12" i="9"/>
  <c r="AH13" i="9"/>
  <c r="AH14" i="9"/>
  <c r="AH15" i="9"/>
  <c r="AH16" i="9"/>
  <c r="AH17" i="9"/>
  <c r="AH18" i="9"/>
  <c r="AH19" i="9"/>
  <c r="AH20" i="9"/>
  <c r="AH9" i="9"/>
  <c r="AB10" i="9"/>
  <c r="AB11" i="9"/>
  <c r="AB12" i="9"/>
  <c r="AB13" i="9"/>
  <c r="AB14" i="9"/>
  <c r="AB15" i="9"/>
  <c r="AB16" i="9"/>
  <c r="AB17" i="9"/>
  <c r="AB18" i="9"/>
  <c r="AB19" i="9"/>
  <c r="AB20" i="9"/>
  <c r="AB9" i="9"/>
  <c r="AF21" i="9"/>
  <c r="AH21" i="9" s="1"/>
  <c r="Z21" i="9"/>
  <c r="AB21" i="9" s="1"/>
  <c r="V20" i="9" l="1"/>
  <c r="V19" i="9"/>
  <c r="V18" i="9"/>
  <c r="V17" i="9"/>
  <c r="V16" i="9"/>
  <c r="V15" i="9"/>
  <c r="V14" i="9"/>
  <c r="V13" i="9"/>
  <c r="V12" i="9"/>
  <c r="V11" i="9"/>
  <c r="V10" i="9"/>
  <c r="V9" i="9"/>
  <c r="T21" i="9"/>
  <c r="V21" i="9" s="1"/>
  <c r="Q23" i="2" l="1"/>
  <c r="V117" i="1" l="1"/>
  <c r="AK108" i="2" l="1"/>
  <c r="AF108" i="2"/>
  <c r="AK107" i="2"/>
  <c r="AF107" i="2"/>
  <c r="AK106" i="2"/>
  <c r="AF106" i="2"/>
  <c r="AK105" i="2"/>
  <c r="AF105" i="2"/>
  <c r="AK104" i="2"/>
  <c r="AF104" i="2"/>
  <c r="AK103" i="2"/>
  <c r="AF103" i="2"/>
  <c r="AK98" i="2"/>
  <c r="AF98" i="2"/>
  <c r="AK97" i="2"/>
  <c r="AF97" i="2"/>
  <c r="AK96" i="2"/>
  <c r="AF96" i="2"/>
  <c r="AK95" i="2"/>
  <c r="AF95" i="2"/>
  <c r="AK94" i="2"/>
  <c r="AF94" i="2"/>
  <c r="AK93" i="2"/>
  <c r="AF93" i="2"/>
  <c r="AK92" i="2"/>
  <c r="AF92" i="2"/>
  <c r="AK91" i="2"/>
  <c r="AF91" i="2"/>
  <c r="AK90" i="2"/>
  <c r="AF90" i="2"/>
  <c r="AK89" i="2"/>
  <c r="G32" i="2" s="1"/>
  <c r="AF89" i="2"/>
  <c r="G28" i="2" s="1"/>
  <c r="AK88" i="2"/>
  <c r="F32" i="2" s="1"/>
  <c r="AF88" i="2"/>
  <c r="F28" i="2" s="1"/>
  <c r="AK87" i="2"/>
  <c r="AF87" i="2"/>
  <c r="AK80" i="2"/>
  <c r="AF80" i="2"/>
  <c r="AK79" i="2"/>
  <c r="AF79" i="2"/>
  <c r="AK78" i="2"/>
  <c r="AF78" i="2"/>
  <c r="AK77" i="2"/>
  <c r="AF77" i="2"/>
  <c r="AK76" i="2"/>
  <c r="AF76" i="2"/>
  <c r="AK75" i="2"/>
  <c r="AK81" i="2" s="1"/>
  <c r="AK82" i="2" s="1"/>
  <c r="AF75" i="2"/>
  <c r="AF81" i="2" s="1"/>
  <c r="AF82" i="2" s="1"/>
  <c r="AK70" i="2"/>
  <c r="AF70" i="2"/>
  <c r="AK69" i="2"/>
  <c r="AF69" i="2"/>
  <c r="AK68" i="2"/>
  <c r="AF68" i="2"/>
  <c r="AK67" i="2"/>
  <c r="AF67" i="2"/>
  <c r="AK66" i="2"/>
  <c r="AF66" i="2"/>
  <c r="AK65" i="2"/>
  <c r="AF65" i="2"/>
  <c r="AK64" i="2"/>
  <c r="AF64" i="2"/>
  <c r="AK63" i="2"/>
  <c r="AF63" i="2"/>
  <c r="AK62" i="2"/>
  <c r="AF62" i="2"/>
  <c r="AK61" i="2"/>
  <c r="G31" i="2" s="1"/>
  <c r="AF61" i="2"/>
  <c r="G27" i="2" s="1"/>
  <c r="AK60" i="2"/>
  <c r="F31" i="2" s="1"/>
  <c r="BW21" i="8" s="1"/>
  <c r="AF60" i="2"/>
  <c r="F27" i="2" s="1"/>
  <c r="BU21" i="8" s="1"/>
  <c r="AK59" i="2"/>
  <c r="AK71" i="2" s="1"/>
  <c r="AK72" i="2" s="1"/>
  <c r="AF59" i="2"/>
  <c r="G44" i="3"/>
  <c r="G45" i="3" s="1"/>
  <c r="G46" i="3" s="1"/>
  <c r="G39" i="3"/>
  <c r="G40" i="3" s="1"/>
  <c r="G41" i="3" s="1"/>
  <c r="G32" i="3"/>
  <c r="G33" i="3" s="1"/>
  <c r="G34" i="3" s="1"/>
  <c r="G27" i="3"/>
  <c r="G28" i="3" s="1"/>
  <c r="G29" i="3" s="1"/>
  <c r="G20" i="3"/>
  <c r="G21" i="3" s="1"/>
  <c r="G22" i="3" s="1"/>
  <c r="G15" i="3"/>
  <c r="G16" i="3" s="1"/>
  <c r="G17" i="3" s="1"/>
  <c r="AF99" i="2" l="1"/>
  <c r="AF100" i="2" s="1"/>
  <c r="AF109" i="2"/>
  <c r="AF110" i="2" s="1"/>
  <c r="AK99" i="2"/>
  <c r="AK100" i="2" s="1"/>
  <c r="BV21" i="8"/>
  <c r="BX21" i="8"/>
  <c r="AF71" i="2"/>
  <c r="AF72" i="2" s="1"/>
  <c r="AK109" i="2"/>
  <c r="AK110" i="2" s="1"/>
  <c r="AF101" i="2"/>
  <c r="AF111" i="2"/>
  <c r="AK73" i="2"/>
  <c r="AK101" i="2"/>
  <c r="AK111" i="2"/>
  <c r="AF83" i="2"/>
  <c r="AK83" i="2"/>
  <c r="G42" i="3"/>
  <c r="G47" i="3"/>
  <c r="G35" i="3"/>
  <c r="G30" i="3"/>
  <c r="G18" i="3"/>
  <c r="G23" i="3"/>
  <c r="G8" i="3"/>
  <c r="G3" i="3"/>
  <c r="G4" i="3" s="1"/>
  <c r="G5" i="3" s="1"/>
  <c r="AK52" i="2"/>
  <c r="AK51" i="2"/>
  <c r="AK50" i="2"/>
  <c r="AK49" i="2"/>
  <c r="AK48" i="2"/>
  <c r="AK47" i="2"/>
  <c r="AK42" i="2"/>
  <c r="AK41" i="2"/>
  <c r="AK40" i="2"/>
  <c r="AK39" i="2"/>
  <c r="AK38" i="2"/>
  <c r="AK37" i="2"/>
  <c r="AK36" i="2"/>
  <c r="AK35" i="2"/>
  <c r="AK34" i="2"/>
  <c r="AK33" i="2"/>
  <c r="G30" i="2" s="1"/>
  <c r="G27" i="1" s="1"/>
  <c r="AK32" i="2"/>
  <c r="AK31" i="2"/>
  <c r="AF52" i="2"/>
  <c r="AF51" i="2"/>
  <c r="AF50" i="2"/>
  <c r="AF49" i="2"/>
  <c r="AF48" i="2"/>
  <c r="AF47" i="2"/>
  <c r="AF42" i="2"/>
  <c r="AF41" i="2"/>
  <c r="AF40" i="2"/>
  <c r="AF39" i="2"/>
  <c r="AF38" i="2"/>
  <c r="AF37" i="2"/>
  <c r="AF36" i="2"/>
  <c r="AF35" i="2"/>
  <c r="AF34" i="2"/>
  <c r="AF33" i="2"/>
  <c r="G26" i="2" s="1"/>
  <c r="G29" i="1" s="1"/>
  <c r="AF32" i="2"/>
  <c r="AF31" i="2"/>
  <c r="AA112" i="2"/>
  <c r="F24" i="2" s="1"/>
  <c r="AA111" i="2"/>
  <c r="AA131" i="2"/>
  <c r="AA130" i="2"/>
  <c r="AA129" i="2"/>
  <c r="AA128" i="2"/>
  <c r="AA127" i="2"/>
  <c r="AA126" i="2"/>
  <c r="AA121" i="2"/>
  <c r="AA120" i="2"/>
  <c r="AA119" i="2"/>
  <c r="AA118" i="2"/>
  <c r="AA117" i="2"/>
  <c r="AA116" i="2"/>
  <c r="AA115" i="2"/>
  <c r="AA114" i="2"/>
  <c r="AA113" i="2"/>
  <c r="G24" i="2" s="1"/>
  <c r="AA85" i="2"/>
  <c r="F23" i="2" s="1"/>
  <c r="AA84" i="2"/>
  <c r="AP52" i="2"/>
  <c r="AP51" i="2"/>
  <c r="AP50" i="2"/>
  <c r="AP49" i="2"/>
  <c r="AP48" i="2"/>
  <c r="AP47" i="2"/>
  <c r="AP42" i="2"/>
  <c r="AP41" i="2"/>
  <c r="AP40" i="2"/>
  <c r="AP39" i="2"/>
  <c r="AP38" i="2"/>
  <c r="AP37" i="2"/>
  <c r="AP36" i="2"/>
  <c r="AP35" i="2"/>
  <c r="AP34" i="2"/>
  <c r="AP33" i="2"/>
  <c r="G34" i="2" s="1"/>
  <c r="AP32" i="2"/>
  <c r="AP31" i="2"/>
  <c r="AA77" i="2"/>
  <c r="AA76" i="2"/>
  <c r="AA75" i="2"/>
  <c r="AA74" i="2"/>
  <c r="AA73" i="2"/>
  <c r="AA72" i="2"/>
  <c r="AA67" i="2"/>
  <c r="AA66" i="2"/>
  <c r="AA65" i="2"/>
  <c r="AA64" i="2"/>
  <c r="AA63" i="2"/>
  <c r="AA62" i="2"/>
  <c r="AA61" i="2"/>
  <c r="AA60" i="2"/>
  <c r="AA59" i="2"/>
  <c r="G22" i="2" s="1"/>
  <c r="G46" i="2" s="1"/>
  <c r="AA58" i="2"/>
  <c r="AA57" i="2"/>
  <c r="AA50" i="2"/>
  <c r="AA49" i="2"/>
  <c r="AA48" i="2"/>
  <c r="AA47" i="2"/>
  <c r="AA46" i="2"/>
  <c r="AA45" i="2"/>
  <c r="AA40" i="2"/>
  <c r="AA39" i="2"/>
  <c r="AA38" i="2"/>
  <c r="AA37" i="2"/>
  <c r="AA36" i="2"/>
  <c r="AA35" i="2"/>
  <c r="AA34" i="2"/>
  <c r="AA33" i="2"/>
  <c r="AA32" i="2"/>
  <c r="G21" i="2" s="1"/>
  <c r="G45" i="2" s="1"/>
  <c r="AA31" i="2"/>
  <c r="AA30" i="2"/>
  <c r="V131" i="2"/>
  <c r="V130" i="2"/>
  <c r="V129" i="2"/>
  <c r="V128" i="2"/>
  <c r="V127" i="2"/>
  <c r="V126" i="2"/>
  <c r="V121" i="2"/>
  <c r="V120" i="2"/>
  <c r="V119" i="2"/>
  <c r="V118" i="2"/>
  <c r="V117" i="2"/>
  <c r="V116" i="2"/>
  <c r="V115" i="2"/>
  <c r="V114" i="2"/>
  <c r="V113" i="2"/>
  <c r="G19" i="2" s="1"/>
  <c r="V112" i="2"/>
  <c r="F19" i="2" s="1"/>
  <c r="V111" i="2"/>
  <c r="V104" i="2"/>
  <c r="V103" i="2"/>
  <c r="V102" i="2"/>
  <c r="V101" i="2"/>
  <c r="V100" i="2"/>
  <c r="V99" i="2"/>
  <c r="V94" i="2"/>
  <c r="V93" i="2"/>
  <c r="V92" i="2"/>
  <c r="V91" i="2"/>
  <c r="V90" i="2"/>
  <c r="V89" i="2"/>
  <c r="V88" i="2"/>
  <c r="V87" i="2"/>
  <c r="V86" i="2"/>
  <c r="G18" i="2" s="1"/>
  <c r="V85" i="2"/>
  <c r="F18" i="2" s="1"/>
  <c r="BN21" i="8" s="1"/>
  <c r="V84" i="2"/>
  <c r="V77" i="2"/>
  <c r="V76" i="2"/>
  <c r="V75" i="2"/>
  <c r="V74" i="2"/>
  <c r="V73" i="2"/>
  <c r="V72" i="2"/>
  <c r="V67" i="2"/>
  <c r="V66" i="2"/>
  <c r="V65" i="2"/>
  <c r="V64" i="2"/>
  <c r="V63" i="2"/>
  <c r="V62" i="2"/>
  <c r="V61" i="2"/>
  <c r="V60" i="2"/>
  <c r="V59" i="2"/>
  <c r="G17" i="2" s="1"/>
  <c r="G43" i="2" s="1"/>
  <c r="V58" i="2"/>
  <c r="V57" i="2"/>
  <c r="V50" i="2"/>
  <c r="V49" i="2"/>
  <c r="V48" i="2"/>
  <c r="V47" i="2"/>
  <c r="V46" i="2"/>
  <c r="V45" i="2"/>
  <c r="V40" i="2"/>
  <c r="V39" i="2"/>
  <c r="V38" i="2"/>
  <c r="V37" i="2"/>
  <c r="V36" i="2"/>
  <c r="V35" i="2"/>
  <c r="V34" i="2"/>
  <c r="V33" i="2"/>
  <c r="V32" i="2"/>
  <c r="G16" i="2" s="1"/>
  <c r="G42" i="2" s="1"/>
  <c r="V31" i="2"/>
  <c r="V30" i="2"/>
  <c r="Q206" i="2"/>
  <c r="Q205" i="2"/>
  <c r="Q204" i="2"/>
  <c r="Q203" i="2"/>
  <c r="Q202" i="2"/>
  <c r="Q201" i="2"/>
  <c r="Q200" i="2"/>
  <c r="Q195" i="2"/>
  <c r="Q194" i="2"/>
  <c r="Q193" i="2"/>
  <c r="Q192" i="2"/>
  <c r="Q191" i="2"/>
  <c r="Q190" i="2"/>
  <c r="Q189" i="2"/>
  <c r="Q188" i="2"/>
  <c r="Q187" i="2"/>
  <c r="Q186" i="2"/>
  <c r="Q185" i="2"/>
  <c r="G14" i="2" s="1"/>
  <c r="Q184" i="2"/>
  <c r="F14" i="2" s="1"/>
  <c r="AM21" i="8" s="1"/>
  <c r="Q183" i="2"/>
  <c r="Q176" i="2"/>
  <c r="Q175" i="2"/>
  <c r="Q174" i="2"/>
  <c r="Q173" i="2"/>
  <c r="Q172" i="2"/>
  <c r="Q171" i="2"/>
  <c r="Q170" i="2"/>
  <c r="Q165" i="2"/>
  <c r="Q164" i="2"/>
  <c r="Q163" i="2"/>
  <c r="Q162" i="2"/>
  <c r="Q161" i="2"/>
  <c r="Q160" i="2"/>
  <c r="Q159" i="2"/>
  <c r="Q158" i="2"/>
  <c r="Q157" i="2"/>
  <c r="Q156" i="2"/>
  <c r="Q155" i="2"/>
  <c r="G13" i="2" s="1"/>
  <c r="Q154" i="2"/>
  <c r="F13" i="2" s="1"/>
  <c r="AL21" i="8" s="1"/>
  <c r="Q153" i="2"/>
  <c r="Q146" i="2"/>
  <c r="Q145" i="2"/>
  <c r="Q144" i="2"/>
  <c r="Q143" i="2"/>
  <c r="Q142" i="2"/>
  <c r="Q141" i="2"/>
  <c r="Q140" i="2"/>
  <c r="Q135" i="2"/>
  <c r="Q134" i="2"/>
  <c r="Q133" i="2"/>
  <c r="Q132" i="2"/>
  <c r="Q131" i="2"/>
  <c r="Q130" i="2"/>
  <c r="Q129" i="2"/>
  <c r="Q128" i="2"/>
  <c r="Q127" i="2"/>
  <c r="Q126" i="2"/>
  <c r="Q125" i="2"/>
  <c r="G12" i="2" s="1"/>
  <c r="Q124" i="2"/>
  <c r="F12" i="2" s="1"/>
  <c r="AK21" i="8" s="1"/>
  <c r="Q123" i="2"/>
  <c r="Q116" i="2"/>
  <c r="Q115" i="2"/>
  <c r="Q114" i="2"/>
  <c r="Q113" i="2"/>
  <c r="Q112" i="2"/>
  <c r="Q111" i="2"/>
  <c r="Q110" i="2"/>
  <c r="Q105" i="2"/>
  <c r="Q104" i="2"/>
  <c r="Q103" i="2"/>
  <c r="Q102" i="2"/>
  <c r="Q101" i="2"/>
  <c r="Q100" i="2"/>
  <c r="Q99" i="2"/>
  <c r="Q98" i="2"/>
  <c r="Q97" i="2"/>
  <c r="Q96" i="2"/>
  <c r="Q95" i="2"/>
  <c r="G11" i="2" s="1"/>
  <c r="Q94" i="2"/>
  <c r="F11" i="2" s="1"/>
  <c r="BJ21" i="8" s="1"/>
  <c r="Q93" i="2"/>
  <c r="Q86" i="2"/>
  <c r="Q85" i="2"/>
  <c r="Q84" i="2"/>
  <c r="Q83" i="2"/>
  <c r="Q82" i="2"/>
  <c r="Q81" i="2"/>
  <c r="Q80" i="2"/>
  <c r="Q75" i="2"/>
  <c r="Q74" i="2"/>
  <c r="Q73" i="2"/>
  <c r="Q72" i="2"/>
  <c r="Q71" i="2"/>
  <c r="Q70" i="2"/>
  <c r="Q69" i="2"/>
  <c r="Q68" i="2"/>
  <c r="Q67" i="2"/>
  <c r="Q66" i="2"/>
  <c r="Q65" i="2"/>
  <c r="G10" i="2" s="1"/>
  <c r="G40" i="2" s="1"/>
  <c r="Q64" i="2"/>
  <c r="F10" i="2" s="1"/>
  <c r="Q63" i="2"/>
  <c r="Q56" i="2"/>
  <c r="Q55" i="2"/>
  <c r="Q54" i="2"/>
  <c r="Q53" i="2"/>
  <c r="Q52" i="2"/>
  <c r="Q51" i="2"/>
  <c r="Q50" i="2"/>
  <c r="Q45" i="2"/>
  <c r="Q44" i="2"/>
  <c r="Q43" i="2"/>
  <c r="Q42" i="2"/>
  <c r="Q41" i="2"/>
  <c r="Q40" i="2"/>
  <c r="Q39" i="2"/>
  <c r="Q38" i="2"/>
  <c r="Q37" i="2"/>
  <c r="Q36" i="2"/>
  <c r="Q35" i="2"/>
  <c r="G9" i="2" s="1"/>
  <c r="G39" i="2" s="1"/>
  <c r="Q34" i="2"/>
  <c r="F9" i="2" s="1"/>
  <c r="Q33" i="2"/>
  <c r="L212" i="2"/>
  <c r="L211" i="2"/>
  <c r="L210" i="2"/>
  <c r="L209" i="2"/>
  <c r="L208" i="2"/>
  <c r="L207" i="2"/>
  <c r="L206" i="2"/>
  <c r="L205" i="2"/>
  <c r="L204" i="2"/>
  <c r="L203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G7" i="2" s="1"/>
  <c r="L184" i="2"/>
  <c r="F7" i="2" s="1"/>
  <c r="BF21" i="8" s="1"/>
  <c r="L183" i="2"/>
  <c r="L176" i="2"/>
  <c r="L175" i="2"/>
  <c r="L174" i="2"/>
  <c r="L173" i="2"/>
  <c r="L172" i="2"/>
  <c r="L171" i="2"/>
  <c r="L170" i="2"/>
  <c r="L169" i="2"/>
  <c r="L168" i="2"/>
  <c r="L167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G6" i="2" s="1"/>
  <c r="L148" i="2"/>
  <c r="F6" i="2" s="1"/>
  <c r="BE21" i="8" s="1"/>
  <c r="L147" i="2"/>
  <c r="L140" i="2"/>
  <c r="L139" i="2"/>
  <c r="L138" i="2"/>
  <c r="L137" i="2"/>
  <c r="L136" i="2"/>
  <c r="L135" i="2"/>
  <c r="L134" i="2"/>
  <c r="L133" i="2"/>
  <c r="L132" i="2"/>
  <c r="L131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G5" i="2" s="1"/>
  <c r="L112" i="2"/>
  <c r="F5" i="2" s="1"/>
  <c r="BD21" i="8" s="1"/>
  <c r="L111" i="2"/>
  <c r="L104" i="2"/>
  <c r="L103" i="2"/>
  <c r="L102" i="2"/>
  <c r="L101" i="2"/>
  <c r="L100" i="2"/>
  <c r="L99" i="2"/>
  <c r="L98" i="2"/>
  <c r="L97" i="2"/>
  <c r="L96" i="2"/>
  <c r="L95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G4" i="2" s="1"/>
  <c r="G37" i="2" s="1"/>
  <c r="L76" i="2"/>
  <c r="L75" i="2"/>
  <c r="L68" i="2"/>
  <c r="L67" i="2"/>
  <c r="L66" i="2"/>
  <c r="L65" i="2"/>
  <c r="L64" i="2"/>
  <c r="L63" i="2"/>
  <c r="L62" i="2"/>
  <c r="L61" i="2"/>
  <c r="L60" i="2"/>
  <c r="L59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G3" i="2" s="1"/>
  <c r="G36" i="2" s="1"/>
  <c r="L40" i="2"/>
  <c r="L39" i="2"/>
  <c r="F39" i="2" l="1"/>
  <c r="E21" i="8" s="1"/>
  <c r="BH21" i="8"/>
  <c r="F40" i="2"/>
  <c r="C21" i="8" s="1"/>
  <c r="BI21" i="8"/>
  <c r="BT21" i="8"/>
  <c r="AK84" i="2"/>
  <c r="E31" i="2" s="1"/>
  <c r="BW15" i="8" s="1"/>
  <c r="BW17" i="8" s="1"/>
  <c r="BW23" i="8" s="1"/>
  <c r="BO21" i="8"/>
  <c r="AF73" i="2"/>
  <c r="F3" i="2"/>
  <c r="V51" i="2"/>
  <c r="V52" i="2" s="1"/>
  <c r="F34" i="2"/>
  <c r="M21" i="8" s="1"/>
  <c r="AF43" i="2"/>
  <c r="AF44" i="2" s="1"/>
  <c r="AK53" i="2"/>
  <c r="AK54" i="2" s="1"/>
  <c r="F26" i="2"/>
  <c r="F4" i="2"/>
  <c r="F16" i="2"/>
  <c r="F21" i="2"/>
  <c r="F17" i="2"/>
  <c r="F22" i="2"/>
  <c r="F30" i="2"/>
  <c r="AF84" i="2"/>
  <c r="E27" i="2" s="1"/>
  <c r="BU15" i="8" s="1"/>
  <c r="BU17" i="8" s="1"/>
  <c r="AK112" i="2"/>
  <c r="E32" i="2" s="1"/>
  <c r="BX15" i="8" s="1"/>
  <c r="BX17" i="8" s="1"/>
  <c r="AF112" i="2"/>
  <c r="E28" i="2" s="1"/>
  <c r="BV15" i="8" s="1"/>
  <c r="BV17" i="8" s="1"/>
  <c r="G36" i="3"/>
  <c r="BY15" i="8" s="1"/>
  <c r="BY17" i="8" s="1"/>
  <c r="BY23" i="8" s="1"/>
  <c r="G48" i="3"/>
  <c r="BZ15" i="8" s="1"/>
  <c r="BZ17" i="8" s="1"/>
  <c r="BZ23" i="8" s="1"/>
  <c r="G24" i="3"/>
  <c r="G9" i="3"/>
  <c r="G6" i="3"/>
  <c r="AF53" i="2"/>
  <c r="AF54" i="2" s="1"/>
  <c r="AK43" i="2"/>
  <c r="AF45" i="2"/>
  <c r="AA51" i="2"/>
  <c r="AA68" i="2"/>
  <c r="AA132" i="2"/>
  <c r="AA78" i="2"/>
  <c r="AP43" i="2"/>
  <c r="AP53" i="2"/>
  <c r="AA122" i="2"/>
  <c r="AA41" i="2"/>
  <c r="V122" i="2"/>
  <c r="Q46" i="2"/>
  <c r="Q57" i="2"/>
  <c r="Q76" i="2"/>
  <c r="Q77" i="2" s="1"/>
  <c r="Q87" i="2"/>
  <c r="Q106" i="2"/>
  <c r="Q107" i="2" s="1"/>
  <c r="Q117" i="2"/>
  <c r="Q136" i="2"/>
  <c r="Q147" i="2"/>
  <c r="Q166" i="2"/>
  <c r="Q177" i="2"/>
  <c r="Q196" i="2"/>
  <c r="Q207" i="2"/>
  <c r="Q208" i="2" s="1"/>
  <c r="V132" i="2"/>
  <c r="V133" i="2" s="1"/>
  <c r="V41" i="2"/>
  <c r="V68" i="2"/>
  <c r="V105" i="2"/>
  <c r="V78" i="2"/>
  <c r="V95" i="2"/>
  <c r="V53" i="2"/>
  <c r="L141" i="2"/>
  <c r="L91" i="2"/>
  <c r="L163" i="2"/>
  <c r="L213" i="2"/>
  <c r="L177" i="2"/>
  <c r="L69" i="2"/>
  <c r="L105" i="2"/>
  <c r="L127" i="2"/>
  <c r="L199" i="2"/>
  <c r="L55" i="2"/>
  <c r="H35" i="6"/>
  <c r="E35" i="6"/>
  <c r="E36" i="6" s="1"/>
  <c r="B35" i="6"/>
  <c r="B36" i="6" s="1"/>
  <c r="H20" i="6"/>
  <c r="H21" i="6" s="1"/>
  <c r="E20" i="6"/>
  <c r="E21" i="6" s="1"/>
  <c r="B20" i="6"/>
  <c r="B21" i="6" s="1"/>
  <c r="L18" i="2"/>
  <c r="L32" i="2"/>
  <c r="L16" i="2"/>
  <c r="L26" i="2"/>
  <c r="L27" i="2"/>
  <c r="L8" i="2"/>
  <c r="AP44" i="2" l="1"/>
  <c r="AP45" i="2" s="1"/>
  <c r="AP56" i="2" s="1"/>
  <c r="L106" i="2"/>
  <c r="L107" i="2" s="1"/>
  <c r="AA79" i="2"/>
  <c r="AA80" i="2" s="1"/>
  <c r="L70" i="2"/>
  <c r="L71" i="2" s="1"/>
  <c r="V96" i="2"/>
  <c r="V97" i="2" s="1"/>
  <c r="V108" i="2" s="1"/>
  <c r="E18" i="2" s="1"/>
  <c r="BN15" i="8" s="1"/>
  <c r="BN17" i="8" s="1"/>
  <c r="Q178" i="2"/>
  <c r="Q179" i="2" s="1"/>
  <c r="Q58" i="2"/>
  <c r="Q59" i="2" s="1"/>
  <c r="AA133" i="2"/>
  <c r="AA134" i="2" s="1"/>
  <c r="O21" i="8"/>
  <c r="F27" i="1"/>
  <c r="CD21" i="8" s="1"/>
  <c r="CD23" i="8" s="1"/>
  <c r="V79" i="2"/>
  <c r="V80" i="2" s="1"/>
  <c r="V81" i="2" s="1"/>
  <c r="Q47" i="2"/>
  <c r="Q48" i="2" s="1"/>
  <c r="AA69" i="2"/>
  <c r="AA70" i="2" s="1"/>
  <c r="AA81" i="2" s="1"/>
  <c r="F46" i="2"/>
  <c r="S21" i="8" s="1"/>
  <c r="BR21" i="8"/>
  <c r="L214" i="2"/>
  <c r="L215" i="2" s="1"/>
  <c r="V106" i="2"/>
  <c r="V107" i="2" s="1"/>
  <c r="Q148" i="2"/>
  <c r="Q149" i="2" s="1"/>
  <c r="V123" i="2"/>
  <c r="V124" i="2" s="1"/>
  <c r="AA52" i="2"/>
  <c r="AA53" i="2" s="1"/>
  <c r="F43" i="2"/>
  <c r="V21" i="8" s="1"/>
  <c r="BM21" i="8"/>
  <c r="Q197" i="2"/>
  <c r="Q198" i="2" s="1"/>
  <c r="Q210" i="2" s="1"/>
  <c r="E14" i="2" s="1"/>
  <c r="AM15" i="8" s="1"/>
  <c r="AM17" i="8" s="1"/>
  <c r="AM23" i="8" s="1"/>
  <c r="Q137" i="2"/>
  <c r="Q138" i="2" s="1"/>
  <c r="Q150" i="2" s="1"/>
  <c r="E12" i="2" s="1"/>
  <c r="AK15" i="8" s="1"/>
  <c r="AK17" i="8" s="1"/>
  <c r="AK23" i="8" s="1"/>
  <c r="AA42" i="2"/>
  <c r="AA43" i="2" s="1"/>
  <c r="F45" i="2"/>
  <c r="T21" i="8" s="1"/>
  <c r="BQ21" i="8"/>
  <c r="F36" i="2"/>
  <c r="J21" i="8" s="1"/>
  <c r="BB21" i="8"/>
  <c r="L129" i="2"/>
  <c r="L128" i="2"/>
  <c r="Q209" i="2"/>
  <c r="Q167" i="2"/>
  <c r="Q168" i="2" s="1"/>
  <c r="L164" i="2"/>
  <c r="L165" i="2" s="1"/>
  <c r="L180" i="2" s="1"/>
  <c r="E6" i="2" s="1"/>
  <c r="BE15" i="8" s="1"/>
  <c r="BE17" i="8" s="1"/>
  <c r="L92" i="2"/>
  <c r="L93" i="2" s="1"/>
  <c r="L108" i="2" s="1"/>
  <c r="V42" i="2"/>
  <c r="V43" i="2" s="1"/>
  <c r="V54" i="2" s="1"/>
  <c r="Q118" i="2"/>
  <c r="Q119" i="2" s="1"/>
  <c r="AA123" i="2"/>
  <c r="AA124" i="2" s="1"/>
  <c r="AA135" i="2" s="1"/>
  <c r="E24" i="2" s="1"/>
  <c r="BT15" i="8" s="1"/>
  <c r="BT17" i="8" s="1"/>
  <c r="AF55" i="2"/>
  <c r="AF56" i="2" s="1"/>
  <c r="E26" i="2" s="1"/>
  <c r="Q15" i="8" s="1"/>
  <c r="Q17" i="8" s="1"/>
  <c r="Q23" i="8" s="1"/>
  <c r="F42" i="2"/>
  <c r="W21" i="8" s="1"/>
  <c r="BL21" i="8"/>
  <c r="Q88" i="2"/>
  <c r="Q89" i="2" s="1"/>
  <c r="Q21" i="8"/>
  <c r="F29" i="1"/>
  <c r="CF21" i="8" s="1"/>
  <c r="CF23" i="8" s="1"/>
  <c r="L179" i="2"/>
  <c r="L178" i="2"/>
  <c r="V70" i="2"/>
  <c r="V69" i="2"/>
  <c r="L56" i="2"/>
  <c r="L57" i="2" s="1"/>
  <c r="L72" i="2" s="1"/>
  <c r="L200" i="2"/>
  <c r="L201" i="2" s="1"/>
  <c r="L143" i="2"/>
  <c r="L142" i="2"/>
  <c r="AP55" i="2"/>
  <c r="AP54" i="2"/>
  <c r="AK55" i="2"/>
  <c r="F37" i="2"/>
  <c r="I21" i="8" s="1"/>
  <c r="BC21" i="8"/>
  <c r="BV23" i="8"/>
  <c r="BX23" i="8"/>
  <c r="BU23" i="8"/>
  <c r="AK44" i="2"/>
  <c r="AK45" i="2" s="1"/>
  <c r="AK56" i="2" s="1"/>
  <c r="E30" i="2" s="1"/>
  <c r="O15" i="8" s="1"/>
  <c r="O17" i="8" s="1"/>
  <c r="O23" i="8" s="1"/>
  <c r="G10" i="3"/>
  <c r="G11" i="3" s="1"/>
  <c r="G12" i="3" s="1"/>
  <c r="L15" i="8" s="1"/>
  <c r="L17" i="8" s="1"/>
  <c r="L23" i="8" s="1"/>
  <c r="Q78" i="2"/>
  <c r="Q108" i="2"/>
  <c r="V134" i="2"/>
  <c r="L144" i="2"/>
  <c r="E5" i="2" s="1"/>
  <c r="BD15" i="8" s="1"/>
  <c r="BD17" i="8" s="1"/>
  <c r="B22" i="6"/>
  <c r="H22" i="6"/>
  <c r="H36" i="6"/>
  <c r="H37" i="6" s="1"/>
  <c r="E37" i="6"/>
  <c r="E22" i="6"/>
  <c r="B37" i="6"/>
  <c r="Q60" i="2" l="1"/>
  <c r="L216" i="2"/>
  <c r="E7" i="2" s="1"/>
  <c r="BF15" i="8" s="1"/>
  <c r="BF17" i="8" s="1"/>
  <c r="BF23" i="8" s="1"/>
  <c r="Q180" i="2"/>
  <c r="E13" i="2" s="1"/>
  <c r="AL15" i="8" s="1"/>
  <c r="AL17" i="8" s="1"/>
  <c r="AL23" i="8" s="1"/>
  <c r="AA54" i="2"/>
  <c r="V135" i="2"/>
  <c r="E19" i="2" s="1"/>
  <c r="BO15" i="8" s="1"/>
  <c r="BO17" i="8" s="1"/>
  <c r="BO23" i="8" s="1"/>
  <c r="Q90" i="2"/>
  <c r="H39" i="6"/>
  <c r="Q120" i="2"/>
  <c r="E11" i="2" s="1"/>
  <c r="BJ15" i="8" s="1"/>
  <c r="BJ17" i="8" s="1"/>
  <c r="BE23" i="8"/>
  <c r="BD23" i="8"/>
  <c r="BJ23" i="8"/>
  <c r="BN23" i="8"/>
  <c r="BT23" i="8"/>
  <c r="E9" i="2"/>
  <c r="E16" i="2"/>
  <c r="E22" i="2"/>
  <c r="E21" i="2"/>
  <c r="E10" i="2"/>
  <c r="E34" i="2"/>
  <c r="M15" i="8" s="1"/>
  <c r="M17" i="8" s="1"/>
  <c r="M23" i="8" s="1"/>
  <c r="E4" i="2"/>
  <c r="E3" i="2"/>
  <c r="E17" i="2"/>
  <c r="B39" i="6"/>
  <c r="G41" i="6" s="1"/>
  <c r="E39" i="6"/>
  <c r="G42" i="6" s="1"/>
  <c r="E46" i="2" l="1"/>
  <c r="S15" i="8" s="1"/>
  <c r="S17" i="8" s="1"/>
  <c r="S23" i="8" s="1"/>
  <c r="BR15" i="8"/>
  <c r="BR17" i="8" s="1"/>
  <c r="E43" i="2"/>
  <c r="V15" i="8" s="1"/>
  <c r="V17" i="8" s="1"/>
  <c r="V23" i="8" s="1"/>
  <c r="BM15" i="8"/>
  <c r="BM17" i="8" s="1"/>
  <c r="E45" i="2"/>
  <c r="T15" i="8" s="1"/>
  <c r="T17" i="8" s="1"/>
  <c r="T23" i="8" s="1"/>
  <c r="BQ15" i="8"/>
  <c r="BQ17" i="8" s="1"/>
  <c r="E42" i="2"/>
  <c r="W15" i="8" s="1"/>
  <c r="W17" i="8" s="1"/>
  <c r="W23" i="8" s="1"/>
  <c r="BL15" i="8"/>
  <c r="BL17" i="8" s="1"/>
  <c r="E40" i="2"/>
  <c r="C15" i="8" s="1"/>
  <c r="C17" i="8" s="1"/>
  <c r="C23" i="8" s="1"/>
  <c r="BI15" i="8"/>
  <c r="BI17" i="8" s="1"/>
  <c r="E39" i="2"/>
  <c r="E15" i="8" s="1"/>
  <c r="E17" i="8" s="1"/>
  <c r="E23" i="8" s="1"/>
  <c r="BH15" i="8"/>
  <c r="BH17" i="8" s="1"/>
  <c r="E37" i="2"/>
  <c r="I15" i="8" s="1"/>
  <c r="I17" i="8" s="1"/>
  <c r="I23" i="8" s="1"/>
  <c r="BC15" i="8"/>
  <c r="BC17" i="8" s="1"/>
  <c r="E36" i="2"/>
  <c r="J15" i="8" s="1"/>
  <c r="J17" i="8" s="1"/>
  <c r="J23" i="8" s="1"/>
  <c r="BB15" i="8"/>
  <c r="BB17" i="8" s="1"/>
  <c r="G43" i="6"/>
  <c r="H43" i="6" s="1"/>
  <c r="BB23" i="8" l="1"/>
  <c r="BH23" i="8"/>
  <c r="BM23" i="8"/>
  <c r="BI23" i="8"/>
  <c r="BL23" i="8"/>
  <c r="BC23" i="8"/>
  <c r="BQ23" i="8"/>
  <c r="BR23" i="8"/>
  <c r="AP4" i="2"/>
  <c r="AP24" i="2"/>
  <c r="AP23" i="2"/>
  <c r="AP22" i="2"/>
  <c r="AP21" i="2"/>
  <c r="AP20" i="2"/>
  <c r="AP19" i="2"/>
  <c r="AP14" i="2"/>
  <c r="AP13" i="2"/>
  <c r="AP12" i="2"/>
  <c r="AP11" i="2"/>
  <c r="AP10" i="2"/>
  <c r="AP9" i="2"/>
  <c r="AP8" i="2"/>
  <c r="AP7" i="2"/>
  <c r="AP6" i="2"/>
  <c r="AP5" i="2"/>
  <c r="G33" i="2" s="1"/>
  <c r="AP3" i="2"/>
  <c r="AA104" i="2"/>
  <c r="AA103" i="2"/>
  <c r="AA102" i="2"/>
  <c r="AA101" i="2"/>
  <c r="AA100" i="2"/>
  <c r="AA99" i="2"/>
  <c r="AA94" i="2"/>
  <c r="AA93" i="2"/>
  <c r="AA92" i="2"/>
  <c r="AA91" i="2"/>
  <c r="AA90" i="2"/>
  <c r="AA89" i="2"/>
  <c r="AA88" i="2"/>
  <c r="AA87" i="2"/>
  <c r="AA86" i="2"/>
  <c r="G23" i="2" s="1"/>
  <c r="BS21" i="8" s="1"/>
  <c r="AK24" i="2"/>
  <c r="AK23" i="2"/>
  <c r="AK22" i="2"/>
  <c r="AK21" i="2"/>
  <c r="AK20" i="2"/>
  <c r="AK19" i="2"/>
  <c r="AK14" i="2"/>
  <c r="AK13" i="2"/>
  <c r="AK12" i="2"/>
  <c r="AK11" i="2"/>
  <c r="AK10" i="2"/>
  <c r="AK9" i="2"/>
  <c r="AK8" i="2"/>
  <c r="AK7" i="2"/>
  <c r="AK6" i="2"/>
  <c r="AK5" i="2"/>
  <c r="G29" i="2" s="1"/>
  <c r="G26" i="1" s="1"/>
  <c r="AK4" i="2"/>
  <c r="AK3" i="2"/>
  <c r="AF7" i="2"/>
  <c r="AF6" i="2"/>
  <c r="AF24" i="2"/>
  <c r="AF23" i="2"/>
  <c r="AF22" i="2"/>
  <c r="AF21" i="2"/>
  <c r="AF20" i="2"/>
  <c r="AF19" i="2"/>
  <c r="AF14" i="2"/>
  <c r="AF13" i="2"/>
  <c r="AF12" i="2"/>
  <c r="AF11" i="2"/>
  <c r="AF10" i="2"/>
  <c r="AF9" i="2"/>
  <c r="AF8" i="2"/>
  <c r="AF5" i="2"/>
  <c r="G25" i="2" s="1"/>
  <c r="G28" i="1" s="1"/>
  <c r="AF4" i="2"/>
  <c r="AF3" i="2"/>
  <c r="AA23" i="2"/>
  <c r="AA22" i="2"/>
  <c r="AA21" i="2"/>
  <c r="AA20" i="2"/>
  <c r="AA19" i="2"/>
  <c r="AA18" i="2"/>
  <c r="AA13" i="2"/>
  <c r="AA12" i="2"/>
  <c r="AA11" i="2"/>
  <c r="AA10" i="2"/>
  <c r="AA9" i="2"/>
  <c r="AA8" i="2"/>
  <c r="AA7" i="2"/>
  <c r="AA6" i="2"/>
  <c r="AA5" i="2"/>
  <c r="G20" i="2" s="1"/>
  <c r="G44" i="2" s="1"/>
  <c r="AA4" i="2"/>
  <c r="AA3" i="2"/>
  <c r="F33" i="2" l="1"/>
  <c r="N21" i="8" s="1"/>
  <c r="F25" i="2"/>
  <c r="F29" i="2"/>
  <c r="F20" i="2"/>
  <c r="AF25" i="2"/>
  <c r="AK25" i="2"/>
  <c r="AA105" i="2"/>
  <c r="AP25" i="2"/>
  <c r="AP26" i="2" s="1"/>
  <c r="AK15" i="2"/>
  <c r="AP15" i="2"/>
  <c r="AA95" i="2"/>
  <c r="AA14" i="2"/>
  <c r="AA24" i="2"/>
  <c r="AF15" i="2"/>
  <c r="V23" i="2"/>
  <c r="V22" i="2"/>
  <c r="V21" i="2"/>
  <c r="V20" i="2"/>
  <c r="V19" i="2"/>
  <c r="V18" i="2"/>
  <c r="V13" i="2"/>
  <c r="V12" i="2"/>
  <c r="V11" i="2"/>
  <c r="V10" i="2"/>
  <c r="V9" i="2"/>
  <c r="V8" i="2"/>
  <c r="V7" i="2"/>
  <c r="V6" i="2"/>
  <c r="V5" i="2"/>
  <c r="G15" i="2" s="1"/>
  <c r="G41" i="2" s="1"/>
  <c r="V4" i="2"/>
  <c r="V3" i="2"/>
  <c r="AK26" i="2" l="1"/>
  <c r="AK27" i="2" s="1"/>
  <c r="AA25" i="2"/>
  <c r="AA26" i="2" s="1"/>
  <c r="AF26" i="2"/>
  <c r="AF27" i="2" s="1"/>
  <c r="AA97" i="2"/>
  <c r="AA96" i="2"/>
  <c r="P21" i="8"/>
  <c r="F26" i="1"/>
  <c r="CC21" i="8" s="1"/>
  <c r="CC23" i="8" s="1"/>
  <c r="AP16" i="2"/>
  <c r="AP17" i="2" s="1"/>
  <c r="R21" i="8"/>
  <c r="F28" i="1"/>
  <c r="CE21" i="8" s="1"/>
  <c r="CE23" i="8" s="1"/>
  <c r="AA16" i="2"/>
  <c r="AA27" i="2" s="1"/>
  <c r="AA15" i="2"/>
  <c r="AA106" i="2"/>
  <c r="AA107" i="2" s="1"/>
  <c r="F44" i="2"/>
  <c r="U21" i="8" s="1"/>
  <c r="BP21" i="8"/>
  <c r="AK16" i="2"/>
  <c r="AK17" i="2" s="1"/>
  <c r="AF16" i="2"/>
  <c r="AF17" i="2" s="1"/>
  <c r="F15" i="2"/>
  <c r="AP27" i="2"/>
  <c r="V24" i="2"/>
  <c r="V14" i="2"/>
  <c r="V15" i="2" s="1"/>
  <c r="L25" i="2"/>
  <c r="L7" i="2"/>
  <c r="AA108" i="2" l="1"/>
  <c r="E23" i="2" s="1"/>
  <c r="BS15" i="8" s="1"/>
  <c r="BS17" i="8" s="1"/>
  <c r="BS23" i="8" s="1"/>
  <c r="AP28" i="2"/>
  <c r="AK28" i="2"/>
  <c r="E29" i="2" s="1"/>
  <c r="P15" i="8" s="1"/>
  <c r="P17" i="8" s="1"/>
  <c r="P23" i="8" s="1"/>
  <c r="F41" i="2"/>
  <c r="X21" i="8" s="1"/>
  <c r="BK21" i="8"/>
  <c r="AF28" i="2"/>
  <c r="V25" i="2"/>
  <c r="V26" i="2" s="1"/>
  <c r="E20" i="2"/>
  <c r="E25" i="2"/>
  <c r="R15" i="8" s="1"/>
  <c r="R17" i="8" s="1"/>
  <c r="R23" i="8" s="1"/>
  <c r="E33" i="2"/>
  <c r="N15" i="8" s="1"/>
  <c r="N17" i="8" s="1"/>
  <c r="N23" i="8" s="1"/>
  <c r="V16" i="2"/>
  <c r="V27" i="2" l="1"/>
  <c r="E44" i="2"/>
  <c r="U15" i="8" s="1"/>
  <c r="U17" i="8" s="1"/>
  <c r="U23" i="8" s="1"/>
  <c r="BP15" i="8"/>
  <c r="BP17" i="8" s="1"/>
  <c r="E15" i="2"/>
  <c r="Q6" i="2"/>
  <c r="Q26" i="2"/>
  <c r="Q24" i="2"/>
  <c r="Q25" i="2"/>
  <c r="Q22" i="2"/>
  <c r="Q21" i="2"/>
  <c r="Q20" i="2"/>
  <c r="Q12" i="2"/>
  <c r="Q11" i="2"/>
  <c r="Q10" i="2"/>
  <c r="Q14" i="2"/>
  <c r="Q13" i="2"/>
  <c r="Q9" i="2"/>
  <c r="Q8" i="2"/>
  <c r="Q7" i="2"/>
  <c r="Q15" i="2"/>
  <c r="Q5" i="2"/>
  <c r="G8" i="2" s="1"/>
  <c r="G38" i="2" s="1"/>
  <c r="Q4" i="2"/>
  <c r="F8" i="2" s="1"/>
  <c r="Q3" i="2"/>
  <c r="F38" i="2" l="1"/>
  <c r="G21" i="8" s="1"/>
  <c r="BG21" i="8"/>
  <c r="BP23" i="8"/>
  <c r="E41" i="2"/>
  <c r="X15" i="8" s="1"/>
  <c r="X17" i="8" s="1"/>
  <c r="X23" i="8" s="1"/>
  <c r="BK15" i="8"/>
  <c r="BK17" i="8" s="1"/>
  <c r="Q16" i="2"/>
  <c r="Q17" i="2" s="1"/>
  <c r="Q27" i="2"/>
  <c r="Q28" i="2" s="1"/>
  <c r="BK23" i="8" l="1"/>
  <c r="Q18" i="2"/>
  <c r="Q29" i="2"/>
  <c r="L14" i="2"/>
  <c r="L29" i="2"/>
  <c r="L31" i="2"/>
  <c r="L30" i="2"/>
  <c r="Q30" i="2" l="1"/>
  <c r="L6" i="2"/>
  <c r="L13" i="2"/>
  <c r="L15" i="2"/>
  <c r="E8" i="2" l="1"/>
  <c r="V72" i="1"/>
  <c r="V71" i="1"/>
  <c r="V73" i="1" s="1"/>
  <c r="V74" i="1" l="1"/>
  <c r="V75" i="1"/>
  <c r="E38" i="2"/>
  <c r="G15" i="8" s="1"/>
  <c r="G17" i="8" s="1"/>
  <c r="G23" i="8" s="1"/>
  <c r="BG15" i="8"/>
  <c r="BG17" i="8" s="1"/>
  <c r="L28" i="2"/>
  <c r="L24" i="2"/>
  <c r="L23" i="2"/>
  <c r="L12" i="2"/>
  <c r="L11" i="2"/>
  <c r="L10" i="2"/>
  <c r="L9" i="2"/>
  <c r="L17" i="2"/>
  <c r="L5" i="2"/>
  <c r="G2" i="2" s="1"/>
  <c r="G35" i="2" s="1"/>
  <c r="L4" i="2"/>
  <c r="L3" i="2"/>
  <c r="V66" i="1"/>
  <c r="V67" i="1" s="1"/>
  <c r="V68" i="1" s="1"/>
  <c r="V65" i="1"/>
  <c r="V64" i="1"/>
  <c r="V63" i="1"/>
  <c r="V62" i="1"/>
  <c r="G15" i="1" s="1"/>
  <c r="V61" i="1"/>
  <c r="F15" i="1" s="1"/>
  <c r="V60" i="1"/>
  <c r="AA104" i="1"/>
  <c r="AA103" i="1"/>
  <c r="AA105" i="1" s="1"/>
  <c r="AA98" i="1"/>
  <c r="AA97" i="1"/>
  <c r="AA96" i="1"/>
  <c r="AA95" i="1"/>
  <c r="G24" i="1" s="1"/>
  <c r="AA94" i="1"/>
  <c r="F24" i="1" s="1"/>
  <c r="AI21" i="8" s="1"/>
  <c r="AA93" i="1"/>
  <c r="AA122" i="1"/>
  <c r="AA121" i="1"/>
  <c r="AA123" i="1" s="1"/>
  <c r="AA116" i="1"/>
  <c r="AA115" i="1"/>
  <c r="AA114" i="1"/>
  <c r="AA113" i="1"/>
  <c r="G25" i="1" s="1"/>
  <c r="AA112" i="1"/>
  <c r="F25" i="1" s="1"/>
  <c r="AJ21" i="8" s="1"/>
  <c r="AA111" i="1"/>
  <c r="V123" i="1"/>
  <c r="V122" i="1"/>
  <c r="V121" i="1"/>
  <c r="V120" i="1"/>
  <c r="V119" i="1"/>
  <c r="G18" i="1" s="1"/>
  <c r="V118" i="1"/>
  <c r="F18" i="1" s="1"/>
  <c r="AU21" i="8" s="1"/>
  <c r="V129" i="1"/>
  <c r="V128" i="1"/>
  <c r="Q129" i="1"/>
  <c r="Q128" i="1"/>
  <c r="Q130" i="1" s="1"/>
  <c r="Q123" i="1"/>
  <c r="Q122" i="1"/>
  <c r="Q121" i="1"/>
  <c r="Q120" i="1"/>
  <c r="Q119" i="1"/>
  <c r="G11" i="1" s="1"/>
  <c r="Q118" i="1"/>
  <c r="F11" i="1" s="1"/>
  <c r="V104" i="1"/>
  <c r="V103" i="1"/>
  <c r="V102" i="1"/>
  <c r="V101" i="1"/>
  <c r="V100" i="1"/>
  <c r="G17" i="1" s="1"/>
  <c r="V99" i="1"/>
  <c r="F17" i="1" s="1"/>
  <c r="AT21" i="8" s="1"/>
  <c r="V98" i="1"/>
  <c r="Q104" i="1"/>
  <c r="Q103" i="1"/>
  <c r="Q102" i="1"/>
  <c r="Q101" i="1"/>
  <c r="Q100" i="1"/>
  <c r="G10" i="1" s="1"/>
  <c r="Q99" i="1"/>
  <c r="F10" i="1" s="1"/>
  <c r="AR21" i="8" s="1"/>
  <c r="Q98" i="1"/>
  <c r="Q110" i="1"/>
  <c r="Q109" i="1"/>
  <c r="V110" i="1"/>
  <c r="V109" i="1"/>
  <c r="V111" i="1" s="1"/>
  <c r="V91" i="1"/>
  <c r="V90" i="1"/>
  <c r="V92" i="1" s="1"/>
  <c r="V85" i="1"/>
  <c r="V84" i="1"/>
  <c r="V83" i="1"/>
  <c r="V82" i="1"/>
  <c r="V81" i="1"/>
  <c r="G16" i="1" s="1"/>
  <c r="G50" i="2" s="1"/>
  <c r="V80" i="1"/>
  <c r="F16" i="1" s="1"/>
  <c r="V79" i="1"/>
  <c r="Q91" i="1"/>
  <c r="Q90" i="1"/>
  <c r="Q92" i="1" s="1"/>
  <c r="Q85" i="1"/>
  <c r="Q84" i="1"/>
  <c r="Q83" i="1"/>
  <c r="Q82" i="1"/>
  <c r="Q81" i="1"/>
  <c r="G9" i="1" s="1"/>
  <c r="Q80" i="1"/>
  <c r="F9" i="1" s="1"/>
  <c r="Q79" i="1"/>
  <c r="Q72" i="1"/>
  <c r="Q71" i="1"/>
  <c r="Q73" i="1" s="1"/>
  <c r="Q66" i="1"/>
  <c r="Q65" i="1"/>
  <c r="Q64" i="1"/>
  <c r="Q63" i="1"/>
  <c r="Q62" i="1"/>
  <c r="G8" i="1" s="1"/>
  <c r="Q61" i="1"/>
  <c r="F8" i="1" s="1"/>
  <c r="Q60" i="1"/>
  <c r="L53" i="1"/>
  <c r="L52" i="1"/>
  <c r="L47" i="1"/>
  <c r="L46" i="1"/>
  <c r="L45" i="1"/>
  <c r="L44" i="1"/>
  <c r="L43" i="1"/>
  <c r="G4" i="1" s="1"/>
  <c r="L42" i="1"/>
  <c r="F4" i="1" s="1"/>
  <c r="AO21" i="8" s="1"/>
  <c r="L41" i="1"/>
  <c r="Q53" i="1"/>
  <c r="Q52" i="1"/>
  <c r="Q47" i="1"/>
  <c r="Q46" i="1"/>
  <c r="Q45" i="1"/>
  <c r="Q44" i="1"/>
  <c r="Q43" i="1"/>
  <c r="G7" i="1" s="1"/>
  <c r="Q42" i="1"/>
  <c r="F7" i="1" s="1"/>
  <c r="AB21" i="8" s="1"/>
  <c r="Q41" i="1"/>
  <c r="V53" i="1"/>
  <c r="V52" i="1"/>
  <c r="V54" i="1" s="1"/>
  <c r="V47" i="1"/>
  <c r="V48" i="1" s="1"/>
  <c r="V49" i="1" s="1"/>
  <c r="V46" i="1"/>
  <c r="V45" i="1"/>
  <c r="V44" i="1"/>
  <c r="V43" i="1"/>
  <c r="G14" i="1" s="1"/>
  <c r="G47" i="2" s="1"/>
  <c r="V42" i="1"/>
  <c r="F14" i="1" s="1"/>
  <c r="V41" i="1"/>
  <c r="AA86" i="1"/>
  <c r="AA85" i="1"/>
  <c r="AA87" i="1" s="1"/>
  <c r="AA80" i="1"/>
  <c r="AA79" i="1"/>
  <c r="AA78" i="1"/>
  <c r="AA77" i="1"/>
  <c r="G23" i="1" s="1"/>
  <c r="AA76" i="1"/>
  <c r="F23" i="1" s="1"/>
  <c r="AA75" i="1"/>
  <c r="AA62" i="1"/>
  <c r="AA61" i="1"/>
  <c r="AA60" i="1"/>
  <c r="AA59" i="1"/>
  <c r="G22" i="1" s="1"/>
  <c r="AA58" i="1"/>
  <c r="F22" i="1" s="1"/>
  <c r="AV21" i="8" s="1"/>
  <c r="AA57" i="1"/>
  <c r="AA68" i="1"/>
  <c r="AA67" i="1"/>
  <c r="AA50" i="1"/>
  <c r="AA49" i="1"/>
  <c r="AA51" i="1" s="1"/>
  <c r="AA44" i="1"/>
  <c r="AA43" i="1"/>
  <c r="AA42" i="1"/>
  <c r="AA41" i="1"/>
  <c r="G21" i="1" s="1"/>
  <c r="AA40" i="1"/>
  <c r="F21" i="1" s="1"/>
  <c r="D21" i="8" s="1"/>
  <c r="AA39" i="1"/>
  <c r="L34" i="1"/>
  <c r="L33" i="1"/>
  <c r="L35" i="1" s="1"/>
  <c r="L28" i="1"/>
  <c r="L27" i="1"/>
  <c r="L26" i="1"/>
  <c r="L25" i="1"/>
  <c r="L24" i="1"/>
  <c r="G3" i="1" s="1"/>
  <c r="L23" i="1"/>
  <c r="F3" i="1" s="1"/>
  <c r="L22" i="1"/>
  <c r="Q34" i="1"/>
  <c r="Q33" i="1"/>
  <c r="Q28" i="1"/>
  <c r="Q27" i="1"/>
  <c r="Q26" i="1"/>
  <c r="Q25" i="1"/>
  <c r="Q24" i="1"/>
  <c r="G6" i="1" s="1"/>
  <c r="Q23" i="1"/>
  <c r="F6" i="1" s="1"/>
  <c r="AC21" i="8" s="1"/>
  <c r="Q22" i="1"/>
  <c r="V28" i="1"/>
  <c r="V27" i="1"/>
  <c r="V26" i="1"/>
  <c r="V25" i="1"/>
  <c r="V24" i="1"/>
  <c r="G13" i="1" s="1"/>
  <c r="V23" i="1"/>
  <c r="F13" i="1" s="1"/>
  <c r="V22" i="1"/>
  <c r="V34" i="1"/>
  <c r="V33" i="1"/>
  <c r="AA32" i="1"/>
  <c r="AA31" i="1"/>
  <c r="AA33" i="1" s="1"/>
  <c r="AA26" i="1"/>
  <c r="AA25" i="1"/>
  <c r="AA24" i="1"/>
  <c r="AA23" i="1"/>
  <c r="G20" i="1" s="1"/>
  <c r="AA22" i="1"/>
  <c r="F20" i="1" s="1"/>
  <c r="F21" i="8" s="1"/>
  <c r="AA21" i="1"/>
  <c r="AA14" i="1"/>
  <c r="AA13" i="1"/>
  <c r="AA15" i="1" s="1"/>
  <c r="AA8" i="1"/>
  <c r="AA7" i="1"/>
  <c r="AA6" i="1"/>
  <c r="AA5" i="1"/>
  <c r="G19" i="1" s="1"/>
  <c r="AA4" i="1"/>
  <c r="F19" i="1" s="1"/>
  <c r="H21" i="8" s="1"/>
  <c r="AA3" i="1"/>
  <c r="V15" i="1"/>
  <c r="V14" i="1"/>
  <c r="V16" i="1" s="1"/>
  <c r="V9" i="1"/>
  <c r="V8" i="1"/>
  <c r="V7" i="1"/>
  <c r="V6" i="1"/>
  <c r="V5" i="1"/>
  <c r="G12" i="1" s="1"/>
  <c r="V4" i="1"/>
  <c r="F12" i="1" s="1"/>
  <c r="V3" i="1"/>
  <c r="Q15" i="1"/>
  <c r="Q14" i="1"/>
  <c r="Q16" i="1" s="1"/>
  <c r="Q9" i="1"/>
  <c r="Q8" i="1"/>
  <c r="Q7" i="1"/>
  <c r="Q6" i="1"/>
  <c r="Q5" i="1"/>
  <c r="G5" i="1" s="1"/>
  <c r="Q4" i="1"/>
  <c r="F5" i="1" s="1"/>
  <c r="Q3" i="1"/>
  <c r="L9" i="1"/>
  <c r="L8" i="1"/>
  <c r="L7" i="1"/>
  <c r="L6" i="1"/>
  <c r="L5" i="1"/>
  <c r="G2" i="1" s="1"/>
  <c r="L4" i="1"/>
  <c r="F2" i="1" s="1"/>
  <c r="L3" i="1"/>
  <c r="L15" i="1"/>
  <c r="L14" i="1"/>
  <c r="L16" i="1" s="1"/>
  <c r="Q48" i="1" l="1"/>
  <c r="Q49" i="1" s="1"/>
  <c r="Z21" i="8"/>
  <c r="AN21" i="8"/>
  <c r="AA69" i="1"/>
  <c r="Q54" i="1"/>
  <c r="Q111" i="1"/>
  <c r="V130" i="1"/>
  <c r="AA99" i="1"/>
  <c r="AA88" i="1"/>
  <c r="AA89" i="1"/>
  <c r="V112" i="1"/>
  <c r="V113" i="1"/>
  <c r="AH21" i="8"/>
  <c r="AE21" i="8"/>
  <c r="F47" i="2"/>
  <c r="AW21" i="8" s="1"/>
  <c r="L54" i="1"/>
  <c r="F48" i="2"/>
  <c r="F49" i="2"/>
  <c r="AF21" i="8"/>
  <c r="Q131" i="1"/>
  <c r="Q132" i="1"/>
  <c r="AA106" i="1"/>
  <c r="AA107" i="1"/>
  <c r="Q17" i="1"/>
  <c r="Q18" i="1" s="1"/>
  <c r="L48" i="1"/>
  <c r="L49" i="1" s="1"/>
  <c r="Q74" i="1"/>
  <c r="Q75" i="1" s="1"/>
  <c r="Q105" i="1"/>
  <c r="Q106" i="1" s="1"/>
  <c r="G48" i="2"/>
  <c r="G49" i="2"/>
  <c r="AA52" i="1"/>
  <c r="AA53" i="1" s="1"/>
  <c r="V55" i="1"/>
  <c r="V56" i="1" s="1"/>
  <c r="V17" i="1"/>
  <c r="V18" i="1"/>
  <c r="AA34" i="1"/>
  <c r="AA35" i="1"/>
  <c r="Q67" i="1"/>
  <c r="Q68" i="1" s="1"/>
  <c r="Q93" i="1"/>
  <c r="Q94" i="1"/>
  <c r="V86" i="1"/>
  <c r="V87" i="1" s="1"/>
  <c r="AA16" i="1"/>
  <c r="AA17" i="1"/>
  <c r="AD21" i="8"/>
  <c r="Q29" i="1"/>
  <c r="Q30" i="1" s="1"/>
  <c r="AP21" i="8"/>
  <c r="V93" i="1"/>
  <c r="V94" i="1"/>
  <c r="L36" i="1"/>
  <c r="L37" i="1" s="1"/>
  <c r="AG21" i="8"/>
  <c r="F50" i="2"/>
  <c r="AZ21" i="8" s="1"/>
  <c r="AA124" i="1"/>
  <c r="AA125" i="1"/>
  <c r="Q10" i="1"/>
  <c r="Q11" i="1" s="1"/>
  <c r="L17" i="1"/>
  <c r="L18" i="1" s="1"/>
  <c r="V10" i="1"/>
  <c r="V11" i="1" s="1"/>
  <c r="Y21" i="8"/>
  <c r="AA21" i="8"/>
  <c r="V35" i="1"/>
  <c r="V29" i="1"/>
  <c r="V30" i="1" s="1"/>
  <c r="Q35" i="1"/>
  <c r="AQ21" i="8"/>
  <c r="BG23" i="8"/>
  <c r="F2" i="2"/>
  <c r="AA81" i="1"/>
  <c r="AA63" i="1"/>
  <c r="AA64" i="1" s="1"/>
  <c r="AA45" i="1"/>
  <c r="AA46" i="1" s="1"/>
  <c r="AA27" i="1"/>
  <c r="AA28" i="1" s="1"/>
  <c r="AA9" i="1"/>
  <c r="V124" i="1"/>
  <c r="V125" i="1" s="1"/>
  <c r="V105" i="1"/>
  <c r="V106" i="1" s="1"/>
  <c r="Q86" i="1"/>
  <c r="Q87" i="1" s="1"/>
  <c r="V88" i="1"/>
  <c r="V95" i="1" s="1"/>
  <c r="E16" i="1" s="1"/>
  <c r="V69" i="1"/>
  <c r="V76" i="1" s="1"/>
  <c r="E15" i="1" s="1"/>
  <c r="Q50" i="1"/>
  <c r="V50" i="1"/>
  <c r="Q31" i="1"/>
  <c r="V12" i="1"/>
  <c r="V19" i="1" s="1"/>
  <c r="E12" i="1" s="1"/>
  <c r="AA15" i="8" s="1"/>
  <c r="AA17" i="8" s="1"/>
  <c r="Q12" i="1"/>
  <c r="L29" i="1"/>
  <c r="AA117" i="1"/>
  <c r="AA118" i="1" s="1"/>
  <c r="L19" i="2"/>
  <c r="L20" i="2" s="1"/>
  <c r="Q124" i="1"/>
  <c r="L50" i="1"/>
  <c r="Q88" i="1"/>
  <c r="Q95" i="1" s="1"/>
  <c r="E9" i="1" s="1"/>
  <c r="AQ15" i="8" s="1"/>
  <c r="AQ17" i="8" s="1"/>
  <c r="AQ23" i="8" s="1"/>
  <c r="Q107" i="1"/>
  <c r="V107" i="1"/>
  <c r="V114" i="1" s="1"/>
  <c r="E17" i="1" s="1"/>
  <c r="AT15" i="8" s="1"/>
  <c r="AT17" i="8" s="1"/>
  <c r="AT23" i="8" s="1"/>
  <c r="L33" i="2"/>
  <c r="L34" i="2" s="1"/>
  <c r="L10" i="1"/>
  <c r="L11" i="1" s="1"/>
  <c r="AA23" i="8" l="1"/>
  <c r="AA100" i="1"/>
  <c r="AA101" i="1" s="1"/>
  <c r="AA108" i="1" s="1"/>
  <c r="E24" i="1" s="1"/>
  <c r="AI15" i="8" s="1"/>
  <c r="AI17" i="8" s="1"/>
  <c r="AI23" i="8" s="1"/>
  <c r="Q19" i="1"/>
  <c r="E5" i="1" s="1"/>
  <c r="AD15" i="8" s="1"/>
  <c r="AD17" i="8" s="1"/>
  <c r="AD23" i="8" s="1"/>
  <c r="F35" i="2"/>
  <c r="K21" i="8" s="1"/>
  <c r="BA21" i="8"/>
  <c r="V36" i="1"/>
  <c r="V37" i="1" s="1"/>
  <c r="V131" i="1"/>
  <c r="V132" i="1" s="1"/>
  <c r="Q112" i="1"/>
  <c r="Q113" i="1"/>
  <c r="Q114" i="1" s="1"/>
  <c r="E10" i="1" s="1"/>
  <c r="AR15" i="8" s="1"/>
  <c r="AR17" i="8" s="1"/>
  <c r="AR23" i="8" s="1"/>
  <c r="V31" i="1"/>
  <c r="AA11" i="1"/>
  <c r="AA18" i="1" s="1"/>
  <c r="E19" i="1" s="1"/>
  <c r="H15" i="8" s="1"/>
  <c r="H17" i="8" s="1"/>
  <c r="H23" i="8" s="1"/>
  <c r="AA10" i="1"/>
  <c r="AA70" i="1"/>
  <c r="AA71" i="1" s="1"/>
  <c r="Q55" i="1"/>
  <c r="Q56" i="1"/>
  <c r="Q57" i="1" s="1"/>
  <c r="E7" i="1" s="1"/>
  <c r="AB15" i="8" s="1"/>
  <c r="AB17" i="8" s="1"/>
  <c r="AB23" i="8" s="1"/>
  <c r="Q125" i="1"/>
  <c r="Q126" i="1" s="1"/>
  <c r="V57" i="1"/>
  <c r="E14" i="1" s="1"/>
  <c r="E47" i="2" s="1"/>
  <c r="AW15" i="8" s="1"/>
  <c r="AW17" i="8" s="1"/>
  <c r="L31" i="1"/>
  <c r="L38" i="1" s="1"/>
  <c r="E3" i="1" s="1"/>
  <c r="AN15" i="8" s="1"/>
  <c r="AN17" i="8" s="1"/>
  <c r="AN23" i="8" s="1"/>
  <c r="L30" i="1"/>
  <c r="L55" i="1"/>
  <c r="L56" i="1"/>
  <c r="AY21" i="8"/>
  <c r="AA82" i="1"/>
  <c r="AA83" i="1" s="1"/>
  <c r="AA90" i="1" s="1"/>
  <c r="E23" i="1" s="1"/>
  <c r="AH15" i="8" s="1"/>
  <c r="AH17" i="8" s="1"/>
  <c r="AH23" i="8" s="1"/>
  <c r="Q69" i="1"/>
  <c r="Q76" i="1" s="1"/>
  <c r="E8" i="1" s="1"/>
  <c r="AP15" i="8" s="1"/>
  <c r="AP17" i="8" s="1"/>
  <c r="AP23" i="8" s="1"/>
  <c r="L57" i="1"/>
  <c r="E4" i="1" s="1"/>
  <c r="AO15" i="8" s="1"/>
  <c r="AO17" i="8" s="1"/>
  <c r="AO23" i="8" s="1"/>
  <c r="V126" i="1"/>
  <c r="Q36" i="1"/>
  <c r="Q37" i="1"/>
  <c r="Q38" i="1" s="1"/>
  <c r="E6" i="1" s="1"/>
  <c r="AC15" i="8" s="1"/>
  <c r="AC17" i="8" s="1"/>
  <c r="AC23" i="8" s="1"/>
  <c r="AX21" i="8"/>
  <c r="E50" i="2"/>
  <c r="AZ15" i="8" s="1"/>
  <c r="AZ17" i="8" s="1"/>
  <c r="AG15" i="8"/>
  <c r="AG17" i="8" s="1"/>
  <c r="AG23" i="8" s="1"/>
  <c r="AF15" i="8"/>
  <c r="AF17" i="8" s="1"/>
  <c r="AF23" i="8" s="1"/>
  <c r="E48" i="2"/>
  <c r="AX15" i="8" s="1"/>
  <c r="AX17" i="8" s="1"/>
  <c r="E49" i="2"/>
  <c r="AY15" i="8" s="1"/>
  <c r="AY17" i="8" s="1"/>
  <c r="AA65" i="1"/>
  <c r="AA47" i="1"/>
  <c r="AA54" i="1" s="1"/>
  <c r="E21" i="1" s="1"/>
  <c r="D15" i="8" s="1"/>
  <c r="D17" i="8" s="1"/>
  <c r="D23" i="8" s="1"/>
  <c r="AA29" i="1"/>
  <c r="AA36" i="1" s="1"/>
  <c r="E20" i="1" s="1"/>
  <c r="F15" i="8" s="1"/>
  <c r="F17" i="8" s="1"/>
  <c r="F23" i="8" s="1"/>
  <c r="L12" i="1"/>
  <c r="L19" i="1" s="1"/>
  <c r="E2" i="1" s="1"/>
  <c r="Y15" i="8" s="1"/>
  <c r="Y17" i="8" s="1"/>
  <c r="Y23" i="8" s="1"/>
  <c r="AA119" i="1"/>
  <c r="AA126" i="1" s="1"/>
  <c r="E25" i="1" s="1"/>
  <c r="AJ15" i="8" s="1"/>
  <c r="AJ17" i="8" s="1"/>
  <c r="AJ23" i="8" s="1"/>
  <c r="L35" i="2"/>
  <c r="L21" i="2"/>
  <c r="V38" i="1" l="1"/>
  <c r="E13" i="1" s="1"/>
  <c r="Z15" i="8" s="1"/>
  <c r="Z17" i="8" s="1"/>
  <c r="Z23" i="8" s="1"/>
  <c r="AE15" i="8"/>
  <c r="AE17" i="8" s="1"/>
  <c r="AE23" i="8" s="1"/>
  <c r="V133" i="1"/>
  <c r="E18" i="1" s="1"/>
  <c r="AU15" i="8" s="1"/>
  <c r="AU17" i="8" s="1"/>
  <c r="AU23" i="8" s="1"/>
  <c r="AA72" i="1"/>
  <c r="E22" i="1" s="1"/>
  <c r="AV15" i="8" s="1"/>
  <c r="AV17" i="8" s="1"/>
  <c r="AV23" i="8" s="1"/>
  <c r="AY23" i="8"/>
  <c r="AZ23" i="8"/>
  <c r="AW23" i="8"/>
  <c r="AX23" i="8"/>
  <c r="L36" i="2"/>
  <c r="E2" i="2" l="1"/>
  <c r="E35" i="2" l="1"/>
  <c r="K15" i="8" s="1"/>
  <c r="K17" i="8" s="1"/>
  <c r="K23" i="8" s="1"/>
  <c r="BA15" i="8"/>
  <c r="BA17" i="8" s="1"/>
  <c r="BA23" i="8" l="1"/>
</calcChain>
</file>

<file path=xl/comments1.xml><?xml version="1.0" encoding="utf-8"?>
<comments xmlns="http://schemas.openxmlformats.org/spreadsheetml/2006/main">
  <authors>
    <author>Reinert, Marty</author>
    <author>Hurst, Brian</author>
  </authors>
  <commentList>
    <comment ref="L6" authorId="0" shapeId="0">
      <text>
        <r>
          <rPr>
            <b/>
            <sz val="9"/>
            <color indexed="81"/>
            <rFont val="Tahoma"/>
            <family val="2"/>
          </rPr>
          <t>Reinert, Marty: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For Victorian and London Fixtures</t>
        </r>
      </text>
    </comment>
    <comment ref="AS6" authorId="1" shapeId="0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NO PRICING COULD BE FOUND FOR THIS FIXTURE FROM BACK WHEN IT WAS OFFERED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Reinert, Marty: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Average </t>
        </r>
      </text>
    </comment>
    <comment ref="B17" authorId="0" shapeId="0">
      <text>
        <r>
          <rPr>
            <b/>
            <sz val="12"/>
            <color indexed="81"/>
            <rFont val="Tahoma"/>
            <family val="2"/>
          </rPr>
          <t>Reinert, Marty:</t>
        </r>
        <r>
          <rPr>
            <sz val="12"/>
            <color indexed="81"/>
            <rFont val="Tahoma"/>
            <family val="2"/>
          </rPr>
          <t xml:space="preserve">
See LED worksheet 
"Shared Data" tab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Reinert, Marty:</t>
        </r>
        <r>
          <rPr>
            <sz val="9"/>
            <color indexed="81"/>
            <rFont val="Tahoma"/>
            <family val="2"/>
          </rPr>
          <t xml:space="preserve">
LE rate</t>
        </r>
      </text>
    </comment>
    <comment ref="AS23" authorId="0" shapeId="0">
      <text>
        <r>
          <rPr>
            <b/>
            <sz val="9"/>
            <color indexed="81"/>
            <rFont val="Tahoma"/>
            <family val="2"/>
          </rPr>
          <t>Reinert, Marty:</t>
        </r>
        <r>
          <rPr>
            <sz val="9"/>
            <color indexed="81"/>
            <rFont val="Tahoma"/>
            <family val="2"/>
          </rPr>
          <t xml:space="preserve">
No current cost, same as previous</t>
        </r>
      </text>
    </comment>
  </commentList>
</comments>
</file>

<file path=xl/comments2.xml><?xml version="1.0" encoding="utf-8"?>
<comments xmlns="http://schemas.openxmlformats.org/spreadsheetml/2006/main">
  <authors>
    <author>Reinert, Marty</author>
    <author>Hurst, Brian</author>
    <author>MARTY J. REINERT</author>
  </authors>
  <commentList>
    <comment ref="L6" authorId="0" shapeId="0">
      <text>
        <r>
          <rPr>
            <b/>
            <sz val="9"/>
            <color indexed="81"/>
            <rFont val="Tahoma"/>
            <family val="2"/>
          </rPr>
          <t>Reinert, Marty: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For Victorian and London Fixtures</t>
        </r>
      </text>
    </comment>
    <comment ref="AS6" authorId="1" shapeId="0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NO PRICING COULD BE FOUND FOR THIS FIXTURE FROM BACK WHEN IT WAS OFFERED</t>
        </r>
      </text>
    </comment>
    <comment ref="CM7" authorId="0" shapeId="0">
      <text>
        <r>
          <rPr>
            <b/>
            <sz val="14"/>
            <color indexed="81"/>
            <rFont val="Tahoma"/>
            <family val="2"/>
          </rPr>
          <t>Reinert, Marty:</t>
        </r>
        <r>
          <rPr>
            <sz val="14"/>
            <color indexed="81"/>
            <rFont val="Tahoma"/>
            <family val="2"/>
          </rPr>
          <t xml:space="preserve">
per Jason Klingman with Cooper Lighting, yard light is only in 5,200 lumen @ 57 watts
and Colonial is only in 5,700 lumen @ 84 watts
9/11/2015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Reinert, Marty: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Average </t>
        </r>
      </text>
    </comment>
    <comment ref="B17" authorId="0" shapeId="0">
      <text>
        <r>
          <rPr>
            <b/>
            <sz val="12"/>
            <color indexed="81"/>
            <rFont val="Tahoma"/>
            <family val="2"/>
          </rPr>
          <t>Reinert, Marty:</t>
        </r>
        <r>
          <rPr>
            <sz val="12"/>
            <color indexed="81"/>
            <rFont val="Tahoma"/>
            <family val="2"/>
          </rPr>
          <t xml:space="preserve">
See LED worksheet 
"Shared Data" tab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Reinert, Marty:</t>
        </r>
        <r>
          <rPr>
            <sz val="9"/>
            <color indexed="81"/>
            <rFont val="Tahoma"/>
            <family val="2"/>
          </rPr>
          <t xml:space="preserve">
LE rate</t>
        </r>
      </text>
    </comment>
    <comment ref="CM21" authorId="2" shapeId="0">
      <text>
        <r>
          <rPr>
            <b/>
            <sz val="8"/>
            <color indexed="81"/>
            <rFont val="Tahoma"/>
            <family val="2"/>
          </rPr>
          <t>MARTY J. REINERT: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better photocell to last +10 years  therefore no O &amp; M
Normally 1 photocell and 1 bulb changed out every 6 years @ $31/hour x 2 man crew
-------------------------------------------------
UPDATE NOVEMBER 30, 2015: 
Add in O &amp; M since we must leave depreciation at 26 years.
2 man crew changing photocell every 13 years
1 new fixture every 13 years
</t>
        </r>
      </text>
    </comment>
    <comment ref="CT21" authorId="0" shapeId="0">
      <text>
        <r>
          <rPr>
            <b/>
            <sz val="9"/>
            <color indexed="81"/>
            <rFont val="Tahoma"/>
            <family val="2"/>
          </rPr>
          <t>Reinert, Marty: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$80/ 10 years for painting only applies to fiberglass poles</t>
        </r>
      </text>
    </comment>
    <comment ref="AS23" authorId="0" shapeId="0">
      <text>
        <r>
          <rPr>
            <b/>
            <sz val="9"/>
            <color indexed="81"/>
            <rFont val="Tahoma"/>
            <family val="2"/>
          </rPr>
          <t>Reinert, Marty:</t>
        </r>
        <r>
          <rPr>
            <sz val="9"/>
            <color indexed="81"/>
            <rFont val="Tahoma"/>
            <family val="2"/>
          </rPr>
          <t xml:space="preserve">
No current cost, same as previous</t>
        </r>
      </text>
    </comment>
  </commentList>
</comments>
</file>

<file path=xl/sharedStrings.xml><?xml version="1.0" encoding="utf-8"?>
<sst xmlns="http://schemas.openxmlformats.org/spreadsheetml/2006/main" count="9797" uniqueCount="576">
  <si>
    <t>Wattage</t>
  </si>
  <si>
    <t>175w</t>
  </si>
  <si>
    <t>250w</t>
  </si>
  <si>
    <t>400w</t>
  </si>
  <si>
    <t>150w</t>
  </si>
  <si>
    <t>Open Bottom</t>
  </si>
  <si>
    <t>100w</t>
  </si>
  <si>
    <t>Acorn</t>
  </si>
  <si>
    <t>70w</t>
  </si>
  <si>
    <t>1000w</t>
  </si>
  <si>
    <t>350w</t>
  </si>
  <si>
    <t>50w</t>
  </si>
  <si>
    <t>Cobra</t>
  </si>
  <si>
    <t>Directional</t>
  </si>
  <si>
    <t>Contemporary</t>
  </si>
  <si>
    <t>Oldtown Base</t>
  </si>
  <si>
    <t>Chesapeake Base</t>
  </si>
  <si>
    <t>HPS</t>
  </si>
  <si>
    <t>MH</t>
  </si>
  <si>
    <t>MV</t>
  </si>
  <si>
    <t>Type</t>
  </si>
  <si>
    <t>Coach</t>
  </si>
  <si>
    <t xml:space="preserve">Open Bottom </t>
  </si>
  <si>
    <t xml:space="preserve">Cobra </t>
  </si>
  <si>
    <t xml:space="preserve">Directional </t>
  </si>
  <si>
    <t>Acorn (Bronze)</t>
  </si>
  <si>
    <t>London (On Fluted pole)</t>
  </si>
  <si>
    <t>Victorian (On Fluted pole)</t>
  </si>
  <si>
    <t>London (On Smooth pole)</t>
  </si>
  <si>
    <t>Victorian (On Smooth pole)</t>
  </si>
  <si>
    <t>Dark Sky</t>
  </si>
  <si>
    <t>FIXTURE ONLY</t>
  </si>
  <si>
    <t>FIXTURE WITH UG POLE</t>
  </si>
  <si>
    <t>100W HPS OPEN BOTTOM</t>
  </si>
  <si>
    <t>Fixture</t>
  </si>
  <si>
    <t>Lamp</t>
  </si>
  <si>
    <t>Photocell</t>
  </si>
  <si>
    <t>Connectors</t>
  </si>
  <si>
    <t>#4 Duplex</t>
  </si>
  <si>
    <t>Qty</t>
  </si>
  <si>
    <t>Price Each</t>
  </si>
  <si>
    <t>Total</t>
  </si>
  <si>
    <t>Subtotal</t>
  </si>
  <si>
    <t>Material Cost</t>
  </si>
  <si>
    <t>Labor Cost</t>
  </si>
  <si>
    <t>Unit Price</t>
  </si>
  <si>
    <t>Install Duplex</t>
  </si>
  <si>
    <t>Install Fixture</t>
  </si>
  <si>
    <t>TOTAL COST</t>
  </si>
  <si>
    <t>100W MV OPEN BOTTOM</t>
  </si>
  <si>
    <t>175W MV OPEN BOTTOM</t>
  </si>
  <si>
    <t>150W HPS COBRA</t>
  </si>
  <si>
    <t>250W HPS COBRA</t>
  </si>
  <si>
    <t>400W HPS COBRA</t>
  </si>
  <si>
    <t>175W MV COBRA</t>
  </si>
  <si>
    <t>250W MV COBRA</t>
  </si>
  <si>
    <t>400W MV COBRA</t>
  </si>
  <si>
    <t>1000W MV COBRA</t>
  </si>
  <si>
    <t>150W HPS DIRECTIONAL</t>
  </si>
  <si>
    <t>400W HPS DIRECTIONAL</t>
  </si>
  <si>
    <t>150W MH DIRECTIONAL</t>
  </si>
  <si>
    <t>350W MH DIRECTIONAL</t>
  </si>
  <si>
    <t>1000W MH DIRECTIONAL</t>
  </si>
  <si>
    <t>400W MV DIRECTIONAL</t>
  </si>
  <si>
    <t>1000W MV DIRECTIONAL</t>
  </si>
  <si>
    <t>150W HPS CONTEMPORARY</t>
  </si>
  <si>
    <t>400W HPS CONTEMPORARY</t>
  </si>
  <si>
    <t>150W MH CONTEMPORARY</t>
  </si>
  <si>
    <t>350W MH CONTEMPORARY</t>
  </si>
  <si>
    <t>1000W MH CONTEMPORARY</t>
  </si>
  <si>
    <t>250W HPS CONTEMPORARY</t>
  </si>
  <si>
    <t>1000W HPS CONTEMPORARY</t>
  </si>
  <si>
    <t>Mast Arm</t>
  </si>
  <si>
    <t>Arm</t>
  </si>
  <si>
    <t>#12/2 cu cable</t>
  </si>
  <si>
    <t>Install Cable</t>
  </si>
  <si>
    <t>OPEN BOTTOMS</t>
  </si>
  <si>
    <t>COBRAS</t>
  </si>
  <si>
    <t>DIRECTIONALS</t>
  </si>
  <si>
    <t>CONTEMPORARIES</t>
  </si>
  <si>
    <t>ACORNS</t>
  </si>
  <si>
    <t>COACHES</t>
  </si>
  <si>
    <t>LONDONS</t>
  </si>
  <si>
    <t>VICTORIANS</t>
  </si>
  <si>
    <t>70W HPS VICTORIAN</t>
  </si>
  <si>
    <t>70W HPS LONDON</t>
  </si>
  <si>
    <t>70W HPS ACORN</t>
  </si>
  <si>
    <t>70W HPS COACH</t>
  </si>
  <si>
    <t>Ground Rod</t>
  </si>
  <si>
    <t>Ground Rod Clamp</t>
  </si>
  <si>
    <t>Plow Trench</t>
  </si>
  <si>
    <t>Install Pole</t>
  </si>
  <si>
    <t>3-Eye Bracket</t>
  </si>
  <si>
    <t>1338 Bracket</t>
  </si>
  <si>
    <t>Fuse/Holder/Sleeve</t>
  </si>
  <si>
    <t>Inst fuse/holder/sleeve</t>
  </si>
  <si>
    <t>200' span of cable (avg 12/2 &amp; 6-6)</t>
  </si>
  <si>
    <t>200' Conduit  (avg 1"&amp; 2")</t>
  </si>
  <si>
    <t>40' 12/2 cable up pole</t>
  </si>
  <si>
    <t>Install splice box</t>
  </si>
  <si>
    <t>Splice box (in grass)</t>
  </si>
  <si>
    <t>Bronze 4' Arm</t>
  </si>
  <si>
    <t xml:space="preserve">200' of 1" Conduit </t>
  </si>
  <si>
    <t>200' span of #12/2 Cable</t>
  </si>
  <si>
    <t>Concrete base (avg)</t>
  </si>
  <si>
    <t>Install Concrete base (avg)</t>
  </si>
  <si>
    <t>Overheads (14.58%)</t>
  </si>
  <si>
    <t>Splice box (avg grass vs concrete)</t>
  </si>
  <si>
    <t>12' Aluminum pole</t>
  </si>
  <si>
    <t>30' Bronze Aluminum Pole</t>
  </si>
  <si>
    <t>15' 12/2 cable up pole</t>
  </si>
  <si>
    <t xml:space="preserve">Terminate Connections </t>
  </si>
  <si>
    <t>13' 12/2 cable up pole</t>
  </si>
  <si>
    <t>Base (avg)</t>
  </si>
  <si>
    <t>16' Bronze Alum pole</t>
  </si>
  <si>
    <t>19' 12/2 cable up pole</t>
  </si>
  <si>
    <t>100W HPS BZ ACORN</t>
  </si>
  <si>
    <t>DARK SKY</t>
  </si>
  <si>
    <t>50W HPS DARK SKY</t>
  </si>
  <si>
    <t>Fixture Style</t>
  </si>
  <si>
    <t>Lumens</t>
  </si>
  <si>
    <t>Lease Rate</t>
  </si>
  <si>
    <t>LS Code</t>
  </si>
  <si>
    <t>RLS Code</t>
  </si>
  <si>
    <t>-</t>
  </si>
  <si>
    <t>FIXTURE WITH  POLE INCLUDED</t>
  </si>
  <si>
    <t>Pole Type</t>
  </si>
  <si>
    <t>35' Wood</t>
  </si>
  <si>
    <t>30' Bronze Alum.</t>
  </si>
  <si>
    <t>28' Black Alum or 30' Alum Davit</t>
  </si>
  <si>
    <t>12' Black Alum</t>
  </si>
  <si>
    <t>16' BZ Alum.</t>
  </si>
  <si>
    <t>10' Fluted Alum.</t>
  </si>
  <si>
    <t>10' Smooth Alum</t>
  </si>
  <si>
    <t>London</t>
  </si>
  <si>
    <t>Victorian</t>
  </si>
  <si>
    <t>BASES - Used with Dark Sky, London and Victorians</t>
  </si>
  <si>
    <t>n/a</t>
  </si>
  <si>
    <t>OVERHEAD FIXTURES</t>
  </si>
  <si>
    <t>UNDERGROUND FIXTURES</t>
  </si>
  <si>
    <t>LAMPS</t>
  </si>
  <si>
    <t>POLES</t>
  </si>
  <si>
    <t>MISC</t>
  </si>
  <si>
    <t>50w HPS Lamp</t>
  </si>
  <si>
    <t>10' Smooth Alum Pole</t>
  </si>
  <si>
    <t>120v Photocell</t>
  </si>
  <si>
    <t>70w HPS Lamp</t>
  </si>
  <si>
    <t>10' Fluted Alum Pole</t>
  </si>
  <si>
    <t>100w HPS Lamp</t>
  </si>
  <si>
    <t>12' Alum Pole</t>
  </si>
  <si>
    <t>150w HPS Lamp</t>
  </si>
  <si>
    <t>16' Bronze Alum Pole</t>
  </si>
  <si>
    <t>250w HPS Lamp</t>
  </si>
  <si>
    <t>28' Black Alum Pole</t>
  </si>
  <si>
    <t>400w HPS Lamp</t>
  </si>
  <si>
    <t>30' Bronze Alum Pole</t>
  </si>
  <si>
    <t>1000w HPS Lamp</t>
  </si>
  <si>
    <t>30' Brushed Alum Davit w/Arm</t>
  </si>
  <si>
    <t>1" Conduit (per foot)</t>
  </si>
  <si>
    <t>150w MH Lamp</t>
  </si>
  <si>
    <t>2" Conduit (per foot)</t>
  </si>
  <si>
    <t>100W HPS COACH</t>
  </si>
  <si>
    <t>350w MH Lamp</t>
  </si>
  <si>
    <t>ARMS</t>
  </si>
  <si>
    <t>Splice Box green</t>
  </si>
  <si>
    <t>150W HPS COACH</t>
  </si>
  <si>
    <t>1000w MH Lamp</t>
  </si>
  <si>
    <t>6' Mast Arm for Open Bottom</t>
  </si>
  <si>
    <t>Splice Box Concrete</t>
  </si>
  <si>
    <t>100W MV COACH</t>
  </si>
  <si>
    <t>100w MV Lamp</t>
  </si>
  <si>
    <t>6' Mast Arm for Ovhd Cobra</t>
  </si>
  <si>
    <t xml:space="preserve">20amp fuse / Holder / Sleeve </t>
  </si>
  <si>
    <t>175W MV COACH</t>
  </si>
  <si>
    <t>175w MV Lamp</t>
  </si>
  <si>
    <t>8' Mast Arm for Undg Cobra</t>
  </si>
  <si>
    <t>20A Breaker</t>
  </si>
  <si>
    <t>250w MV Lamp</t>
  </si>
  <si>
    <t>4' Arm for Contemporary</t>
  </si>
  <si>
    <t>120v Breaker Box</t>
  </si>
  <si>
    <t>100W HPS ACORN</t>
  </si>
  <si>
    <t>400w MV Lamp</t>
  </si>
  <si>
    <t>Riser (3-10' @ .30 ea. per ft.)</t>
  </si>
  <si>
    <t>1000w MV Lamp</t>
  </si>
  <si>
    <t>CABLE</t>
  </si>
  <si>
    <t>150W HPS ACORN</t>
  </si>
  <si>
    <t>#4 Duplex (per foot)</t>
  </si>
  <si>
    <t>150W HPS BZ ACORN</t>
  </si>
  <si>
    <t>#12/2 cu cable (per foot)</t>
  </si>
  <si>
    <t>#6 white cable (per foot)</t>
  </si>
  <si>
    <t>100W HPS DARK SKY</t>
  </si>
  <si>
    <t>#6 black cable (per foot)</t>
  </si>
  <si>
    <t>100W HPS LONDON</t>
  </si>
  <si>
    <t>BASES</t>
  </si>
  <si>
    <t>Westchester Base</t>
  </si>
  <si>
    <t>100W HPS VICTORIAN</t>
  </si>
  <si>
    <t>Norfolk Base</t>
  </si>
  <si>
    <t>Transf Base for Alum Davit</t>
  </si>
  <si>
    <t>T-base (avg)</t>
  </si>
  <si>
    <t>Install T-base (avg)</t>
  </si>
  <si>
    <t>Permit</t>
  </si>
  <si>
    <t>Sidewalk restoration (avg)</t>
  </si>
  <si>
    <t>COMPARISON OF DIRECT BURIED VS. ALUMINUM DAVIT ON CONCRETE BASE</t>
  </si>
  <si>
    <t>AVERAGE COST</t>
  </si>
  <si>
    <t>UNDG LED COBRA</t>
  </si>
  <si>
    <t>MATERIAL</t>
  </si>
  <si>
    <t>28' dir buried aluminum pole</t>
  </si>
  <si>
    <t>30' Alum Davit includes arm</t>
  </si>
  <si>
    <t>Alum Pole &amp; Arm</t>
  </si>
  <si>
    <t>8' aluminum arm</t>
  </si>
  <si>
    <t>Arm included with Davit (see above)</t>
  </si>
  <si>
    <t>Arm included with Davit (see above</t>
  </si>
  <si>
    <t>(No concrete base needed)</t>
  </si>
  <si>
    <t>Concrete Base</t>
  </si>
  <si>
    <t xml:space="preserve">Concrete Base </t>
  </si>
  <si>
    <t>(No Transformer base needed)</t>
  </si>
  <si>
    <t>Transformer Base ($208, but only used about 1/2 of the time)</t>
  </si>
  <si>
    <t xml:space="preserve">Transformer Base </t>
  </si>
  <si>
    <t>Driven ground &amp; clamp</t>
  </si>
  <si>
    <t>200' of 1" Conduit</t>
  </si>
  <si>
    <t>200' of 2" Conduit</t>
  </si>
  <si>
    <t xml:space="preserve">200' of Conduit </t>
  </si>
  <si>
    <t>200' span #12/2 Al. cable</t>
  </si>
  <si>
    <t>200' span #6-6 Al. cable (400')</t>
  </si>
  <si>
    <t xml:space="preserve">200' span cable </t>
  </si>
  <si>
    <t>#12/2 Al. cable up pole</t>
  </si>
  <si>
    <t>Cable up pole</t>
  </si>
  <si>
    <t>Splice box (in sidewalk)</t>
  </si>
  <si>
    <t xml:space="preserve">Splice Box </t>
  </si>
  <si>
    <t xml:space="preserve">In-line Fuse &amp; holder </t>
  </si>
  <si>
    <t>In-line Fuse &amp; holder and connectors</t>
  </si>
  <si>
    <t>(No Permit)</t>
  </si>
  <si>
    <t xml:space="preserve">Permit </t>
  </si>
  <si>
    <t>(No Sidewalk restoration)</t>
  </si>
  <si>
    <t>Sidewalk restore</t>
  </si>
  <si>
    <t xml:space="preserve">Sidewalk restore </t>
  </si>
  <si>
    <t>Cost of Material</t>
  </si>
  <si>
    <t>LABOR</t>
  </si>
  <si>
    <t>Install Luminaire, Arm &amp; PEC</t>
  </si>
  <si>
    <t>Set 28' dir buried pole</t>
  </si>
  <si>
    <t>Set 30' Alum. Davit</t>
  </si>
  <si>
    <t xml:space="preserve">Set Pole </t>
  </si>
  <si>
    <t>Install Concrete base</t>
  </si>
  <si>
    <t xml:space="preserve">Install Concrete base </t>
  </si>
  <si>
    <t>Transformer Base ($25.56, but only used about 1/2 of the time)</t>
  </si>
  <si>
    <t>200' of Trenching (incl. conduit)</t>
  </si>
  <si>
    <t>Install 200' span #12/2 Al. cable</t>
  </si>
  <si>
    <t>Install 200' span #6-6 Al. cable</t>
  </si>
  <si>
    <t>Install 200' span cable</t>
  </si>
  <si>
    <t>Install Splice box (in grass)</t>
  </si>
  <si>
    <t>Install Splice box (in sidewalk)</t>
  </si>
  <si>
    <t xml:space="preserve">Install Splice box </t>
  </si>
  <si>
    <t xml:space="preserve">Install In-line Fuse &amp; holder </t>
  </si>
  <si>
    <t>Terminate Connections</t>
  </si>
  <si>
    <t>Cost of Labor</t>
  </si>
  <si>
    <t>Total cost to customer</t>
  </si>
  <si>
    <t>AVG. COST POLE AND FIXTURE</t>
  </si>
  <si>
    <t>150w HPS Cobra Fixture</t>
  </si>
  <si>
    <t>COBRA - 28' DIR BURIED</t>
  </si>
  <si>
    <t>COBRA - 30' ALUM DAVIT ON CONC BASE</t>
  </si>
  <si>
    <t>Aluminum Pole &amp; Arm (avg DB vs Davit)</t>
  </si>
  <si>
    <t>Lamp (included in the 350w)</t>
  </si>
  <si>
    <t>*</t>
  </si>
  <si>
    <t>WESTCHESTER BASE</t>
  </si>
  <si>
    <t>Base</t>
  </si>
  <si>
    <t>Install Base</t>
  </si>
  <si>
    <t>NORFOLK BASE</t>
  </si>
  <si>
    <t>OLDTOWN BASE</t>
  </si>
  <si>
    <t>CHESAPEAKE BASE</t>
  </si>
  <si>
    <t xml:space="preserve">  LS</t>
  </si>
  <si>
    <t xml:space="preserve">  RLS</t>
  </si>
  <si>
    <t>INSTALLATION COST</t>
  </si>
  <si>
    <t>Same as RC 470 + Monthly Excess Fac. Rate $7.00</t>
  </si>
  <si>
    <t>Same as RC 473 + Monthly Excess Fac. Rate $7.00</t>
  </si>
  <si>
    <t>Same as RC 473 + Monthly Excess Fac. Rate $13.06</t>
  </si>
  <si>
    <t>Same as RC 476 + Monthly Excess Fac. Rate $7.00</t>
  </si>
  <si>
    <t>HPS COBRA W/ UG POLE</t>
  </si>
  <si>
    <t>HPS CONTEMPORARY W/ UG POLE</t>
  </si>
  <si>
    <t>HPS COACH (COLONIAL) W/ UG POLE</t>
  </si>
  <si>
    <t>HPS ACORN W/ UG POLE</t>
  </si>
  <si>
    <t>MH FLOOD (DIRECTIONAL) W/ WOOD POLE</t>
  </si>
  <si>
    <t>MH FLOOD (DIRECTIONAL) W/ ALUM POLE</t>
  </si>
  <si>
    <t>HPS LONDON ON FLUTED POLE</t>
  </si>
  <si>
    <t>HPS LONDON ON SMOOTH POLE</t>
  </si>
  <si>
    <t>HPS VICTORIAN ON FLUTED POLE</t>
  </si>
  <si>
    <t>HPS VICTORIAN ON SMOOTH POLE</t>
  </si>
  <si>
    <t>DUPLICATE RATE CODES</t>
  </si>
  <si>
    <t>MERCURY VAPOR FIXTURES ARE NO LONGER AVAILABLE.  PRICING FOR THESE FIXTURES IS APPROX. 9 YEARS OLD AND NOT ACCURATE.  IF AVAILABLE TODAY, PRICES WOULD BE MUCH HIGHER.</t>
  </si>
  <si>
    <t>No price avail.</t>
  </si>
  <si>
    <t>NONE</t>
  </si>
  <si>
    <t>**</t>
  </si>
  <si>
    <t>N/A</t>
  </si>
  <si>
    <t>Base Type</t>
  </si>
  <si>
    <t>LG&amp;E</t>
  </si>
  <si>
    <t>LOUISVILLE GAS AND ELECTRIC COMPANY</t>
  </si>
  <si>
    <t xml:space="preserve">DERIVATION OF RATES FOR DECORATIVE FIXTURE AND POLE </t>
  </si>
  <si>
    <t>LED</t>
  </si>
  <si>
    <t>Overhead</t>
  </si>
  <si>
    <t>Underground</t>
  </si>
  <si>
    <t>Underground Decorative</t>
  </si>
  <si>
    <t>Yard Light</t>
  </si>
  <si>
    <t>Colonial</t>
  </si>
  <si>
    <t>50 WATT</t>
  </si>
  <si>
    <t>80 WATT</t>
  </si>
  <si>
    <t>134 WATT</t>
  </si>
  <si>
    <t>228 WATT</t>
  </si>
  <si>
    <t>68 WATT</t>
  </si>
  <si>
    <t>5,007 Lumen</t>
  </si>
  <si>
    <t>8,179 Lumen</t>
  </si>
  <si>
    <t xml:space="preserve">14,166 Lumen </t>
  </si>
  <si>
    <t>23,214 lumen</t>
  </si>
  <si>
    <t>5,665 Lumen</t>
  </si>
  <si>
    <t>Fixture, Arm &amp; Wire</t>
  </si>
  <si>
    <t>Pole, Fixture, Arm &amp; Wire</t>
  </si>
  <si>
    <t>Fixture, Pole &amp; Wire</t>
  </si>
  <si>
    <t>Pole Only</t>
  </si>
  <si>
    <t>Wood Pole</t>
  </si>
  <si>
    <t>Metal Pole</t>
  </si>
  <si>
    <t xml:space="preserve"> </t>
  </si>
  <si>
    <t>Estimated Investment per Unit ($)</t>
  </si>
  <si>
    <t>Fixed Charges ($ / yr)</t>
  </si>
  <si>
    <t>Distribution Energy per kWh ($ / yr)</t>
  </si>
  <si>
    <t>Operation and Maintenance ($ / yr)</t>
  </si>
  <si>
    <t>Watt</t>
  </si>
  <si>
    <t>Expected Energy Use</t>
  </si>
  <si>
    <t>HOURS / Mo.</t>
  </si>
  <si>
    <t>KWH / Mo.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</si>
  <si>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</si>
  <si>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</si>
  <si>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</si>
  <si>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</si>
  <si>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</si>
  <si>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</si>
  <si>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</si>
  <si>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</si>
  <si>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</si>
  <si>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</si>
  <si>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</si>
  <si>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</si>
  <si>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</si>
  <si>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Hours</t>
  </si>
  <si>
    <t>kWh</t>
  </si>
  <si>
    <t xml:space="preserve">16,000 lumen </t>
  </si>
  <si>
    <t>28,500 lumen</t>
  </si>
  <si>
    <t>50,000 lumen</t>
  </si>
  <si>
    <t>Cobra Head</t>
  </si>
  <si>
    <t>RLS</t>
  </si>
  <si>
    <t>Total Cost</t>
  </si>
  <si>
    <t>Rate Code</t>
  </si>
  <si>
    <t>LS</t>
  </si>
  <si>
    <t>Code</t>
  </si>
  <si>
    <t>Excess Facilities ($ / yr)</t>
  </si>
  <si>
    <t>275-1</t>
  </si>
  <si>
    <t>275-2</t>
  </si>
  <si>
    <t>266-1</t>
  </si>
  <si>
    <t>266-2</t>
  </si>
  <si>
    <t>267-1</t>
  </si>
  <si>
    <t>267-2</t>
  </si>
  <si>
    <t>276-1</t>
  </si>
  <si>
    <t>274-1</t>
  </si>
  <si>
    <t>277-1</t>
  </si>
  <si>
    <t>276-2</t>
  </si>
  <si>
    <t>274-2</t>
  </si>
  <si>
    <t>277-2</t>
  </si>
  <si>
    <t>252-1</t>
  </si>
  <si>
    <t>252-2</t>
  </si>
  <si>
    <t>Fixture Only</t>
  </si>
  <si>
    <t>Decorative Smooth</t>
  </si>
  <si>
    <t>Historic Fluted</t>
  </si>
  <si>
    <t>Fixture &amp; Wood Pole</t>
  </si>
  <si>
    <t>Fixture &amp; Orn. Pole</t>
  </si>
  <si>
    <t>Poles</t>
  </si>
  <si>
    <t>Westchester/Norfolk Bases</t>
  </si>
  <si>
    <t>Old Town Base</t>
  </si>
  <si>
    <t>10" Smooth Pole</t>
  </si>
  <si>
    <t>10" Fluted Pole</t>
  </si>
  <si>
    <t>Cobra (State of KY Pole)</t>
  </si>
  <si>
    <t>Continental Jr.</t>
  </si>
  <si>
    <t>Forecasted test period</t>
  </si>
  <si>
    <t xml:space="preserve"> LGE </t>
  </si>
  <si>
    <t xml:space="preserve"> KU </t>
  </si>
  <si>
    <t xml:space="preserve"> Servco </t>
  </si>
  <si>
    <t>Burdens from Forecasting and Budgeting - Corporate</t>
  </si>
  <si>
    <t xml:space="preserve">LGE </t>
  </si>
  <si>
    <t>Labor Burden rates</t>
  </si>
  <si>
    <t>A&amp;G</t>
  </si>
  <si>
    <t>Distribution - Engineering overhead</t>
  </si>
  <si>
    <t>Capital Labor</t>
  </si>
  <si>
    <t>SFH</t>
  </si>
  <si>
    <t>Warehouse rate (Distribution)</t>
  </si>
  <si>
    <t>Capital SFH</t>
  </si>
  <si>
    <t>Contractor labor and expense</t>
  </si>
  <si>
    <t>Total contractor expense on capital</t>
  </si>
  <si>
    <t xml:space="preserve">Overheads </t>
  </si>
  <si>
    <t>Contract Labor Overheads</t>
  </si>
  <si>
    <t xml:space="preserve">Overheads  </t>
  </si>
  <si>
    <t>Rate Category</t>
  </si>
  <si>
    <t>LGUM_201</t>
  </si>
  <si>
    <t>LGUM_203</t>
  </si>
  <si>
    <t>LGUM_204</t>
  </si>
  <si>
    <t>LGUM_206</t>
  </si>
  <si>
    <t>LGUM_207</t>
  </si>
  <si>
    <t>LGUM_208</t>
  </si>
  <si>
    <t>LGUM_209</t>
  </si>
  <si>
    <t>LGUM_210</t>
  </si>
  <si>
    <t>LGUM_252</t>
  </si>
  <si>
    <t>LGUM_266</t>
  </si>
  <si>
    <t>LGUM_267</t>
  </si>
  <si>
    <t>LGUM_274</t>
  </si>
  <si>
    <t>LGUM_275</t>
  </si>
  <si>
    <t>LGUM_276</t>
  </si>
  <si>
    <t>LGUM_277</t>
  </si>
  <si>
    <t>LGUM_278</t>
  </si>
  <si>
    <t>LGUM_279</t>
  </si>
  <si>
    <t>LGUM_280</t>
  </si>
  <si>
    <t>LGUM_281</t>
  </si>
  <si>
    <t>LGUM_282</t>
  </si>
  <si>
    <t>LGUM_283</t>
  </si>
  <si>
    <t>LGUM_314</t>
  </si>
  <si>
    <t>LGUM_315</t>
  </si>
  <si>
    <t>LGUM_318</t>
  </si>
  <si>
    <t>LGUM_348</t>
  </si>
  <si>
    <t>LGUM_349</t>
  </si>
  <si>
    <t>LGUM_400</t>
  </si>
  <si>
    <t>LGUM_401</t>
  </si>
  <si>
    <t>LGUM_412</t>
  </si>
  <si>
    <t>LGUM_413</t>
  </si>
  <si>
    <t>LGUM_415</t>
  </si>
  <si>
    <t>LGUM_416</t>
  </si>
  <si>
    <t>LGUM_417</t>
  </si>
  <si>
    <t>LGUM_419</t>
  </si>
  <si>
    <t>LGUM_420</t>
  </si>
  <si>
    <t>LGUM_421</t>
  </si>
  <si>
    <t>LGUM_422</t>
  </si>
  <si>
    <t>LGUM_423</t>
  </si>
  <si>
    <t>LGUM_424</t>
  </si>
  <si>
    <t>LGUM_425</t>
  </si>
  <si>
    <t>LGUM_426</t>
  </si>
  <si>
    <t>LGUM_427</t>
  </si>
  <si>
    <t>LGUM_428</t>
  </si>
  <si>
    <t>LGUM_429</t>
  </si>
  <si>
    <t>LGUM_430</t>
  </si>
  <si>
    <t>LGUM_431</t>
  </si>
  <si>
    <t>LGUM_432</t>
  </si>
  <si>
    <t>LGUM_433</t>
  </si>
  <si>
    <t>LGUM_440</t>
  </si>
  <si>
    <t>LGUM_441</t>
  </si>
  <si>
    <t>LGUM_444</t>
  </si>
  <si>
    <t>LGUM_445</t>
  </si>
  <si>
    <t>LGUM_452</t>
  </si>
  <si>
    <t>LGUM_453</t>
  </si>
  <si>
    <t>LGUM_454</t>
  </si>
  <si>
    <t>LGUM_455</t>
  </si>
  <si>
    <t>LGUM_456</t>
  </si>
  <si>
    <t>LGUM_457</t>
  </si>
  <si>
    <t>LGUM_470</t>
  </si>
  <si>
    <t>LGUM_471</t>
  </si>
  <si>
    <t>LGUM_473</t>
  </si>
  <si>
    <t>LGUM_474</t>
  </si>
  <si>
    <t>LGUM_475</t>
  </si>
  <si>
    <t>LGUM_476</t>
  </si>
  <si>
    <t>LGUM_477</t>
  </si>
  <si>
    <t>LGUM_480</t>
  </si>
  <si>
    <t>LGUM_481</t>
  </si>
  <si>
    <t>LGUM_482</t>
  </si>
  <si>
    <t>LGUM_483</t>
  </si>
  <si>
    <t>LGUM_484</t>
  </si>
  <si>
    <t>Forecasted # of Lights</t>
  </si>
  <si>
    <t>from A. Fackler's file (1055 Lights Forecast tab):  LGE Forecasted Test Year Jul17 - June18.xlsx</t>
  </si>
  <si>
    <t>Poles &amp; Bases (1051 Poles Forecast tab)</t>
  </si>
  <si>
    <t>Number of Bases</t>
  </si>
  <si>
    <t>Revenue Amount</t>
  </si>
  <si>
    <t>Number  of Poles</t>
  </si>
  <si>
    <t>Billing Period</t>
  </si>
  <si>
    <t>LE_900POLE</t>
  </si>
  <si>
    <t>2015/09</t>
  </si>
  <si>
    <t>2015/08</t>
  </si>
  <si>
    <t>LE_901POLE</t>
  </si>
  <si>
    <t>LE_950BASE</t>
  </si>
  <si>
    <t>2015/07</t>
  </si>
  <si>
    <t>LE_958POLE</t>
  </si>
  <si>
    <t>LE_902POLE</t>
  </si>
  <si>
    <t>LE_951BASE</t>
  </si>
  <si>
    <t>LE_953BASE</t>
  </si>
  <si>
    <t>LE_952BASE</t>
  </si>
  <si>
    <t>LE_956BASE</t>
  </si>
  <si>
    <t>LE_955BASE</t>
  </si>
  <si>
    <t>LE_957BASE</t>
  </si>
  <si>
    <t>LE_954BASE</t>
  </si>
  <si>
    <t>2015/04</t>
  </si>
  <si>
    <t>2015/05</t>
  </si>
  <si>
    <t>2015/06</t>
  </si>
  <si>
    <t>2015/10</t>
  </si>
  <si>
    <t>2015/11</t>
  </si>
  <si>
    <t>2015/12</t>
  </si>
  <si>
    <t>2016/01</t>
  </si>
  <si>
    <t>2016/02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</si>
  <si>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</si>
  <si>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</si>
  <si>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</si>
  <si>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</si>
  <si>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</si>
  <si>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</si>
  <si>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</si>
  <si>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</si>
  <si>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</si>
  <si>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</si>
  <si>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</si>
  <si>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</si>
  <si>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</si>
  <si>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2016/03</t>
  </si>
  <si>
    <t>2016/04</t>
  </si>
  <si>
    <t>2016/05</t>
  </si>
  <si>
    <t>2016/06</t>
  </si>
  <si>
    <t>2016/07</t>
  </si>
  <si>
    <t>2016/08</t>
  </si>
  <si>
    <t>Poles and Bases</t>
  </si>
  <si>
    <t>Bases</t>
  </si>
  <si>
    <t>951 (plus 955)</t>
  </si>
  <si>
    <t>956 (plus 952, 953, 957)</t>
  </si>
  <si>
    <t>Highlighted area indicates Mercury Vapor or Incandescent</t>
  </si>
  <si>
    <t>35' pole</t>
  </si>
  <si>
    <t>Ground wire</t>
  </si>
  <si>
    <t>Copper ground</t>
  </si>
  <si>
    <t>Overheads (26%)</t>
  </si>
  <si>
    <t>Set 35' wood pole</t>
  </si>
  <si>
    <t>Overheads (13%)</t>
  </si>
  <si>
    <t>Wood Pole RC 900 &amp; 958</t>
  </si>
  <si>
    <t>10' Smooth Alum Pole RC 901</t>
  </si>
  <si>
    <t>70w HPS Victorian RC 280</t>
  </si>
  <si>
    <t>70w HPS London RC 282</t>
  </si>
  <si>
    <r>
      <t xml:space="preserve">10' </t>
    </r>
    <r>
      <rPr>
        <b/>
        <sz val="10"/>
        <color indexed="8"/>
        <rFont val="Arial"/>
        <family val="2"/>
      </rPr>
      <t xml:space="preserve">SMOOTH </t>
    </r>
    <r>
      <rPr>
        <sz val="10"/>
        <color indexed="8"/>
        <rFont val="Arial"/>
        <family val="2"/>
      </rPr>
      <t>Alum pole</t>
    </r>
  </si>
  <si>
    <t>10' Fluted Alum Pole RC 902</t>
  </si>
  <si>
    <r>
      <t xml:space="preserve">10' </t>
    </r>
    <r>
      <rPr>
        <b/>
        <sz val="10"/>
        <color indexed="8"/>
        <rFont val="Arial"/>
        <family val="2"/>
      </rPr>
      <t xml:space="preserve">FLUTED </t>
    </r>
    <r>
      <rPr>
        <sz val="10"/>
        <color indexed="8"/>
        <rFont val="Arial"/>
        <family val="2"/>
      </rPr>
      <t>Alum pole</t>
    </r>
  </si>
  <si>
    <t>100w HPS Victorian RC 281</t>
  </si>
  <si>
    <t>100w HPS London RC 283</t>
  </si>
  <si>
    <t>Forecasted # of Bases/Poles</t>
  </si>
  <si>
    <t>as of 10/24/16</t>
  </si>
  <si>
    <t>√</t>
  </si>
  <si>
    <t>from A. Fackler's file (Sch M-2.3 (3) tab):  LGE Forecasted Test Year Jul17 - June18.xlsx   AND 1051 Poles Forecast</t>
  </si>
  <si>
    <t>950 (plus 954)</t>
  </si>
  <si>
    <t xml:space="preserve">Monthly Unit Cost ($ / mo) </t>
  </si>
  <si>
    <t>Description</t>
  </si>
  <si>
    <t>Carry Charge</t>
  </si>
  <si>
    <t>Wd Pl Inst before 3/1/2010</t>
  </si>
  <si>
    <t>Wd Pl Inst before 7/1/2004</t>
  </si>
  <si>
    <t>426 = 282 + 901</t>
  </si>
  <si>
    <t>428 = 283 + 901</t>
  </si>
  <si>
    <t>431 = 280 + 902</t>
  </si>
  <si>
    <t>433 = 281 + 902</t>
  </si>
  <si>
    <r>
      <t xml:space="preserve">10' </t>
    </r>
    <r>
      <rPr>
        <b/>
        <sz val="10"/>
        <rFont val="Arial"/>
        <family val="2"/>
      </rPr>
      <t xml:space="preserve">FLUTED </t>
    </r>
    <r>
      <rPr>
        <sz val="10"/>
        <rFont val="Arial"/>
        <family val="2"/>
      </rPr>
      <t>Alum pole</t>
    </r>
  </si>
  <si>
    <r>
      <t xml:space="preserve">12' </t>
    </r>
    <r>
      <rPr>
        <b/>
        <sz val="10"/>
        <rFont val="Arial"/>
        <family val="2"/>
      </rPr>
      <t xml:space="preserve">SMOOTH </t>
    </r>
    <r>
      <rPr>
        <sz val="10"/>
        <rFont val="Arial"/>
        <family val="2"/>
      </rPr>
      <t>Alum pole</t>
    </r>
  </si>
  <si>
    <r>
      <t xml:space="preserve">10' </t>
    </r>
    <r>
      <rPr>
        <b/>
        <sz val="10"/>
        <rFont val="Arial"/>
        <family val="2"/>
      </rPr>
      <t>SMOOTH</t>
    </r>
    <r>
      <rPr>
        <sz val="10"/>
        <rFont val="Arial"/>
        <family val="2"/>
      </rPr>
      <t xml:space="preserve"> Alum pole</t>
    </r>
  </si>
  <si>
    <r>
      <t>LS Rate Codes shown in Blue</t>
    </r>
    <r>
      <rPr>
        <sz val="11"/>
        <rFont val="Verdana"/>
        <family val="2"/>
      </rPr>
      <t xml:space="preserve">.    </t>
    </r>
  </si>
  <si>
    <r>
      <t>RLS Rate Codes shown in Red</t>
    </r>
    <r>
      <rPr>
        <sz val="11"/>
        <rFont val="Verdana"/>
        <family val="2"/>
      </rPr>
      <t xml:space="preserve">.   </t>
    </r>
  </si>
  <si>
    <r>
      <t>Excess Facility Rate Codes shown in Green</t>
    </r>
    <r>
      <rPr>
        <sz val="11"/>
        <rFont val="Verdana"/>
        <family val="2"/>
      </rPr>
      <t>.</t>
    </r>
  </si>
  <si>
    <t>423 = 275</t>
  </si>
  <si>
    <t>424 = 266</t>
  </si>
  <si>
    <t>425 = 267</t>
  </si>
  <si>
    <t>420 = 275</t>
  </si>
  <si>
    <t>421 = 266</t>
  </si>
  <si>
    <t>422 = 267</t>
  </si>
  <si>
    <t>412 = 276</t>
  </si>
  <si>
    <t>413 = 274</t>
  </si>
  <si>
    <t>444 = 277</t>
  </si>
  <si>
    <t>415 = 276</t>
  </si>
  <si>
    <t>416 = 274</t>
  </si>
  <si>
    <t>445 = 277</t>
  </si>
  <si>
    <t>470 + 828 @ $7.00 = 471</t>
  </si>
  <si>
    <t>473 + 828 @ $7.00 = 474</t>
  </si>
  <si>
    <t>476 + 828 @ $7.00 = 477</t>
  </si>
  <si>
    <t>473 + 828 @ $13.06 = 475</t>
  </si>
  <si>
    <t>427 = 282 + 902</t>
  </si>
  <si>
    <t>429 = 283 + 902</t>
  </si>
  <si>
    <t>430 = 280 + 901</t>
  </si>
  <si>
    <t>432 = 281 + 901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</si>
</sst>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&quot;$&quot;#,##0.00000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0070C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4"/>
      <color theme="1"/>
      <name val="Arial"/>
      <family val="2"/>
    </font>
    <font>
      <sz val="12"/>
      <name val="Helv"/>
    </font>
    <font>
      <b/>
      <sz val="18"/>
      <color rgb="FF00B05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rgb="FFFF0000"/>
      <name val="Arial"/>
      <family val="2"/>
    </font>
    <font>
      <sz val="12"/>
      <color indexed="48"/>
      <name val="Arial"/>
      <family val="2"/>
    </font>
    <font>
      <b/>
      <sz val="11"/>
      <name val="Arial"/>
      <family val="2"/>
    </font>
    <font>
      <u/>
      <sz val="12"/>
      <color indexed="10"/>
      <name val="Arial"/>
      <family val="2"/>
    </font>
    <font>
      <sz val="11"/>
      <name val="Arial"/>
      <family val="2"/>
    </font>
    <font>
      <sz val="12"/>
      <color indexed="56"/>
      <name val="Arial"/>
      <family val="2"/>
    </font>
    <font>
      <sz val="12"/>
      <name val="Times New Roman"/>
      <family val="1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0"/>
      <color indexed="81"/>
      <name val="Tahoma"/>
      <family val="2"/>
    </font>
    <font>
      <b/>
      <sz val="12"/>
      <color rgb="FF00B050"/>
      <name val="Arial"/>
      <family val="2"/>
    </font>
    <font>
      <b/>
      <sz val="11"/>
      <name val="Calibri"/>
      <family val="2"/>
    </font>
    <font>
      <b/>
      <u/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u/>
      <sz val="12"/>
      <name val="Arial"/>
      <family val="2"/>
    </font>
    <font>
      <b/>
      <sz val="26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u/>
      <sz val="12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1" tint="0.3499862666707357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4" fillId="5" borderId="54" applyNumberFormat="0" applyAlignment="0" applyProtection="0"/>
    <xf numFmtId="44" fontId="19" fillId="0" borderId="0" applyFont="0" applyFill="0" applyBorder="0" applyAlignment="0" applyProtection="0"/>
    <xf numFmtId="165" fontId="27" fillId="0" borderId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5" fontId="2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46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4" fontId="6" fillId="0" borderId="31" xfId="0" applyNumberFormat="1" applyFont="1" applyFill="1" applyBorder="1" applyAlignment="1">
      <alignment horizontal="center" vertical="center"/>
    </xf>
    <xf numFmtId="44" fontId="6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44" fontId="6" fillId="0" borderId="34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44" fontId="6" fillId="0" borderId="36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vertical="center"/>
    </xf>
    <xf numFmtId="8" fontId="10" fillId="0" borderId="17" xfId="0" applyNumberFormat="1" applyFont="1" applyFill="1" applyBorder="1" applyAlignment="1">
      <alignment horizontal="center" vertical="center"/>
    </xf>
    <xf numFmtId="8" fontId="10" fillId="0" borderId="1" xfId="0" applyNumberFormat="1" applyFont="1" applyFill="1" applyBorder="1" applyAlignment="1">
      <alignment horizontal="center" vertical="center"/>
    </xf>
    <xf numFmtId="8" fontId="10" fillId="0" borderId="47" xfId="0" applyNumberFormat="1" applyFont="1" applyFill="1" applyBorder="1" applyAlignment="1">
      <alignment horizontal="center" vertical="center"/>
    </xf>
    <xf numFmtId="8" fontId="10" fillId="0" borderId="8" xfId="0" applyNumberFormat="1" applyFont="1" applyFill="1" applyBorder="1" applyAlignment="1">
      <alignment horizontal="center" vertical="center"/>
    </xf>
    <xf numFmtId="8" fontId="10" fillId="0" borderId="4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8" fontId="10" fillId="0" borderId="4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4" fontId="4" fillId="0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21" fillId="0" borderId="34" xfId="0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21" fillId="0" borderId="34" xfId="2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8" fontId="10" fillId="0" borderId="6" xfId="0" applyNumberFormat="1" applyFont="1" applyFill="1" applyBorder="1" applyAlignment="1">
      <alignment horizontal="center" vertical="center"/>
    </xf>
    <xf numFmtId="8" fontId="10" fillId="0" borderId="5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8" fontId="10" fillId="0" borderId="15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8" fontId="10" fillId="0" borderId="12" xfId="0" applyNumberFormat="1" applyFont="1" applyFill="1" applyBorder="1" applyAlignment="1">
      <alignment horizontal="center" vertical="center"/>
    </xf>
    <xf numFmtId="8" fontId="10" fillId="0" borderId="4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0" fontId="4" fillId="0" borderId="0" xfId="0" applyFont="1" applyFill="1"/>
    <xf numFmtId="3" fontId="10" fillId="0" borderId="6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8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8" fontId="10" fillId="0" borderId="7" xfId="0" applyNumberFormat="1" applyFont="1" applyFill="1" applyBorder="1" applyAlignment="1">
      <alignment horizontal="center" vertical="center"/>
    </xf>
    <xf numFmtId="8" fontId="10" fillId="0" borderId="9" xfId="0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0" borderId="66" xfId="0" applyNumberFormat="1" applyFont="1" applyFill="1" applyBorder="1" applyAlignment="1">
      <alignment horizontal="center" vertical="center" wrapText="1"/>
    </xf>
    <xf numFmtId="8" fontId="10" fillId="0" borderId="18" xfId="0" applyNumberFormat="1" applyFont="1" applyFill="1" applyBorder="1" applyAlignment="1">
      <alignment horizontal="center" vertical="center"/>
    </xf>
    <xf numFmtId="8" fontId="10" fillId="0" borderId="14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 wrapText="1"/>
    </xf>
    <xf numFmtId="164" fontId="10" fillId="0" borderId="68" xfId="0" applyNumberFormat="1" applyFont="1" applyFill="1" applyBorder="1" applyAlignment="1">
      <alignment horizontal="center" vertical="center"/>
    </xf>
    <xf numFmtId="164" fontId="10" fillId="0" borderId="6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/>
    </xf>
    <xf numFmtId="3" fontId="10" fillId="0" borderId="50" xfId="0" applyNumberFormat="1" applyFont="1" applyFill="1" applyBorder="1" applyAlignment="1">
      <alignment horizontal="center" vertical="center"/>
    </xf>
    <xf numFmtId="8" fontId="10" fillId="0" borderId="10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165" fontId="28" fillId="0" borderId="0" xfId="3" applyFont="1" applyFill="1" applyBorder="1"/>
    <xf numFmtId="165" fontId="29" fillId="0" borderId="0" xfId="3" applyFont="1" applyFill="1" applyBorder="1"/>
    <xf numFmtId="165" fontId="29" fillId="0" borderId="0" xfId="3" applyFont="1"/>
    <xf numFmtId="4" fontId="29" fillId="0" borderId="0" xfId="3" applyNumberFormat="1" applyFont="1" applyAlignment="1">
      <alignment horizontal="center"/>
    </xf>
    <xf numFmtId="165" fontId="10" fillId="0" borderId="33" xfId="3" applyFont="1" applyBorder="1" applyAlignment="1">
      <alignment horizontal="centerContinuous"/>
    </xf>
    <xf numFmtId="165" fontId="10" fillId="0" borderId="0" xfId="3" applyFont="1" applyBorder="1" applyAlignment="1">
      <alignment horizontal="centerContinuous"/>
    </xf>
    <xf numFmtId="165" fontId="29" fillId="0" borderId="0" xfId="3" applyFont="1" applyAlignment="1">
      <alignment horizontal="centerContinuous"/>
    </xf>
    <xf numFmtId="2" fontId="29" fillId="0" borderId="0" xfId="3" applyNumberFormat="1" applyFont="1"/>
    <xf numFmtId="165" fontId="30" fillId="0" borderId="0" xfId="3" applyFont="1" applyFill="1" applyBorder="1"/>
    <xf numFmtId="165" fontId="4" fillId="0" borderId="0" xfId="3" applyFont="1" applyFill="1" applyBorder="1"/>
    <xf numFmtId="2" fontId="31" fillId="0" borderId="0" xfId="3" applyNumberFormat="1" applyFont="1" applyFill="1" applyBorder="1" applyAlignment="1">
      <alignment horizontal="center"/>
    </xf>
    <xf numFmtId="2" fontId="32" fillId="0" borderId="0" xfId="3" applyNumberFormat="1" applyFont="1" applyFill="1" applyBorder="1" applyAlignment="1">
      <alignment horizontal="center"/>
    </xf>
    <xf numFmtId="2" fontId="4" fillId="0" borderId="0" xfId="3" applyNumberFormat="1" applyFont="1" applyFill="1" applyBorder="1"/>
    <xf numFmtId="4" fontId="29" fillId="0" borderId="0" xfId="3" applyNumberFormat="1" applyFont="1" applyFill="1" applyBorder="1" applyAlignment="1">
      <alignment horizontal="center"/>
    </xf>
    <xf numFmtId="7" fontId="5" fillId="0" borderId="0" xfId="3" applyNumberFormat="1" applyFont="1" applyFill="1" applyBorder="1" applyAlignment="1">
      <alignment horizontal="right"/>
    </xf>
    <xf numFmtId="165" fontId="33" fillId="0" borderId="0" xfId="3" applyFont="1" applyFill="1" applyBorder="1"/>
    <xf numFmtId="165" fontId="31" fillId="0" borderId="0" xfId="3" applyFont="1" applyFill="1" applyBorder="1"/>
    <xf numFmtId="165" fontId="4" fillId="0" borderId="0" xfId="3" applyFont="1" applyFill="1" applyBorder="1" applyAlignment="1" applyProtection="1">
      <alignment horizontal="justify"/>
      <protection locked="0"/>
    </xf>
    <xf numFmtId="2" fontId="30" fillId="0" borderId="0" xfId="3" applyNumberFormat="1" applyFont="1" applyFill="1" applyBorder="1" applyAlignment="1">
      <alignment horizontal="center"/>
    </xf>
    <xf numFmtId="2" fontId="34" fillId="0" borderId="0" xfId="3" applyNumberFormat="1" applyFont="1" applyFill="1" applyBorder="1" applyAlignment="1">
      <alignment horizontal="center"/>
    </xf>
    <xf numFmtId="2" fontId="4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165" fontId="35" fillId="0" borderId="0" xfId="3" applyFont="1"/>
    <xf numFmtId="2" fontId="35" fillId="0" borderId="0" xfId="3" applyNumberFormat="1" applyFont="1"/>
    <xf numFmtId="165" fontId="35" fillId="0" borderId="0" xfId="3" applyFont="1" applyFill="1" applyBorder="1"/>
    <xf numFmtId="2" fontId="35" fillId="0" borderId="0" xfId="3" applyNumberFormat="1" applyFont="1" applyFill="1" applyBorder="1" applyAlignment="1">
      <alignment horizontal="center"/>
    </xf>
    <xf numFmtId="2" fontId="13" fillId="0" borderId="0" xfId="3" applyNumberFormat="1" applyFont="1" applyFill="1" applyBorder="1" applyAlignment="1" applyProtection="1">
      <alignment horizontal="center"/>
      <protection locked="0" hidden="1"/>
    </xf>
    <xf numFmtId="4" fontId="35" fillId="0" borderId="0" xfId="3" applyNumberFormat="1" applyFont="1" applyFill="1" applyBorder="1" applyAlignment="1">
      <alignment horizontal="center"/>
    </xf>
    <xf numFmtId="4" fontId="35" fillId="0" borderId="0" xfId="3" applyNumberFormat="1" applyFont="1" applyAlignment="1">
      <alignment horizontal="center"/>
    </xf>
    <xf numFmtId="165" fontId="10" fillId="0" borderId="33" xfId="3" applyFont="1" applyBorder="1" applyAlignment="1">
      <alignment horizontal="center"/>
    </xf>
    <xf numFmtId="165" fontId="10" fillId="0" borderId="0" xfId="3" applyFont="1" applyBorder="1" applyAlignment="1">
      <alignment horizontal="center"/>
    </xf>
    <xf numFmtId="165" fontId="24" fillId="0" borderId="0" xfId="3" applyFont="1" applyFill="1" applyBorder="1" applyAlignment="1">
      <alignment horizontal="center"/>
    </xf>
    <xf numFmtId="165" fontId="29" fillId="0" borderId="0" xfId="3" applyFont="1" applyBorder="1"/>
    <xf numFmtId="164" fontId="36" fillId="0" borderId="0" xfId="3" applyNumberFormat="1" applyFont="1" applyFill="1" applyBorder="1" applyAlignment="1">
      <alignment horizontal="center"/>
    </xf>
    <xf numFmtId="165" fontId="38" fillId="0" borderId="0" xfId="3" applyFont="1" applyFill="1" applyBorder="1" applyAlignment="1">
      <alignment horizontal="center" wrapText="1"/>
    </xf>
    <xf numFmtId="165" fontId="29" fillId="0" borderId="0" xfId="3" applyFont="1" applyAlignment="1">
      <alignment horizontal="center"/>
    </xf>
    <xf numFmtId="165" fontId="29" fillId="0" borderId="0" xfId="3" applyFont="1" applyFill="1" applyBorder="1" applyAlignment="1">
      <alignment horizontal="center"/>
    </xf>
    <xf numFmtId="164" fontId="34" fillId="0" borderId="0" xfId="3" applyNumberFormat="1" applyFont="1" applyFill="1" applyBorder="1"/>
    <xf numFmtId="2" fontId="4" fillId="0" borderId="0" xfId="3" applyNumberFormat="1" applyFont="1" applyFill="1" applyBorder="1" applyAlignment="1" applyProtection="1">
      <alignment horizontal="center"/>
      <protection locked="0"/>
    </xf>
    <xf numFmtId="2" fontId="29" fillId="0" borderId="0" xfId="3" applyNumberFormat="1" applyFont="1" applyFill="1" applyBorder="1" applyAlignment="1" applyProtection="1">
      <alignment horizontal="center"/>
      <protection locked="0"/>
    </xf>
    <xf numFmtId="2" fontId="40" fillId="0" borderId="0" xfId="3" applyNumberFormat="1" applyFont="1" applyFill="1" applyBorder="1" applyAlignment="1">
      <alignment horizontal="center"/>
    </xf>
    <xf numFmtId="165" fontId="31" fillId="0" borderId="0" xfId="3" quotePrefix="1" applyFont="1" applyFill="1" applyBorder="1" applyAlignment="1">
      <alignment horizontal="left"/>
    </xf>
    <xf numFmtId="164" fontId="29" fillId="0" borderId="0" xfId="3" applyNumberFormat="1" applyFont="1" applyFill="1" applyBorder="1"/>
    <xf numFmtId="2" fontId="29" fillId="0" borderId="0" xfId="3" applyNumberFormat="1" applyFont="1" applyFill="1" applyBorder="1" applyAlignment="1">
      <alignment horizontal="center"/>
    </xf>
    <xf numFmtId="2" fontId="4" fillId="0" borderId="0" xfId="3" applyNumberFormat="1" applyFont="1" applyFill="1" applyBorder="1" applyAlignment="1" applyProtection="1">
      <alignment horizontal="center"/>
      <protection locked="0" hidden="1"/>
    </xf>
    <xf numFmtId="165" fontId="10" fillId="0" borderId="0" xfId="3" applyFont="1" applyBorder="1" applyAlignment="1">
      <alignment horizontal="left"/>
    </xf>
    <xf numFmtId="164" fontId="29" fillId="0" borderId="0" xfId="3" applyNumberFormat="1" applyFont="1" applyAlignment="1">
      <alignment horizontal="center"/>
    </xf>
    <xf numFmtId="164" fontId="29" fillId="0" borderId="0" xfId="3" applyNumberFormat="1" applyFont="1" applyBorder="1" applyAlignment="1">
      <alignment horizontal="center"/>
    </xf>
    <xf numFmtId="7" fontId="29" fillId="0" borderId="0" xfId="4" applyNumberFormat="1" applyFont="1" applyFill="1" applyBorder="1" applyAlignment="1" applyProtection="1">
      <alignment horizontal="center"/>
    </xf>
    <xf numFmtId="164" fontId="29" fillId="0" borderId="0" xfId="3" applyNumberFormat="1" applyFont="1" applyFill="1" applyBorder="1" applyAlignment="1">
      <alignment horizontal="center"/>
    </xf>
    <xf numFmtId="7" fontId="29" fillId="0" borderId="0" xfId="3" applyNumberFormat="1" applyFont="1" applyFill="1" applyBorder="1"/>
    <xf numFmtId="165" fontId="10" fillId="0" borderId="0" xfId="3" applyFont="1" applyBorder="1"/>
    <xf numFmtId="164" fontId="36" fillId="0" borderId="0" xfId="3" quotePrefix="1" applyNumberFormat="1" applyFont="1" applyFill="1" applyBorder="1" applyAlignment="1">
      <alignment horizontal="center"/>
    </xf>
    <xf numFmtId="2" fontId="29" fillId="0" borderId="0" xfId="3" applyNumberFormat="1" applyFont="1" applyFill="1" applyBorder="1"/>
    <xf numFmtId="164" fontId="16" fillId="0" borderId="0" xfId="3" applyNumberFormat="1" applyFont="1" applyFill="1" applyBorder="1" applyAlignment="1">
      <alignment horizontal="center"/>
    </xf>
    <xf numFmtId="164" fontId="29" fillId="0" borderId="2" xfId="3" applyNumberFormat="1" applyFont="1" applyBorder="1" applyAlignment="1">
      <alignment horizontal="center"/>
    </xf>
    <xf numFmtId="164" fontId="29" fillId="0" borderId="50" xfId="3" applyNumberFormat="1" applyFont="1" applyBorder="1" applyAlignment="1">
      <alignment horizontal="center"/>
    </xf>
    <xf numFmtId="165" fontId="30" fillId="0" borderId="0" xfId="3" quotePrefix="1" applyFont="1" applyFill="1" applyBorder="1"/>
    <xf numFmtId="165" fontId="10" fillId="0" borderId="0" xfId="3" applyFont="1" applyFill="1" applyBorder="1" applyAlignment="1"/>
    <xf numFmtId="164" fontId="29" fillId="0" borderId="72" xfId="3" applyNumberFormat="1" applyFont="1" applyBorder="1" applyAlignment="1">
      <alignment horizontal="center"/>
    </xf>
    <xf numFmtId="165" fontId="10" fillId="0" borderId="0" xfId="3" applyFont="1" applyFill="1" applyBorder="1" applyAlignment="1">
      <alignment horizontal="left"/>
    </xf>
    <xf numFmtId="165" fontId="29" fillId="0" borderId="49" xfId="3" applyFont="1" applyBorder="1" applyAlignment="1">
      <alignment horizontal="center"/>
    </xf>
    <xf numFmtId="165" fontId="16" fillId="0" borderId="0" xfId="3" applyFont="1" applyBorder="1" applyAlignment="1">
      <alignment horizontal="left"/>
    </xf>
    <xf numFmtId="165" fontId="17" fillId="0" borderId="0" xfId="3" applyFont="1" applyFill="1" applyBorder="1" applyAlignment="1">
      <alignment horizontal="center"/>
    </xf>
    <xf numFmtId="165" fontId="29" fillId="0" borderId="0" xfId="3" applyFont="1" applyFill="1" applyBorder="1" applyAlignment="1">
      <alignment horizontal="left"/>
    </xf>
    <xf numFmtId="165" fontId="42" fillId="0" borderId="0" xfId="3" applyFont="1" applyFill="1" applyBorder="1" applyAlignment="1">
      <alignment horizontal="center"/>
    </xf>
    <xf numFmtId="165" fontId="43" fillId="0" borderId="0" xfId="3" applyFont="1" applyFill="1" applyBorder="1" applyAlignment="1">
      <alignment horizontal="center"/>
    </xf>
    <xf numFmtId="4" fontId="32" fillId="0" borderId="0" xfId="3" applyNumberFormat="1" applyFont="1" applyFill="1" applyBorder="1" applyAlignment="1">
      <alignment horizontal="center"/>
    </xf>
    <xf numFmtId="165" fontId="10" fillId="0" borderId="0" xfId="3" applyFont="1" applyFill="1" applyBorder="1" applyAlignment="1">
      <alignment horizontal="center" wrapText="1"/>
    </xf>
    <xf numFmtId="165" fontId="29" fillId="0" borderId="0" xfId="3" applyFont="1" applyFill="1" applyBorder="1" applyAlignment="1">
      <alignment horizontal="left" wrapText="1"/>
    </xf>
    <xf numFmtId="4" fontId="36" fillId="0" borderId="0" xfId="3" applyNumberFormat="1" applyFont="1" applyFill="1" applyBorder="1" applyAlignment="1">
      <alignment horizontal="center"/>
    </xf>
    <xf numFmtId="165" fontId="44" fillId="0" borderId="0" xfId="3" applyFont="1" applyFill="1" applyBorder="1" applyAlignment="1">
      <alignment horizontal="center"/>
    </xf>
    <xf numFmtId="165" fontId="43" fillId="0" borderId="0" xfId="3" quotePrefix="1" applyFont="1" applyFill="1" applyAlignment="1">
      <alignment horizontal="left"/>
    </xf>
    <xf numFmtId="2" fontId="43" fillId="0" borderId="0" xfId="3" quotePrefix="1" applyNumberFormat="1" applyFont="1" applyFill="1" applyAlignment="1">
      <alignment horizontal="left"/>
    </xf>
    <xf numFmtId="165" fontId="43" fillId="0" borderId="0" xfId="3" quotePrefix="1" applyFont="1" applyFill="1" applyBorder="1" applyAlignment="1">
      <alignment horizontal="left"/>
    </xf>
    <xf numFmtId="165" fontId="43" fillId="0" borderId="0" xfId="3" applyFont="1" applyFill="1" applyBorder="1"/>
    <xf numFmtId="165" fontId="43" fillId="0" borderId="0" xfId="3" applyFont="1" applyFill="1"/>
    <xf numFmtId="2" fontId="43" fillId="0" borderId="0" xfId="3" applyNumberFormat="1" applyFont="1" applyFill="1"/>
    <xf numFmtId="165" fontId="11" fillId="0" borderId="0" xfId="3" applyFont="1" applyBorder="1" applyAlignment="1">
      <alignment horizontal="center"/>
    </xf>
    <xf numFmtId="165" fontId="11" fillId="0" borderId="73" xfId="3" applyFont="1" applyBorder="1" applyAlignment="1">
      <alignment horizontal="center"/>
    </xf>
    <xf numFmtId="165" fontId="10" fillId="0" borderId="74" xfId="3" applyFont="1" applyBorder="1" applyAlignment="1">
      <alignment horizontal="center"/>
    </xf>
    <xf numFmtId="165" fontId="29" fillId="0" borderId="74" xfId="3" applyFont="1" applyBorder="1" applyAlignment="1">
      <alignment horizontal="center"/>
    </xf>
    <xf numFmtId="164" fontId="10" fillId="0" borderId="74" xfId="3" applyNumberFormat="1" applyFont="1" applyBorder="1" applyAlignment="1">
      <alignment horizontal="center"/>
    </xf>
    <xf numFmtId="164" fontId="10" fillId="0" borderId="74" xfId="3" applyNumberFormat="1" applyFont="1" applyFill="1" applyBorder="1" applyAlignment="1">
      <alignment horizontal="center"/>
    </xf>
    <xf numFmtId="0" fontId="39" fillId="0" borderId="31" xfId="0" applyFont="1" applyBorder="1"/>
    <xf numFmtId="0" fontId="39" fillId="0" borderId="32" xfId="0" applyFont="1" applyBorder="1"/>
    <xf numFmtId="0" fontId="39" fillId="0" borderId="33" xfId="0" applyFont="1" applyBorder="1"/>
    <xf numFmtId="0" fontId="39" fillId="0" borderId="0" xfId="0" applyFont="1" applyBorder="1"/>
    <xf numFmtId="0" fontId="39" fillId="0" borderId="34" xfId="0" applyFont="1" applyBorder="1"/>
    <xf numFmtId="0" fontId="37" fillId="0" borderId="33" xfId="0" applyFont="1" applyBorder="1"/>
    <xf numFmtId="0" fontId="39" fillId="0" borderId="33" xfId="0" applyFont="1" applyFill="1" applyBorder="1"/>
    <xf numFmtId="0" fontId="37" fillId="0" borderId="0" xfId="0" applyFont="1" applyFill="1" applyBorder="1" applyAlignment="1">
      <alignment horizontal="center"/>
    </xf>
    <xf numFmtId="2" fontId="39" fillId="0" borderId="34" xfId="0" applyNumberFormat="1" applyFont="1" applyFill="1" applyBorder="1"/>
    <xf numFmtId="3" fontId="39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39" fillId="0" borderId="0" xfId="0" quotePrefix="1" applyNumberFormat="1" applyFont="1" applyFill="1" applyBorder="1" applyAlignment="1">
      <alignment horizontal="left"/>
    </xf>
    <xf numFmtId="2" fontId="39" fillId="0" borderId="34" xfId="0" quotePrefix="1" applyNumberFormat="1" applyFont="1" applyFill="1" applyBorder="1" applyAlignment="1">
      <alignment horizontal="left"/>
    </xf>
    <xf numFmtId="3" fontId="37" fillId="9" borderId="71" xfId="0" applyNumberFormat="1" applyFont="1" applyFill="1" applyBorder="1" applyAlignment="1">
      <alignment horizontal="center"/>
    </xf>
    <xf numFmtId="165" fontId="29" fillId="0" borderId="74" xfId="3" applyFont="1" applyBorder="1"/>
    <xf numFmtId="3" fontId="39" fillId="0" borderId="33" xfId="0" applyNumberFormat="1" applyFont="1" applyBorder="1"/>
    <xf numFmtId="3" fontId="37" fillId="2" borderId="0" xfId="0" applyNumberFormat="1" applyFont="1" applyFill="1" applyBorder="1" applyAlignment="1">
      <alignment horizontal="center"/>
    </xf>
    <xf numFmtId="164" fontId="29" fillId="0" borderId="74" xfId="3" applyNumberFormat="1" applyFont="1" applyBorder="1" applyAlignment="1">
      <alignment horizontal="center"/>
    </xf>
    <xf numFmtId="164" fontId="29" fillId="0" borderId="74" xfId="3" applyNumberFormat="1" applyFont="1" applyBorder="1"/>
    <xf numFmtId="4" fontId="29" fillId="0" borderId="74" xfId="3" applyNumberFormat="1" applyFont="1" applyBorder="1"/>
    <xf numFmtId="164" fontId="10" fillId="0" borderId="74" xfId="5" applyNumberFormat="1" applyFont="1" applyBorder="1" applyAlignment="1">
      <alignment horizontal="center"/>
    </xf>
    <xf numFmtId="0" fontId="10" fillId="6" borderId="6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165" fontId="15" fillId="0" borderId="74" xfId="3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65" fontId="10" fillId="0" borderId="34" xfId="3" applyFont="1" applyBorder="1" applyAlignment="1">
      <alignment horizontal="center"/>
    </xf>
    <xf numFmtId="165" fontId="29" fillId="0" borderId="34" xfId="3" applyFont="1" applyBorder="1" applyAlignment="1">
      <alignment horizontal="center"/>
    </xf>
    <xf numFmtId="164" fontId="10" fillId="0" borderId="34" xfId="3" applyNumberFormat="1" applyFont="1" applyBorder="1" applyAlignment="1">
      <alignment horizontal="center"/>
    </xf>
    <xf numFmtId="164" fontId="10" fillId="0" borderId="34" xfId="3" applyNumberFormat="1" applyFont="1" applyFill="1" applyBorder="1" applyAlignment="1">
      <alignment horizontal="center"/>
    </xf>
    <xf numFmtId="165" fontId="28" fillId="0" borderId="34" xfId="3" applyFont="1" applyFill="1" applyBorder="1"/>
    <xf numFmtId="165" fontId="29" fillId="0" borderId="34" xfId="3" applyFont="1" applyFill="1" applyBorder="1"/>
    <xf numFmtId="165" fontId="10" fillId="0" borderId="34" xfId="3" applyFont="1" applyBorder="1" applyAlignment="1">
      <alignment horizontal="centerContinuous"/>
    </xf>
    <xf numFmtId="165" fontId="29" fillId="0" borderId="34" xfId="3" applyFont="1" applyFill="1" applyBorder="1" applyAlignment="1">
      <alignment horizontal="center"/>
    </xf>
    <xf numFmtId="165" fontId="29" fillId="0" borderId="34" xfId="3" applyFont="1" applyBorder="1"/>
    <xf numFmtId="165" fontId="10" fillId="10" borderId="74" xfId="3" applyFont="1" applyFill="1" applyBorder="1" applyAlignment="1">
      <alignment horizontal="center"/>
    </xf>
    <xf numFmtId="165" fontId="29" fillId="10" borderId="74" xfId="3" applyFont="1" applyFill="1" applyBorder="1" applyAlignment="1">
      <alignment horizontal="center"/>
    </xf>
    <xf numFmtId="164" fontId="10" fillId="10" borderId="74" xfId="3" applyNumberFormat="1" applyFont="1" applyFill="1" applyBorder="1" applyAlignment="1">
      <alignment horizontal="center"/>
    </xf>
    <xf numFmtId="165" fontId="15" fillId="0" borderId="74" xfId="3" applyFont="1" applyFill="1" applyBorder="1" applyAlignment="1">
      <alignment horizontal="center"/>
    </xf>
    <xf numFmtId="165" fontId="10" fillId="0" borderId="74" xfId="3" applyFont="1" applyFill="1" applyBorder="1" applyAlignment="1">
      <alignment horizontal="center"/>
    </xf>
    <xf numFmtId="3" fontId="15" fillId="0" borderId="74" xfId="3" applyNumberFormat="1" applyFont="1" applyFill="1" applyBorder="1" applyAlignment="1">
      <alignment horizontal="center"/>
    </xf>
    <xf numFmtId="165" fontId="29" fillId="0" borderId="74" xfId="3" applyFont="1" applyFill="1" applyBorder="1" applyAlignment="1">
      <alignment horizontal="center"/>
    </xf>
    <xf numFmtId="165" fontId="29" fillId="0" borderId="0" xfId="3" applyFont="1" applyFill="1" applyAlignment="1">
      <alignment horizontal="center"/>
    </xf>
    <xf numFmtId="164" fontId="15" fillId="0" borderId="74" xfId="3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165" fontId="10" fillId="0" borderId="34" xfId="3" applyFont="1" applyFill="1" applyBorder="1" applyAlignment="1">
      <alignment horizontal="center"/>
    </xf>
    <xf numFmtId="165" fontId="29" fillId="0" borderId="33" xfId="3" applyFont="1" applyFill="1" applyBorder="1" applyAlignment="1">
      <alignment horizontal="center"/>
    </xf>
    <xf numFmtId="164" fontId="15" fillId="0" borderId="33" xfId="3" applyNumberFormat="1" applyFont="1" applyFill="1" applyBorder="1" applyAlignment="1">
      <alignment horizontal="center"/>
    </xf>
    <xf numFmtId="164" fontId="10" fillId="0" borderId="33" xfId="3" applyNumberFormat="1" applyFont="1" applyFill="1" applyBorder="1" applyAlignment="1">
      <alignment horizontal="center"/>
    </xf>
    <xf numFmtId="7" fontId="10" fillId="11" borderId="0" xfId="4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>
      <alignment vertical="center"/>
    </xf>
    <xf numFmtId="49" fontId="59" fillId="12" borderId="79" xfId="8" applyNumberFormat="1" applyFont="1" applyFill="1" applyBorder="1" applyAlignment="1">
      <alignment horizontal="left" vertical="center" wrapText="1"/>
    </xf>
    <xf numFmtId="49" fontId="59" fillId="12" borderId="79" xfId="8" applyNumberFormat="1" applyFont="1" applyFill="1" applyBorder="1" applyAlignment="1">
      <alignment horizontal="left" vertical="center"/>
    </xf>
    <xf numFmtId="165" fontId="17" fillId="0" borderId="0" xfId="3" applyFont="1"/>
    <xf numFmtId="165" fontId="43" fillId="0" borderId="0" xfId="3" applyFont="1"/>
    <xf numFmtId="165" fontId="29" fillId="0" borderId="0" xfId="3" applyFont="1" applyFill="1"/>
    <xf numFmtId="49" fontId="60" fillId="12" borderId="80" xfId="8" applyNumberFormat="1" applyFont="1" applyFill="1" applyBorder="1" applyAlignment="1">
      <alignment horizontal="right" vertical="center" wrapText="1"/>
    </xf>
    <xf numFmtId="165" fontId="29" fillId="0" borderId="0" xfId="3" applyFont="1" applyAlignment="1">
      <alignment horizontal="right"/>
    </xf>
    <xf numFmtId="0" fontId="29" fillId="0" borderId="0" xfId="3" applyNumberFormat="1" applyFont="1" applyAlignment="1">
      <alignment horizontal="right"/>
    </xf>
    <xf numFmtId="165" fontId="11" fillId="0" borderId="0" xfId="3" applyFont="1"/>
    <xf numFmtId="3" fontId="29" fillId="0" borderId="0" xfId="3" applyNumberFormat="1" applyFont="1"/>
    <xf numFmtId="165" fontId="29" fillId="2" borderId="0" xfId="3" applyFont="1" applyFill="1"/>
    <xf numFmtId="0" fontId="29" fillId="13" borderId="0" xfId="3" applyNumberFormat="1" applyFont="1" applyFill="1" applyAlignment="1">
      <alignment horizontal="right"/>
    </xf>
    <xf numFmtId="165" fontId="29" fillId="0" borderId="0" xfId="3" applyFont="1" applyFill="1" applyAlignment="1">
      <alignment horizontal="right"/>
    </xf>
    <xf numFmtId="164" fontId="29" fillId="0" borderId="0" xfId="3" applyNumberFormat="1" applyFont="1" applyFill="1" applyAlignment="1">
      <alignment horizontal="center"/>
    </xf>
    <xf numFmtId="165" fontId="11" fillId="14" borderId="73" xfId="3" applyFont="1" applyFill="1" applyBorder="1" applyAlignment="1">
      <alignment horizontal="center"/>
    </xf>
    <xf numFmtId="165" fontId="15" fillId="14" borderId="74" xfId="3" applyFont="1" applyFill="1" applyBorder="1" applyAlignment="1">
      <alignment horizontal="center"/>
    </xf>
    <xf numFmtId="3" fontId="15" fillId="14" borderId="74" xfId="3" applyNumberFormat="1" applyFont="1" applyFill="1" applyBorder="1" applyAlignment="1">
      <alignment horizontal="center"/>
    </xf>
    <xf numFmtId="165" fontId="10" fillId="14" borderId="74" xfId="3" applyFont="1" applyFill="1" applyBorder="1" applyAlignment="1">
      <alignment horizontal="center"/>
    </xf>
    <xf numFmtId="165" fontId="29" fillId="14" borderId="74" xfId="3" applyFont="1" applyFill="1" applyBorder="1" applyAlignment="1">
      <alignment horizontal="center"/>
    </xf>
    <xf numFmtId="164" fontId="10" fillId="14" borderId="74" xfId="3" applyNumberFormat="1" applyFont="1" applyFill="1" applyBorder="1" applyAlignment="1">
      <alignment horizontal="center"/>
    </xf>
    <xf numFmtId="165" fontId="10" fillId="0" borderId="71" xfId="3" applyFont="1" applyBorder="1" applyAlignment="1">
      <alignment horizontal="center"/>
    </xf>
    <xf numFmtId="0" fontId="1" fillId="0" borderId="0" xfId="11"/>
    <xf numFmtId="0" fontId="7" fillId="0" borderId="30" xfId="11" applyFont="1" applyFill="1" applyBorder="1" applyAlignment="1">
      <alignment vertical="center"/>
    </xf>
    <xf numFmtId="0" fontId="7" fillId="0" borderId="31" xfId="11" applyFont="1" applyFill="1" applyBorder="1" applyAlignment="1">
      <alignment horizontal="center" vertical="center"/>
    </xf>
    <xf numFmtId="44" fontId="7" fillId="0" borderId="31" xfId="11" applyNumberFormat="1" applyFont="1" applyFill="1" applyBorder="1" applyAlignment="1">
      <alignment vertical="center"/>
    </xf>
    <xf numFmtId="44" fontId="7" fillId="0" borderId="32" xfId="11" applyNumberFormat="1" applyFont="1" applyFill="1" applyBorder="1" applyAlignment="1">
      <alignment vertical="center"/>
    </xf>
    <xf numFmtId="0" fontId="1" fillId="0" borderId="0" xfId="11" applyFill="1"/>
    <xf numFmtId="0" fontId="8" fillId="0" borderId="41" xfId="11" applyFont="1" applyFill="1" applyBorder="1" applyAlignment="1">
      <alignment horizontal="left" vertical="center"/>
    </xf>
    <xf numFmtId="0" fontId="8" fillId="0" borderId="31" xfId="11" applyFont="1" applyFill="1" applyBorder="1" applyAlignment="1">
      <alignment horizontal="center" vertical="center"/>
    </xf>
    <xf numFmtId="44" fontId="8" fillId="0" borderId="31" xfId="11" applyNumberFormat="1" applyFont="1" applyFill="1" applyBorder="1" applyAlignment="1">
      <alignment horizontal="center" vertical="center"/>
    </xf>
    <xf numFmtId="44" fontId="8" fillId="0" borderId="32" xfId="11" applyNumberFormat="1" applyFont="1" applyFill="1" applyBorder="1" applyAlignment="1">
      <alignment horizontal="center" vertical="center"/>
    </xf>
    <xf numFmtId="0" fontId="7" fillId="0" borderId="33" xfId="11" applyFont="1" applyFill="1" applyBorder="1" applyAlignment="1">
      <alignment vertical="center"/>
    </xf>
    <xf numFmtId="0" fontId="7" fillId="0" borderId="0" xfId="11" applyFont="1" applyFill="1" applyBorder="1" applyAlignment="1">
      <alignment horizontal="center" vertical="center"/>
    </xf>
    <xf numFmtId="44" fontId="7" fillId="0" borderId="0" xfId="11" applyNumberFormat="1" applyFont="1" applyFill="1" applyBorder="1" applyAlignment="1">
      <alignment vertical="center"/>
    </xf>
    <xf numFmtId="44" fontId="7" fillId="0" borderId="34" xfId="11" applyNumberFormat="1" applyFont="1" applyFill="1" applyBorder="1" applyAlignment="1">
      <alignment vertical="center"/>
    </xf>
    <xf numFmtId="0" fontId="7" fillId="0" borderId="33" xfId="11" applyFont="1" applyFill="1" applyBorder="1" applyAlignment="1">
      <alignment horizontal="left" vertical="center"/>
    </xf>
    <xf numFmtId="0" fontId="1" fillId="0" borderId="33" xfId="11" applyFont="1" applyFill="1" applyBorder="1" applyAlignment="1">
      <alignment vertical="center"/>
    </xf>
    <xf numFmtId="2" fontId="1" fillId="0" borderId="0" xfId="11" applyNumberFormat="1" applyFont="1" applyFill="1" applyBorder="1" applyAlignment="1">
      <alignment vertical="center"/>
    </xf>
    <xf numFmtId="44" fontId="62" fillId="0" borderId="34" xfId="12" applyFont="1" applyFill="1" applyBorder="1" applyAlignment="1">
      <alignment vertical="center"/>
    </xf>
    <xf numFmtId="44" fontId="7" fillId="0" borderId="40" xfId="11" applyNumberFormat="1" applyFont="1" applyFill="1" applyBorder="1" applyAlignment="1">
      <alignment vertical="center"/>
    </xf>
    <xf numFmtId="0" fontId="8" fillId="0" borderId="35" xfId="11" applyFont="1" applyFill="1" applyBorder="1" applyAlignment="1">
      <alignment horizontal="left" vertical="center"/>
    </xf>
    <xf numFmtId="44" fontId="8" fillId="0" borderId="36" xfId="11" applyNumberFormat="1" applyFont="1" applyFill="1" applyBorder="1" applyAlignment="1">
      <alignment horizontal="center" vertical="center"/>
    </xf>
    <xf numFmtId="44" fontId="7" fillId="0" borderId="36" xfId="11" applyNumberFormat="1" applyFont="1" applyFill="1" applyBorder="1" applyAlignment="1">
      <alignment vertical="center"/>
    </xf>
    <xf numFmtId="0" fontId="1" fillId="0" borderId="0" xfId="11" applyAlignment="1">
      <alignment horizontal="center"/>
    </xf>
    <xf numFmtId="0" fontId="8" fillId="0" borderId="0" xfId="11" applyFont="1" applyFill="1" applyBorder="1" applyAlignment="1">
      <alignment horizontal="center" vertical="center"/>
    </xf>
    <xf numFmtId="44" fontId="8" fillId="0" borderId="0" xfId="11" applyNumberFormat="1" applyFont="1" applyFill="1" applyBorder="1" applyAlignment="1">
      <alignment horizontal="center" vertical="center"/>
    </xf>
    <xf numFmtId="44" fontId="8" fillId="0" borderId="34" xfId="11" applyNumberFormat="1" applyFont="1" applyFill="1" applyBorder="1" applyAlignment="1">
      <alignment horizontal="center" vertical="center"/>
    </xf>
    <xf numFmtId="43" fontId="29" fillId="0" borderId="0" xfId="10" applyFont="1" applyFill="1" applyAlignment="1">
      <alignment horizontal="center"/>
    </xf>
    <xf numFmtId="3" fontId="29" fillId="0" borderId="0" xfId="3" applyNumberFormat="1" applyFont="1" applyFill="1"/>
    <xf numFmtId="165" fontId="67" fillId="0" borderId="0" xfId="3" applyFont="1"/>
    <xf numFmtId="165" fontId="29" fillId="15" borderId="0" xfId="3" applyFont="1" applyFill="1"/>
    <xf numFmtId="3" fontId="29" fillId="15" borderId="0" xfId="3" applyNumberFormat="1" applyFont="1" applyFill="1"/>
    <xf numFmtId="165" fontId="10" fillId="0" borderId="74" xfId="3" applyFont="1" applyBorder="1" applyAlignment="1">
      <alignment horizontal="left"/>
    </xf>
    <xf numFmtId="165" fontId="10" fillId="0" borderId="74" xfId="3" applyFont="1" applyBorder="1"/>
    <xf numFmtId="165" fontId="10" fillId="0" borderId="74" xfId="3" applyFont="1" applyFill="1" applyBorder="1" applyAlignment="1">
      <alignment horizontal="left"/>
    </xf>
    <xf numFmtId="165" fontId="16" fillId="0" borderId="75" xfId="3" applyFont="1" applyBorder="1" applyAlignment="1">
      <alignment horizontal="left"/>
    </xf>
    <xf numFmtId="165" fontId="10" fillId="0" borderId="74" xfId="3" applyFont="1" applyBorder="1" applyAlignment="1">
      <alignment horizontal="right"/>
    </xf>
    <xf numFmtId="165" fontId="10" fillId="0" borderId="71" xfId="3" applyFont="1" applyBorder="1" applyAlignment="1"/>
    <xf numFmtId="7" fontId="10" fillId="0" borderId="75" xfId="4" applyNumberFormat="1" applyFont="1" applyFill="1" applyBorder="1" applyAlignment="1" applyProtection="1">
      <alignment horizontal="center"/>
    </xf>
    <xf numFmtId="7" fontId="10" fillId="0" borderId="76" xfId="4" applyNumberFormat="1" applyFont="1" applyFill="1" applyBorder="1" applyAlignment="1" applyProtection="1">
      <alignment horizontal="center"/>
    </xf>
    <xf numFmtId="164" fontId="10" fillId="0" borderId="75" xfId="4" applyNumberFormat="1" applyFont="1" applyFill="1" applyBorder="1" applyAlignment="1" applyProtection="1">
      <alignment horizontal="center"/>
    </xf>
    <xf numFmtId="7" fontId="15" fillId="0" borderId="75" xfId="4" applyNumberFormat="1" applyFont="1" applyFill="1" applyBorder="1" applyAlignment="1" applyProtection="1">
      <alignment horizontal="center"/>
    </xf>
    <xf numFmtId="7" fontId="10" fillId="0" borderId="35" xfId="4" applyNumberFormat="1" applyFont="1" applyFill="1" applyBorder="1" applyAlignment="1" applyProtection="1">
      <alignment horizontal="center"/>
    </xf>
    <xf numFmtId="165" fontId="54" fillId="0" borderId="71" xfId="3" applyFont="1" applyBorder="1" applyAlignment="1">
      <alignment horizontal="center"/>
    </xf>
    <xf numFmtId="165" fontId="10" fillId="0" borderId="73" xfId="3" applyFont="1" applyBorder="1" applyAlignment="1">
      <alignment horizontal="center"/>
    </xf>
    <xf numFmtId="3" fontId="10" fillId="0" borderId="74" xfId="3" applyNumberFormat="1" applyFont="1" applyBorder="1" applyAlignment="1">
      <alignment horizontal="center"/>
    </xf>
    <xf numFmtId="10" fontId="10" fillId="0" borderId="74" xfId="5" applyNumberFormat="1" applyFont="1" applyBorder="1" applyAlignment="1">
      <alignment horizontal="left"/>
    </xf>
    <xf numFmtId="166" fontId="10" fillId="0" borderId="74" xfId="3" applyNumberFormat="1" applyFont="1" applyFill="1" applyBorder="1" applyAlignment="1">
      <alignment horizontal="left"/>
    </xf>
    <xf numFmtId="165" fontId="10" fillId="0" borderId="0" xfId="3" applyFont="1" applyFill="1" applyBorder="1" applyAlignment="1">
      <alignment horizontal="center"/>
    </xf>
    <xf numFmtId="165" fontId="24" fillId="0" borderId="73" xfId="3" applyFont="1" applyFill="1" applyBorder="1" applyAlignment="1">
      <alignment horizontal="center"/>
    </xf>
    <xf numFmtId="165" fontId="24" fillId="0" borderId="74" xfId="3" applyFont="1" applyFill="1" applyBorder="1" applyAlignment="1">
      <alignment horizontal="center"/>
    </xf>
    <xf numFmtId="165" fontId="68" fillId="0" borderId="74" xfId="3" applyFont="1" applyFill="1" applyBorder="1" applyAlignment="1">
      <alignment horizontal="center" wrapText="1"/>
    </xf>
    <xf numFmtId="7" fontId="11" fillId="0" borderId="74" xfId="4" applyNumberFormat="1" applyFont="1" applyFill="1" applyBorder="1" applyAlignment="1" applyProtection="1"/>
    <xf numFmtId="7" fontId="29" fillId="0" borderId="74" xfId="4" applyNumberFormat="1" applyFont="1" applyBorder="1" applyAlignment="1" applyProtection="1">
      <alignment horizontal="center"/>
    </xf>
    <xf numFmtId="7" fontId="29" fillId="0" borderId="74" xfId="4" applyNumberFormat="1" applyFont="1" applyFill="1" applyBorder="1" applyAlignment="1" applyProtection="1">
      <alignment horizontal="center"/>
    </xf>
    <xf numFmtId="165" fontId="29" fillId="0" borderId="74" xfId="3" applyFont="1" applyFill="1" applyBorder="1"/>
    <xf numFmtId="165" fontId="29" fillId="0" borderId="73" xfId="3" applyFont="1" applyBorder="1"/>
    <xf numFmtId="165" fontId="37" fillId="0" borderId="74" xfId="3" applyFont="1" applyBorder="1" applyAlignment="1">
      <alignment horizontal="center"/>
    </xf>
    <xf numFmtId="165" fontId="24" fillId="0" borderId="73" xfId="3" applyFont="1" applyBorder="1" applyAlignment="1"/>
    <xf numFmtId="4" fontId="29" fillId="0" borderId="74" xfId="3" applyNumberFormat="1" applyFont="1" applyBorder="1" applyAlignment="1">
      <alignment horizontal="center"/>
    </xf>
    <xf numFmtId="165" fontId="24" fillId="0" borderId="71" xfId="3" applyFont="1" applyBorder="1" applyAlignment="1">
      <alignment horizontal="center" vertical="center" wrapText="1"/>
    </xf>
    <xf numFmtId="4" fontId="29" fillId="0" borderId="0" xfId="3" applyNumberFormat="1" applyFont="1" applyFill="1" applyAlignment="1">
      <alignment horizontal="center"/>
    </xf>
    <xf numFmtId="165" fontId="10" fillId="0" borderId="33" xfId="3" applyFont="1" applyFill="1" applyBorder="1" applyAlignment="1">
      <alignment horizontal="centerContinuous"/>
    </xf>
    <xf numFmtId="165" fontId="10" fillId="0" borderId="0" xfId="3" applyFont="1" applyFill="1" applyBorder="1" applyAlignment="1">
      <alignment horizontal="centerContinuous"/>
    </xf>
    <xf numFmtId="165" fontId="10" fillId="0" borderId="34" xfId="3" applyFont="1" applyFill="1" applyBorder="1" applyAlignment="1">
      <alignment horizontal="centerContinuous"/>
    </xf>
    <xf numFmtId="165" fontId="10" fillId="0" borderId="71" xfId="3" applyFont="1" applyFill="1" applyBorder="1" applyAlignment="1"/>
    <xf numFmtId="165" fontId="10" fillId="0" borderId="71" xfId="3" applyFont="1" applyFill="1" applyBorder="1" applyAlignment="1">
      <alignment horizontal="center"/>
    </xf>
    <xf numFmtId="165" fontId="54" fillId="0" borderId="71" xfId="3" applyFont="1" applyFill="1" applyBorder="1" applyAlignment="1">
      <alignment horizontal="center"/>
    </xf>
    <xf numFmtId="165" fontId="11" fillId="0" borderId="73" xfId="3" applyFont="1" applyFill="1" applyBorder="1" applyAlignment="1">
      <alignment horizontal="center"/>
    </xf>
    <xf numFmtId="165" fontId="10" fillId="0" borderId="73" xfId="3" applyFont="1" applyFill="1" applyBorder="1" applyAlignment="1">
      <alignment horizontal="center"/>
    </xf>
    <xf numFmtId="165" fontId="10" fillId="0" borderId="74" xfId="3" applyFont="1" applyFill="1" applyBorder="1" applyAlignment="1">
      <alignment horizontal="right"/>
    </xf>
    <xf numFmtId="3" fontId="10" fillId="0" borderId="74" xfId="3" applyNumberFormat="1" applyFont="1" applyFill="1" applyBorder="1" applyAlignment="1">
      <alignment horizontal="center"/>
    </xf>
    <xf numFmtId="165" fontId="10" fillId="0" borderId="33" xfId="3" applyFont="1" applyFill="1" applyBorder="1" applyAlignment="1">
      <alignment horizontal="center"/>
    </xf>
    <xf numFmtId="4" fontId="29" fillId="0" borderId="74" xfId="3" applyNumberFormat="1" applyFont="1" applyFill="1" applyBorder="1"/>
    <xf numFmtId="164" fontId="29" fillId="0" borderId="74" xfId="3" applyNumberFormat="1" applyFont="1" applyFill="1" applyBorder="1"/>
    <xf numFmtId="164" fontId="29" fillId="0" borderId="74" xfId="3" applyNumberFormat="1" applyFont="1" applyFill="1" applyBorder="1" applyAlignment="1">
      <alignment horizontal="center"/>
    </xf>
    <xf numFmtId="165" fontId="10" fillId="0" borderId="74" xfId="3" applyFont="1" applyFill="1" applyBorder="1"/>
    <xf numFmtId="10" fontId="10" fillId="0" borderId="74" xfId="5" applyNumberFormat="1" applyFont="1" applyFill="1" applyBorder="1" applyAlignment="1">
      <alignment horizontal="left"/>
    </xf>
    <xf numFmtId="164" fontId="10" fillId="0" borderId="74" xfId="5" applyNumberFormat="1" applyFont="1" applyFill="1" applyBorder="1" applyAlignment="1">
      <alignment horizontal="center"/>
    </xf>
    <xf numFmtId="165" fontId="16" fillId="0" borderId="75" xfId="3" applyFont="1" applyFill="1" applyBorder="1" applyAlignment="1">
      <alignment horizontal="left"/>
    </xf>
    <xf numFmtId="164" fontId="10" fillId="0" borderId="0" xfId="3" applyNumberFormat="1" applyFont="1" applyFill="1"/>
    <xf numFmtId="49" fontId="59" fillId="0" borderId="79" xfId="8" applyNumberFormat="1" applyFont="1" applyFill="1" applyBorder="1" applyAlignment="1">
      <alignment horizontal="left" vertical="center" wrapText="1"/>
    </xf>
    <xf numFmtId="49" fontId="60" fillId="0" borderId="80" xfId="8" applyNumberFormat="1" applyFont="1" applyFill="1" applyBorder="1" applyAlignment="1">
      <alignment horizontal="right" vertical="center" wrapText="1"/>
    </xf>
    <xf numFmtId="165" fontId="11" fillId="0" borderId="0" xfId="3" applyFont="1" applyFill="1"/>
    <xf numFmtId="0" fontId="29" fillId="0" borderId="0" xfId="3" applyNumberFormat="1" applyFont="1" applyFill="1" applyAlignment="1">
      <alignment horizontal="right"/>
    </xf>
    <xf numFmtId="49" fontId="59" fillId="0" borderId="79" xfId="8" applyNumberFormat="1" applyFont="1" applyFill="1" applyBorder="1" applyAlignment="1">
      <alignment horizontal="left" vertical="center"/>
    </xf>
    <xf numFmtId="165" fontId="67" fillId="0" borderId="0" xfId="3" applyFont="1" applyFill="1"/>
    <xf numFmtId="165" fontId="17" fillId="0" borderId="0" xfId="3" applyFont="1" applyFill="1"/>
    <xf numFmtId="0" fontId="10" fillId="0" borderId="15" xfId="0" applyFont="1" applyFill="1" applyBorder="1" applyAlignment="1">
      <alignment horizontal="left" vertical="center"/>
    </xf>
    <xf numFmtId="164" fontId="25" fillId="0" borderId="2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4" fontId="25" fillId="0" borderId="24" xfId="0" applyNumberFormat="1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38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38" fontId="10" fillId="0" borderId="9" xfId="0" applyNumberFormat="1" applyFont="1" applyFill="1" applyBorder="1" applyAlignment="1">
      <alignment horizontal="center" vertical="center"/>
    </xf>
    <xf numFmtId="8" fontId="10" fillId="0" borderId="51" xfId="0" applyNumberFormat="1" applyFont="1" applyFill="1" applyBorder="1" applyAlignment="1">
      <alignment horizontal="center" vertical="center"/>
    </xf>
    <xf numFmtId="8" fontId="10" fillId="0" borderId="67" xfId="0" applyNumberFormat="1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8" fontId="10" fillId="0" borderId="53" xfId="0" applyNumberFormat="1" applyFont="1" applyFill="1" applyBorder="1" applyAlignment="1">
      <alignment horizontal="center" vertical="center"/>
    </xf>
    <xf numFmtId="164" fontId="25" fillId="0" borderId="23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64" fontId="25" fillId="0" borderId="2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164" fontId="25" fillId="0" borderId="69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8" fontId="10" fillId="0" borderId="52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44" fontId="4" fillId="0" borderId="0" xfId="2" applyFont="1" applyFill="1" applyBorder="1" applyAlignment="1">
      <alignment vertical="center"/>
    </xf>
    <xf numFmtId="44" fontId="62" fillId="0" borderId="0" xfId="2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4" fontId="63" fillId="0" borderId="0" xfId="2" applyFont="1" applyFill="1" applyBorder="1" applyAlignment="1">
      <alignment vertical="center"/>
    </xf>
    <xf numFmtId="44" fontId="10" fillId="0" borderId="41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44" fontId="37" fillId="0" borderId="0" xfId="0" applyNumberFormat="1" applyFont="1" applyFill="1" applyBorder="1" applyAlignment="1">
      <alignment vertical="center"/>
    </xf>
    <xf numFmtId="0" fontId="1" fillId="0" borderId="0" xfId="11" applyFont="1" applyFill="1" applyBorder="1" applyAlignment="1">
      <alignment horizontal="center" vertical="center"/>
    </xf>
    <xf numFmtId="44" fontId="4" fillId="0" borderId="34" xfId="12" applyFont="1" applyFill="1" applyBorder="1" applyAlignment="1">
      <alignment vertical="center"/>
    </xf>
    <xf numFmtId="0" fontId="4" fillId="0" borderId="33" xfId="11" applyFont="1" applyFill="1" applyBorder="1" applyAlignment="1">
      <alignment vertical="center"/>
    </xf>
    <xf numFmtId="44" fontId="4" fillId="0" borderId="40" xfId="12" applyFont="1" applyFill="1" applyBorder="1" applyAlignment="1">
      <alignment vertical="center"/>
    </xf>
    <xf numFmtId="44" fontId="6" fillId="0" borderId="34" xfId="12" applyFont="1" applyFill="1" applyBorder="1" applyAlignment="1">
      <alignment vertical="center"/>
    </xf>
    <xf numFmtId="0" fontId="6" fillId="0" borderId="33" xfId="11" applyFont="1" applyFill="1" applyBorder="1" applyAlignment="1">
      <alignment vertical="center"/>
    </xf>
    <xf numFmtId="0" fontId="1" fillId="0" borderId="34" xfId="11" applyFont="1" applyFill="1" applyBorder="1" applyAlignment="1">
      <alignment vertical="center"/>
    </xf>
    <xf numFmtId="44" fontId="0" fillId="0" borderId="34" xfId="12" applyFont="1" applyFill="1" applyBorder="1" applyAlignment="1">
      <alignment vertical="center"/>
    </xf>
    <xf numFmtId="0" fontId="7" fillId="0" borderId="0" xfId="11" applyFont="1" applyFill="1" applyBorder="1" applyAlignment="1">
      <alignment horizontal="center"/>
    </xf>
    <xf numFmtId="44" fontId="63" fillId="0" borderId="34" xfId="12" applyFont="1" applyFill="1" applyBorder="1" applyAlignment="1">
      <alignment vertical="center"/>
    </xf>
    <xf numFmtId="0" fontId="1" fillId="0" borderId="36" xfId="11" applyFont="1" applyFill="1" applyBorder="1" applyAlignment="1">
      <alignment horizontal="center" vertical="center"/>
    </xf>
    <xf numFmtId="2" fontId="1" fillId="0" borderId="36" xfId="11" applyNumberFormat="1" applyFont="1" applyFill="1" applyBorder="1" applyAlignment="1">
      <alignment vertical="center"/>
    </xf>
    <xf numFmtId="44" fontId="9" fillId="0" borderId="81" xfId="11" applyNumberFormat="1" applyFont="1" applyFill="1" applyBorder="1" applyAlignment="1">
      <alignment vertical="center"/>
    </xf>
    <xf numFmtId="0" fontId="1" fillId="0" borderId="0" xfId="11" applyFill="1" applyAlignment="1">
      <alignment horizontal="center"/>
    </xf>
    <xf numFmtId="0" fontId="7" fillId="0" borderId="0" xfId="11" applyFont="1" applyFill="1"/>
    <xf numFmtId="44" fontId="9" fillId="0" borderId="41" xfId="11" applyNumberFormat="1" applyFont="1" applyFill="1" applyBorder="1" applyAlignment="1">
      <alignment vertical="center"/>
    </xf>
    <xf numFmtId="165" fontId="29" fillId="0" borderId="31" xfId="3" applyFont="1" applyFill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4" fillId="0" borderId="35" xfId="0" applyFont="1" applyBorder="1"/>
    <xf numFmtId="44" fontId="4" fillId="0" borderId="36" xfId="0" applyNumberFormat="1" applyFont="1" applyBorder="1"/>
    <xf numFmtId="0" fontId="4" fillId="0" borderId="36" xfId="0" applyFont="1" applyBorder="1"/>
    <xf numFmtId="0" fontId="4" fillId="0" borderId="76" xfId="0" applyFont="1" applyBorder="1"/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44" fontId="10" fillId="0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34" xfId="0" applyNumberFormat="1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44" fontId="4" fillId="0" borderId="4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44" fontId="6" fillId="0" borderId="36" xfId="0" applyNumberFormat="1" applyFont="1" applyFill="1" applyBorder="1" applyAlignment="1">
      <alignment vertical="center"/>
    </xf>
    <xf numFmtId="44" fontId="4" fillId="0" borderId="3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4" fontId="4" fillId="0" borderId="0" xfId="0" applyNumberFormat="1" applyFont="1" applyFill="1" applyAlignment="1">
      <alignment vertical="center"/>
    </xf>
    <xf numFmtId="44" fontId="6" fillId="0" borderId="34" xfId="0" applyNumberFormat="1" applyFont="1" applyFill="1" applyBorder="1" applyAlignment="1">
      <alignment vertical="center"/>
    </xf>
    <xf numFmtId="0" fontId="16" fillId="0" borderId="0" xfId="0" applyFont="1" applyFill="1"/>
    <xf numFmtId="0" fontId="6" fillId="0" borderId="0" xfId="0" applyFont="1" applyFill="1"/>
    <xf numFmtId="0" fontId="10" fillId="0" borderId="14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vertical="center"/>
    </xf>
    <xf numFmtId="0" fontId="71" fillId="0" borderId="63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top"/>
    </xf>
    <xf numFmtId="0" fontId="16" fillId="0" borderId="0" xfId="0" applyFont="1"/>
    <xf numFmtId="44" fontId="6" fillId="0" borderId="34" xfId="0" applyNumberFormat="1" applyFont="1" applyFill="1" applyBorder="1" applyAlignment="1">
      <alignment horizontal="right" vertical="center"/>
    </xf>
    <xf numFmtId="44" fontId="10" fillId="0" borderId="4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10" fillId="0" borderId="2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7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36" xfId="0" applyFont="1" applyFill="1" applyBorder="1"/>
    <xf numFmtId="0" fontId="10" fillId="0" borderId="77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4" fontId="10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44" fontId="10" fillId="4" borderId="41" xfId="0" applyNumberFormat="1" applyFont="1" applyFill="1" applyBorder="1" applyAlignment="1">
      <alignment vertical="center"/>
    </xf>
    <xf numFmtId="44" fontId="10" fillId="2" borderId="41" xfId="0" applyNumberFormat="1" applyFont="1" applyFill="1" applyBorder="1" applyAlignment="1">
      <alignment vertical="center"/>
    </xf>
    <xf numFmtId="44" fontId="10" fillId="3" borderId="41" xfId="0" applyNumberFormat="1" applyFont="1" applyFill="1" applyBorder="1" applyAlignment="1">
      <alignment vertical="center"/>
    </xf>
    <xf numFmtId="0" fontId="6" fillId="3" borderId="41" xfId="0" applyFont="1" applyFill="1" applyBorder="1" applyAlignment="1">
      <alignment horizontal="left" vertical="center"/>
    </xf>
    <xf numFmtId="44" fontId="10" fillId="7" borderId="41" xfId="0" applyNumberFormat="1" applyFont="1" applyFill="1" applyBorder="1" applyAlignment="1">
      <alignment vertical="center"/>
    </xf>
    <xf numFmtId="0" fontId="6" fillId="7" borderId="41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4" fontId="4" fillId="0" borderId="45" xfId="0" applyNumberFormat="1" applyFont="1" applyFill="1" applyBorder="1" applyAlignment="1">
      <alignment vertical="center"/>
    </xf>
    <xf numFmtId="0" fontId="72" fillId="0" borderId="54" xfId="1" applyFont="1" applyFill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2" fontId="21" fillId="0" borderId="34" xfId="0" applyNumberFormat="1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2" fontId="21" fillId="0" borderId="56" xfId="0" applyNumberFormat="1" applyFont="1" applyFill="1" applyBorder="1" applyAlignment="1">
      <alignment vertical="center"/>
    </xf>
    <xf numFmtId="2" fontId="21" fillId="0" borderId="4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2" fontId="21" fillId="0" borderId="56" xfId="2" applyNumberFormat="1" applyFont="1" applyFill="1" applyBorder="1" applyAlignment="1">
      <alignment horizontal="right" vertical="center"/>
    </xf>
    <xf numFmtId="2" fontId="21" fillId="0" borderId="40" xfId="2" applyNumberFormat="1" applyFont="1" applyFill="1" applyBorder="1" applyAlignment="1">
      <alignment horizontal="right" vertical="center"/>
    </xf>
    <xf numFmtId="2" fontId="20" fillId="0" borderId="0" xfId="2" applyNumberFormat="1" applyFont="1" applyFill="1" applyBorder="1" applyAlignment="1">
      <alignment horizontal="right" vertical="center"/>
    </xf>
    <xf numFmtId="2" fontId="20" fillId="0" borderId="34" xfId="2" applyNumberFormat="1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vertical="center"/>
    </xf>
    <xf numFmtId="44" fontId="20" fillId="0" borderId="57" xfId="0" applyNumberFormat="1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44" fontId="20" fillId="0" borderId="58" xfId="0" applyNumberFormat="1" applyFont="1" applyFill="1" applyBorder="1" applyAlignment="1">
      <alignment vertical="center"/>
    </xf>
    <xf numFmtId="44" fontId="2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2" fontId="7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1" fillId="0" borderId="3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7" fontId="21" fillId="0" borderId="0" xfId="0" applyNumberFormat="1" applyFont="1" applyFill="1" applyAlignment="1">
      <alignment horizontal="right" vertical="center"/>
    </xf>
    <xf numFmtId="7" fontId="75" fillId="0" borderId="0" xfId="0" applyNumberFormat="1" applyFont="1" applyFill="1" applyBorder="1" applyAlignment="1">
      <alignment horizontal="right" vertical="center"/>
    </xf>
    <xf numFmtId="7" fontId="21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70" fillId="0" borderId="64" xfId="0" applyFont="1" applyFill="1" applyBorder="1" applyAlignment="1">
      <alignment vertical="center"/>
    </xf>
    <xf numFmtId="0" fontId="55" fillId="0" borderId="33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/>
    <xf numFmtId="0" fontId="56" fillId="0" borderId="0" xfId="0" applyFont="1" applyFill="1" applyBorder="1" applyAlignment="1">
      <alignment horizontal="center" vertical="center"/>
    </xf>
    <xf numFmtId="10" fontId="58" fillId="0" borderId="0" xfId="0" applyNumberFormat="1" applyFont="1" applyFill="1" applyAlignment="1">
      <alignment horizontal="right" vertical="center"/>
    </xf>
    <xf numFmtId="10" fontId="58" fillId="0" borderId="0" xfId="0" applyNumberFormat="1" applyFont="1" applyFill="1" applyBorder="1" applyAlignment="1">
      <alignment horizontal="right" vertical="center"/>
    </xf>
    <xf numFmtId="0" fontId="58" fillId="0" borderId="33" xfId="0" applyFont="1" applyFill="1" applyBorder="1" applyAlignment="1">
      <alignment vertical="center"/>
    </xf>
    <xf numFmtId="0" fontId="57" fillId="0" borderId="0" xfId="0" applyFont="1" applyFill="1" applyBorder="1"/>
    <xf numFmtId="10" fontId="55" fillId="0" borderId="38" xfId="0" applyNumberFormat="1" applyFont="1" applyFill="1" applyBorder="1" applyAlignment="1">
      <alignment horizontal="right" vertical="center"/>
    </xf>
    <xf numFmtId="0" fontId="29" fillId="0" borderId="31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4" fillId="0" borderId="30" xfId="0" applyFont="1" applyFill="1" applyBorder="1"/>
    <xf numFmtId="0" fontId="4" fillId="0" borderId="32" xfId="0" applyFont="1" applyFill="1" applyBorder="1"/>
    <xf numFmtId="0" fontId="29" fillId="0" borderId="33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4" fillId="0" borderId="33" xfId="0" applyFont="1" applyFill="1" applyBorder="1"/>
    <xf numFmtId="0" fontId="4" fillId="0" borderId="34" xfId="0" applyFont="1" applyFill="1" applyBorder="1"/>
    <xf numFmtId="0" fontId="55" fillId="0" borderId="0" xfId="0" applyFont="1" applyFill="1" applyAlignment="1">
      <alignment horizontal="center" vertical="center"/>
    </xf>
    <xf numFmtId="0" fontId="58" fillId="0" borderId="34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vertical="center"/>
    </xf>
    <xf numFmtId="0" fontId="58" fillId="0" borderId="76" xfId="0" applyFont="1" applyFill="1" applyBorder="1" applyAlignment="1">
      <alignment vertical="center"/>
    </xf>
    <xf numFmtId="0" fontId="4" fillId="0" borderId="35" xfId="0" applyFont="1" applyFill="1" applyBorder="1"/>
    <xf numFmtId="0" fontId="4" fillId="0" borderId="76" xfId="0" applyFont="1" applyFill="1" applyBorder="1"/>
    <xf numFmtId="165" fontId="24" fillId="0" borderId="37" xfId="3" applyFont="1" applyFill="1" applyBorder="1" applyAlignment="1">
      <alignment horizontal="center" wrapText="1"/>
    </xf>
    <xf numFmtId="165" fontId="24" fillId="0" borderId="38" xfId="3" applyFont="1" applyFill="1" applyBorder="1" applyAlignment="1">
      <alignment horizontal="center" wrapText="1"/>
    </xf>
    <xf numFmtId="165" fontId="24" fillId="0" borderId="39" xfId="3" applyFont="1" applyFill="1" applyBorder="1" applyAlignment="1">
      <alignment horizontal="center" wrapText="1"/>
    </xf>
    <xf numFmtId="165" fontId="24" fillId="0" borderId="37" xfId="3" applyFont="1" applyBorder="1" applyAlignment="1">
      <alignment horizontal="center"/>
    </xf>
    <xf numFmtId="165" fontId="24" fillId="0" borderId="38" xfId="3" applyFont="1" applyBorder="1" applyAlignment="1">
      <alignment horizontal="center"/>
    </xf>
    <xf numFmtId="165" fontId="24" fillId="0" borderId="39" xfId="3" applyFont="1" applyBorder="1" applyAlignment="1">
      <alignment horizontal="center"/>
    </xf>
    <xf numFmtId="0" fontId="69" fillId="0" borderId="42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6" fillId="0" borderId="37" xfId="11" applyFont="1" applyFill="1" applyBorder="1" applyAlignment="1">
      <alignment horizontal="center" vertical="center"/>
    </xf>
    <xf numFmtId="0" fontId="26" fillId="0" borderId="38" xfId="11" applyFont="1" applyFill="1" applyBorder="1" applyAlignment="1">
      <alignment horizontal="center" vertical="center"/>
    </xf>
    <xf numFmtId="0" fontId="26" fillId="0" borderId="39" xfId="1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73" fillId="0" borderId="59" xfId="0" applyFont="1" applyFill="1" applyBorder="1" applyAlignment="1">
      <alignment horizontal="center" vertical="center"/>
    </xf>
    <xf numFmtId="0" fontId="73" fillId="0" borderId="6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55" fillId="0" borderId="33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8" fillId="0" borderId="35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/>
    </xf>
  </cellXfs>
  <cellStyles count="13">
    <cellStyle name="Check Cell" xfId="1" builtinId="23"/>
    <cellStyle name="Comma" xfId="10" builtinId="3"/>
    <cellStyle name="Comma 90" xfId="9"/>
    <cellStyle name="Currency" xfId="2" builtinId="4"/>
    <cellStyle name="Currency 2" xfId="4"/>
    <cellStyle name="Currency 3" xfId="12"/>
    <cellStyle name="Normal" xfId="0" builtinId="0"/>
    <cellStyle name="Normal 2" xfId="3"/>
    <cellStyle name="Normal 3" xfId="7"/>
    <cellStyle name="Normal 4" xfId="11"/>
    <cellStyle name="Normal 6" xfId="6"/>
    <cellStyle name="Normal 76" xfId="8"/>
    <cellStyle name="Percent 2" xfId="5"/>
  </cellStyles>
  <dxfs count="0"/>
  <tableStyles count="0" defaultTableStyle="TableStyleMedium9" defaultPivotStyle="PivotStyleLight16"/>
  <colors>
    <mruColors>
      <color rgb="FF66FF66"/>
      <color rgb="FFFFFF99"/>
      <color rgb="FF00FF00"/>
      <color rgb="FFCC66FF"/>
      <color rgb="FFCC99FF"/>
      <color rgb="FFCCCCFF"/>
      <color rgb="FFA6EE9A"/>
      <color rgb="FF9966FF"/>
      <color rgb="FF99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CZ1656"/>
  <sheetViews>
    <sheetView tabSelected="1" zoomScale="55" zoomScaleNormal="55" zoomScaleSheetLayoutView="40" zoomScalePageLayoutView="63" workbookViewId="0"/>
  </sheetViews>
  <sheetFormatPr defaultColWidth="9.85546875" defaultRowHeight="15" x14ac:dyDescent="0.2"/>
  <cols>
    <col min="1" max="1" width="51.28515625" style="96" customWidth="1"/>
    <col min="2" max="2" width="18.28515625" style="96" customWidth="1"/>
    <col min="3" max="44" width="35.28515625" style="96" customWidth="1"/>
    <col min="45" max="45" width="35.28515625" style="96" hidden="1" customWidth="1"/>
    <col min="46" max="77" width="35.28515625" style="96" customWidth="1"/>
    <col min="78" max="80" width="34.7109375" style="96" customWidth="1"/>
    <col min="81" max="86" width="35.28515625" style="96" customWidth="1"/>
    <col min="87" max="89" width="35.28515625" style="96" hidden="1" customWidth="1"/>
    <col min="90" max="16384" width="9.85546875" style="96"/>
  </cols>
  <sheetData>
    <row r="1" spans="1:104" ht="23.25" x14ac:dyDescent="0.35">
      <c r="A1" s="94" t="s">
        <v>293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5"/>
      <c r="AW1" s="95"/>
      <c r="AX1" s="95"/>
      <c r="AY1" s="95"/>
      <c r="AZ1" s="95"/>
      <c r="BA1" s="95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>
        <v>9.57</v>
      </c>
      <c r="CK1" s="233"/>
      <c r="CL1" s="233"/>
      <c r="CM1" s="233"/>
      <c r="CN1" s="233"/>
      <c r="CO1" s="233"/>
      <c r="CP1" s="233"/>
    </row>
    <row r="2" spans="1:104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>
        <v>13.93</v>
      </c>
      <c r="CK2" s="95"/>
      <c r="CL2" s="233"/>
      <c r="CM2" s="233"/>
      <c r="CN2" s="233"/>
      <c r="CO2" s="233"/>
      <c r="CP2" s="233"/>
    </row>
    <row r="3" spans="1:104" ht="15.75" x14ac:dyDescent="0.25">
      <c r="A3" s="311" t="s">
        <v>294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3"/>
      <c r="AE3" s="312"/>
      <c r="AF3" s="312"/>
      <c r="AG3" s="312"/>
      <c r="AH3" s="312"/>
      <c r="AI3" s="312"/>
      <c r="AJ3" s="312"/>
      <c r="AK3" s="312"/>
      <c r="AL3" s="312"/>
      <c r="AM3" s="313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233"/>
      <c r="CM3" s="233"/>
      <c r="CN3" s="233"/>
      <c r="CO3" s="233"/>
      <c r="CP3" s="233"/>
      <c r="CQ3" s="97"/>
      <c r="CR3" s="97"/>
    </row>
    <row r="4" spans="1:104" ht="16.5" thickBot="1" x14ac:dyDescent="0.3">
      <c r="A4" s="311" t="s">
        <v>295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3"/>
      <c r="AE4" s="312"/>
      <c r="AF4" s="312"/>
      <c r="AG4" s="312"/>
      <c r="AH4" s="312"/>
      <c r="AI4" s="312"/>
      <c r="AJ4" s="312"/>
      <c r="AK4" s="312"/>
      <c r="AL4" s="312"/>
      <c r="AM4" s="313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105"/>
      <c r="CM4" s="106"/>
      <c r="CN4" s="95"/>
      <c r="CO4" s="95"/>
      <c r="CP4" s="95"/>
      <c r="CQ4" s="107"/>
      <c r="CR4" s="107"/>
      <c r="CS4" s="95"/>
    </row>
    <row r="5" spans="1:104" ht="21.6" customHeight="1" thickBot="1" x14ac:dyDescent="0.3">
      <c r="A5" s="314" t="s">
        <v>542</v>
      </c>
      <c r="B5" s="314" t="s">
        <v>543</v>
      </c>
      <c r="C5" s="315" t="s">
        <v>349</v>
      </c>
      <c r="D5" s="315" t="s">
        <v>349</v>
      </c>
      <c r="E5" s="315" t="s">
        <v>349</v>
      </c>
      <c r="F5" s="315" t="s">
        <v>349</v>
      </c>
      <c r="G5" s="315" t="s">
        <v>349</v>
      </c>
      <c r="H5" s="315" t="s">
        <v>349</v>
      </c>
      <c r="I5" s="315" t="s">
        <v>349</v>
      </c>
      <c r="J5" s="315" t="s">
        <v>349</v>
      </c>
      <c r="K5" s="315" t="s">
        <v>349</v>
      </c>
      <c r="L5" s="315" t="s">
        <v>349</v>
      </c>
      <c r="M5" s="315" t="s">
        <v>349</v>
      </c>
      <c r="N5" s="315" t="s">
        <v>349</v>
      </c>
      <c r="O5" s="315" t="s">
        <v>349</v>
      </c>
      <c r="P5" s="315" t="s">
        <v>349</v>
      </c>
      <c r="Q5" s="315" t="s">
        <v>349</v>
      </c>
      <c r="R5" s="315" t="s">
        <v>349</v>
      </c>
      <c r="S5" s="315" t="s">
        <v>349</v>
      </c>
      <c r="T5" s="315" t="s">
        <v>349</v>
      </c>
      <c r="U5" s="315" t="s">
        <v>349</v>
      </c>
      <c r="V5" s="315" t="s">
        <v>349</v>
      </c>
      <c r="W5" s="315" t="s">
        <v>349</v>
      </c>
      <c r="X5" s="315" t="s">
        <v>349</v>
      </c>
      <c r="Y5" s="315" t="s">
        <v>349</v>
      </c>
      <c r="Z5" s="315" t="s">
        <v>349</v>
      </c>
      <c r="AA5" s="315" t="s">
        <v>349</v>
      </c>
      <c r="AB5" s="315" t="s">
        <v>349</v>
      </c>
      <c r="AC5" s="315" t="s">
        <v>349</v>
      </c>
      <c r="AD5" s="315" t="s">
        <v>349</v>
      </c>
      <c r="AE5" s="315" t="s">
        <v>349</v>
      </c>
      <c r="AF5" s="315" t="s">
        <v>349</v>
      </c>
      <c r="AG5" s="315" t="s">
        <v>349</v>
      </c>
      <c r="AH5" s="315" t="s">
        <v>349</v>
      </c>
      <c r="AI5" s="315" t="s">
        <v>349</v>
      </c>
      <c r="AJ5" s="315" t="s">
        <v>349</v>
      </c>
      <c r="AK5" s="315" t="s">
        <v>349</v>
      </c>
      <c r="AL5" s="315" t="s">
        <v>349</v>
      </c>
      <c r="AM5" s="315" t="s">
        <v>349</v>
      </c>
      <c r="AN5" s="315" t="s">
        <v>346</v>
      </c>
      <c r="AO5" s="315" t="s">
        <v>346</v>
      </c>
      <c r="AP5" s="315" t="s">
        <v>346</v>
      </c>
      <c r="AQ5" s="315" t="s">
        <v>346</v>
      </c>
      <c r="AR5" s="315" t="s">
        <v>346</v>
      </c>
      <c r="AS5" s="315" t="s">
        <v>346</v>
      </c>
      <c r="AT5" s="315" t="s">
        <v>346</v>
      </c>
      <c r="AU5" s="315" t="s">
        <v>346</v>
      </c>
      <c r="AV5" s="315" t="s">
        <v>346</v>
      </c>
      <c r="AW5" s="315" t="s">
        <v>346</v>
      </c>
      <c r="AX5" s="315" t="s">
        <v>346</v>
      </c>
      <c r="AY5" s="315" t="s">
        <v>346</v>
      </c>
      <c r="AZ5" s="315" t="s">
        <v>346</v>
      </c>
      <c r="BA5" s="315" t="s">
        <v>346</v>
      </c>
      <c r="BB5" s="315" t="s">
        <v>346</v>
      </c>
      <c r="BC5" s="315" t="s">
        <v>346</v>
      </c>
      <c r="BD5" s="315" t="s">
        <v>346</v>
      </c>
      <c r="BE5" s="315" t="s">
        <v>346</v>
      </c>
      <c r="BF5" s="315" t="s">
        <v>346</v>
      </c>
      <c r="BG5" s="315" t="s">
        <v>346</v>
      </c>
      <c r="BH5" s="315" t="s">
        <v>346</v>
      </c>
      <c r="BI5" s="315" t="s">
        <v>346</v>
      </c>
      <c r="BJ5" s="315" t="s">
        <v>346</v>
      </c>
      <c r="BK5" s="315" t="s">
        <v>346</v>
      </c>
      <c r="BL5" s="315" t="s">
        <v>346</v>
      </c>
      <c r="BM5" s="315" t="s">
        <v>346</v>
      </c>
      <c r="BN5" s="315" t="s">
        <v>346</v>
      </c>
      <c r="BO5" s="315" t="s">
        <v>346</v>
      </c>
      <c r="BP5" s="315" t="s">
        <v>346</v>
      </c>
      <c r="BQ5" s="315" t="s">
        <v>346</v>
      </c>
      <c r="BR5" s="315" t="s">
        <v>346</v>
      </c>
      <c r="BS5" s="315" t="s">
        <v>346</v>
      </c>
      <c r="BT5" s="315" t="s">
        <v>346</v>
      </c>
      <c r="BU5" s="315" t="s">
        <v>346</v>
      </c>
      <c r="BV5" s="315" t="s">
        <v>346</v>
      </c>
      <c r="BW5" s="315" t="s">
        <v>346</v>
      </c>
      <c r="BX5" s="315" t="s">
        <v>346</v>
      </c>
      <c r="BY5" s="315" t="s">
        <v>346</v>
      </c>
      <c r="BZ5" s="315" t="s">
        <v>346</v>
      </c>
      <c r="CA5" s="315" t="s">
        <v>346</v>
      </c>
      <c r="CB5" s="315" t="s">
        <v>346</v>
      </c>
      <c r="CC5" s="315" t="s">
        <v>346</v>
      </c>
      <c r="CD5" s="315" t="s">
        <v>346</v>
      </c>
      <c r="CE5" s="315" t="s">
        <v>346</v>
      </c>
      <c r="CF5" s="315" t="s">
        <v>346</v>
      </c>
      <c r="CG5" s="315" t="s">
        <v>346</v>
      </c>
      <c r="CH5" s="315" t="s">
        <v>346</v>
      </c>
      <c r="CI5" s="316" t="s">
        <v>346</v>
      </c>
      <c r="CJ5" s="316" t="s">
        <v>346</v>
      </c>
      <c r="CK5" s="316" t="s">
        <v>346</v>
      </c>
      <c r="CL5" s="112"/>
      <c r="CM5" s="113"/>
      <c r="CN5" s="114"/>
      <c r="CO5" s="95"/>
      <c r="CP5" s="95"/>
      <c r="CQ5" s="95"/>
      <c r="CR5" s="107"/>
      <c r="CS5" s="107"/>
      <c r="CT5" s="95"/>
    </row>
    <row r="6" spans="1:104" s="116" customFormat="1" ht="42.6" customHeight="1" x14ac:dyDescent="0.25">
      <c r="A6" s="317"/>
      <c r="B6" s="317"/>
      <c r="C6" s="318">
        <v>422</v>
      </c>
      <c r="D6" s="318">
        <v>441</v>
      </c>
      <c r="E6" s="318">
        <v>421</v>
      </c>
      <c r="F6" s="318">
        <v>440</v>
      </c>
      <c r="G6" s="318">
        <v>420</v>
      </c>
      <c r="H6" s="318">
        <v>439</v>
      </c>
      <c r="I6" s="318">
        <v>425</v>
      </c>
      <c r="J6" s="318">
        <v>424</v>
      </c>
      <c r="K6" s="318">
        <v>423</v>
      </c>
      <c r="L6" s="318">
        <v>956</v>
      </c>
      <c r="M6" s="318">
        <v>401</v>
      </c>
      <c r="N6" s="318">
        <v>400</v>
      </c>
      <c r="O6" s="318">
        <v>433</v>
      </c>
      <c r="P6" s="318">
        <v>431</v>
      </c>
      <c r="Q6" s="318">
        <v>429</v>
      </c>
      <c r="R6" s="318">
        <v>427</v>
      </c>
      <c r="S6" s="318">
        <v>445</v>
      </c>
      <c r="T6" s="318">
        <v>416</v>
      </c>
      <c r="U6" s="318">
        <v>415</v>
      </c>
      <c r="V6" s="318">
        <v>444</v>
      </c>
      <c r="W6" s="318">
        <v>413</v>
      </c>
      <c r="X6" s="318">
        <v>412</v>
      </c>
      <c r="Y6" s="318">
        <v>457</v>
      </c>
      <c r="Z6" s="318">
        <v>456</v>
      </c>
      <c r="AA6" s="318">
        <v>455</v>
      </c>
      <c r="AB6" s="318">
        <v>454</v>
      </c>
      <c r="AC6" s="318">
        <v>453</v>
      </c>
      <c r="AD6" s="318">
        <v>452</v>
      </c>
      <c r="AE6" s="318">
        <v>470</v>
      </c>
      <c r="AF6" s="318">
        <v>473</v>
      </c>
      <c r="AG6" s="318">
        <v>476</v>
      </c>
      <c r="AH6" s="318">
        <v>479</v>
      </c>
      <c r="AI6" s="318">
        <v>481</v>
      </c>
      <c r="AJ6" s="318">
        <v>483</v>
      </c>
      <c r="AK6" s="318">
        <v>480</v>
      </c>
      <c r="AL6" s="318">
        <v>482</v>
      </c>
      <c r="AM6" s="318">
        <v>484</v>
      </c>
      <c r="AN6" s="318">
        <v>201</v>
      </c>
      <c r="AO6" s="318" t="s">
        <v>364</v>
      </c>
      <c r="AP6" s="318" t="s">
        <v>365</v>
      </c>
      <c r="AQ6" s="318">
        <v>203</v>
      </c>
      <c r="AR6" s="318">
        <v>204</v>
      </c>
      <c r="AS6" s="318">
        <v>209</v>
      </c>
      <c r="AT6" s="318">
        <v>207</v>
      </c>
      <c r="AU6" s="318">
        <v>210</v>
      </c>
      <c r="AV6" s="318">
        <v>279</v>
      </c>
      <c r="AW6" s="318">
        <v>471</v>
      </c>
      <c r="AX6" s="318">
        <v>474</v>
      </c>
      <c r="AY6" s="318">
        <v>475</v>
      </c>
      <c r="AZ6" s="318">
        <v>477</v>
      </c>
      <c r="BA6" s="318" t="s">
        <v>352</v>
      </c>
      <c r="BB6" s="318" t="s">
        <v>354</v>
      </c>
      <c r="BC6" s="318" t="s">
        <v>356</v>
      </c>
      <c r="BD6" s="318">
        <v>318</v>
      </c>
      <c r="BE6" s="318">
        <v>314</v>
      </c>
      <c r="BF6" s="318">
        <v>315</v>
      </c>
      <c r="BG6" s="318" t="s">
        <v>353</v>
      </c>
      <c r="BH6" s="318" t="s">
        <v>355</v>
      </c>
      <c r="BI6" s="318" t="s">
        <v>357</v>
      </c>
      <c r="BJ6" s="318">
        <v>278</v>
      </c>
      <c r="BK6" s="318" t="s">
        <v>358</v>
      </c>
      <c r="BL6" s="318" t="s">
        <v>359</v>
      </c>
      <c r="BM6" s="318" t="s">
        <v>360</v>
      </c>
      <c r="BN6" s="318">
        <v>206</v>
      </c>
      <c r="BO6" s="318">
        <v>208</v>
      </c>
      <c r="BP6" s="318" t="s">
        <v>361</v>
      </c>
      <c r="BQ6" s="318" t="s">
        <v>362</v>
      </c>
      <c r="BR6" s="318" t="s">
        <v>363</v>
      </c>
      <c r="BS6" s="318">
        <v>417</v>
      </c>
      <c r="BT6" s="318">
        <v>419</v>
      </c>
      <c r="BU6" s="318">
        <v>426</v>
      </c>
      <c r="BV6" s="318">
        <v>428</v>
      </c>
      <c r="BW6" s="318">
        <v>430</v>
      </c>
      <c r="BX6" s="318">
        <v>432</v>
      </c>
      <c r="BY6" s="318">
        <v>950</v>
      </c>
      <c r="BZ6" s="318">
        <v>951</v>
      </c>
      <c r="CA6" s="318">
        <v>958</v>
      </c>
      <c r="CB6" s="318">
        <v>900</v>
      </c>
      <c r="CC6" s="318">
        <v>280</v>
      </c>
      <c r="CD6" s="318">
        <v>281</v>
      </c>
      <c r="CE6" s="318">
        <v>282</v>
      </c>
      <c r="CF6" s="318">
        <v>283</v>
      </c>
      <c r="CG6" s="318">
        <v>901</v>
      </c>
      <c r="CH6" s="318">
        <v>902</v>
      </c>
      <c r="CI6" s="317">
        <v>347</v>
      </c>
      <c r="CJ6" s="317">
        <v>349</v>
      </c>
      <c r="CK6" s="317">
        <v>348</v>
      </c>
      <c r="CL6" s="118"/>
      <c r="CM6" s="118"/>
      <c r="CN6" s="119"/>
      <c r="CO6" s="119"/>
      <c r="CP6" s="120"/>
      <c r="CQ6" s="118"/>
      <c r="CR6" s="118"/>
      <c r="CS6" s="118"/>
      <c r="CT6" s="121"/>
      <c r="CU6" s="122"/>
    </row>
    <row r="7" spans="1:104" ht="15.75" x14ac:dyDescent="0.25">
      <c r="A7" s="217"/>
      <c r="B7" s="217"/>
      <c r="C7" s="217" t="s">
        <v>367</v>
      </c>
      <c r="D7" s="217" t="s">
        <v>366</v>
      </c>
      <c r="E7" s="217" t="s">
        <v>367</v>
      </c>
      <c r="F7" s="217" t="s">
        <v>366</v>
      </c>
      <c r="G7" s="217" t="s">
        <v>367</v>
      </c>
      <c r="H7" s="217" t="s">
        <v>366</v>
      </c>
      <c r="I7" s="217" t="s">
        <v>367</v>
      </c>
      <c r="J7" s="217" t="s">
        <v>367</v>
      </c>
      <c r="K7" s="217" t="s">
        <v>367</v>
      </c>
      <c r="L7" s="217" t="s">
        <v>368</v>
      </c>
      <c r="M7" s="217" t="s">
        <v>367</v>
      </c>
      <c r="N7" s="217" t="s">
        <v>367</v>
      </c>
      <c r="O7" s="217" t="s">
        <v>368</v>
      </c>
      <c r="P7" s="217" t="s">
        <v>368</v>
      </c>
      <c r="Q7" s="217" t="s">
        <v>368</v>
      </c>
      <c r="R7" s="217" t="s">
        <v>368</v>
      </c>
      <c r="S7" s="217" t="s">
        <v>367</v>
      </c>
      <c r="T7" s="217" t="s">
        <v>367</v>
      </c>
      <c r="U7" s="217" t="s">
        <v>367</v>
      </c>
      <c r="V7" s="217" t="s">
        <v>367</v>
      </c>
      <c r="W7" s="217" t="s">
        <v>367</v>
      </c>
      <c r="X7" s="217" t="s">
        <v>367</v>
      </c>
      <c r="Y7" s="217" t="s">
        <v>366</v>
      </c>
      <c r="Z7" s="217" t="s">
        <v>366</v>
      </c>
      <c r="AA7" s="217" t="s">
        <v>366</v>
      </c>
      <c r="AB7" s="217" t="s">
        <v>366</v>
      </c>
      <c r="AC7" s="217" t="s">
        <v>366</v>
      </c>
      <c r="AD7" s="217" t="s">
        <v>366</v>
      </c>
      <c r="AE7" s="217" t="s">
        <v>366</v>
      </c>
      <c r="AF7" s="217" t="s">
        <v>366</v>
      </c>
      <c r="AG7" s="217" t="s">
        <v>366</v>
      </c>
      <c r="AH7" s="217" t="s">
        <v>366</v>
      </c>
      <c r="AI7" s="217" t="s">
        <v>366</v>
      </c>
      <c r="AJ7" s="217" t="s">
        <v>366</v>
      </c>
      <c r="AK7" s="217" t="s">
        <v>367</v>
      </c>
      <c r="AL7" s="217" t="s">
        <v>367</v>
      </c>
      <c r="AM7" s="217" t="s">
        <v>367</v>
      </c>
      <c r="AN7" s="217" t="s">
        <v>366</v>
      </c>
      <c r="AO7" s="217" t="s">
        <v>366</v>
      </c>
      <c r="AP7" s="217" t="s">
        <v>366</v>
      </c>
      <c r="AQ7" s="217" t="s">
        <v>366</v>
      </c>
      <c r="AR7" s="217" t="s">
        <v>366</v>
      </c>
      <c r="AS7" s="217" t="s">
        <v>366</v>
      </c>
      <c r="AT7" s="217" t="s">
        <v>366</v>
      </c>
      <c r="AU7" s="217" t="s">
        <v>366</v>
      </c>
      <c r="AV7" s="217" t="s">
        <v>366</v>
      </c>
      <c r="AW7" s="217" t="s">
        <v>369</v>
      </c>
      <c r="AX7" s="217" t="s">
        <v>369</v>
      </c>
      <c r="AY7" s="217" t="s">
        <v>370</v>
      </c>
      <c r="AZ7" s="217" t="s">
        <v>369</v>
      </c>
      <c r="BA7" s="217" t="s">
        <v>367</v>
      </c>
      <c r="BB7" s="217" t="s">
        <v>367</v>
      </c>
      <c r="BC7" s="217" t="s">
        <v>367</v>
      </c>
      <c r="BD7" s="217" t="s">
        <v>367</v>
      </c>
      <c r="BE7" s="217" t="s">
        <v>367</v>
      </c>
      <c r="BF7" s="217" t="s">
        <v>367</v>
      </c>
      <c r="BG7" s="217" t="s">
        <v>367</v>
      </c>
      <c r="BH7" s="217" t="s">
        <v>367</v>
      </c>
      <c r="BI7" s="217" t="s">
        <v>367</v>
      </c>
      <c r="BJ7" s="217" t="s">
        <v>367</v>
      </c>
      <c r="BK7" s="217" t="s">
        <v>367</v>
      </c>
      <c r="BL7" s="217" t="s">
        <v>367</v>
      </c>
      <c r="BM7" s="217" t="s">
        <v>367</v>
      </c>
      <c r="BN7" s="217" t="s">
        <v>367</v>
      </c>
      <c r="BO7" s="217" t="s">
        <v>367</v>
      </c>
      <c r="BP7" s="217" t="s">
        <v>367</v>
      </c>
      <c r="BQ7" s="217" t="s">
        <v>367</v>
      </c>
      <c r="BR7" s="217" t="s">
        <v>367</v>
      </c>
      <c r="BS7" s="217" t="s">
        <v>367</v>
      </c>
      <c r="BT7" s="217" t="s">
        <v>367</v>
      </c>
      <c r="BU7" s="217" t="s">
        <v>367</v>
      </c>
      <c r="BV7" s="217" t="s">
        <v>367</v>
      </c>
      <c r="BW7" s="217" t="s">
        <v>367</v>
      </c>
      <c r="BX7" s="217" t="s">
        <v>367</v>
      </c>
      <c r="BY7" s="217" t="s">
        <v>367</v>
      </c>
      <c r="BZ7" s="217" t="s">
        <v>367</v>
      </c>
      <c r="CA7" s="217" t="s">
        <v>366</v>
      </c>
      <c r="CB7" s="217" t="s">
        <v>366</v>
      </c>
      <c r="CC7" s="217" t="s">
        <v>366</v>
      </c>
      <c r="CD7" s="217" t="s">
        <v>366</v>
      </c>
      <c r="CE7" s="217" t="s">
        <v>366</v>
      </c>
      <c r="CF7" s="217" t="s">
        <v>366</v>
      </c>
      <c r="CG7" s="217" t="s">
        <v>367</v>
      </c>
      <c r="CH7" s="217" t="s">
        <v>367</v>
      </c>
      <c r="CI7" s="216" t="s">
        <v>366</v>
      </c>
      <c r="CJ7" s="216" t="s">
        <v>367</v>
      </c>
      <c r="CK7" s="216" t="s">
        <v>367</v>
      </c>
      <c r="CL7" s="102"/>
      <c r="CM7" s="102"/>
      <c r="CN7" s="113"/>
      <c r="CO7" s="113"/>
      <c r="CP7" s="113"/>
      <c r="CQ7" s="95"/>
      <c r="CR7" s="95"/>
      <c r="CS7" s="95"/>
      <c r="CT7" s="107"/>
      <c r="CU7" s="97"/>
    </row>
    <row r="8" spans="1:104" ht="15.75" x14ac:dyDescent="0.25">
      <c r="A8" s="217"/>
      <c r="B8" s="217"/>
      <c r="C8" s="217" t="str">
        <f>VLOOKUP(C$6,'FIXTURES &amp; UG POLE'!$A$2:$G$70,2,FALSE)</f>
        <v>Contemporary</v>
      </c>
      <c r="D8" s="217" t="s">
        <v>14</v>
      </c>
      <c r="E8" s="217" t="str">
        <f>VLOOKUP(E$6,'FIXTURES &amp; UG POLE'!$A$2:$G$70,2,FALSE)</f>
        <v>Contemporary</v>
      </c>
      <c r="F8" s="217" t="s">
        <v>14</v>
      </c>
      <c r="G8" s="217" t="str">
        <f>VLOOKUP(G$6,'FIXTURES &amp; UG POLE'!$A$2:$G$70,2,FALSE)</f>
        <v>Contemporary</v>
      </c>
      <c r="H8" s="217" t="s">
        <v>14</v>
      </c>
      <c r="I8" s="217" t="str">
        <f>VLOOKUP(I$6,'FIXTURES &amp; UG POLE'!$A$2:$G$70,2,FALSE)</f>
        <v>Cobra Head</v>
      </c>
      <c r="J8" s="217" t="str">
        <f>VLOOKUP(J$6,'FIXTURES &amp; UG POLE'!$A$2:$G$70,2,FALSE)</f>
        <v>Cobra Head</v>
      </c>
      <c r="K8" s="217" t="str">
        <f>VLOOKUP(K$6,'FIXTURES &amp; UG POLE'!$A$2:$G$70,2,FALSE)</f>
        <v>Cobra Head</v>
      </c>
      <c r="L8" s="217" t="s">
        <v>372</v>
      </c>
      <c r="M8" s="217" t="str">
        <f>VLOOKUP(M$6,'FIXTURES &amp; UG POLE'!$A$2:$G$70,2,FALSE)</f>
        <v>Dark Sky</v>
      </c>
      <c r="N8" s="217" t="str">
        <f>VLOOKUP(N$6,'FIXTURES &amp; UG POLE'!$A$2:$G$70,2,FALSE)</f>
        <v>Dark Sky</v>
      </c>
      <c r="O8" s="217" t="str">
        <f>VLOOKUP(O$6,'FIXTURES &amp; UG POLE'!$A$2:$G$70,2,FALSE)</f>
        <v>Victorian (On Fluted pole)</v>
      </c>
      <c r="P8" s="217" t="str">
        <f>VLOOKUP(P$6,'FIXTURES &amp; UG POLE'!$A$2:$G$70,2,FALSE)</f>
        <v>Victorian (On Fluted pole)</v>
      </c>
      <c r="Q8" s="217" t="str">
        <f>VLOOKUP(Q$6,'FIXTURES &amp; UG POLE'!$A$2:$G$70,2,FALSE)</f>
        <v>London (On Fluted pole)</v>
      </c>
      <c r="R8" s="217" t="str">
        <f>VLOOKUP(R$6,'FIXTURES &amp; UG POLE'!$A$2:$G$70,2,FALSE)</f>
        <v>London (On Fluted pole)</v>
      </c>
      <c r="S8" s="217" t="str">
        <f>VLOOKUP(S$6,'FIXTURES &amp; UG POLE'!$A$2:$G$70,2,FALSE)</f>
        <v>Acorn</v>
      </c>
      <c r="T8" s="217" t="str">
        <f>VLOOKUP(T$6,'FIXTURES &amp; UG POLE'!$A$2:$G$70,2,FALSE)</f>
        <v>Acorn</v>
      </c>
      <c r="U8" s="217" t="str">
        <f>VLOOKUP(U$6,'FIXTURES &amp; UG POLE'!$A$2:$G$70,2,FALSE)</f>
        <v>Acorn</v>
      </c>
      <c r="V8" s="217" t="str">
        <f>VLOOKUP(V$6,'FIXTURES &amp; UG POLE'!$A$2:$G$70,2,FALSE)</f>
        <v>Coach</v>
      </c>
      <c r="W8" s="217" t="str">
        <f>VLOOKUP(W$6,'FIXTURES &amp; UG POLE'!$A$2:$G$70,2,FALSE)</f>
        <v>Coach</v>
      </c>
      <c r="X8" s="217" t="str">
        <f>VLOOKUP(X$6,'FIXTURES &amp; UG POLE'!$A$2:$G$70,2,FALSE)</f>
        <v>Coach</v>
      </c>
      <c r="Y8" s="217" t="str">
        <f>VLOOKUP(Y$6,'FIXTURES ONLY'!$A$2:$E$25,2,FALSE)</f>
        <v>Open Bottom</v>
      </c>
      <c r="Z8" s="217" t="str">
        <f>VLOOKUP(Z$6,'FIXTURES ONLY'!$A$2:$E$25,2,FALSE)</f>
        <v>Directional</v>
      </c>
      <c r="AA8" s="217" t="str">
        <f>VLOOKUP(AA$6,'FIXTURES ONLY'!$A$2:$E$25,2,FALSE)</f>
        <v>Directional</v>
      </c>
      <c r="AB8" s="217" t="str">
        <f>VLOOKUP(AB$6,'FIXTURES ONLY'!$A$2:$E$25,2,FALSE)</f>
        <v>Cobra Head</v>
      </c>
      <c r="AC8" s="217" t="str">
        <f>VLOOKUP(AC$6,'FIXTURES ONLY'!$A$2:$E$25,2,FALSE)</f>
        <v>Cobra Head</v>
      </c>
      <c r="AD8" s="217" t="str">
        <f>VLOOKUP(AD$6,'FIXTURES ONLY'!$A$2:$E$25,2,FALSE)</f>
        <v>Cobra Head</v>
      </c>
      <c r="AE8" s="217" t="str">
        <f>VLOOKUP(AE$6,'FIXTURES ONLY'!$A$2:$E$25,2,FALSE)</f>
        <v>Directional</v>
      </c>
      <c r="AF8" s="217" t="str">
        <f>VLOOKUP(AF$6,'FIXTURES ONLY'!$A$2:$E$25,2,FALSE)</f>
        <v>Directional</v>
      </c>
      <c r="AG8" s="217" t="str">
        <f>VLOOKUP(AG$6,'FIXTURES ONLY'!$A$2:$E$25,2,FALSE)</f>
        <v>Directional</v>
      </c>
      <c r="AH8" s="217" t="str">
        <f>VLOOKUP(AH$6,'FIXTURES ONLY'!$A$2:$E$25,2,FALSE)</f>
        <v>Contemporary</v>
      </c>
      <c r="AI8" s="217" t="str">
        <f>VLOOKUP(AI$6,'FIXTURES ONLY'!$A$2:$E$25,2,FALSE)</f>
        <v>Contemporary</v>
      </c>
      <c r="AJ8" s="217" t="str">
        <f>VLOOKUP(AJ$6,'FIXTURES ONLY'!$A$2:$E$25,2,FALSE)</f>
        <v>Contemporary</v>
      </c>
      <c r="AK8" s="217" t="str">
        <f>VLOOKUP(AK$6,'FIXTURES &amp; UG POLE'!$A$2:$G$70,2,FALSE)</f>
        <v>Contemporary</v>
      </c>
      <c r="AL8" s="217" t="str">
        <f>VLOOKUP(AL$6,'FIXTURES &amp; UG POLE'!$A$2:$G$70,2,FALSE)</f>
        <v>Contemporary</v>
      </c>
      <c r="AM8" s="217" t="str">
        <f>VLOOKUP(AM$6,'FIXTURES &amp; UG POLE'!$A$2:$G$70,2,FALSE)</f>
        <v>Contemporary</v>
      </c>
      <c r="AN8" s="217" t="str">
        <f>VLOOKUP(AN$6,'FIXTURES ONLY'!$A$2:$E$25,2,FALSE)</f>
        <v xml:space="preserve">Open Bottom </v>
      </c>
      <c r="AO8" s="217" t="str">
        <f>VLOOKUP(AO$6,'FIXTURES ONLY'!$A$2:$E$25,2,FALSE)</f>
        <v xml:space="preserve">Open Bottom </v>
      </c>
      <c r="AP8" s="217" t="str">
        <f>VLOOKUP(AP$6,'FIXTURES ONLY'!$A$2:$E$25,2,FALSE)</f>
        <v>Cobra Head</v>
      </c>
      <c r="AQ8" s="217" t="str">
        <f>VLOOKUP(AQ$6,'FIXTURES ONLY'!$A$2:$E$25,2,FALSE)</f>
        <v>Cobra Head</v>
      </c>
      <c r="AR8" s="217" t="str">
        <f>VLOOKUP(AR$6,'FIXTURES ONLY'!$A$2:$E$25,2,FALSE)</f>
        <v>Cobra Head</v>
      </c>
      <c r="AS8" s="217" t="str">
        <f>VLOOKUP(AS$6,'FIXTURES ONLY'!$A$2:$E$25,2,FALSE)</f>
        <v>Cobra Head</v>
      </c>
      <c r="AT8" s="217" t="str">
        <f>VLOOKUP(AT$6,'FIXTURES ONLY'!$A$2:$E$25,2,FALSE)</f>
        <v xml:space="preserve">Directional </v>
      </c>
      <c r="AU8" s="217" t="str">
        <f>VLOOKUP(AU$6,'FIXTURES ONLY'!$A$2:$E$25,2,FALSE)</f>
        <v xml:space="preserve">Directional </v>
      </c>
      <c r="AV8" s="217" t="str">
        <f>VLOOKUP(AV$6,'FIXTURES ONLY'!$A$2:$E$25,2,FALSE)</f>
        <v>Contemporary</v>
      </c>
      <c r="AW8" s="217" t="str">
        <f>VLOOKUP(AW$6,'FIXTURES &amp; UG POLE'!$A$2:$G$70,2,FALSE)</f>
        <v>Directional</v>
      </c>
      <c r="AX8" s="217" t="str">
        <f>VLOOKUP(AX$6,'FIXTURES &amp; UG POLE'!$A$2:$G$70,2,FALSE)</f>
        <v>Directional</v>
      </c>
      <c r="AY8" s="217" t="str">
        <f>VLOOKUP(AY$6,'FIXTURES &amp; UG POLE'!$A$2:$G$70,2,FALSE)</f>
        <v>Directional</v>
      </c>
      <c r="AZ8" s="217" t="str">
        <f>VLOOKUP(AZ$6,'FIXTURES &amp; UG POLE'!$A$2:$G$70,2,FALSE)</f>
        <v>Directional</v>
      </c>
      <c r="BA8" s="217" t="str">
        <f>VLOOKUP(BA$6,'FIXTURES &amp; UG POLE'!$A$2:$G$70,2,FALSE)</f>
        <v>Cobra Head</v>
      </c>
      <c r="BB8" s="217" t="str">
        <f>VLOOKUP(BB$6,'FIXTURES &amp; UG POLE'!$A$2:$G$70,2,FALSE)</f>
        <v>Cobra Head</v>
      </c>
      <c r="BC8" s="217" t="str">
        <f>VLOOKUP(BC$6,'FIXTURES &amp; UG POLE'!$A$2:$G$70,2,FALSE)</f>
        <v>Cobra Head</v>
      </c>
      <c r="BD8" s="217" t="str">
        <f>VLOOKUP(BD$6,'FIXTURES &amp; UG POLE'!$A$2:$G$70,2,FALSE)</f>
        <v>Cobra Head</v>
      </c>
      <c r="BE8" s="217" t="str">
        <f>VLOOKUP(BE$6,'FIXTURES &amp; UG POLE'!$A$2:$G$70,2,FALSE)</f>
        <v>Cobra Head</v>
      </c>
      <c r="BF8" s="217" t="str">
        <f>VLOOKUP(BF$6,'FIXTURES &amp; UG POLE'!$A$2:$G$70,2,FALSE)</f>
        <v>Cobra Head</v>
      </c>
      <c r="BG8" s="217" t="str">
        <f>VLOOKUP(BG$6,'FIXTURES &amp; UG POLE'!$A$2:$G$70,2,FALSE)</f>
        <v>Contemporary</v>
      </c>
      <c r="BH8" s="217" t="str">
        <f>VLOOKUP(BH$6,'FIXTURES &amp; UG POLE'!$A$2:$G$70,2,FALSE)</f>
        <v>Contemporary</v>
      </c>
      <c r="BI8" s="217" t="str">
        <f>VLOOKUP(BI$6,'FIXTURES &amp; UG POLE'!$A$2:$G$70,2,FALSE)</f>
        <v>Contemporary</v>
      </c>
      <c r="BJ8" s="217" t="str">
        <f>VLOOKUP(BJ$6,'FIXTURES &amp; UG POLE'!$A$2:$G$70,2,FALSE)</f>
        <v>Contemporary</v>
      </c>
      <c r="BK8" s="217" t="str">
        <f>VLOOKUP(BK$6,'FIXTURES &amp; UG POLE'!$A$2:$G$70,2,FALSE)</f>
        <v>Coach</v>
      </c>
      <c r="BL8" s="217" t="str">
        <f>VLOOKUP(BL$6,'FIXTURES &amp; UG POLE'!$A$2:$G$70,2,FALSE)</f>
        <v>Coach</v>
      </c>
      <c r="BM8" s="217" t="str">
        <f>VLOOKUP(BM$6,'FIXTURES &amp; UG POLE'!$A$2:$G$70,2,FALSE)</f>
        <v>Coach</v>
      </c>
      <c r="BN8" s="217" t="str">
        <f>VLOOKUP(BN$6,'FIXTURES &amp; UG POLE'!$A$2:$G$70,2,FALSE)</f>
        <v>Coach</v>
      </c>
      <c r="BO8" s="217" t="str">
        <f>VLOOKUP(BO$6,'FIXTURES &amp; UG POLE'!$A$2:$G$70,2,FALSE)</f>
        <v>Coach</v>
      </c>
      <c r="BP8" s="217" t="str">
        <f>VLOOKUP(BP$6,'FIXTURES &amp; UG POLE'!$A$2:$G$70,2,FALSE)</f>
        <v>Acorn</v>
      </c>
      <c r="BQ8" s="217" t="str">
        <f>VLOOKUP(BQ$6,'FIXTURES &amp; UG POLE'!$A$2:$G$70,2,FALSE)</f>
        <v>Acorn</v>
      </c>
      <c r="BR8" s="217" t="str">
        <f>VLOOKUP(BR$6,'FIXTURES &amp; UG POLE'!$A$2:$G$70,2,FALSE)</f>
        <v>Acorn</v>
      </c>
      <c r="BS8" s="217" t="str">
        <f>VLOOKUP(BS$6,'FIXTURES &amp; UG POLE'!$A$2:$G$70,2,FALSE)</f>
        <v>Acorn (Bronze)</v>
      </c>
      <c r="BT8" s="217" t="str">
        <f>VLOOKUP(BT$6,'FIXTURES &amp; UG POLE'!$A$2:$G$70,2,FALSE)</f>
        <v>Acorn (Bronze)</v>
      </c>
      <c r="BU8" s="217" t="str">
        <f>VLOOKUP(BU$6,'FIXTURES &amp; UG POLE'!$A$2:$G$70,2,FALSE)</f>
        <v>London (On Smooth pole)</v>
      </c>
      <c r="BV8" s="217" t="str">
        <f>VLOOKUP(BV$6,'FIXTURES &amp; UG POLE'!$A$2:$G$70,2,FALSE)</f>
        <v>London (On Smooth pole)</v>
      </c>
      <c r="BW8" s="217" t="str">
        <f>VLOOKUP(BW$6,'FIXTURES &amp; UG POLE'!$A$2:$G$70,2,FALSE)</f>
        <v>Victorian (On Smooth pole)</v>
      </c>
      <c r="BX8" s="217" t="str">
        <f>VLOOKUP(BX$6,'FIXTURES &amp; UG POLE'!$A$2:$G$70,2,FALSE)</f>
        <v>Victorian (On Smooth pole)</v>
      </c>
      <c r="BY8" s="217" t="s">
        <v>373</v>
      </c>
      <c r="BZ8" s="217" t="s">
        <v>16</v>
      </c>
      <c r="CA8" s="217" t="s">
        <v>544</v>
      </c>
      <c r="CB8" s="217" t="s">
        <v>545</v>
      </c>
      <c r="CC8" s="217" t="str">
        <f>VLOOKUP(CC$6,'FIXTURES ONLY'!$A$2:$E$29,2,FALSE)</f>
        <v>Victorian</v>
      </c>
      <c r="CD8" s="217" t="str">
        <f>VLOOKUP(CD$6,'FIXTURES ONLY'!$A$2:$E$29,2,FALSE)</f>
        <v>Victorian</v>
      </c>
      <c r="CE8" s="217" t="str">
        <f>VLOOKUP(CE$6,'FIXTURES ONLY'!$A$2:$E$29,2,FALSE)</f>
        <v>London</v>
      </c>
      <c r="CF8" s="217" t="str">
        <f>VLOOKUP(CF$6,'FIXTURES ONLY'!$A$2:$E$29,2,FALSE)</f>
        <v>London</v>
      </c>
      <c r="CG8" s="217" t="s">
        <v>374</v>
      </c>
      <c r="CH8" s="217" t="s">
        <v>375</v>
      </c>
      <c r="CI8" s="216" t="s">
        <v>376</v>
      </c>
      <c r="CJ8" s="216" t="s">
        <v>377</v>
      </c>
      <c r="CK8" s="216" t="s">
        <v>377</v>
      </c>
      <c r="CL8" s="95"/>
      <c r="CM8" s="102"/>
      <c r="CN8" s="102"/>
      <c r="CO8" s="102"/>
      <c r="CP8" s="113"/>
      <c r="CQ8" s="113"/>
      <c r="CR8" s="113"/>
      <c r="CS8" s="95"/>
      <c r="CT8" s="95"/>
      <c r="CU8" s="95"/>
      <c r="CV8" s="107"/>
      <c r="CW8" s="97"/>
    </row>
    <row r="9" spans="1:104" ht="15.75" customHeight="1" x14ac:dyDescent="0.25">
      <c r="A9" s="217"/>
      <c r="B9" s="319" t="s">
        <v>323</v>
      </c>
      <c r="C9" s="217">
        <v>471</v>
      </c>
      <c r="D9" s="217">
        <v>471</v>
      </c>
      <c r="E9" s="217">
        <v>294</v>
      </c>
      <c r="F9" s="217">
        <v>294</v>
      </c>
      <c r="G9" s="217">
        <v>181</v>
      </c>
      <c r="H9" s="217">
        <v>181</v>
      </c>
      <c r="I9" s="217">
        <v>471</v>
      </c>
      <c r="J9" s="217">
        <v>294</v>
      </c>
      <c r="K9" s="217">
        <v>181</v>
      </c>
      <c r="L9" s="217" t="s">
        <v>291</v>
      </c>
      <c r="M9" s="217">
        <v>117</v>
      </c>
      <c r="N9" s="217">
        <v>60</v>
      </c>
      <c r="O9" s="217">
        <v>117</v>
      </c>
      <c r="P9" s="217">
        <v>83</v>
      </c>
      <c r="Q9" s="217">
        <v>117</v>
      </c>
      <c r="R9" s="217">
        <v>83</v>
      </c>
      <c r="S9" s="217">
        <v>181</v>
      </c>
      <c r="T9" s="217">
        <v>117</v>
      </c>
      <c r="U9" s="217">
        <v>83</v>
      </c>
      <c r="V9" s="217">
        <v>181</v>
      </c>
      <c r="W9" s="217">
        <v>117</v>
      </c>
      <c r="X9" s="217">
        <v>83</v>
      </c>
      <c r="Y9" s="217">
        <v>117</v>
      </c>
      <c r="Z9" s="217">
        <v>471</v>
      </c>
      <c r="AA9" s="217">
        <v>181</v>
      </c>
      <c r="AB9" s="217">
        <v>471</v>
      </c>
      <c r="AC9" s="217">
        <v>294</v>
      </c>
      <c r="AD9" s="217">
        <v>181</v>
      </c>
      <c r="AE9" s="217">
        <v>150</v>
      </c>
      <c r="AF9" s="217">
        <v>350</v>
      </c>
      <c r="AG9" s="217">
        <v>1080</v>
      </c>
      <c r="AH9" s="217">
        <v>150</v>
      </c>
      <c r="AI9" s="217">
        <v>350</v>
      </c>
      <c r="AJ9" s="217">
        <v>1080</v>
      </c>
      <c r="AK9" s="217">
        <v>150</v>
      </c>
      <c r="AL9" s="217">
        <v>350</v>
      </c>
      <c r="AM9" s="217">
        <v>1080</v>
      </c>
      <c r="AN9" s="217">
        <v>100</v>
      </c>
      <c r="AO9" s="217">
        <v>210</v>
      </c>
      <c r="AP9" s="217">
        <v>210</v>
      </c>
      <c r="AQ9" s="217">
        <v>298</v>
      </c>
      <c r="AR9" s="217">
        <v>462</v>
      </c>
      <c r="AS9" s="217">
        <v>1180</v>
      </c>
      <c r="AT9" s="217">
        <v>462</v>
      </c>
      <c r="AU9" s="217">
        <v>1180</v>
      </c>
      <c r="AV9" s="217">
        <v>1000</v>
      </c>
      <c r="AW9" s="217">
        <v>150</v>
      </c>
      <c r="AX9" s="217">
        <v>350</v>
      </c>
      <c r="AY9" s="217">
        <v>350</v>
      </c>
      <c r="AZ9" s="217">
        <v>1080</v>
      </c>
      <c r="BA9" s="217">
        <v>181</v>
      </c>
      <c r="BB9" s="217">
        <v>294</v>
      </c>
      <c r="BC9" s="217">
        <v>471</v>
      </c>
      <c r="BD9" s="217">
        <v>210</v>
      </c>
      <c r="BE9" s="217">
        <v>298</v>
      </c>
      <c r="BF9" s="217">
        <v>462</v>
      </c>
      <c r="BG9" s="217">
        <v>181</v>
      </c>
      <c r="BH9" s="217">
        <v>294</v>
      </c>
      <c r="BI9" s="217">
        <v>471</v>
      </c>
      <c r="BJ9" s="217">
        <v>1000</v>
      </c>
      <c r="BK9" s="217">
        <v>83</v>
      </c>
      <c r="BL9" s="217">
        <v>117</v>
      </c>
      <c r="BM9" s="217">
        <v>181</v>
      </c>
      <c r="BN9" s="217">
        <v>100</v>
      </c>
      <c r="BO9" s="217">
        <v>210</v>
      </c>
      <c r="BP9" s="217">
        <v>83</v>
      </c>
      <c r="BQ9" s="217">
        <v>117</v>
      </c>
      <c r="BR9" s="217">
        <v>181</v>
      </c>
      <c r="BS9" s="217">
        <v>117</v>
      </c>
      <c r="BT9" s="217">
        <v>180</v>
      </c>
      <c r="BU9" s="217">
        <v>83</v>
      </c>
      <c r="BV9" s="217">
        <v>117</v>
      </c>
      <c r="BW9" s="217">
        <v>83</v>
      </c>
      <c r="BX9" s="217">
        <v>117</v>
      </c>
      <c r="BY9" s="217" t="s">
        <v>291</v>
      </c>
      <c r="BZ9" s="217" t="s">
        <v>291</v>
      </c>
      <c r="CA9" s="217" t="s">
        <v>291</v>
      </c>
      <c r="CB9" s="217" t="s">
        <v>291</v>
      </c>
      <c r="CC9" s="217">
        <v>83</v>
      </c>
      <c r="CD9" s="217">
        <v>117</v>
      </c>
      <c r="CE9" s="217">
        <v>83</v>
      </c>
      <c r="CF9" s="217">
        <v>117</v>
      </c>
      <c r="CG9" s="217" t="s">
        <v>291</v>
      </c>
      <c r="CH9" s="217" t="s">
        <v>291</v>
      </c>
      <c r="CI9" s="216">
        <v>462</v>
      </c>
      <c r="CJ9" s="216">
        <v>102</v>
      </c>
      <c r="CK9" s="216">
        <v>447</v>
      </c>
      <c r="CL9" s="113"/>
      <c r="CM9" s="113"/>
      <c r="CN9" s="95"/>
      <c r="CO9" s="95"/>
      <c r="CP9" s="95"/>
      <c r="CQ9" s="107"/>
      <c r="CR9" s="97"/>
    </row>
    <row r="10" spans="1:104" ht="15.75" customHeight="1" x14ac:dyDescent="0.25">
      <c r="A10" s="217"/>
      <c r="B10" s="217"/>
      <c r="C10" s="320">
        <v>50000</v>
      </c>
      <c r="D10" s="320">
        <v>50000</v>
      </c>
      <c r="E10" s="320">
        <v>28500</v>
      </c>
      <c r="F10" s="320">
        <v>28500</v>
      </c>
      <c r="G10" s="320">
        <v>16000</v>
      </c>
      <c r="H10" s="320">
        <v>16000</v>
      </c>
      <c r="I10" s="320">
        <v>50000</v>
      </c>
      <c r="J10" s="320">
        <v>28500</v>
      </c>
      <c r="K10" s="320">
        <v>16000</v>
      </c>
      <c r="L10" s="320" t="s">
        <v>291</v>
      </c>
      <c r="M10" s="320">
        <v>9500</v>
      </c>
      <c r="N10" s="320">
        <v>4000</v>
      </c>
      <c r="O10" s="320">
        <v>9500</v>
      </c>
      <c r="P10" s="320">
        <v>5800</v>
      </c>
      <c r="Q10" s="320">
        <v>9500</v>
      </c>
      <c r="R10" s="320">
        <v>5800</v>
      </c>
      <c r="S10" s="320">
        <v>16000</v>
      </c>
      <c r="T10" s="320">
        <v>9500</v>
      </c>
      <c r="U10" s="320">
        <v>5800</v>
      </c>
      <c r="V10" s="320">
        <v>16000</v>
      </c>
      <c r="W10" s="320">
        <v>9500</v>
      </c>
      <c r="X10" s="320">
        <v>5800</v>
      </c>
      <c r="Y10" s="320">
        <v>9500</v>
      </c>
      <c r="Z10" s="320">
        <v>50000</v>
      </c>
      <c r="AA10" s="320">
        <v>16000</v>
      </c>
      <c r="AB10" s="320">
        <v>50000</v>
      </c>
      <c r="AC10" s="320">
        <v>28500</v>
      </c>
      <c r="AD10" s="320">
        <v>16000</v>
      </c>
      <c r="AE10" s="320">
        <v>12000</v>
      </c>
      <c r="AF10" s="320">
        <v>32000</v>
      </c>
      <c r="AG10" s="320">
        <v>107800</v>
      </c>
      <c r="AH10" s="320">
        <v>12000</v>
      </c>
      <c r="AI10" s="320">
        <v>32000</v>
      </c>
      <c r="AJ10" s="320">
        <v>107800</v>
      </c>
      <c r="AK10" s="320">
        <v>12000</v>
      </c>
      <c r="AL10" s="320">
        <v>32000</v>
      </c>
      <c r="AM10" s="320">
        <v>107800</v>
      </c>
      <c r="AN10" s="320">
        <v>4000</v>
      </c>
      <c r="AO10" s="320">
        <v>8000</v>
      </c>
      <c r="AP10" s="320">
        <v>8000</v>
      </c>
      <c r="AQ10" s="320">
        <v>13000</v>
      </c>
      <c r="AR10" s="320">
        <v>25000</v>
      </c>
      <c r="AS10" s="320">
        <v>60000</v>
      </c>
      <c r="AT10" s="320">
        <v>25000</v>
      </c>
      <c r="AU10" s="320">
        <v>60000</v>
      </c>
      <c r="AV10" s="320">
        <v>120000</v>
      </c>
      <c r="AW10" s="320">
        <v>12000</v>
      </c>
      <c r="AX10" s="320">
        <v>32000</v>
      </c>
      <c r="AY10" s="320">
        <v>32000</v>
      </c>
      <c r="AZ10" s="320">
        <v>107800</v>
      </c>
      <c r="BA10" s="320">
        <v>16000</v>
      </c>
      <c r="BB10" s="320">
        <v>28500</v>
      </c>
      <c r="BC10" s="320">
        <v>50000</v>
      </c>
      <c r="BD10" s="320">
        <v>8000</v>
      </c>
      <c r="BE10" s="320">
        <v>13000</v>
      </c>
      <c r="BF10" s="320">
        <v>25000</v>
      </c>
      <c r="BG10" s="320">
        <v>16000</v>
      </c>
      <c r="BH10" s="320">
        <v>28500</v>
      </c>
      <c r="BI10" s="320">
        <v>50000</v>
      </c>
      <c r="BJ10" s="320">
        <v>120000</v>
      </c>
      <c r="BK10" s="320">
        <v>5800</v>
      </c>
      <c r="BL10" s="320">
        <v>9500</v>
      </c>
      <c r="BM10" s="320">
        <v>16000</v>
      </c>
      <c r="BN10" s="320">
        <v>4000</v>
      </c>
      <c r="BO10" s="320">
        <v>8000</v>
      </c>
      <c r="BP10" s="320">
        <v>5800</v>
      </c>
      <c r="BQ10" s="320">
        <v>9500</v>
      </c>
      <c r="BR10" s="320">
        <v>16000</v>
      </c>
      <c r="BS10" s="320">
        <v>9500</v>
      </c>
      <c r="BT10" s="320">
        <v>16000</v>
      </c>
      <c r="BU10" s="320">
        <v>5800</v>
      </c>
      <c r="BV10" s="320">
        <v>9500</v>
      </c>
      <c r="BW10" s="320">
        <v>5800</v>
      </c>
      <c r="BX10" s="320">
        <v>9500</v>
      </c>
      <c r="BY10" s="320" t="s">
        <v>291</v>
      </c>
      <c r="BZ10" s="320" t="s">
        <v>291</v>
      </c>
      <c r="CA10" s="320" t="s">
        <v>291</v>
      </c>
      <c r="CB10" s="320" t="s">
        <v>291</v>
      </c>
      <c r="CC10" s="320">
        <v>5800</v>
      </c>
      <c r="CD10" s="320">
        <v>9500</v>
      </c>
      <c r="CE10" s="320">
        <v>5800</v>
      </c>
      <c r="CF10" s="320">
        <v>9500</v>
      </c>
      <c r="CG10" s="320" t="s">
        <v>291</v>
      </c>
      <c r="CH10" s="320" t="s">
        <v>291</v>
      </c>
      <c r="CI10" s="218">
        <v>25000</v>
      </c>
      <c r="CJ10" s="218">
        <v>1500</v>
      </c>
      <c r="CK10" s="218">
        <v>6000</v>
      </c>
      <c r="CL10" s="132"/>
      <c r="CM10" s="114"/>
      <c r="CN10" s="114"/>
      <c r="CO10" s="95"/>
      <c r="CP10" s="95"/>
      <c r="CQ10" s="95"/>
      <c r="CR10" s="107"/>
      <c r="CS10" s="97"/>
    </row>
    <row r="11" spans="1:104" ht="15.75" customHeight="1" x14ac:dyDescent="0.2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23"/>
      <c r="AC11" s="223"/>
      <c r="AD11" s="223"/>
      <c r="AE11" s="223"/>
      <c r="AF11" s="223"/>
      <c r="AG11" s="223"/>
      <c r="AH11" s="223"/>
      <c r="AI11" s="223"/>
      <c r="AJ11" s="223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321"/>
      <c r="CC11" s="217"/>
      <c r="CD11" s="217"/>
      <c r="CE11" s="217"/>
      <c r="CF11" s="217"/>
      <c r="CG11" s="217"/>
      <c r="CH11" s="217"/>
      <c r="CI11" s="217"/>
      <c r="CJ11" s="217"/>
      <c r="CK11" s="217"/>
      <c r="CL11" s="133"/>
      <c r="CM11" s="134"/>
      <c r="CN11" s="114"/>
      <c r="CO11" s="95"/>
      <c r="CP11" s="95"/>
      <c r="CQ11" s="95"/>
      <c r="CR11" s="107"/>
      <c r="CS11" s="97"/>
    </row>
    <row r="12" spans="1:104" ht="34.15" customHeight="1" x14ac:dyDescent="0.2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211"/>
      <c r="AC12" s="211"/>
      <c r="AD12" s="211"/>
      <c r="AE12" s="211"/>
      <c r="AF12" s="211"/>
      <c r="AG12" s="211"/>
      <c r="AH12" s="211"/>
      <c r="AI12" s="211"/>
      <c r="AJ12" s="211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24"/>
      <c r="CC12" s="219"/>
      <c r="CD12" s="219"/>
      <c r="CE12" s="219"/>
      <c r="CF12" s="219"/>
      <c r="CG12" s="219"/>
      <c r="CH12" s="219"/>
      <c r="CI12" s="219"/>
      <c r="CJ12" s="219"/>
      <c r="CK12" s="219"/>
      <c r="CL12" s="133"/>
      <c r="CM12" s="134"/>
      <c r="CN12" s="114"/>
      <c r="CO12" s="95"/>
      <c r="CP12" s="95"/>
      <c r="CQ12" s="95"/>
      <c r="CR12" s="107"/>
      <c r="CS12" s="97"/>
    </row>
    <row r="13" spans="1:104" ht="15.75" customHeight="1" x14ac:dyDescent="0.2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22"/>
      <c r="N13" s="322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211"/>
      <c r="AC13" s="211"/>
      <c r="AD13" s="211"/>
      <c r="AE13" s="211"/>
      <c r="AF13" s="211"/>
      <c r="AG13" s="211"/>
      <c r="AH13" s="211"/>
      <c r="AI13" s="211"/>
      <c r="AJ13" s="211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24"/>
      <c r="CC13" s="219"/>
      <c r="CD13" s="219"/>
      <c r="CE13" s="219"/>
      <c r="CF13" s="219"/>
      <c r="CG13" s="219"/>
      <c r="CH13" s="219"/>
      <c r="CI13" s="219"/>
      <c r="CJ13" s="219"/>
      <c r="CK13" s="219"/>
      <c r="CL13" s="137"/>
      <c r="CM13" s="137"/>
      <c r="CN13" s="138"/>
      <c r="CO13" s="95"/>
      <c r="CP13" s="95"/>
      <c r="CQ13" s="95"/>
      <c r="CR13" s="107"/>
      <c r="CS13" s="97"/>
    </row>
    <row r="14" spans="1:104" ht="15.75" customHeight="1" x14ac:dyDescent="0.2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22"/>
      <c r="N14" s="322"/>
      <c r="O14" s="323"/>
      <c r="P14" s="323"/>
      <c r="Q14" s="304"/>
      <c r="R14" s="304"/>
      <c r="S14" s="324"/>
      <c r="T14" s="324"/>
      <c r="U14" s="324"/>
      <c r="V14" s="304"/>
      <c r="W14" s="304"/>
      <c r="X14" s="304"/>
      <c r="Y14" s="304"/>
      <c r="Z14" s="304"/>
      <c r="AA14" s="304"/>
      <c r="AB14" s="211"/>
      <c r="AC14" s="211"/>
      <c r="AD14" s="211"/>
      <c r="AE14" s="211"/>
      <c r="AF14" s="211"/>
      <c r="AG14" s="211"/>
      <c r="AH14" s="211"/>
      <c r="AI14" s="211"/>
      <c r="AJ14" s="211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24"/>
      <c r="CC14" s="219"/>
      <c r="CD14" s="219"/>
      <c r="CE14" s="219"/>
      <c r="CF14" s="219"/>
      <c r="CG14" s="219"/>
      <c r="CH14" s="219"/>
      <c r="CI14" s="219"/>
      <c r="CJ14" s="219"/>
      <c r="CK14" s="219"/>
      <c r="CL14" s="113"/>
      <c r="CM14" s="113"/>
      <c r="CN14" s="138"/>
      <c r="CO14" s="95"/>
      <c r="CP14" s="95"/>
      <c r="CQ14" s="95"/>
      <c r="CR14" s="107"/>
      <c r="CS14" s="97"/>
    </row>
    <row r="15" spans="1:104" ht="27.6" customHeight="1" x14ac:dyDescent="0.25">
      <c r="A15" s="283" t="s">
        <v>319</v>
      </c>
      <c r="B15" s="283"/>
      <c r="C15" s="177">
        <f>VLOOKUP(C$6,'FIXTURES &amp; UG POLE'!$A$2:$G$70,5,FALSE)</f>
        <v>3236.8283000000001</v>
      </c>
      <c r="D15" s="207">
        <f>VLOOKUP(D$6,'FIXTURES ONLY'!$A$2:$E$25,5,FALSE)</f>
        <v>749.89380000000017</v>
      </c>
      <c r="E15" s="177">
        <f>VLOOKUP(E$6,'FIXTURES &amp; UG POLE'!$A$2:$G$70,5,FALSE)</f>
        <v>3236.3873000000003</v>
      </c>
      <c r="F15" s="207">
        <f>VLOOKUP(F$6,'FIXTURES ONLY'!$A$2:$E$25,5,FALSE)</f>
        <v>749.45280000000014</v>
      </c>
      <c r="G15" s="177">
        <f>VLOOKUP(G$6,'FIXTURES &amp; UG POLE'!$A$2:$G$70,5,FALSE)</f>
        <v>3181.2245000000003</v>
      </c>
      <c r="H15" s="207">
        <f>VLOOKUP(H$6,'FIXTURES ONLY'!$A$2:$E$25,5,FALSE)</f>
        <v>694.29000000000008</v>
      </c>
      <c r="I15" s="177">
        <f>VLOOKUP(I$6,'FIXTURES &amp; UG POLE'!$A$2:$G$70,5,FALSE)</f>
        <v>4105.9382000000005</v>
      </c>
      <c r="J15" s="177">
        <f>VLOOKUP(J$6,'FIXTURES &amp; UG POLE'!$A$2:$G$70,5,FALSE)</f>
        <v>4048.8728000000001</v>
      </c>
      <c r="K15" s="177">
        <f>VLOOKUP(K$6,'FIXTURES &amp; UG POLE'!$A$2:$G$70,5,FALSE)</f>
        <v>4015.0922</v>
      </c>
      <c r="L15" s="177">
        <f>+AVERAGE(BASES!G12,BASES!G24)</f>
        <v>589.96839999999997</v>
      </c>
      <c r="M15" s="177">
        <f>VLOOKUP(M$6,'FIXTURES &amp; UG POLE'!$A$2:$G$70,5,FALSE)</f>
        <v>2077.2101000000002</v>
      </c>
      <c r="N15" s="177">
        <f>VLOOKUP(N$6,'FIXTURES &amp; UG POLE'!$A$2:$G$70,5,FALSE)</f>
        <v>2055.2861000000003</v>
      </c>
      <c r="O15" s="177">
        <f>VLOOKUP(O$6,'FIXTURES &amp; UG POLE'!$A$2:$G$70,5,FALSE)</f>
        <v>3206.1701000000003</v>
      </c>
      <c r="P15" s="177">
        <f>VLOOKUP(P$6,'FIXTURES &amp; UG POLE'!$A$2:$G$70,5,FALSE)</f>
        <v>3232.8568999999998</v>
      </c>
      <c r="Q15" s="177">
        <f>VLOOKUP(Q$6,'FIXTURES &amp; UG POLE'!$A$2:$G$70,5,FALSE)</f>
        <v>3159.1595000000002</v>
      </c>
      <c r="R15" s="177">
        <f>VLOOKUP(R$6,'FIXTURES &amp; UG POLE'!$A$2:$G$70,5,FALSE)</f>
        <v>3266.8769000000002</v>
      </c>
      <c r="S15" s="177">
        <f>VLOOKUP(S$6,'FIXTURES &amp; UG POLE'!$A$2:$G$70,5,FALSE)</f>
        <v>2034.2693000000002</v>
      </c>
      <c r="T15" s="177">
        <f>VLOOKUP(T$6,'FIXTURES &amp; UG POLE'!$A$2:$G$70,5,FALSE)</f>
        <v>2023.5971000000002</v>
      </c>
      <c r="U15" s="177">
        <f>VLOOKUP(U$6,'FIXTURES &amp; UG POLE'!$A$2:$G$70,5,FALSE)</f>
        <v>2085.3497000000002</v>
      </c>
      <c r="V15" s="177">
        <f>VLOOKUP(V$6,'FIXTURES &amp; UG POLE'!$A$2:$G$70,5,FALSE)</f>
        <v>1882.3385000000001</v>
      </c>
      <c r="W15" s="177">
        <f>VLOOKUP(W$6,'FIXTURES &amp; UG POLE'!$A$2:$G$70,5,FALSE)</f>
        <v>1872.7121000000002</v>
      </c>
      <c r="X15" s="177">
        <f>VLOOKUP(X$6,'FIXTURES &amp; UG POLE'!$A$2:$G$70,5,FALSE)</f>
        <v>1876.7063000000001</v>
      </c>
      <c r="Y15" s="207">
        <f>VLOOKUP(Y$6,'FIXTURES ONLY'!$A$2:$E$25,5,FALSE)</f>
        <v>473.72300000000001</v>
      </c>
      <c r="Z15" s="207">
        <f>VLOOKUP(Z$6,'FIXTURES ONLY'!$A$2:$E$25,5,FALSE)</f>
        <v>612.20959999999991</v>
      </c>
      <c r="AA15" s="207">
        <f>VLOOKUP(AA$6,'FIXTURES ONLY'!$A$2:$E$25,5,FALSE)</f>
        <v>564.92179999999996</v>
      </c>
      <c r="AB15" s="207">
        <f>VLOOKUP(AB$6,'FIXTURES ONLY'!$A$2:$E$25,5,FALSE)</f>
        <v>615.59899999999993</v>
      </c>
      <c r="AC15" s="207">
        <f>VLOOKUP(AC$6,'FIXTURES ONLY'!$A$2:$E$25,5,FALSE)</f>
        <v>558.53359999999998</v>
      </c>
      <c r="AD15" s="207">
        <f>VLOOKUP(AD$6,'FIXTURES ONLY'!$A$2:$E$25,5,FALSE)</f>
        <v>524.75299999999993</v>
      </c>
      <c r="AE15" s="207">
        <f>VLOOKUP(AE$6,'FIXTURES ONLY'!$A$2:$E$25,5,FALSE)</f>
        <v>700.77500000000009</v>
      </c>
      <c r="AF15" s="207">
        <f>VLOOKUP(AF$6,'FIXTURES ONLY'!$A$2:$E$25,5,FALSE)</f>
        <v>683.31139999999994</v>
      </c>
      <c r="AG15" s="207">
        <f>VLOOKUP(AG$6,'FIXTURES ONLY'!$A$2:$E$25,5,FALSE)</f>
        <v>775.37959999999998</v>
      </c>
      <c r="AH15" s="207">
        <f>VLOOKUP(AH$6,'FIXTURES ONLY'!$A$2:$E$25,5,FALSE)</f>
        <v>835.56120000000021</v>
      </c>
      <c r="AI15" s="207">
        <f>VLOOKUP(AI$6,'FIXTURES ONLY'!$A$2:$E$25,5,FALSE)</f>
        <v>746.29020000000014</v>
      </c>
      <c r="AJ15" s="207">
        <f>VLOOKUP(AJ$6,'FIXTURES ONLY'!$A$2:$E$25,5,FALSE)</f>
        <v>1194.6233999999999</v>
      </c>
      <c r="AK15" s="177">
        <f>VLOOKUP(AK$6,'FIXTURES &amp; UG POLE'!$A$2:$G$70,5,FALSE)</f>
        <v>3322.4957000000004</v>
      </c>
      <c r="AL15" s="177">
        <f>VLOOKUP(AL$6,'FIXTURES &amp; UG POLE'!$A$2:$G$70,5,FALSE)</f>
        <v>3203.9423000000006</v>
      </c>
      <c r="AM15" s="177">
        <f>VLOOKUP(AM$6,'FIXTURES &amp; UG POLE'!$A$2:$G$70,5,FALSE)</f>
        <v>3681.5579000000002</v>
      </c>
      <c r="AN15" s="177">
        <f>VLOOKUP(AN$6,'FIXTURES ONLY'!$A$2:$E$25,5,FALSE)</f>
        <v>544.71140000000003</v>
      </c>
      <c r="AO15" s="177">
        <f>'FIXTURES ONLY'!E4</f>
        <v>462.73580000000004</v>
      </c>
      <c r="AP15" s="177">
        <f>'FIXTURES ONLY'!E8</f>
        <v>492.5222</v>
      </c>
      <c r="AQ15" s="177">
        <f>VLOOKUP(AQ$6,'FIXTURES ONLY'!$A$2:$E$25,5,FALSE)</f>
        <v>545.80760000000009</v>
      </c>
      <c r="AR15" s="177">
        <f>VLOOKUP(AR$6,'FIXTURES ONLY'!$A$2:$E$25,5,FALSE)</f>
        <v>548.65519999999992</v>
      </c>
      <c r="AS15" s="177" t="s">
        <v>291</v>
      </c>
      <c r="AT15" s="177">
        <f>VLOOKUP(AT$6,'FIXTURES ONLY'!$A$2:$E$25,5,FALSE)</f>
        <v>555.20719999999994</v>
      </c>
      <c r="AU15" s="177">
        <f>VLOOKUP(AU$6,'FIXTURES ONLY'!$A$2:$E$25,5,FALSE)</f>
        <v>705.37400000000002</v>
      </c>
      <c r="AV15" s="177">
        <f>VLOOKUP(AV$6,'FIXTURES ONLY'!$A$2:$E$25,5,FALSE)</f>
        <v>1253.8308</v>
      </c>
      <c r="AW15" s="177">
        <f>VLOOKUP(AW$6,'FIXTURES &amp; UG POLE'!$A$2:$G$70,5,FALSE)</f>
        <v>700.77500000000009</v>
      </c>
      <c r="AX15" s="177">
        <f>VLOOKUP(AX$6,'FIXTURES &amp; UG POLE'!$A$2:$G$70,5,FALSE)</f>
        <v>683.31139999999994</v>
      </c>
      <c r="AY15" s="177">
        <f>VLOOKUP(AY$6,'FIXTURES &amp; UG POLE'!$A$2:$G$70,5,FALSE)</f>
        <v>683.31139999999994</v>
      </c>
      <c r="AZ15" s="177">
        <f>VLOOKUP(AZ$6,'FIXTURES &amp; UG POLE'!$A$2:$G$70,5,FALSE)</f>
        <v>775.37959999999998</v>
      </c>
      <c r="BA15" s="177">
        <f>VLOOKUP(BA$6,'FIXTURES &amp; UG POLE'!$A$2:$G$70,5,FALSE)</f>
        <v>4015.0922</v>
      </c>
      <c r="BB15" s="177">
        <f>VLOOKUP(BB$6,'FIXTURES &amp; UG POLE'!$A$2:$G$70,5,FALSE)</f>
        <v>4048.8728000000001</v>
      </c>
      <c r="BC15" s="177">
        <f>VLOOKUP(BC$6,'FIXTURES &amp; UG POLE'!$A$2:$G$70,5,FALSE)</f>
        <v>4105.9382000000005</v>
      </c>
      <c r="BD15" s="177">
        <f>VLOOKUP(BD$6,'FIXTURES &amp; UG POLE'!$A$2:$G$70,5,FALSE)</f>
        <v>3982.8614000000002</v>
      </c>
      <c r="BE15" s="177">
        <f>VLOOKUP(BE$6,'FIXTURES &amp; UG POLE'!$A$2:$G$70,5,FALSE)</f>
        <v>4036.1468000000004</v>
      </c>
      <c r="BF15" s="177">
        <f>VLOOKUP(BF$6,'FIXTURES &amp; UG POLE'!$A$2:$G$70,5,FALSE)</f>
        <v>4038.9944</v>
      </c>
      <c r="BG15" s="177">
        <f>VLOOKUP(BG$6,'FIXTURES &amp; UG POLE'!$A$2:$G$70,5,FALSE)</f>
        <v>3181.2245000000003</v>
      </c>
      <c r="BH15" s="177">
        <f>VLOOKUP(BH$6,'FIXTURES &amp; UG POLE'!$A$2:$G$70,5,FALSE)</f>
        <v>3236.3873000000003</v>
      </c>
      <c r="BI15" s="177">
        <f>VLOOKUP(BI$6,'FIXTURES &amp; UG POLE'!$A$2:$G$70,5,FALSE)</f>
        <v>3236.8283000000001</v>
      </c>
      <c r="BJ15" s="177">
        <f>VLOOKUP(BJ$6,'FIXTURES &amp; UG POLE'!$A$2:$G$70,5,FALSE)</f>
        <v>3740.7653000000005</v>
      </c>
      <c r="BK15" s="177">
        <f>VLOOKUP(BK$6,'FIXTURES &amp; UG POLE'!$A$2:$G$70,5,FALSE)</f>
        <v>1876.7063000000001</v>
      </c>
      <c r="BL15" s="177">
        <f>VLOOKUP(BL$6,'FIXTURES &amp; UG POLE'!$A$2:$G$70,5,FALSE)</f>
        <v>1872.7121000000002</v>
      </c>
      <c r="BM15" s="177">
        <f>VLOOKUP(BM$6,'FIXTURES &amp; UG POLE'!$A$2:$G$70,5,FALSE)</f>
        <v>1882.3385000000001</v>
      </c>
      <c r="BN15" s="177">
        <f>VLOOKUP(BN$6,'FIXTURES &amp; UG POLE'!$A$2:$G$70,5,FALSE)</f>
        <v>1841.4137000000001</v>
      </c>
      <c r="BO15" s="177">
        <f>VLOOKUP(BO$6,'FIXTURES &amp; UG POLE'!$A$2:$G$70,5,FALSE)</f>
        <v>1838.7425000000001</v>
      </c>
      <c r="BP15" s="177">
        <f>VLOOKUP(BP$6,'FIXTURES &amp; UG POLE'!$A$2:$G$70,5,FALSE)</f>
        <v>2085.3497000000002</v>
      </c>
      <c r="BQ15" s="177">
        <f>VLOOKUP(BQ$6,'FIXTURES &amp; UG POLE'!$A$2:$G$70,5,FALSE)</f>
        <v>2023.5971000000002</v>
      </c>
      <c r="BR15" s="177">
        <f>VLOOKUP(BR$6,'FIXTURES &amp; UG POLE'!$A$2:$G$70,5,FALSE)</f>
        <v>2034.2693000000002</v>
      </c>
      <c r="BS15" s="177">
        <f>VLOOKUP(BS$6,'FIXTURES &amp; UG POLE'!$A$2:$G$70,5,FALSE)</f>
        <v>2111.1293000000001</v>
      </c>
      <c r="BT15" s="177">
        <f>VLOOKUP(BT$6,'FIXTURES &amp; UG POLE'!$A$2:$G$70,5,FALSE)</f>
        <v>2115.9425000000001</v>
      </c>
      <c r="BU15" s="177">
        <f>VLOOKUP(BU$6,'FIXTURES &amp; UG POLE'!$A$2:$G$70,5,FALSE)</f>
        <v>3229.0769</v>
      </c>
      <c r="BV15" s="177">
        <f>VLOOKUP(BV$6,'FIXTURES &amp; UG POLE'!$A$2:$G$70,5,FALSE)</f>
        <v>3121.3595000000005</v>
      </c>
      <c r="BW15" s="177">
        <f>VLOOKUP(BW$6,'FIXTURES &amp; UG POLE'!$A$2:$G$70,5,FALSE)</f>
        <v>3195.0569000000005</v>
      </c>
      <c r="BX15" s="177">
        <f>VLOOKUP(BX$6,'FIXTURES &amp; UG POLE'!$A$2:$G$70,5,FALSE)</f>
        <v>3168.3701000000001</v>
      </c>
      <c r="BY15" s="177">
        <f>BASES!G36</f>
        <v>350.4991</v>
      </c>
      <c r="BZ15" s="177">
        <f>BASES!G48</f>
        <v>303.16090000000003</v>
      </c>
      <c r="CA15" s="177">
        <f>+'Vict-London-Wood'!D13</f>
        <v>543.64239999999995</v>
      </c>
      <c r="CB15" s="177">
        <f>+CA15</f>
        <v>543.64239999999995</v>
      </c>
      <c r="CC15" s="177">
        <f>VLOOKUP(CC$6,'FIXTURES ONLY'!$A$2:$E$29,5,FALSE)</f>
        <v>2824.8833</v>
      </c>
      <c r="CD15" s="177">
        <f>VLOOKUP(CD$6,'FIXTURES ONLY'!$A$2:$E$29,5,FALSE)</f>
        <v>2798.1965</v>
      </c>
      <c r="CE15" s="177">
        <f>VLOOKUP(CE$6,'FIXTURES ONLY'!$A$2:$E$29,5,FALSE)</f>
        <v>2858.9032999999999</v>
      </c>
      <c r="CF15" s="177">
        <f>VLOOKUP(CF$6,'FIXTURES ONLY'!$A$2:$E$29,5,FALSE)</f>
        <v>2751.1858999999999</v>
      </c>
      <c r="CG15" s="177">
        <f>+'Vict-London-Wood'!I13</f>
        <v>370.17359999999996</v>
      </c>
      <c r="CH15" s="177">
        <f>+'Vict-London-Wood'!I27</f>
        <v>407.97360000000003</v>
      </c>
      <c r="CI15" s="177">
        <v>0</v>
      </c>
      <c r="CJ15" s="177" t="s">
        <v>291</v>
      </c>
      <c r="CK15" s="177" t="s">
        <v>291</v>
      </c>
      <c r="CL15" s="95"/>
      <c r="CM15" s="136"/>
      <c r="CN15" s="95"/>
      <c r="CO15" s="102"/>
      <c r="CP15" s="102"/>
      <c r="CQ15" s="102"/>
      <c r="CR15" s="113"/>
      <c r="CS15" s="113"/>
      <c r="CT15" s="138"/>
      <c r="CU15" s="95"/>
      <c r="CV15" s="95"/>
      <c r="CW15" s="95"/>
      <c r="CX15" s="107"/>
      <c r="CY15" s="107"/>
      <c r="CZ15" s="95"/>
    </row>
    <row r="16" spans="1:104" ht="15.75" customHeight="1" x14ac:dyDescent="0.25">
      <c r="A16" s="325"/>
      <c r="B16" s="325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207"/>
      <c r="AC16" s="207"/>
      <c r="AD16" s="207"/>
      <c r="AE16" s="207"/>
      <c r="AF16" s="207"/>
      <c r="AG16" s="207"/>
      <c r="AH16" s="207"/>
      <c r="AI16" s="207"/>
      <c r="AJ16" s="20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226"/>
      <c r="CC16" s="177"/>
      <c r="CD16" s="177"/>
      <c r="CE16" s="177"/>
      <c r="CF16" s="177"/>
      <c r="CG16" s="177"/>
      <c r="CH16" s="177"/>
      <c r="CI16" s="177"/>
      <c r="CJ16" s="177"/>
      <c r="CK16" s="177"/>
      <c r="CL16" s="95"/>
      <c r="CM16" s="136"/>
      <c r="CN16" s="147"/>
      <c r="CO16" s="147"/>
      <c r="CP16" s="95"/>
      <c r="CQ16" s="102"/>
      <c r="CR16" s="113"/>
      <c r="CS16" s="113"/>
      <c r="CT16" s="113"/>
      <c r="CU16" s="95"/>
      <c r="CV16" s="95"/>
      <c r="CW16" s="95"/>
      <c r="CX16" s="107"/>
      <c r="CY16" s="107"/>
      <c r="CZ16" s="95"/>
    </row>
    <row r="17" spans="1:102" ht="15.75" customHeight="1" x14ac:dyDescent="0.25">
      <c r="A17" s="283" t="s">
        <v>320</v>
      </c>
      <c r="B17" s="326">
        <v>0.16800000000000001</v>
      </c>
      <c r="C17" s="177">
        <f t="shared" ref="C17:D17" si="0">+C15*$B17</f>
        <v>543.78715440000008</v>
      </c>
      <c r="D17" s="207">
        <f t="shared" si="0"/>
        <v>125.98215840000003</v>
      </c>
      <c r="E17" s="177">
        <f t="shared" ref="E17:F17" si="1">+E15*$B17</f>
        <v>543.71306640000012</v>
      </c>
      <c r="F17" s="207">
        <f t="shared" si="1"/>
        <v>125.90807040000003</v>
      </c>
      <c r="G17" s="177">
        <f t="shared" ref="G17:I17" si="2">+G15*$B17</f>
        <v>534.44571600000006</v>
      </c>
      <c r="H17" s="207">
        <f t="shared" si="2"/>
        <v>116.64072000000002</v>
      </c>
      <c r="I17" s="177">
        <f t="shared" si="2"/>
        <v>689.79761760000008</v>
      </c>
      <c r="J17" s="177">
        <f t="shared" ref="J17" si="3">+J15*$B17</f>
        <v>680.21063040000001</v>
      </c>
      <c r="K17" s="177">
        <f t="shared" ref="K17" si="4">+K15*$B17</f>
        <v>674.53548960000001</v>
      </c>
      <c r="L17" s="327">
        <f>+L15*B17</f>
        <v>99.114691199999996</v>
      </c>
      <c r="M17" s="177">
        <f t="shared" ref="M17:N17" si="5">+M15*$B17</f>
        <v>348.97129680000006</v>
      </c>
      <c r="N17" s="177">
        <f t="shared" si="5"/>
        <v>345.28806480000009</v>
      </c>
      <c r="O17" s="177">
        <f t="shared" ref="O17:R17" si="6">+O15*$B17</f>
        <v>538.63657680000006</v>
      </c>
      <c r="P17" s="177">
        <f t="shared" si="6"/>
        <v>543.11995920000004</v>
      </c>
      <c r="Q17" s="177">
        <f t="shared" si="6"/>
        <v>530.73879600000009</v>
      </c>
      <c r="R17" s="177">
        <f t="shared" si="6"/>
        <v>548.83531920000007</v>
      </c>
      <c r="S17" s="177">
        <f t="shared" ref="S17" si="7">+S15*$B17</f>
        <v>341.75724240000005</v>
      </c>
      <c r="T17" s="177">
        <f t="shared" ref="T17" si="8">+T15*$B17</f>
        <v>339.96431280000007</v>
      </c>
      <c r="U17" s="177">
        <f t="shared" ref="U17" si="9">+U15*$B17</f>
        <v>350.33874960000009</v>
      </c>
      <c r="V17" s="177">
        <f t="shared" ref="V17" si="10">+V15*$B17</f>
        <v>316.23286800000005</v>
      </c>
      <c r="W17" s="177">
        <f t="shared" ref="W17:X17" si="11">+W15*$B17</f>
        <v>314.61563280000007</v>
      </c>
      <c r="X17" s="177">
        <f t="shared" si="11"/>
        <v>315.28665840000002</v>
      </c>
      <c r="Y17" s="207">
        <f t="shared" ref="Y17:Z17" si="12">+Y15*$B17</f>
        <v>79.585464000000002</v>
      </c>
      <c r="Z17" s="207">
        <f t="shared" si="12"/>
        <v>102.85121279999998</v>
      </c>
      <c r="AA17" s="207">
        <f t="shared" ref="AA17:AB17" si="13">+AA15*$B17</f>
        <v>94.906862399999994</v>
      </c>
      <c r="AB17" s="207">
        <f t="shared" si="13"/>
        <v>103.420632</v>
      </c>
      <c r="AC17" s="207">
        <f t="shared" ref="AC17:AD17" si="14">+AC15*$B17</f>
        <v>93.833644800000002</v>
      </c>
      <c r="AD17" s="207">
        <f t="shared" si="14"/>
        <v>88.158503999999994</v>
      </c>
      <c r="AE17" s="207">
        <f t="shared" ref="AE17:AF17" si="15">+AE15*$B17</f>
        <v>117.73020000000002</v>
      </c>
      <c r="AF17" s="207">
        <f t="shared" si="15"/>
        <v>114.7963152</v>
      </c>
      <c r="AG17" s="207">
        <f t="shared" ref="AG17:AH17" si="16">+AG15*$B17</f>
        <v>130.2637728</v>
      </c>
      <c r="AH17" s="207">
        <f t="shared" si="16"/>
        <v>140.37428160000005</v>
      </c>
      <c r="AI17" s="207">
        <f t="shared" ref="AI17:AK17" si="17">+AI15*$B17</f>
        <v>125.37675360000003</v>
      </c>
      <c r="AJ17" s="207">
        <f t="shared" si="17"/>
        <v>200.69673120000002</v>
      </c>
      <c r="AK17" s="177">
        <f t="shared" si="17"/>
        <v>558.17927760000009</v>
      </c>
      <c r="AL17" s="177">
        <f t="shared" ref="AL17:AM17" si="18">+AL15*$B17</f>
        <v>538.26230640000017</v>
      </c>
      <c r="AM17" s="177">
        <f t="shared" si="18"/>
        <v>618.50172720000012</v>
      </c>
      <c r="AN17" s="177">
        <f t="shared" ref="AN17:AW17" si="19">+AN15*$B17</f>
        <v>91.511515200000005</v>
      </c>
      <c r="AO17" s="177">
        <f t="shared" si="19"/>
        <v>77.739614400000008</v>
      </c>
      <c r="AP17" s="177">
        <f t="shared" si="19"/>
        <v>82.743729600000009</v>
      </c>
      <c r="AQ17" s="177">
        <f t="shared" si="19"/>
        <v>91.695676800000015</v>
      </c>
      <c r="AR17" s="177">
        <f t="shared" si="19"/>
        <v>92.174073599999986</v>
      </c>
      <c r="AS17" s="177" t="s">
        <v>291</v>
      </c>
      <c r="AT17" s="177">
        <f t="shared" si="19"/>
        <v>93.274809599999998</v>
      </c>
      <c r="AU17" s="177">
        <f t="shared" si="19"/>
        <v>118.50283200000001</v>
      </c>
      <c r="AV17" s="177">
        <f t="shared" si="19"/>
        <v>210.64357440000001</v>
      </c>
      <c r="AW17" s="177">
        <f t="shared" si="19"/>
        <v>117.73020000000002</v>
      </c>
      <c r="AX17" s="177">
        <f t="shared" ref="AX17:AY17" si="20">+AX15*$B17</f>
        <v>114.7963152</v>
      </c>
      <c r="AY17" s="177">
        <f t="shared" si="20"/>
        <v>114.7963152</v>
      </c>
      <c r="AZ17" s="177">
        <f t="shared" ref="AZ17:BA17" si="21">+AZ15*$B17</f>
        <v>130.2637728</v>
      </c>
      <c r="BA17" s="177">
        <f t="shared" si="21"/>
        <v>674.53548960000001</v>
      </c>
      <c r="BB17" s="177">
        <f t="shared" ref="BB17:BC17" si="22">+BB15*$B17</f>
        <v>680.21063040000001</v>
      </c>
      <c r="BC17" s="177">
        <f t="shared" si="22"/>
        <v>689.79761760000008</v>
      </c>
      <c r="BD17" s="177">
        <f t="shared" ref="BD17:BE17" si="23">+BD15*$B17</f>
        <v>669.12071520000006</v>
      </c>
      <c r="BE17" s="177">
        <f t="shared" si="23"/>
        <v>678.07266240000013</v>
      </c>
      <c r="BF17" s="177">
        <f t="shared" ref="BF17:BG17" si="24">+BF15*$B17</f>
        <v>678.55105920000005</v>
      </c>
      <c r="BG17" s="177">
        <f t="shared" si="24"/>
        <v>534.44571600000006</v>
      </c>
      <c r="BH17" s="177">
        <f t="shared" ref="BH17:BI17" si="25">+BH15*$B17</f>
        <v>543.71306640000012</v>
      </c>
      <c r="BI17" s="177">
        <f t="shared" si="25"/>
        <v>543.78715440000008</v>
      </c>
      <c r="BJ17" s="177">
        <f t="shared" ref="BJ17:BK17" si="26">+BJ15*$B17</f>
        <v>628.44857040000011</v>
      </c>
      <c r="BK17" s="177">
        <f t="shared" si="26"/>
        <v>315.28665840000002</v>
      </c>
      <c r="BL17" s="177">
        <f t="shared" ref="BL17:BM17" si="27">+BL15*$B17</f>
        <v>314.61563280000007</v>
      </c>
      <c r="BM17" s="177">
        <f t="shared" si="27"/>
        <v>316.23286800000005</v>
      </c>
      <c r="BN17" s="177">
        <f t="shared" ref="BN17:BO17" si="28">+BN15*$B17</f>
        <v>309.35750160000003</v>
      </c>
      <c r="BO17" s="177">
        <f t="shared" si="28"/>
        <v>308.90874000000002</v>
      </c>
      <c r="BP17" s="177">
        <f t="shared" ref="BP17:BQ17" si="29">+BP15*$B17</f>
        <v>350.33874960000009</v>
      </c>
      <c r="BQ17" s="177">
        <f t="shared" si="29"/>
        <v>339.96431280000007</v>
      </c>
      <c r="BR17" s="177">
        <f t="shared" ref="BR17:BS17" si="30">+BR15*$B17</f>
        <v>341.75724240000005</v>
      </c>
      <c r="BS17" s="177">
        <f t="shared" si="30"/>
        <v>354.66972240000001</v>
      </c>
      <c r="BT17" s="177">
        <f t="shared" ref="BT17:BU17" si="31">+BT15*$B17</f>
        <v>355.47834000000006</v>
      </c>
      <c r="BU17" s="177">
        <f t="shared" si="31"/>
        <v>542.48491920000004</v>
      </c>
      <c r="BV17" s="177">
        <f t="shared" ref="BV17:BW17" si="32">+BV15*$B17</f>
        <v>524.38839600000006</v>
      </c>
      <c r="BW17" s="177">
        <f t="shared" si="32"/>
        <v>536.76955920000012</v>
      </c>
      <c r="BX17" s="177">
        <f t="shared" ref="BX17:BY17" si="33">+BX15*$B17</f>
        <v>532.28617680000002</v>
      </c>
      <c r="BY17" s="177">
        <f t="shared" si="33"/>
        <v>58.883848800000003</v>
      </c>
      <c r="BZ17" s="177">
        <f t="shared" ref="BZ17" si="34">+BZ15*$B17</f>
        <v>50.931031200000007</v>
      </c>
      <c r="CA17" s="177">
        <f t="shared" ref="CA17:CH17" si="35">+CA15*$B17</f>
        <v>91.331923199999991</v>
      </c>
      <c r="CB17" s="226">
        <f t="shared" si="35"/>
        <v>91.331923199999991</v>
      </c>
      <c r="CC17" s="177">
        <f t="shared" si="35"/>
        <v>474.58039440000005</v>
      </c>
      <c r="CD17" s="177">
        <f t="shared" si="35"/>
        <v>470.09701200000001</v>
      </c>
      <c r="CE17" s="177">
        <f t="shared" si="35"/>
        <v>480.29575440000002</v>
      </c>
      <c r="CF17" s="177">
        <f t="shared" si="35"/>
        <v>462.19923120000004</v>
      </c>
      <c r="CG17" s="177">
        <f t="shared" si="35"/>
        <v>62.1891648</v>
      </c>
      <c r="CH17" s="177">
        <f t="shared" si="35"/>
        <v>68.539564800000008</v>
      </c>
      <c r="CI17" s="177">
        <f t="shared" ref="CI17" si="36">+CI15*$B17</f>
        <v>0</v>
      </c>
      <c r="CJ17" s="177" t="s">
        <v>291</v>
      </c>
      <c r="CK17" s="177" t="s">
        <v>291</v>
      </c>
      <c r="CL17" s="131"/>
      <c r="CM17" s="95"/>
      <c r="CN17" s="151"/>
      <c r="CO17" s="102"/>
      <c r="CP17" s="102"/>
      <c r="CQ17" s="113"/>
      <c r="CR17" s="113"/>
      <c r="CS17" s="138"/>
      <c r="CT17" s="95"/>
      <c r="CU17" s="95"/>
      <c r="CV17" s="95"/>
      <c r="CW17" s="107"/>
      <c r="CX17" s="97"/>
    </row>
    <row r="18" spans="1:102" ht="15.75" customHeight="1" x14ac:dyDescent="0.25">
      <c r="A18" s="325"/>
      <c r="B18" s="32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207"/>
      <c r="AC18" s="207"/>
      <c r="AD18" s="207"/>
      <c r="AE18" s="207"/>
      <c r="AF18" s="207"/>
      <c r="AG18" s="207"/>
      <c r="AH18" s="207"/>
      <c r="AI18" s="207"/>
      <c r="AJ18" s="20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226"/>
      <c r="CC18" s="177"/>
      <c r="CD18" s="177"/>
      <c r="CE18" s="177"/>
      <c r="CF18" s="177"/>
      <c r="CG18" s="177"/>
      <c r="CH18" s="177"/>
      <c r="CI18" s="177"/>
      <c r="CJ18" s="177"/>
      <c r="CK18" s="177"/>
      <c r="CL18" s="102"/>
      <c r="CM18" s="113"/>
      <c r="CN18" s="113"/>
      <c r="CO18" s="138"/>
      <c r="CP18" s="95"/>
      <c r="CQ18" s="95"/>
      <c r="CR18" s="95"/>
      <c r="CS18" s="107"/>
      <c r="CT18" s="97"/>
    </row>
    <row r="19" spans="1:102" ht="15.75" customHeight="1" x14ac:dyDescent="0.25">
      <c r="A19" s="283" t="s">
        <v>321</v>
      </c>
      <c r="B19" s="296">
        <v>6.9339999999999999E-2</v>
      </c>
      <c r="C19" s="177">
        <f t="shared" ref="C19:R19" si="37">$B19*((C$9/1000)*4000)</f>
        <v>130.63656</v>
      </c>
      <c r="D19" s="207">
        <f t="shared" si="37"/>
        <v>130.63656</v>
      </c>
      <c r="E19" s="177">
        <f t="shared" si="37"/>
        <v>81.543840000000003</v>
      </c>
      <c r="F19" s="207">
        <f t="shared" si="37"/>
        <v>81.543840000000003</v>
      </c>
      <c r="G19" s="177">
        <f t="shared" si="37"/>
        <v>50.202159999999999</v>
      </c>
      <c r="H19" s="207">
        <f t="shared" si="37"/>
        <v>50.202159999999999</v>
      </c>
      <c r="I19" s="177">
        <f t="shared" si="37"/>
        <v>130.63656</v>
      </c>
      <c r="J19" s="177">
        <f t="shared" si="37"/>
        <v>81.543840000000003</v>
      </c>
      <c r="K19" s="177">
        <f t="shared" si="37"/>
        <v>50.202159999999999</v>
      </c>
      <c r="L19" s="177"/>
      <c r="M19" s="177">
        <f t="shared" si="37"/>
        <v>32.451119999999996</v>
      </c>
      <c r="N19" s="177">
        <f t="shared" si="37"/>
        <v>16.6416</v>
      </c>
      <c r="O19" s="177">
        <f t="shared" si="37"/>
        <v>32.451119999999996</v>
      </c>
      <c r="P19" s="177">
        <f t="shared" si="37"/>
        <v>23.020879999999998</v>
      </c>
      <c r="Q19" s="177">
        <f t="shared" si="37"/>
        <v>32.451119999999996</v>
      </c>
      <c r="R19" s="177">
        <f t="shared" si="37"/>
        <v>23.020879999999998</v>
      </c>
      <c r="S19" s="177">
        <f t="shared" ref="S19:AM19" si="38">$B19*((S$9/1000)*4000)</f>
        <v>50.202159999999999</v>
      </c>
      <c r="T19" s="177">
        <f t="shared" si="38"/>
        <v>32.451119999999996</v>
      </c>
      <c r="U19" s="177">
        <f t="shared" si="38"/>
        <v>23.020879999999998</v>
      </c>
      <c r="V19" s="177">
        <f t="shared" si="38"/>
        <v>50.202159999999999</v>
      </c>
      <c r="W19" s="177">
        <f t="shared" si="38"/>
        <v>32.451119999999996</v>
      </c>
      <c r="X19" s="177">
        <f t="shared" si="38"/>
        <v>23.020879999999998</v>
      </c>
      <c r="Y19" s="207">
        <f t="shared" si="38"/>
        <v>32.451119999999996</v>
      </c>
      <c r="Z19" s="207">
        <f t="shared" si="38"/>
        <v>130.63656</v>
      </c>
      <c r="AA19" s="207">
        <f t="shared" si="38"/>
        <v>50.202159999999999</v>
      </c>
      <c r="AB19" s="207">
        <f t="shared" si="38"/>
        <v>130.63656</v>
      </c>
      <c r="AC19" s="207">
        <f t="shared" si="38"/>
        <v>81.543840000000003</v>
      </c>
      <c r="AD19" s="207">
        <f t="shared" si="38"/>
        <v>50.202159999999999</v>
      </c>
      <c r="AE19" s="207">
        <f t="shared" si="38"/>
        <v>41.603999999999999</v>
      </c>
      <c r="AF19" s="207">
        <f t="shared" si="38"/>
        <v>97.075999999999993</v>
      </c>
      <c r="AG19" s="207">
        <f t="shared" si="38"/>
        <v>299.54879999999997</v>
      </c>
      <c r="AH19" s="207">
        <f t="shared" si="38"/>
        <v>41.603999999999999</v>
      </c>
      <c r="AI19" s="207">
        <f t="shared" si="38"/>
        <v>97.075999999999993</v>
      </c>
      <c r="AJ19" s="207">
        <f t="shared" si="38"/>
        <v>299.54879999999997</v>
      </c>
      <c r="AK19" s="177">
        <f t="shared" si="38"/>
        <v>41.603999999999999</v>
      </c>
      <c r="AL19" s="177">
        <f t="shared" si="38"/>
        <v>97.075999999999993</v>
      </c>
      <c r="AM19" s="177">
        <f t="shared" si="38"/>
        <v>299.54879999999997</v>
      </c>
      <c r="AN19" s="177">
        <f t="shared" ref="AN19:BX19" si="39">$B19*((AN$9/1000)*4000)</f>
        <v>27.736000000000001</v>
      </c>
      <c r="AO19" s="177">
        <f t="shared" si="39"/>
        <v>58.245599999999996</v>
      </c>
      <c r="AP19" s="177">
        <f t="shared" si="39"/>
        <v>58.245599999999996</v>
      </c>
      <c r="AQ19" s="177">
        <f t="shared" si="39"/>
        <v>82.653279999999995</v>
      </c>
      <c r="AR19" s="177">
        <f t="shared" si="39"/>
        <v>128.14032</v>
      </c>
      <c r="AS19" s="177" t="s">
        <v>291</v>
      </c>
      <c r="AT19" s="177">
        <f t="shared" si="39"/>
        <v>128.14032</v>
      </c>
      <c r="AU19" s="177">
        <f t="shared" si="39"/>
        <v>327.28480000000002</v>
      </c>
      <c r="AV19" s="177">
        <f t="shared" si="39"/>
        <v>277.36</v>
      </c>
      <c r="AW19" s="177">
        <f t="shared" si="39"/>
        <v>41.603999999999999</v>
      </c>
      <c r="AX19" s="177">
        <f t="shared" si="39"/>
        <v>97.075999999999993</v>
      </c>
      <c r="AY19" s="177">
        <f t="shared" si="39"/>
        <v>97.075999999999993</v>
      </c>
      <c r="AZ19" s="177">
        <f t="shared" si="39"/>
        <v>299.54879999999997</v>
      </c>
      <c r="BA19" s="177">
        <f t="shared" si="39"/>
        <v>50.202159999999999</v>
      </c>
      <c r="BB19" s="177">
        <f t="shared" si="39"/>
        <v>81.543840000000003</v>
      </c>
      <c r="BC19" s="177">
        <f t="shared" si="39"/>
        <v>130.63656</v>
      </c>
      <c r="BD19" s="177">
        <f t="shared" si="39"/>
        <v>58.245599999999996</v>
      </c>
      <c r="BE19" s="177">
        <f t="shared" si="39"/>
        <v>82.653279999999995</v>
      </c>
      <c r="BF19" s="177">
        <f t="shared" si="39"/>
        <v>128.14032</v>
      </c>
      <c r="BG19" s="177">
        <f t="shared" si="39"/>
        <v>50.202159999999999</v>
      </c>
      <c r="BH19" s="177">
        <f t="shared" si="39"/>
        <v>81.543840000000003</v>
      </c>
      <c r="BI19" s="177">
        <f t="shared" si="39"/>
        <v>130.63656</v>
      </c>
      <c r="BJ19" s="177">
        <f t="shared" si="39"/>
        <v>277.36</v>
      </c>
      <c r="BK19" s="177">
        <f t="shared" si="39"/>
        <v>23.020879999999998</v>
      </c>
      <c r="BL19" s="177">
        <f t="shared" si="39"/>
        <v>32.451119999999996</v>
      </c>
      <c r="BM19" s="177">
        <f t="shared" si="39"/>
        <v>50.202159999999999</v>
      </c>
      <c r="BN19" s="177">
        <f t="shared" si="39"/>
        <v>27.736000000000001</v>
      </c>
      <c r="BO19" s="177">
        <f t="shared" si="39"/>
        <v>58.245599999999996</v>
      </c>
      <c r="BP19" s="177">
        <f t="shared" si="39"/>
        <v>23.020879999999998</v>
      </c>
      <c r="BQ19" s="177">
        <f t="shared" si="39"/>
        <v>32.451119999999996</v>
      </c>
      <c r="BR19" s="177">
        <f t="shared" si="39"/>
        <v>50.202159999999999</v>
      </c>
      <c r="BS19" s="177">
        <f t="shared" si="39"/>
        <v>32.451119999999996</v>
      </c>
      <c r="BT19" s="177">
        <f t="shared" si="39"/>
        <v>49.924799999999998</v>
      </c>
      <c r="BU19" s="177">
        <f t="shared" si="39"/>
        <v>23.020879999999998</v>
      </c>
      <c r="BV19" s="177">
        <f t="shared" si="39"/>
        <v>32.451119999999996</v>
      </c>
      <c r="BW19" s="177">
        <f t="shared" si="39"/>
        <v>23.020879999999998</v>
      </c>
      <c r="BX19" s="177">
        <f t="shared" si="39"/>
        <v>32.451119999999996</v>
      </c>
      <c r="BY19" s="177"/>
      <c r="BZ19" s="177"/>
      <c r="CA19" s="177">
        <v>0</v>
      </c>
      <c r="CB19" s="226">
        <v>0</v>
      </c>
      <c r="CC19" s="177">
        <f t="shared" ref="CC19:CF19" si="40">$B19*((CC$9/1000)*4000)</f>
        <v>23.020879999999998</v>
      </c>
      <c r="CD19" s="177">
        <f t="shared" si="40"/>
        <v>32.451119999999996</v>
      </c>
      <c r="CE19" s="177">
        <f t="shared" si="40"/>
        <v>23.020879999999998</v>
      </c>
      <c r="CF19" s="177">
        <f t="shared" si="40"/>
        <v>32.451119999999996</v>
      </c>
      <c r="CG19" s="177"/>
      <c r="CH19" s="177"/>
      <c r="CI19" s="177">
        <f t="shared" ref="CI19" si="41">$B19*((CI$9/1000)*4000)</f>
        <v>128.14032</v>
      </c>
      <c r="CJ19" s="177" t="s">
        <v>291</v>
      </c>
      <c r="CK19" s="177" t="s">
        <v>291</v>
      </c>
      <c r="CL19" s="95"/>
      <c r="CM19" s="95"/>
      <c r="CN19" s="107"/>
      <c r="CO19" s="310"/>
      <c r="CP19" s="233"/>
    </row>
    <row r="20" spans="1:102" ht="15.75" customHeight="1" x14ac:dyDescent="0.25">
      <c r="A20" s="325"/>
      <c r="B20" s="325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207"/>
      <c r="AC20" s="207"/>
      <c r="AD20" s="207"/>
      <c r="AE20" s="207"/>
      <c r="AF20" s="207"/>
      <c r="AG20" s="207"/>
      <c r="AH20" s="207"/>
      <c r="AI20" s="207"/>
      <c r="AJ20" s="20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226"/>
      <c r="CC20" s="177"/>
      <c r="CD20" s="177"/>
      <c r="CE20" s="177"/>
      <c r="CF20" s="177"/>
      <c r="CG20" s="177"/>
      <c r="CH20" s="177"/>
      <c r="CI20" s="177"/>
      <c r="CJ20" s="177"/>
      <c r="CK20" s="177"/>
      <c r="CL20" s="95"/>
      <c r="CM20" s="95"/>
      <c r="CN20" s="107"/>
      <c r="CO20" s="310"/>
      <c r="CP20" s="233"/>
    </row>
    <row r="21" spans="1:102" ht="15.75" x14ac:dyDescent="0.25">
      <c r="A21" s="283" t="s">
        <v>322</v>
      </c>
      <c r="B21" s="283"/>
      <c r="C21" s="177">
        <f>(VLOOKUP(C$6,'FIXTURES &amp; UG POLE'!$A$2:$G$70,6,FALSE)+VLOOKUP(C$6,'FIXTURES &amp; UG POLE'!$A$2:$G$70,7,FALSE)+(31*2))/6+(80/8)</f>
        <v>22.243333333333332</v>
      </c>
      <c r="D21" s="207">
        <f>(VLOOKUP(D$6,'FIXTURES ONLY'!$A$2:$G$25,6,FALSE)+VLOOKUP(D$6,'FIXTURES ONLY'!$A$2:$G$25,7,FALSE)+(31*2))/6+(80/8)</f>
        <v>22.243333333333332</v>
      </c>
      <c r="E21" s="177">
        <f>(VLOOKUP(E$6,'FIXTURES &amp; UG POLE'!$A$2:$G$70,6,FALSE)+VLOOKUP(E$6,'FIXTURES &amp; UG POLE'!$A$2:$G$70,7,FALSE)+(31*2))/6+(80/8)</f>
        <v>22.185000000000002</v>
      </c>
      <c r="F21" s="207">
        <f>(VLOOKUP(F$6,'FIXTURES ONLY'!$A$2:$G$25,6,FALSE)+VLOOKUP(F$6,'FIXTURES ONLY'!$A$2:$G$25,7,FALSE)+(31*2))/6+(80/8)</f>
        <v>22.185000000000002</v>
      </c>
      <c r="G21" s="177">
        <f>(VLOOKUP(G$6,'FIXTURES &amp; UG POLE'!$A$2:$G$70,6,FALSE)+VLOOKUP(G$6,'FIXTURES &amp; UG POLE'!$A$2:$G$70,7,FALSE)+(31*2))/6+(80/8)</f>
        <v>22.353333333333332</v>
      </c>
      <c r="H21" s="207">
        <f>(VLOOKUP(H$6,'FIXTURES ONLY'!$A$2:$G$25,6,FALSE)+VLOOKUP(H$6,'FIXTURES ONLY'!$A$2:$G$25,7,FALSE)+(31*2))/6+(80/8)</f>
        <v>22.353333333333332</v>
      </c>
      <c r="I21" s="177">
        <f>(VLOOKUP(I$6,'FIXTURES &amp; UG POLE'!$A$2:$G$70,6,FALSE)+VLOOKUP(I$6,'FIXTURES &amp; UG POLE'!$A$2:$G$70,7,FALSE)+(31*2))/6+(80/8)</f>
        <v>22.243333333333332</v>
      </c>
      <c r="J21" s="177">
        <f>(VLOOKUP(J$6,'FIXTURES &amp; UG POLE'!$A$2:$G$70,6,FALSE)+VLOOKUP(J$6,'FIXTURES &amp; UG POLE'!$A$2:$G$70,7,FALSE)+(31*2))/6+(80/8)</f>
        <v>22.185000000000002</v>
      </c>
      <c r="K21" s="177">
        <f>(VLOOKUP(K$6,'FIXTURES &amp; UG POLE'!$A$2:$G$70,6,FALSE)+VLOOKUP(K$6,'FIXTURES &amp; UG POLE'!$A$2:$G$70,7,FALSE)+(31*2))/6+(80/8)</f>
        <v>22.353333333333332</v>
      </c>
      <c r="L21" s="177"/>
      <c r="M21" s="177">
        <f>(VLOOKUP(M$6,'FIXTURES &amp; UG POLE'!$A$2:$G$70,6,FALSE)+VLOOKUP(M$6,'FIXTURES &amp; UG POLE'!$A$2:$G$70,7,FALSE)+(31*2))/6+(80/8)</f>
        <v>22.103333333333332</v>
      </c>
      <c r="N21" s="177">
        <f>(VLOOKUP(N$6,'FIXTURES &amp; UG POLE'!$A$2:$G$70,6,FALSE)+VLOOKUP(N$6,'FIXTURES &amp; UG POLE'!$A$2:$G$70,7,FALSE)+(31*2))/6+(80/8)</f>
        <v>22.103333333333332</v>
      </c>
      <c r="O21" s="177">
        <f>(VLOOKUP(O$6,'FIXTURES &amp; UG POLE'!$A$2:$G$70,6,FALSE)+VLOOKUP(O$6,'FIXTURES &amp; UG POLE'!$A$2:$G$70,7,FALSE)+(31*2))/6+(80/8)</f>
        <v>22.103333333333332</v>
      </c>
      <c r="P21" s="177">
        <f>(VLOOKUP(P$6,'FIXTURES &amp; UG POLE'!$A$2:$G$70,6,FALSE)+VLOOKUP(P$6,'FIXTURES &amp; UG POLE'!$A$2:$G$70,7,FALSE)+(31*2))/6+(80/8)</f>
        <v>22.018333333333331</v>
      </c>
      <c r="Q21" s="177">
        <f>(VLOOKUP(Q$6,'FIXTURES &amp; UG POLE'!$A$2:$G$70,6,FALSE)+VLOOKUP(Q$6,'FIXTURES &amp; UG POLE'!$A$2:$G$70,7,FALSE)+(31*2))/6+(80/8)</f>
        <v>22.103333333333332</v>
      </c>
      <c r="R21" s="177">
        <f>(VLOOKUP(R$6,'FIXTURES &amp; UG POLE'!$A$2:$G$70,6,FALSE)+VLOOKUP(R$6,'FIXTURES &amp; UG POLE'!$A$2:$G$70,7,FALSE)+(31*2))/6+(80/8)</f>
        <v>22.018333333333331</v>
      </c>
      <c r="S21" s="177">
        <f>(VLOOKUP(S$6,'FIXTURES &amp; UG POLE'!$A$2:$G$70,6,FALSE)+VLOOKUP(S$6,'FIXTURES &amp; UG POLE'!$A$2:$G$70,7,FALSE)+(31*2))/6+(80/8)</f>
        <v>22.353333333333332</v>
      </c>
      <c r="T21" s="177">
        <f>(VLOOKUP(T$6,'FIXTURES &amp; UG POLE'!$A$2:$G$70,6,FALSE)+VLOOKUP(T$6,'FIXTURES &amp; UG POLE'!$A$2:$G$70,7,FALSE)+(31*2))/6+(80/8)</f>
        <v>22.103333333333332</v>
      </c>
      <c r="U21" s="177">
        <f>(VLOOKUP(U$6,'FIXTURES &amp; UG POLE'!$A$2:$G$70,6,FALSE)+VLOOKUP(U$6,'FIXTURES &amp; UG POLE'!$A$2:$G$70,7,FALSE)+(31*2))/6+(80/8)</f>
        <v>22.018333333333331</v>
      </c>
      <c r="V21" s="177">
        <f>(VLOOKUP(V$6,'FIXTURES &amp; UG POLE'!$A$2:$G$70,6,FALSE)+VLOOKUP(V$6,'FIXTURES &amp; UG POLE'!$A$2:$G$70,7,FALSE)+(31*2))/6+(80/8)</f>
        <v>22.353333333333332</v>
      </c>
      <c r="W21" s="177">
        <f>(VLOOKUP(W$6,'FIXTURES &amp; UG POLE'!$A$2:$G$70,6,FALSE)+VLOOKUP(W$6,'FIXTURES &amp; UG POLE'!$A$2:$G$70,7,FALSE)+(31*2))/6+(80/8)</f>
        <v>22.103333333333332</v>
      </c>
      <c r="X21" s="177">
        <f>(VLOOKUP(X$6,'FIXTURES &amp; UG POLE'!$A$2:$G$70,6,FALSE)+VLOOKUP(X$6,'FIXTURES &amp; UG POLE'!$A$2:$G$70,7,FALSE)+(31*2))/6+(80/8)</f>
        <v>22.018333333333331</v>
      </c>
      <c r="Y21" s="207">
        <f>(VLOOKUP(Y$6,'FIXTURES ONLY'!$A$2:$G$25,6,FALSE)+VLOOKUP(Y$6,'FIXTURES ONLY'!$A$2:$G$25,7,FALSE)+(31*2))/6+(80/8)</f>
        <v>22.103333333333332</v>
      </c>
      <c r="Z21" s="207">
        <f>(VLOOKUP(Z$6,'FIXTURES ONLY'!$A$2:$G$25,6,FALSE)+VLOOKUP(Z$6,'FIXTURES ONLY'!$A$2:$G$25,7,FALSE)+(31*2))/6+(80/8)</f>
        <v>22.243333333333332</v>
      </c>
      <c r="AA21" s="207">
        <f>(VLOOKUP(AA$6,'FIXTURES ONLY'!$A$2:$G$25,6,FALSE)+VLOOKUP(AA$6,'FIXTURES ONLY'!$A$2:$G$25,7,FALSE)+(31*2))/6+(80/8)</f>
        <v>22.353333333333332</v>
      </c>
      <c r="AB21" s="207">
        <f>(VLOOKUP(AB$6,'FIXTURES ONLY'!$A$2:$G$25,6,FALSE)+VLOOKUP(AB$6,'FIXTURES ONLY'!$A$2:$G$25,7,FALSE)+(31*2))/6+(80/8)</f>
        <v>22.243333333333332</v>
      </c>
      <c r="AC21" s="207">
        <f>(VLOOKUP(AC$6,'FIXTURES ONLY'!$A$2:$G$25,6,FALSE)+VLOOKUP(AC$6,'FIXTURES ONLY'!$A$2:$G$25,7,FALSE)+(31*2))/6+(80/8)</f>
        <v>22.185000000000002</v>
      </c>
      <c r="AD21" s="207">
        <f>(VLOOKUP(AD$6,'FIXTURES ONLY'!$A$2:$G$25,6,FALSE)+VLOOKUP(AD$6,'FIXTURES ONLY'!$A$2:$G$25,7,FALSE)+(31*2))/6+(80/8)</f>
        <v>22.353333333333332</v>
      </c>
      <c r="AE21" s="207">
        <f>(VLOOKUP(AE$6,'FIXTURES ONLY'!$A$2:$G$25,6,FALSE)+VLOOKUP(AE$6,'FIXTURES ONLY'!$A$2:$G$25,7,FALSE)+(31*2))/6+(80/8)</f>
        <v>24.136666666666663</v>
      </c>
      <c r="AF21" s="207">
        <f>(VLOOKUP(AF$6,'FIXTURES ONLY'!$A$2:$G$25,6,FALSE)+VLOOKUP(AF$6,'FIXTURES ONLY'!$A$2:$G$25,7,FALSE)+(31*2))/6+(80/8)</f>
        <v>24.713333333333331</v>
      </c>
      <c r="AG21" s="207">
        <f>(VLOOKUP(AG$6,'FIXTURES ONLY'!$A$2:$G$25,6,FALSE)+VLOOKUP(AG$6,'FIXTURES ONLY'!$A$2:$G$25,7,FALSE)+(31*2))/6+(80/8)</f>
        <v>24.67</v>
      </c>
      <c r="AH21" s="207">
        <f>(VLOOKUP(AH$6,'FIXTURES ONLY'!$A$2:$G$25,6,FALSE)+VLOOKUP(AH$6,'FIXTURES ONLY'!$A$2:$G$25,7,FALSE)+(31*2))/6+(80/8)</f>
        <v>24.136666666666663</v>
      </c>
      <c r="AI21" s="207">
        <f>(VLOOKUP(AI$6,'FIXTURES ONLY'!$A$2:$G$25,6,FALSE)+VLOOKUP(AI$6,'FIXTURES ONLY'!$A$2:$G$25,7,FALSE)+(31*2))/6+(80/8)</f>
        <v>24.713333333333331</v>
      </c>
      <c r="AJ21" s="207">
        <f>(VLOOKUP(AJ$6,'FIXTURES ONLY'!$A$2:$G$25,6,FALSE)+VLOOKUP(AJ$6,'FIXTURES ONLY'!$A$2:$G$25,7,FALSE)+(31*2))/6+(80/8)</f>
        <v>24.67</v>
      </c>
      <c r="AK21" s="177">
        <f>(VLOOKUP(AK$6,'FIXTURES &amp; UG POLE'!$A$2:$G$70,6,FALSE)+VLOOKUP(AK$6,'FIXTURES &amp; UG POLE'!$A$2:$G$70,7,FALSE)+(31*2))/6+(80/8)</f>
        <v>24.136666666666663</v>
      </c>
      <c r="AL21" s="177">
        <f>(VLOOKUP(AL$6,'FIXTURES &amp; UG POLE'!$A$2:$G$70,6,FALSE)+VLOOKUP(AL$6,'FIXTURES &amp; UG POLE'!$A$2:$G$70,7,FALSE)+(31*2))/6+(80/8)</f>
        <v>20.840000000000003</v>
      </c>
      <c r="AM21" s="177">
        <f>(VLOOKUP(AM$6,'FIXTURES &amp; UG POLE'!$A$2:$G$70,6,FALSE)+VLOOKUP(AM$6,'FIXTURES &amp; UG POLE'!$A$2:$G$70,7,FALSE)+(31*2))/6+(80/8)</f>
        <v>24.67</v>
      </c>
      <c r="AN21" s="177">
        <f>(VLOOKUP(AN$6,'FIXTURES ONLY'!$A$2:$G$25,6,FALSE)+VLOOKUP(AN$6,'FIXTURES ONLY'!$A$2:$G$25,7,FALSE)+(31*2))/6+(80/8)</f>
        <v>21.758333333333333</v>
      </c>
      <c r="AO21" s="207">
        <f>('FIXTURES ONLY'!F4+'FIXTURES ONLY'!G4+(31*2))/6+(80/8)</f>
        <v>21.758333333333333</v>
      </c>
      <c r="AP21" s="177">
        <f>+('FIXTURES ONLY'!F8+'FIXTURES ONLY'!G8+(31*2))/6+(80/8)</f>
        <v>21.758333333333333</v>
      </c>
      <c r="AQ21" s="207">
        <f>(VLOOKUP(AQ$6,'FIXTURES ONLY'!$A$2:$G$25,6,FALSE)+VLOOKUP(AQ$6,'FIXTURES ONLY'!$A$2:$G$25,7,FALSE)+(31*2))/6+(80/8)</f>
        <v>21.905000000000001</v>
      </c>
      <c r="AR21" s="207">
        <f>(VLOOKUP(AR$6,'FIXTURES ONLY'!$A$2:$G$25,6,FALSE)+VLOOKUP(AR$6,'FIXTURES ONLY'!$A$2:$G$25,7,FALSE)+(31*2))/6+(80/8)</f>
        <v>22.060000000000002</v>
      </c>
      <c r="AS21" s="177" t="s">
        <v>291</v>
      </c>
      <c r="AT21" s="177">
        <f>(VLOOKUP(AT$6,'FIXTURES ONLY'!$A$2:$G$25,6,FALSE)+VLOOKUP(AT$6,'FIXTURES ONLY'!$A$2:$G$25,7,FALSE)+(31*2))/6+(80/8)</f>
        <v>22.060000000000002</v>
      </c>
      <c r="AU21" s="177">
        <f>(VLOOKUP(AU$6,'FIXTURES ONLY'!$A$2:$G$25,6,FALSE)+VLOOKUP(AU$6,'FIXTURES ONLY'!$A$2:$G$25,7,FALSE)+(31*2))/6+(80/8)</f>
        <v>26.363333333333333</v>
      </c>
      <c r="AV21" s="177">
        <f>(VLOOKUP(AV$6,'FIXTURES ONLY'!$A$2:$G$25,6,FALSE)+VLOOKUP(AV$6,'FIXTURES ONLY'!$A$2:$G$25,7,FALSE)+(31*2))/6+(80/8)</f>
        <v>26.516666666666666</v>
      </c>
      <c r="AW21" s="177">
        <f>(VLOOKUP(AW$6,'FIXTURES &amp; UG POLE'!$A$2:$G$70,6,FALSE)+VLOOKUP(AW$6,'FIXTURES &amp; UG POLE'!$A$2:$G$70,7,FALSE)+(31*2))/6+(80/8)</f>
        <v>24.136666666666663</v>
      </c>
      <c r="AX21" s="177">
        <f>(VLOOKUP(AX$6,'FIXTURES &amp; UG POLE'!$A$2:$G$70,6,FALSE)+VLOOKUP(AX$6,'FIXTURES &amp; UG POLE'!$A$2:$G$70,7,FALSE)+(31*2))/6+(80/8)</f>
        <v>24.713333333333331</v>
      </c>
      <c r="AY21" s="177">
        <f>(VLOOKUP(AY$6,'FIXTURES &amp; UG POLE'!$A$2:$G$70,6,FALSE)+VLOOKUP(AY$6,'FIXTURES &amp; UG POLE'!$A$2:$G$70,7,FALSE)+(31*2))/6+(80/8)</f>
        <v>24.713333333333331</v>
      </c>
      <c r="AZ21" s="177">
        <f>(VLOOKUP(AZ$6,'FIXTURES &amp; UG POLE'!$A$2:$G$70,6,FALSE)+VLOOKUP(AZ$6,'FIXTURES &amp; UG POLE'!$A$2:$G$70,7,FALSE)+(31*2))/6+(80/8)</f>
        <v>24.67</v>
      </c>
      <c r="BA21" s="177">
        <f>(VLOOKUP(BA$6,'FIXTURES &amp; UG POLE'!$A$2:$G$70,6,FALSE)+VLOOKUP(BA$6,'FIXTURES &amp; UG POLE'!$A$2:$G$70,7,FALSE)+(31*2))/6+(80/8)</f>
        <v>22.353333333333332</v>
      </c>
      <c r="BB21" s="177">
        <f>(VLOOKUP(BB$6,'FIXTURES &amp; UG POLE'!$A$2:$G$70,6,FALSE)+VLOOKUP(BB$6,'FIXTURES &amp; UG POLE'!$A$2:$G$70,7,FALSE)+(31*2))/6+(80/8)</f>
        <v>22.185000000000002</v>
      </c>
      <c r="BC21" s="177">
        <f>(VLOOKUP(BC$6,'FIXTURES &amp; UG POLE'!$A$2:$G$70,6,FALSE)+VLOOKUP(BC$6,'FIXTURES &amp; UG POLE'!$A$2:$G$70,7,FALSE)+(31*2))/6+(80/8)</f>
        <v>22.243333333333332</v>
      </c>
      <c r="BD21" s="177">
        <f>(VLOOKUP(BD$6,'FIXTURES &amp; UG POLE'!$A$2:$G$70,6,FALSE)+VLOOKUP(BD$6,'FIXTURES &amp; UG POLE'!$A$2:$G$70,7,FALSE)+(31*2))/6+(80/8)</f>
        <v>21.758333333333333</v>
      </c>
      <c r="BE21" s="177">
        <f>(VLOOKUP(BE$6,'FIXTURES &amp; UG POLE'!$A$2:$G$70,6,FALSE)+VLOOKUP(BE$6,'FIXTURES &amp; UG POLE'!$A$2:$G$70,7,FALSE)+(31*2))/6+(80/8)</f>
        <v>21.905000000000001</v>
      </c>
      <c r="BF21" s="177">
        <f>(VLOOKUP(BF$6,'FIXTURES &amp; UG POLE'!$A$2:$G$70,6,FALSE)+VLOOKUP(BF$6,'FIXTURES &amp; UG POLE'!$A$2:$G$70,7,FALSE)+(31*2))/6+(80/8)</f>
        <v>22.060000000000002</v>
      </c>
      <c r="BG21" s="177">
        <f>(VLOOKUP(BG$6,'FIXTURES &amp; UG POLE'!$A$2:$G$70,6,FALSE)+VLOOKUP(BG$6,'FIXTURES &amp; UG POLE'!$A$2:$G$70,7,FALSE)+(31*2))/6+(80/8)</f>
        <v>22.353333333333332</v>
      </c>
      <c r="BH21" s="177">
        <f>(VLOOKUP(BH$6,'FIXTURES &amp; UG POLE'!$A$2:$G$70,6,FALSE)+VLOOKUP(BH$6,'FIXTURES &amp; UG POLE'!$A$2:$G$70,7,FALSE)+(31*2))/6+(80/8)</f>
        <v>22.185000000000002</v>
      </c>
      <c r="BI21" s="177">
        <f>(VLOOKUP(BI$6,'FIXTURES &amp; UG POLE'!$A$2:$G$70,6,FALSE)+VLOOKUP(BI$6,'FIXTURES &amp; UG POLE'!$A$2:$G$70,7,FALSE)+(31*2))/6+(80/8)</f>
        <v>22.243333333333332</v>
      </c>
      <c r="BJ21" s="177">
        <f>(VLOOKUP(BJ$6,'FIXTURES &amp; UG POLE'!$A$2:$G$70,6,FALSE)+VLOOKUP(BJ$6,'FIXTURES &amp; UG POLE'!$A$2:$G$70,7,FALSE)+(31*2))/6+(80/8)</f>
        <v>26.516666666666666</v>
      </c>
      <c r="BK21" s="177">
        <f>(VLOOKUP(BK$6,'FIXTURES &amp; UG POLE'!$A$2:$G$70,6,FALSE)+VLOOKUP(BK$6,'FIXTURES &amp; UG POLE'!$A$2:$G$70,7,FALSE)+(31*2))/6+(80/8)</f>
        <v>22.018333333333331</v>
      </c>
      <c r="BL21" s="177">
        <f>(VLOOKUP(BL$6,'FIXTURES &amp; UG POLE'!$A$2:$G$70,6,FALSE)+VLOOKUP(BL$6,'FIXTURES &amp; UG POLE'!$A$2:$G$70,7,FALSE)+(31*2))/6+(80/8)</f>
        <v>22.103333333333332</v>
      </c>
      <c r="BM21" s="177">
        <f>(VLOOKUP(BM$6,'FIXTURES &amp; UG POLE'!$A$2:$G$70,6,FALSE)+VLOOKUP(BM$6,'FIXTURES &amp; UG POLE'!$A$2:$G$70,7,FALSE)+(31*2))/6+(80/8)</f>
        <v>22.353333333333332</v>
      </c>
      <c r="BN21" s="177">
        <f>(VLOOKUP(BN$6,'FIXTURES &amp; UG POLE'!$A$2:$G$70,6,FALSE)+VLOOKUP(BN$6,'FIXTURES &amp; UG POLE'!$A$2:$G$70,7,FALSE)+(31*2))/6+(80/8)</f>
        <v>21.758333333333333</v>
      </c>
      <c r="BO21" s="177">
        <f>(VLOOKUP(BO$6,'FIXTURES &amp; UG POLE'!$A$2:$G$70,6,FALSE)+VLOOKUP(BO$6,'FIXTURES &amp; UG POLE'!$A$2:$G$70,7,FALSE)+(31*2))/6+(80/8)</f>
        <v>21.758333333333333</v>
      </c>
      <c r="BP21" s="177">
        <f>(VLOOKUP(BP$6,'FIXTURES &amp; UG POLE'!$A$2:$G$70,6,FALSE)+VLOOKUP(BP$6,'FIXTURES &amp; UG POLE'!$A$2:$G$70,7,FALSE)+(31*2))/6+(80/8)</f>
        <v>22.018333333333331</v>
      </c>
      <c r="BQ21" s="177">
        <f>(VLOOKUP(BQ$6,'FIXTURES &amp; UG POLE'!$A$2:$G$70,6,FALSE)+VLOOKUP(BQ$6,'FIXTURES &amp; UG POLE'!$A$2:$G$70,7,FALSE)+(31*2))/6+(80/8)</f>
        <v>22.103333333333332</v>
      </c>
      <c r="BR21" s="177">
        <f>(VLOOKUP(BR$6,'FIXTURES &amp; UG POLE'!$A$2:$G$70,6,FALSE)+VLOOKUP(BR$6,'FIXTURES &amp; UG POLE'!$A$2:$G$70,7,FALSE)+(31*2))/6+(80/8)</f>
        <v>22.353333333333332</v>
      </c>
      <c r="BS21" s="177">
        <f>(VLOOKUP(BS$6,'FIXTURES &amp; UG POLE'!$A$2:$G$70,6,FALSE)+VLOOKUP(BS$6,'FIXTURES &amp; UG POLE'!$A$2:$G$70,7,FALSE)+(31*2))/6+(80/8)</f>
        <v>22.103333333333332</v>
      </c>
      <c r="BT21" s="177">
        <f>(VLOOKUP(BT$6,'FIXTURES &amp; UG POLE'!$A$2:$G$70,6,FALSE)+VLOOKUP(BT$6,'FIXTURES &amp; UG POLE'!$A$2:$G$70,7,FALSE)+(31*2))/6+(80/8)</f>
        <v>22.353333333333332</v>
      </c>
      <c r="BU21" s="177">
        <f>(VLOOKUP(BU$6,'FIXTURES &amp; UG POLE'!$A$2:$G$70,6,FALSE)+VLOOKUP(BU$6,'FIXTURES &amp; UG POLE'!$A$2:$G$70,7,FALSE)+(31*2))/6+(80/8)</f>
        <v>22.018333333333331</v>
      </c>
      <c r="BV21" s="177">
        <f>(VLOOKUP(BV$6,'FIXTURES &amp; UG POLE'!$A$2:$G$70,6,FALSE)+VLOOKUP(BV$6,'FIXTURES &amp; UG POLE'!$A$2:$G$70,7,FALSE)+(31*2))/6+(80/8)</f>
        <v>22.103333333333332</v>
      </c>
      <c r="BW21" s="177">
        <f>(VLOOKUP(BW$6,'FIXTURES &amp; UG POLE'!$A$2:$G$70,6,FALSE)+VLOOKUP(BW$6,'FIXTURES &amp; UG POLE'!$A$2:$G$70,7,FALSE)+(31*2))/6+(80/8)</f>
        <v>22.018333333333331</v>
      </c>
      <c r="BX21" s="177">
        <f>(VLOOKUP(BX$6,'FIXTURES &amp; UG POLE'!$A$2:$G$70,6,FALSE)+VLOOKUP(BX$6,'FIXTURES &amp; UG POLE'!$A$2:$G$70,7,FALSE)+(31*2))/6+(80/8)</f>
        <v>22.103333333333332</v>
      </c>
      <c r="BY21" s="177"/>
      <c r="BZ21" s="177"/>
      <c r="CA21" s="177">
        <v>0</v>
      </c>
      <c r="CB21" s="226">
        <v>0</v>
      </c>
      <c r="CC21" s="177">
        <f>(VLOOKUP(CC$6,'FIXTURES ONLY'!$A$2:$G$29,6,FALSE)+VLOOKUP(CC$6,'FIXTURES ONLY'!$A$2:$G$29,7,FALSE)+(31*2))/6+(80/8)</f>
        <v>22.018333333333331</v>
      </c>
      <c r="CD21" s="177">
        <f>(VLOOKUP(CD$6,'FIXTURES ONLY'!$A$2:$G$29,6,FALSE)+VLOOKUP(CD$6,'FIXTURES ONLY'!$A$2:$G$29,7,FALSE)+(31*2))/6+(80/8)</f>
        <v>22.103333333333332</v>
      </c>
      <c r="CE21" s="177">
        <f>(VLOOKUP(CE$6,'FIXTURES ONLY'!$A$2:$G$29,6,FALSE)+VLOOKUP(CE$6,'FIXTURES ONLY'!$A$2:$G$29,7,FALSE)+(31*2))/6+(80/8)</f>
        <v>22.018333333333331</v>
      </c>
      <c r="CF21" s="177">
        <f>(VLOOKUP(CF$6,'FIXTURES ONLY'!$A$2:$G$29,6,FALSE)+VLOOKUP(CF$6,'FIXTURES ONLY'!$A$2:$G$29,7,FALSE)+(31*2))/6+(80/8)</f>
        <v>22.103333333333332</v>
      </c>
      <c r="CG21" s="177"/>
      <c r="CH21" s="177"/>
      <c r="CI21" s="177" t="e">
        <f>(VLOOKUP(CI$6,'FIXTURES ONLY'!$A$2:$G$29,6,FALSE)+VLOOKUP(CI$6,'FIXTURES ONLY'!$A$2:$G$29,7,FALSE)+(31*2))/6+(80/8)</f>
        <v>#N/A</v>
      </c>
      <c r="CJ21" s="177" t="s">
        <v>291</v>
      </c>
      <c r="CK21" s="177" t="s">
        <v>291</v>
      </c>
      <c r="CL21" s="107"/>
      <c r="CM21" s="310"/>
      <c r="CN21" s="233"/>
      <c r="CO21" s="233"/>
      <c r="CP21" s="233"/>
    </row>
    <row r="22" spans="1:102" ht="16.5" customHeight="1" x14ac:dyDescent="0.25">
      <c r="A22" s="283" t="s">
        <v>351</v>
      </c>
      <c r="B22" s="283"/>
      <c r="C22" s="221"/>
      <c r="D22" s="177"/>
      <c r="E22" s="221"/>
      <c r="F22" s="177"/>
      <c r="G22" s="221"/>
      <c r="H22" s="177"/>
      <c r="I22" s="221"/>
      <c r="J22" s="221"/>
      <c r="K22" s="221"/>
      <c r="L22" s="177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177"/>
      <c r="Z22" s="177"/>
      <c r="AA22" s="177"/>
      <c r="AB22" s="223"/>
      <c r="AC22" s="223"/>
      <c r="AD22" s="223"/>
      <c r="AE22" s="223"/>
      <c r="AF22" s="223"/>
      <c r="AG22" s="223"/>
      <c r="AH22" s="223"/>
      <c r="AI22" s="223"/>
      <c r="AJ22" s="223"/>
      <c r="AK22" s="221"/>
      <c r="AL22" s="221"/>
      <c r="AM22" s="221"/>
      <c r="AN22" s="217"/>
      <c r="AO22" s="217"/>
      <c r="AP22" s="217"/>
      <c r="AQ22" s="217"/>
      <c r="AR22" s="217"/>
      <c r="AS22" s="217"/>
      <c r="AT22" s="217"/>
      <c r="AU22" s="217"/>
      <c r="AV22" s="217"/>
      <c r="AW22" s="177">
        <v>7</v>
      </c>
      <c r="AX22" s="177">
        <v>7</v>
      </c>
      <c r="AY22" s="177">
        <v>13.06</v>
      </c>
      <c r="AZ22" s="177">
        <v>7</v>
      </c>
      <c r="BA22" s="177">
        <v>0</v>
      </c>
      <c r="BB22" s="177">
        <v>0</v>
      </c>
      <c r="BC22" s="177">
        <v>0</v>
      </c>
      <c r="BD22" s="177">
        <v>0</v>
      </c>
      <c r="BE22" s="177">
        <v>0</v>
      </c>
      <c r="BF22" s="177">
        <v>0</v>
      </c>
      <c r="BG22" s="177">
        <v>0</v>
      </c>
      <c r="BH22" s="177">
        <v>0</v>
      </c>
      <c r="BI22" s="177">
        <v>0</v>
      </c>
      <c r="BJ22" s="177">
        <v>0</v>
      </c>
      <c r="BK22" s="177">
        <v>0</v>
      </c>
      <c r="BL22" s="177">
        <v>0</v>
      </c>
      <c r="BM22" s="177">
        <v>0</v>
      </c>
      <c r="BN22" s="177">
        <v>0</v>
      </c>
      <c r="BO22" s="177">
        <v>0</v>
      </c>
      <c r="BP22" s="177">
        <v>0</v>
      </c>
      <c r="BQ22" s="177">
        <v>0</v>
      </c>
      <c r="BR22" s="177">
        <v>0</v>
      </c>
      <c r="BS22" s="177">
        <v>0</v>
      </c>
      <c r="BT22" s="177">
        <v>0</v>
      </c>
      <c r="BU22" s="177">
        <v>0</v>
      </c>
      <c r="BV22" s="177">
        <v>0</v>
      </c>
      <c r="BW22" s="177">
        <v>0</v>
      </c>
      <c r="BX22" s="177">
        <v>0</v>
      </c>
      <c r="BY22" s="221"/>
      <c r="BZ22" s="221"/>
      <c r="CA22" s="221"/>
      <c r="CB22" s="225"/>
      <c r="CC22" s="217"/>
      <c r="CD22" s="217"/>
      <c r="CE22" s="217"/>
      <c r="CF22" s="217"/>
      <c r="CG22" s="217"/>
      <c r="CH22" s="217"/>
      <c r="CI22" s="217"/>
      <c r="CJ22" s="217"/>
      <c r="CK22" s="217"/>
      <c r="CL22" s="95"/>
      <c r="CM22" s="233"/>
      <c r="CN22" s="233"/>
      <c r="CO22" s="233"/>
      <c r="CP22" s="233"/>
    </row>
    <row r="23" spans="1:102" ht="43.9" customHeight="1" thickBot="1" x14ac:dyDescent="0.3">
      <c r="A23" s="328" t="s">
        <v>541</v>
      </c>
      <c r="B23" s="328"/>
      <c r="C23" s="287">
        <f t="shared" ref="C23:M23" si="42">(C17+C19+C21+C22)/12</f>
        <v>58.055587311111118</v>
      </c>
      <c r="D23" s="288">
        <f t="shared" ref="D23" si="43">(D17+D19+D21)/12</f>
        <v>23.238504311111114</v>
      </c>
      <c r="E23" s="287">
        <f t="shared" si="42"/>
        <v>53.953492200000007</v>
      </c>
      <c r="F23" s="288">
        <f t="shared" ref="F23" si="44">(F17+F19+F21)/12</f>
        <v>19.136409200000003</v>
      </c>
      <c r="G23" s="287">
        <f t="shared" si="42"/>
        <v>50.583434111111124</v>
      </c>
      <c r="H23" s="288">
        <f t="shared" ref="H23" si="45">(H17+H19+H21)/12</f>
        <v>15.766351111111112</v>
      </c>
      <c r="I23" s="287">
        <f t="shared" si="42"/>
        <v>70.223125911111126</v>
      </c>
      <c r="J23" s="287">
        <f t="shared" si="42"/>
        <v>65.328289200000015</v>
      </c>
      <c r="K23" s="287">
        <f t="shared" si="42"/>
        <v>62.257581911111117</v>
      </c>
      <c r="L23" s="289">
        <f t="shared" ref="L23" si="46">(L17+L19+L21)/12</f>
        <v>8.2595575999999991</v>
      </c>
      <c r="M23" s="287">
        <f t="shared" si="42"/>
        <v>33.627145844444449</v>
      </c>
      <c r="N23" s="287">
        <f t="shared" ref="N23" si="47">(N17+N19+N21+N22)/12</f>
        <v>32.002749844444452</v>
      </c>
      <c r="O23" s="287">
        <f t="shared" ref="O23:R23" si="48">(O17+O19+O21+O22)/12</f>
        <v>49.432585844444446</v>
      </c>
      <c r="P23" s="287">
        <f t="shared" si="48"/>
        <v>49.01326437777778</v>
      </c>
      <c r="Q23" s="287">
        <f t="shared" si="48"/>
        <v>48.774437444444452</v>
      </c>
      <c r="R23" s="287">
        <f t="shared" si="48"/>
        <v>49.489544377777783</v>
      </c>
      <c r="S23" s="287">
        <f t="shared" ref="S23:X23" si="49">(S17+S19+S21+S22)/12</f>
        <v>34.526061311111114</v>
      </c>
      <c r="T23" s="287">
        <f t="shared" si="49"/>
        <v>32.876563844444455</v>
      </c>
      <c r="U23" s="287">
        <f t="shared" si="49"/>
        <v>32.948163577777784</v>
      </c>
      <c r="V23" s="287">
        <f t="shared" si="49"/>
        <v>32.399030111111117</v>
      </c>
      <c r="W23" s="287">
        <f t="shared" si="49"/>
        <v>30.764173844444453</v>
      </c>
      <c r="X23" s="287">
        <f t="shared" si="49"/>
        <v>30.027155977777777</v>
      </c>
      <c r="Y23" s="288">
        <f t="shared" ref="Y23" si="50">(Y17+Y19+Y21)/12</f>
        <v>11.178326444444444</v>
      </c>
      <c r="Z23" s="288">
        <f t="shared" ref="Z23" si="51">(Z17+Z19+Z21)/12</f>
        <v>21.310925511111112</v>
      </c>
      <c r="AA23" s="288">
        <f t="shared" ref="AA23:AC23" si="52">(AA17+AA19+AA21)/12</f>
        <v>13.955196311111109</v>
      </c>
      <c r="AB23" s="288">
        <f t="shared" si="52"/>
        <v>21.35837711111111</v>
      </c>
      <c r="AC23" s="288">
        <f t="shared" si="52"/>
        <v>16.463540399999999</v>
      </c>
      <c r="AD23" s="288">
        <f t="shared" ref="AD23:AV23" si="53">(AD17+AD19+AD21)/12</f>
        <v>13.392833111111109</v>
      </c>
      <c r="AE23" s="288">
        <f t="shared" ref="AE23:AF23" si="54">(AE17+AE19+AE21)/12</f>
        <v>15.289238888888889</v>
      </c>
      <c r="AF23" s="288">
        <f t="shared" si="54"/>
        <v>19.715470711111113</v>
      </c>
      <c r="AG23" s="288">
        <f t="shared" ref="AG23:AH23" si="55">(AG17+AG19+AG21)/12</f>
        <v>37.873547733333332</v>
      </c>
      <c r="AH23" s="288">
        <f t="shared" si="55"/>
        <v>17.176245688888894</v>
      </c>
      <c r="AI23" s="288">
        <f t="shared" ref="AI23:AJ23" si="56">(AI17+AI19+AI21)/12</f>
        <v>20.597173911111113</v>
      </c>
      <c r="AJ23" s="288">
        <f t="shared" si="56"/>
        <v>43.742960933333329</v>
      </c>
      <c r="AK23" s="287">
        <f>(AK17+AK19+AK21+AK22)/12</f>
        <v>51.993328688888901</v>
      </c>
      <c r="AL23" s="287">
        <f>(AL17+AL19+AL21+AL22)/12</f>
        <v>54.68152553333335</v>
      </c>
      <c r="AM23" s="287">
        <f>(AM17+AM19+AM21+AM22)/12</f>
        <v>78.560043933333333</v>
      </c>
      <c r="AN23" s="287">
        <f t="shared" si="53"/>
        <v>11.750487377777779</v>
      </c>
      <c r="AO23" s="287">
        <f t="shared" si="53"/>
        <v>13.145295644444445</v>
      </c>
      <c r="AP23" s="287">
        <f t="shared" si="53"/>
        <v>13.562305244444445</v>
      </c>
      <c r="AQ23" s="287">
        <f t="shared" si="53"/>
        <v>16.354496399999999</v>
      </c>
      <c r="AR23" s="287">
        <f t="shared" si="53"/>
        <v>20.197866133333331</v>
      </c>
      <c r="AS23" s="290">
        <v>29.46</v>
      </c>
      <c r="AT23" s="287">
        <f t="shared" si="53"/>
        <v>20.289594133333335</v>
      </c>
      <c r="AU23" s="287">
        <f t="shared" si="53"/>
        <v>39.345913777777781</v>
      </c>
      <c r="AV23" s="287">
        <f t="shared" si="53"/>
        <v>42.876686755555561</v>
      </c>
      <c r="AW23" s="287">
        <f>(AW17+AW19+AW21)/12+AW22</f>
        <v>22.289238888888889</v>
      </c>
      <c r="AX23" s="287">
        <f t="shared" ref="AX23:BX23" si="57">(AX17+AX19+AX21)/12+AX22</f>
        <v>26.715470711111113</v>
      </c>
      <c r="AY23" s="287">
        <f t="shared" si="57"/>
        <v>32.775470711111112</v>
      </c>
      <c r="AZ23" s="287">
        <f t="shared" si="57"/>
        <v>44.873547733333332</v>
      </c>
      <c r="BA23" s="287">
        <f t="shared" si="57"/>
        <v>62.257581911111117</v>
      </c>
      <c r="BB23" s="287">
        <f t="shared" si="57"/>
        <v>65.328289200000015</v>
      </c>
      <c r="BC23" s="287">
        <f t="shared" si="57"/>
        <v>70.223125911111126</v>
      </c>
      <c r="BD23" s="287">
        <f t="shared" si="57"/>
        <v>62.427054044444446</v>
      </c>
      <c r="BE23" s="287">
        <f t="shared" si="57"/>
        <v>65.219245200000003</v>
      </c>
      <c r="BF23" s="287">
        <f t="shared" si="57"/>
        <v>69.062614933333336</v>
      </c>
      <c r="BG23" s="287">
        <f t="shared" si="57"/>
        <v>50.583434111111124</v>
      </c>
      <c r="BH23" s="287">
        <f t="shared" si="57"/>
        <v>53.953492200000007</v>
      </c>
      <c r="BI23" s="287">
        <f t="shared" si="57"/>
        <v>58.055587311111118</v>
      </c>
      <c r="BJ23" s="287">
        <f t="shared" si="57"/>
        <v>77.693769755555564</v>
      </c>
      <c r="BK23" s="287">
        <f t="shared" si="57"/>
        <v>30.027155977777777</v>
      </c>
      <c r="BL23" s="287">
        <f t="shared" si="57"/>
        <v>30.764173844444453</v>
      </c>
      <c r="BM23" s="287">
        <f t="shared" si="57"/>
        <v>32.399030111111117</v>
      </c>
      <c r="BN23" s="287">
        <f t="shared" si="57"/>
        <v>29.90431957777778</v>
      </c>
      <c r="BO23" s="287">
        <f t="shared" si="57"/>
        <v>32.40938944444445</v>
      </c>
      <c r="BP23" s="287">
        <f t="shared" si="57"/>
        <v>32.948163577777784</v>
      </c>
      <c r="BQ23" s="287">
        <f t="shared" si="57"/>
        <v>32.876563844444455</v>
      </c>
      <c r="BR23" s="287">
        <f t="shared" si="57"/>
        <v>34.526061311111114</v>
      </c>
      <c r="BS23" s="287">
        <f t="shared" si="57"/>
        <v>34.102014644444445</v>
      </c>
      <c r="BT23" s="287">
        <f t="shared" si="57"/>
        <v>35.646372777777785</v>
      </c>
      <c r="BU23" s="287">
        <f t="shared" si="57"/>
        <v>48.96034437777778</v>
      </c>
      <c r="BV23" s="287">
        <f t="shared" si="57"/>
        <v>48.245237444444449</v>
      </c>
      <c r="BW23" s="287">
        <f t="shared" si="57"/>
        <v>48.484064377777791</v>
      </c>
      <c r="BX23" s="287">
        <f t="shared" si="57"/>
        <v>48.903385844444443</v>
      </c>
      <c r="BY23" s="287">
        <f t="shared" ref="BY23:BZ23" si="58">(BY17+BY19+BY21+BY22)/12</f>
        <v>4.9069874000000002</v>
      </c>
      <c r="BZ23" s="287">
        <f t="shared" si="58"/>
        <v>4.2442526000000003</v>
      </c>
      <c r="CA23" s="287">
        <f t="shared" ref="CA23:CB23" si="59">(CA17+CA19+CA21+CA22)/12</f>
        <v>7.6109935999999996</v>
      </c>
      <c r="CB23" s="291">
        <f t="shared" si="59"/>
        <v>7.6109935999999996</v>
      </c>
      <c r="CC23" s="287">
        <f t="shared" ref="CC23:CI23" si="60">(CC17+CC19+CC21)/12</f>
        <v>43.301633977777783</v>
      </c>
      <c r="CD23" s="287">
        <f t="shared" si="60"/>
        <v>43.720955444444449</v>
      </c>
      <c r="CE23" s="287">
        <f t="shared" si="60"/>
        <v>43.777913977777779</v>
      </c>
      <c r="CF23" s="287">
        <f t="shared" si="60"/>
        <v>43.062807044444448</v>
      </c>
      <c r="CG23" s="287">
        <f t="shared" si="60"/>
        <v>5.1824304000000003</v>
      </c>
      <c r="CH23" s="287">
        <f t="shared" si="60"/>
        <v>5.7116304000000007</v>
      </c>
      <c r="CI23" s="287" t="e">
        <f t="shared" si="60"/>
        <v>#N/A</v>
      </c>
      <c r="CJ23" s="290">
        <v>9.57</v>
      </c>
      <c r="CK23" s="290">
        <v>13.93</v>
      </c>
      <c r="CL23" s="95"/>
      <c r="CM23" s="233"/>
      <c r="CN23" s="233"/>
      <c r="CO23" s="233"/>
      <c r="CP23" s="233"/>
    </row>
    <row r="24" spans="1:102" ht="25.15" customHeight="1" x14ac:dyDescent="0.2">
      <c r="A24" s="233"/>
      <c r="B24" s="233"/>
      <c r="C24" s="233"/>
      <c r="D24" s="233"/>
      <c r="E24" s="233"/>
      <c r="F24" s="233"/>
      <c r="G24" s="233"/>
      <c r="H24" s="233"/>
      <c r="I24" s="220"/>
      <c r="J24" s="220"/>
      <c r="K24" s="220"/>
      <c r="L24" s="233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33"/>
      <c r="Z24" s="233"/>
      <c r="AA24" s="233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385"/>
      <c r="AN24" s="13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95"/>
      <c r="CM24" s="233"/>
      <c r="CN24" s="233"/>
      <c r="CO24" s="233"/>
      <c r="CP24" s="233"/>
    </row>
    <row r="25" spans="1:102" s="233" customFormat="1" ht="36.6" customHeight="1" x14ac:dyDescent="0.25">
      <c r="A25" s="241"/>
      <c r="B25" s="329"/>
      <c r="C25" s="276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</row>
    <row r="26" spans="1:102" s="233" customFormat="1" ht="36.6" customHeight="1" x14ac:dyDescent="0.25">
      <c r="A26" s="241"/>
      <c r="B26" s="329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</row>
    <row r="27" spans="1:102" ht="25.15" customHeight="1" thickBot="1" x14ac:dyDescent="0.3">
      <c r="A27" s="233"/>
      <c r="B27" s="329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</row>
    <row r="28" spans="1:102" ht="25.15" customHeight="1" thickBot="1" x14ac:dyDescent="0.3">
      <c r="A28" s="233" t="s">
        <v>520</v>
      </c>
      <c r="B28" s="330" t="s">
        <v>396</v>
      </c>
      <c r="C28" s="331" t="s">
        <v>467</v>
      </c>
      <c r="D28" s="3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</row>
    <row r="29" spans="1:102" ht="25.15" customHeight="1" thickBot="1" x14ac:dyDescent="0.35">
      <c r="A29" s="333">
        <v>201</v>
      </c>
      <c r="B29" s="334" t="s">
        <v>397</v>
      </c>
      <c r="C29" s="170">
        <v>869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</row>
    <row r="30" spans="1:102" ht="25.15" customHeight="1" thickBot="1" x14ac:dyDescent="0.35">
      <c r="A30" s="333">
        <v>203</v>
      </c>
      <c r="B30" s="334" t="s">
        <v>398</v>
      </c>
      <c r="C30" s="170">
        <v>40795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</row>
    <row r="31" spans="1:102" ht="25.15" customHeight="1" thickBot="1" x14ac:dyDescent="0.35">
      <c r="A31" s="333">
        <v>204</v>
      </c>
      <c r="B31" s="334" t="s">
        <v>399</v>
      </c>
      <c r="C31" s="170">
        <v>41062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95"/>
      <c r="AN31" s="95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</row>
    <row r="32" spans="1:102" ht="25.15" customHeight="1" thickBot="1" x14ac:dyDescent="0.35">
      <c r="A32" s="333">
        <v>206</v>
      </c>
      <c r="B32" s="334" t="s">
        <v>400</v>
      </c>
      <c r="C32" s="170">
        <v>876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95"/>
      <c r="AN32" s="95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</row>
    <row r="33" spans="1:94" ht="25.15" customHeight="1" thickBot="1" x14ac:dyDescent="0.35">
      <c r="A33" s="333">
        <v>207</v>
      </c>
      <c r="B33" s="334" t="s">
        <v>401</v>
      </c>
      <c r="C33" s="170">
        <v>8335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95"/>
      <c r="AN33" s="95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</row>
    <row r="34" spans="1:94" ht="25.15" customHeight="1" thickBot="1" x14ac:dyDescent="0.35">
      <c r="A34" s="333">
        <v>208</v>
      </c>
      <c r="B34" s="334" t="s">
        <v>402</v>
      </c>
      <c r="C34" s="170">
        <v>16204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95"/>
      <c r="AN34" s="95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</row>
    <row r="35" spans="1:94" ht="25.15" customHeight="1" thickBot="1" x14ac:dyDescent="0.35">
      <c r="A35" s="333">
        <v>209</v>
      </c>
      <c r="B35" s="334" t="s">
        <v>403</v>
      </c>
      <c r="C35" s="170">
        <v>467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95"/>
      <c r="AN35" s="95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</row>
    <row r="36" spans="1:94" ht="25.15" customHeight="1" thickBot="1" x14ac:dyDescent="0.35">
      <c r="A36" s="333">
        <v>210</v>
      </c>
      <c r="B36" s="334" t="s">
        <v>404</v>
      </c>
      <c r="C36" s="170">
        <v>3801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95"/>
      <c r="AN36" s="95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</row>
    <row r="37" spans="1:94" ht="25.15" customHeight="1" thickBot="1" x14ac:dyDescent="0.35">
      <c r="A37" s="333">
        <v>252</v>
      </c>
      <c r="B37" s="334" t="s">
        <v>405</v>
      </c>
      <c r="C37" s="170">
        <v>44248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95"/>
      <c r="AN37" s="95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</row>
    <row r="38" spans="1:94" ht="25.15" customHeight="1" thickBot="1" x14ac:dyDescent="0.35">
      <c r="A38" s="333">
        <v>266</v>
      </c>
      <c r="B38" s="334" t="s">
        <v>406</v>
      </c>
      <c r="C38" s="170">
        <v>24476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95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</row>
    <row r="39" spans="1:94" ht="25.15" customHeight="1" thickBot="1" x14ac:dyDescent="0.35">
      <c r="A39" s="333">
        <v>267</v>
      </c>
      <c r="B39" s="334" t="s">
        <v>407</v>
      </c>
      <c r="C39" s="170">
        <v>27378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95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</row>
    <row r="40" spans="1:94" ht="25.15" customHeight="1" thickBot="1" x14ac:dyDescent="0.35">
      <c r="A40" s="333">
        <v>274</v>
      </c>
      <c r="B40" s="334" t="s">
        <v>408</v>
      </c>
      <c r="C40" s="169">
        <v>201421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233"/>
      <c r="CM40" s="233"/>
      <c r="CN40" s="233"/>
      <c r="CO40" s="233"/>
      <c r="CP40" s="233"/>
    </row>
    <row r="41" spans="1:94" ht="25.15" customHeight="1" thickBot="1" x14ac:dyDescent="0.35">
      <c r="A41" s="333">
        <v>275</v>
      </c>
      <c r="B41" s="334" t="s">
        <v>409</v>
      </c>
      <c r="C41" s="170">
        <v>6127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95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</row>
    <row r="42" spans="1:94" ht="25.15" customHeight="1" thickBot="1" x14ac:dyDescent="0.35">
      <c r="A42" s="333">
        <v>276</v>
      </c>
      <c r="B42" s="334" t="s">
        <v>410</v>
      </c>
      <c r="C42" s="170">
        <v>15870</v>
      </c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95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</row>
    <row r="43" spans="1:94" ht="25.15" customHeight="1" thickBot="1" x14ac:dyDescent="0.35">
      <c r="A43" s="333">
        <v>277</v>
      </c>
      <c r="B43" s="334" t="s">
        <v>411</v>
      </c>
      <c r="C43" s="170">
        <v>27557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95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</row>
    <row r="44" spans="1:94" ht="25.15" customHeight="1" thickBot="1" x14ac:dyDescent="0.35">
      <c r="A44" s="333">
        <v>278</v>
      </c>
      <c r="B44" s="334" t="s">
        <v>412</v>
      </c>
      <c r="C44" s="170">
        <v>160</v>
      </c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95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</row>
    <row r="45" spans="1:94" ht="25.15" customHeight="1" thickBot="1" x14ac:dyDescent="0.35">
      <c r="A45" s="333">
        <v>279</v>
      </c>
      <c r="B45" s="334" t="s">
        <v>413</v>
      </c>
      <c r="C45" s="170">
        <v>115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95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</row>
    <row r="46" spans="1:94" ht="21" thickBot="1" x14ac:dyDescent="0.35">
      <c r="A46" s="333">
        <v>280</v>
      </c>
      <c r="B46" s="334" t="s">
        <v>414</v>
      </c>
      <c r="C46" s="170">
        <v>545</v>
      </c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95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</row>
    <row r="47" spans="1:94" ht="21" thickBot="1" x14ac:dyDescent="0.35">
      <c r="A47" s="333">
        <v>281</v>
      </c>
      <c r="B47" s="334" t="s">
        <v>415</v>
      </c>
      <c r="C47" s="170">
        <v>2895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95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</row>
    <row r="48" spans="1:94" ht="21" thickBot="1" x14ac:dyDescent="0.35">
      <c r="A48" s="333">
        <v>282</v>
      </c>
      <c r="B48" s="334" t="s">
        <v>416</v>
      </c>
      <c r="C48" s="170">
        <v>1253</v>
      </c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95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</row>
    <row r="49" spans="1:94" ht="21" thickBot="1" x14ac:dyDescent="0.35">
      <c r="A49" s="333">
        <v>283</v>
      </c>
      <c r="B49" s="334" t="s">
        <v>417</v>
      </c>
      <c r="C49" s="170">
        <v>968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95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</row>
    <row r="50" spans="1:94" ht="21" thickBot="1" x14ac:dyDescent="0.35">
      <c r="A50" s="333">
        <v>314</v>
      </c>
      <c r="B50" s="334" t="s">
        <v>418</v>
      </c>
      <c r="C50" s="170">
        <v>5664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95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</row>
    <row r="51" spans="1:94" ht="21" thickBot="1" x14ac:dyDescent="0.35">
      <c r="A51" s="333">
        <v>315</v>
      </c>
      <c r="B51" s="334" t="s">
        <v>419</v>
      </c>
      <c r="C51" s="170">
        <v>5651</v>
      </c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95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</row>
    <row r="52" spans="1:94" ht="21" thickBot="1" x14ac:dyDescent="0.35">
      <c r="A52" s="333">
        <v>318</v>
      </c>
      <c r="B52" s="334" t="s">
        <v>420</v>
      </c>
      <c r="C52" s="170">
        <v>592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95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</row>
    <row r="53" spans="1:94" ht="21" thickBot="1" x14ac:dyDescent="0.35">
      <c r="A53" s="333">
        <v>348</v>
      </c>
      <c r="B53" s="334" t="s">
        <v>421</v>
      </c>
      <c r="C53" s="170">
        <v>455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95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</row>
    <row r="54" spans="1:94" ht="21" thickBot="1" x14ac:dyDescent="0.35">
      <c r="A54" s="333">
        <v>349</v>
      </c>
      <c r="B54" s="334" t="s">
        <v>422</v>
      </c>
      <c r="C54" s="170">
        <v>198</v>
      </c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95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</row>
    <row r="55" spans="1:94" ht="21" thickBot="1" x14ac:dyDescent="0.35">
      <c r="A55" s="333">
        <v>400</v>
      </c>
      <c r="B55" s="334" t="s">
        <v>423</v>
      </c>
      <c r="C55" s="170">
        <v>580</v>
      </c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95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</row>
    <row r="56" spans="1:94" ht="21" thickBot="1" x14ac:dyDescent="0.35">
      <c r="A56" s="333">
        <v>401</v>
      </c>
      <c r="B56" s="334" t="s">
        <v>424</v>
      </c>
      <c r="C56" s="170">
        <v>97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69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233"/>
      <c r="CM56" s="233"/>
      <c r="CN56" s="233"/>
      <c r="CO56" s="233"/>
      <c r="CP56" s="233"/>
    </row>
    <row r="57" spans="1:94" ht="21" thickBot="1" x14ac:dyDescent="0.35">
      <c r="A57" s="333">
        <v>412</v>
      </c>
      <c r="B57" s="334" t="s">
        <v>425</v>
      </c>
      <c r="C57" s="170">
        <v>2580</v>
      </c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95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</row>
    <row r="58" spans="1:94" ht="21" thickBot="1" x14ac:dyDescent="0.35">
      <c r="A58" s="333">
        <v>413</v>
      </c>
      <c r="B58" s="334" t="s">
        <v>426</v>
      </c>
      <c r="C58" s="170">
        <v>28986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95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</row>
    <row r="59" spans="1:94" ht="21" thickBot="1" x14ac:dyDescent="0.35">
      <c r="A59" s="333">
        <v>415</v>
      </c>
      <c r="B59" s="334" t="s">
        <v>427</v>
      </c>
      <c r="C59" s="170">
        <v>550</v>
      </c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95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</row>
    <row r="60" spans="1:94" ht="21" thickBot="1" x14ac:dyDescent="0.35">
      <c r="A60" s="333">
        <v>416</v>
      </c>
      <c r="B60" s="334" t="s">
        <v>428</v>
      </c>
      <c r="C60" s="170">
        <v>23042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95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</row>
    <row r="61" spans="1:94" ht="21" thickBot="1" x14ac:dyDescent="0.35">
      <c r="A61" s="333">
        <v>417</v>
      </c>
      <c r="B61" s="334" t="s">
        <v>429</v>
      </c>
      <c r="C61" s="170">
        <v>523</v>
      </c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95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</row>
    <row r="62" spans="1:94" ht="21" thickBot="1" x14ac:dyDescent="0.35">
      <c r="A62" s="333">
        <v>419</v>
      </c>
      <c r="B62" s="334" t="s">
        <v>430</v>
      </c>
      <c r="C62" s="170">
        <v>1362</v>
      </c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95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</row>
    <row r="63" spans="1:94" ht="21" thickBot="1" x14ac:dyDescent="0.35">
      <c r="A63" s="333">
        <v>420</v>
      </c>
      <c r="B63" s="334" t="s">
        <v>431</v>
      </c>
      <c r="C63" s="170">
        <v>708</v>
      </c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95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</row>
    <row r="64" spans="1:94" ht="21" thickBot="1" x14ac:dyDescent="0.35">
      <c r="A64" s="333">
        <v>421</v>
      </c>
      <c r="B64" s="334" t="s">
        <v>432</v>
      </c>
      <c r="C64" s="170">
        <v>2311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95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</row>
    <row r="65" spans="1:94" ht="21" thickBot="1" x14ac:dyDescent="0.35">
      <c r="A65" s="333">
        <v>422</v>
      </c>
      <c r="B65" s="334" t="s">
        <v>433</v>
      </c>
      <c r="C65" s="170">
        <v>5172</v>
      </c>
      <c r="D65" s="95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95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</row>
    <row r="66" spans="1:94" ht="21" thickBot="1" x14ac:dyDescent="0.35">
      <c r="A66" s="333">
        <v>423</v>
      </c>
      <c r="B66" s="334" t="s">
        <v>434</v>
      </c>
      <c r="C66" s="170">
        <v>266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95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</row>
    <row r="67" spans="1:94" ht="21" thickBot="1" x14ac:dyDescent="0.35">
      <c r="A67" s="333">
        <v>424</v>
      </c>
      <c r="B67" s="334" t="s">
        <v>435</v>
      </c>
      <c r="C67" s="170">
        <v>6431</v>
      </c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95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</row>
    <row r="68" spans="1:94" ht="21" thickBot="1" x14ac:dyDescent="0.35">
      <c r="A68" s="333">
        <v>425</v>
      </c>
      <c r="B68" s="334" t="s">
        <v>436</v>
      </c>
      <c r="C68" s="170">
        <v>382</v>
      </c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95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</row>
    <row r="69" spans="1:94" ht="21" thickBot="1" x14ac:dyDescent="0.35">
      <c r="A69" s="333">
        <v>426</v>
      </c>
      <c r="B69" s="334" t="s">
        <v>437</v>
      </c>
      <c r="C69" s="170">
        <v>421</v>
      </c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95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3"/>
      <c r="CN69" s="233"/>
      <c r="CO69" s="233"/>
      <c r="CP69" s="233"/>
    </row>
    <row r="70" spans="1:94" ht="21" thickBot="1" x14ac:dyDescent="0.35">
      <c r="A70" s="333">
        <v>427</v>
      </c>
      <c r="B70" s="334" t="s">
        <v>438</v>
      </c>
      <c r="C70" s="170">
        <v>631</v>
      </c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95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</row>
    <row r="71" spans="1:94" ht="21" thickBot="1" x14ac:dyDescent="0.35">
      <c r="A71" s="333">
        <v>428</v>
      </c>
      <c r="B71" s="334" t="s">
        <v>439</v>
      </c>
      <c r="C71" s="170">
        <v>3276</v>
      </c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95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</row>
    <row r="72" spans="1:94" ht="21" thickBot="1" x14ac:dyDescent="0.35">
      <c r="A72" s="333">
        <v>429</v>
      </c>
      <c r="B72" s="334" t="s">
        <v>440</v>
      </c>
      <c r="C72" s="170">
        <v>2596</v>
      </c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95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</row>
    <row r="73" spans="1:94" ht="21" thickBot="1" x14ac:dyDescent="0.35">
      <c r="A73" s="333">
        <v>430</v>
      </c>
      <c r="B73" s="334" t="s">
        <v>441</v>
      </c>
      <c r="C73" s="170">
        <v>156</v>
      </c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95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</row>
    <row r="74" spans="1:94" ht="21" thickBot="1" x14ac:dyDescent="0.35">
      <c r="A74" s="333">
        <v>431</v>
      </c>
      <c r="B74" s="334" t="s">
        <v>442</v>
      </c>
      <c r="C74" s="170">
        <v>575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95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3"/>
      <c r="CM74" s="233"/>
      <c r="CN74" s="233"/>
      <c r="CO74" s="233"/>
      <c r="CP74" s="233"/>
    </row>
    <row r="75" spans="1:94" ht="21" thickBot="1" x14ac:dyDescent="0.35">
      <c r="A75" s="333">
        <v>432</v>
      </c>
      <c r="B75" s="334" t="s">
        <v>443</v>
      </c>
      <c r="C75" s="170">
        <v>117</v>
      </c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95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</row>
    <row r="76" spans="1:94" ht="21" thickBot="1" x14ac:dyDescent="0.35">
      <c r="A76" s="333">
        <v>433</v>
      </c>
      <c r="B76" s="334" t="s">
        <v>444</v>
      </c>
      <c r="C76" s="170">
        <v>2735</v>
      </c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95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P76" s="233"/>
    </row>
    <row r="77" spans="1:94" ht="21" thickBot="1" x14ac:dyDescent="0.35">
      <c r="A77" s="333">
        <v>440</v>
      </c>
      <c r="B77" s="334" t="s">
        <v>445</v>
      </c>
      <c r="C77" s="170">
        <v>129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95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</row>
    <row r="78" spans="1:94" ht="21" thickBot="1" x14ac:dyDescent="0.35">
      <c r="A78" s="333">
        <v>441</v>
      </c>
      <c r="B78" s="334" t="s">
        <v>446</v>
      </c>
      <c r="C78" s="170">
        <v>468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95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3"/>
      <c r="CM78" s="233"/>
      <c r="CN78" s="233"/>
      <c r="CO78" s="233"/>
      <c r="CP78" s="233"/>
    </row>
    <row r="79" spans="1:94" ht="21" thickBot="1" x14ac:dyDescent="0.35">
      <c r="A79" s="333">
        <v>444</v>
      </c>
      <c r="B79" s="334" t="s">
        <v>447</v>
      </c>
      <c r="C79" s="170">
        <v>42</v>
      </c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95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3"/>
      <c r="CP79" s="233"/>
    </row>
    <row r="80" spans="1:94" ht="21" thickBot="1" x14ac:dyDescent="0.35">
      <c r="A80" s="333">
        <v>445</v>
      </c>
      <c r="B80" s="334" t="s">
        <v>448</v>
      </c>
      <c r="C80" s="170">
        <v>143</v>
      </c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95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</row>
    <row r="81" spans="1:94" ht="21" thickBot="1" x14ac:dyDescent="0.35">
      <c r="A81" s="333">
        <v>452</v>
      </c>
      <c r="B81" s="334" t="s">
        <v>449</v>
      </c>
      <c r="C81" s="170">
        <v>78687</v>
      </c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95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233"/>
      <c r="CJ81" s="233"/>
      <c r="CK81" s="233"/>
      <c r="CL81" s="233"/>
      <c r="CM81" s="233"/>
      <c r="CN81" s="233"/>
      <c r="CO81" s="233"/>
      <c r="CP81" s="233"/>
    </row>
    <row r="82" spans="1:94" ht="21" thickBot="1" x14ac:dyDescent="0.35">
      <c r="A82" s="333">
        <v>453</v>
      </c>
      <c r="B82" s="334" t="s">
        <v>450</v>
      </c>
      <c r="C82" s="170">
        <v>114820</v>
      </c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95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</row>
    <row r="83" spans="1:94" ht="21" thickBot="1" x14ac:dyDescent="0.35">
      <c r="A83" s="333">
        <v>454</v>
      </c>
      <c r="B83" s="334" t="s">
        <v>451</v>
      </c>
      <c r="C83" s="170">
        <v>66045</v>
      </c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95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</row>
    <row r="84" spans="1:94" ht="21" thickBot="1" x14ac:dyDescent="0.35">
      <c r="A84" s="333">
        <v>455</v>
      </c>
      <c r="B84" s="334" t="s">
        <v>452</v>
      </c>
      <c r="C84" s="170">
        <v>4807</v>
      </c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95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</row>
    <row r="85" spans="1:94" ht="21" thickBot="1" x14ac:dyDescent="0.35">
      <c r="A85" s="333">
        <v>456</v>
      </c>
      <c r="B85" s="334" t="s">
        <v>453</v>
      </c>
      <c r="C85" s="170">
        <v>153552</v>
      </c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95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233"/>
      <c r="BJ85" s="233"/>
      <c r="BK85" s="233"/>
      <c r="BL85" s="233"/>
      <c r="BM85" s="233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</row>
    <row r="86" spans="1:94" ht="21" thickBot="1" x14ac:dyDescent="0.35">
      <c r="A86" s="333">
        <v>457</v>
      </c>
      <c r="B86" s="334" t="s">
        <v>454</v>
      </c>
      <c r="C86" s="170">
        <v>40429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95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</row>
    <row r="87" spans="1:94" ht="21" thickBot="1" x14ac:dyDescent="0.35">
      <c r="A87" s="333">
        <v>470</v>
      </c>
      <c r="B87" s="334" t="s">
        <v>455</v>
      </c>
      <c r="C87" s="170">
        <v>374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95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</row>
    <row r="88" spans="1:94" ht="21" thickBot="1" x14ac:dyDescent="0.35">
      <c r="A88" s="333">
        <v>471</v>
      </c>
      <c r="B88" s="334" t="s">
        <v>456</v>
      </c>
      <c r="C88" s="170">
        <v>77</v>
      </c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95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</row>
    <row r="89" spans="1:94" ht="21" thickBot="1" x14ac:dyDescent="0.35">
      <c r="A89" s="333">
        <v>473</v>
      </c>
      <c r="B89" s="334" t="s">
        <v>457</v>
      </c>
      <c r="C89" s="170">
        <v>6815</v>
      </c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95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3"/>
      <c r="CL89" s="233"/>
      <c r="CM89" s="233"/>
      <c r="CN89" s="233"/>
      <c r="CO89" s="233"/>
      <c r="CP89" s="233"/>
    </row>
    <row r="90" spans="1:94" ht="21" thickBot="1" x14ac:dyDescent="0.35">
      <c r="A90" s="333">
        <v>474</v>
      </c>
      <c r="B90" s="334" t="s">
        <v>458</v>
      </c>
      <c r="C90" s="170">
        <v>612</v>
      </c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95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233"/>
      <c r="CP90" s="233"/>
    </row>
    <row r="91" spans="1:94" ht="21" thickBot="1" x14ac:dyDescent="0.35">
      <c r="A91" s="333">
        <v>475</v>
      </c>
      <c r="B91" s="334" t="s">
        <v>459</v>
      </c>
      <c r="C91" s="170">
        <v>24</v>
      </c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95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3"/>
      <c r="CL91" s="233"/>
      <c r="CM91" s="233"/>
      <c r="CN91" s="233"/>
      <c r="CO91" s="233"/>
      <c r="CP91" s="233"/>
    </row>
    <row r="92" spans="1:94" ht="21" thickBot="1" x14ac:dyDescent="0.35">
      <c r="A92" s="333">
        <v>476</v>
      </c>
      <c r="B92" s="334" t="s">
        <v>460</v>
      </c>
      <c r="C92" s="170">
        <v>6062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95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3"/>
      <c r="CL92" s="233"/>
      <c r="CM92" s="233"/>
      <c r="CN92" s="233"/>
      <c r="CO92" s="233"/>
      <c r="CP92" s="233"/>
    </row>
    <row r="93" spans="1:94" ht="21" thickBot="1" x14ac:dyDescent="0.35">
      <c r="A93" s="333">
        <v>477</v>
      </c>
      <c r="B93" s="334" t="s">
        <v>461</v>
      </c>
      <c r="C93" s="170">
        <v>716</v>
      </c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95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3"/>
      <c r="CC93" s="233"/>
      <c r="CD93" s="233"/>
      <c r="CE93" s="233"/>
      <c r="CF93" s="233"/>
      <c r="CG93" s="233"/>
      <c r="CH93" s="233"/>
      <c r="CI93" s="233"/>
      <c r="CJ93" s="233"/>
      <c r="CK93" s="233"/>
      <c r="CL93" s="233"/>
      <c r="CM93" s="233"/>
      <c r="CN93" s="233"/>
      <c r="CO93" s="233"/>
      <c r="CP93" s="233"/>
    </row>
    <row r="94" spans="1:94" ht="21" thickBot="1" x14ac:dyDescent="0.35">
      <c r="A94" s="333">
        <v>480</v>
      </c>
      <c r="B94" s="334" t="s">
        <v>462</v>
      </c>
      <c r="C94" s="170">
        <v>239</v>
      </c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95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3"/>
      <c r="BZ94" s="233"/>
      <c r="CA94" s="233"/>
      <c r="CB94" s="233"/>
      <c r="CC94" s="233"/>
      <c r="CD94" s="233"/>
      <c r="CE94" s="233"/>
      <c r="CF94" s="233"/>
      <c r="CG94" s="233"/>
      <c r="CH94" s="233"/>
      <c r="CI94" s="233"/>
      <c r="CJ94" s="233"/>
      <c r="CK94" s="233"/>
      <c r="CL94" s="233"/>
      <c r="CM94" s="233"/>
      <c r="CN94" s="233"/>
      <c r="CO94" s="233"/>
      <c r="CP94" s="233"/>
    </row>
    <row r="95" spans="1:94" ht="21" thickBot="1" x14ac:dyDescent="0.35">
      <c r="A95" s="333">
        <v>481</v>
      </c>
      <c r="B95" s="334" t="s">
        <v>463</v>
      </c>
      <c r="C95" s="170">
        <v>61</v>
      </c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95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  <c r="BG95" s="233"/>
      <c r="BH95" s="233"/>
      <c r="BI95" s="233"/>
      <c r="BJ95" s="233"/>
      <c r="BK95" s="233"/>
      <c r="BL95" s="233"/>
      <c r="BM95" s="233"/>
      <c r="BN95" s="233"/>
      <c r="BO95" s="233"/>
      <c r="BP95" s="233"/>
      <c r="BQ95" s="233"/>
      <c r="BR95" s="233"/>
      <c r="BS95" s="233"/>
      <c r="BT95" s="233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3"/>
      <c r="CL95" s="233"/>
      <c r="CM95" s="233"/>
      <c r="CN95" s="233"/>
      <c r="CO95" s="233"/>
      <c r="CP95" s="233"/>
    </row>
    <row r="96" spans="1:94" ht="21" thickBot="1" x14ac:dyDescent="0.35">
      <c r="A96" s="333">
        <v>482</v>
      </c>
      <c r="B96" s="334" t="s">
        <v>464</v>
      </c>
      <c r="C96" s="170">
        <v>923</v>
      </c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95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3"/>
      <c r="CL96" s="233"/>
      <c r="CM96" s="233"/>
      <c r="CN96" s="233"/>
      <c r="CO96" s="233"/>
      <c r="CP96" s="233"/>
    </row>
    <row r="97" spans="1:94" ht="21" thickBot="1" x14ac:dyDescent="0.35">
      <c r="A97" s="333">
        <v>483</v>
      </c>
      <c r="B97" s="334" t="s">
        <v>465</v>
      </c>
      <c r="C97" s="170">
        <v>38</v>
      </c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95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233"/>
      <c r="CJ97" s="233"/>
      <c r="CK97" s="233"/>
      <c r="CL97" s="233"/>
      <c r="CM97" s="233"/>
      <c r="CN97" s="233"/>
      <c r="CO97" s="233"/>
      <c r="CP97" s="233"/>
    </row>
    <row r="98" spans="1:94" ht="21" thickBot="1" x14ac:dyDescent="0.35">
      <c r="A98" s="333">
        <v>484</v>
      </c>
      <c r="B98" s="334" t="s">
        <v>466</v>
      </c>
      <c r="C98" s="170">
        <v>282</v>
      </c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95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33"/>
      <c r="BB98" s="233"/>
      <c r="BC98" s="233"/>
      <c r="BD98" s="233"/>
      <c r="BE98" s="233"/>
      <c r="BF98" s="233"/>
      <c r="BG98" s="233"/>
      <c r="BH98" s="233"/>
      <c r="BI98" s="233"/>
      <c r="BJ98" s="233"/>
      <c r="BK98" s="233"/>
      <c r="BL98" s="233"/>
      <c r="BM98" s="233"/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3"/>
      <c r="CL98" s="233"/>
      <c r="CM98" s="233"/>
      <c r="CN98" s="233"/>
      <c r="CO98" s="233"/>
      <c r="CP98" s="233"/>
    </row>
    <row r="99" spans="1:94" ht="44.45" customHeight="1" x14ac:dyDescent="0.2">
      <c r="A99" s="241"/>
      <c r="B99" s="233"/>
      <c r="C99" s="277">
        <f>SUM(C29:C98)</f>
        <v>1036824</v>
      </c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95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233"/>
      <c r="BJ99" s="233"/>
      <c r="BK99" s="233"/>
      <c r="BL99" s="233"/>
      <c r="BM99" s="233"/>
      <c r="BN99" s="233"/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3"/>
      <c r="CL99" s="233"/>
      <c r="CM99" s="233"/>
      <c r="CN99" s="233"/>
      <c r="CO99" s="233"/>
      <c r="CP99" s="233"/>
    </row>
    <row r="100" spans="1:94" x14ac:dyDescent="0.2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95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3"/>
      <c r="BG100" s="233"/>
      <c r="BH100" s="233"/>
      <c r="BI100" s="233"/>
      <c r="BJ100" s="233"/>
      <c r="BK100" s="233"/>
      <c r="BL100" s="233"/>
      <c r="BM100" s="233"/>
      <c r="BN100" s="233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3"/>
      <c r="CL100" s="233"/>
      <c r="CM100" s="233"/>
      <c r="CN100" s="233"/>
      <c r="CO100" s="233"/>
      <c r="CP100" s="233"/>
    </row>
    <row r="101" spans="1:94" x14ac:dyDescent="0.2">
      <c r="A101" s="233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95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</row>
    <row r="102" spans="1:94" ht="15.75" x14ac:dyDescent="0.25">
      <c r="A102" s="233"/>
      <c r="B102" s="233" t="s">
        <v>371</v>
      </c>
      <c r="C102" s="3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95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233"/>
      <c r="BC102" s="233"/>
      <c r="BD102" s="233"/>
      <c r="BE102" s="233"/>
      <c r="BF102" s="233"/>
      <c r="BG102" s="233"/>
      <c r="BH102" s="233"/>
      <c r="BI102" s="233"/>
      <c r="BJ102" s="233"/>
      <c r="BK102" s="233"/>
      <c r="BL102" s="233"/>
      <c r="BM102" s="233"/>
      <c r="BN102" s="233"/>
      <c r="BO102" s="233"/>
      <c r="BP102" s="233"/>
      <c r="BQ102" s="233"/>
      <c r="BR102" s="233"/>
      <c r="BS102" s="233"/>
      <c r="BT102" s="233"/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3"/>
      <c r="CK102" s="233"/>
      <c r="CL102" s="233"/>
      <c r="CM102" s="233"/>
      <c r="CN102" s="233"/>
      <c r="CO102" s="233"/>
      <c r="CP102" s="233"/>
    </row>
    <row r="103" spans="1:94" ht="15.75" x14ac:dyDescent="0.25">
      <c r="A103" s="233"/>
      <c r="B103" s="233"/>
      <c r="C103" s="332"/>
      <c r="D103" s="233"/>
      <c r="E103" s="220" t="s">
        <v>537</v>
      </c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95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N103" s="233"/>
      <c r="BO103" s="233"/>
      <c r="BP103" s="233"/>
      <c r="BQ103" s="233"/>
      <c r="BR103" s="233"/>
      <c r="BS103" s="233"/>
      <c r="BT103" s="233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</row>
    <row r="104" spans="1:94" ht="15.75" x14ac:dyDescent="0.25">
      <c r="A104" s="233"/>
      <c r="B104" s="233">
        <v>958</v>
      </c>
      <c r="C104" s="233">
        <f>4823+417</f>
        <v>5240</v>
      </c>
      <c r="D104" s="233"/>
      <c r="E104" s="277">
        <v>5206</v>
      </c>
      <c r="F104" s="335" t="s">
        <v>538</v>
      </c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95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3"/>
      <c r="CL104" s="233"/>
      <c r="CM104" s="233"/>
      <c r="CN104" s="233"/>
      <c r="CO104" s="233"/>
      <c r="CP104" s="233"/>
    </row>
    <row r="105" spans="1:94" ht="15.75" x14ac:dyDescent="0.25">
      <c r="A105" s="233"/>
      <c r="B105" s="233">
        <v>900</v>
      </c>
      <c r="C105" s="277">
        <f>18035+62343</f>
        <v>80378</v>
      </c>
      <c r="D105" s="233"/>
      <c r="E105" s="277">
        <v>80209</v>
      </c>
      <c r="F105" s="335" t="s">
        <v>538</v>
      </c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95"/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3"/>
      <c r="BB105" s="233"/>
      <c r="BC105" s="233"/>
      <c r="BD105" s="233"/>
      <c r="BE105" s="233"/>
      <c r="BF105" s="233"/>
      <c r="BG105" s="233"/>
      <c r="BH105" s="233"/>
      <c r="BI105" s="233"/>
      <c r="BJ105" s="233"/>
      <c r="BK105" s="233"/>
      <c r="BL105" s="233"/>
      <c r="BM105" s="233"/>
      <c r="BN105" s="233"/>
      <c r="BO105" s="233"/>
      <c r="BP105" s="233"/>
      <c r="BQ105" s="233"/>
      <c r="BR105" s="233"/>
      <c r="BS105" s="233"/>
      <c r="BT105" s="233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3"/>
      <c r="CL105" s="233"/>
      <c r="CM105" s="233"/>
      <c r="CN105" s="233"/>
      <c r="CO105" s="233"/>
      <c r="CP105" s="233"/>
    </row>
    <row r="106" spans="1:94" ht="15.75" x14ac:dyDescent="0.25">
      <c r="A106" s="233">
        <v>281</v>
      </c>
      <c r="B106" s="233">
        <v>901</v>
      </c>
      <c r="C106" s="233">
        <v>1860</v>
      </c>
      <c r="D106" s="233"/>
      <c r="E106" s="277">
        <v>1860</v>
      </c>
      <c r="F106" s="335" t="s">
        <v>538</v>
      </c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95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</row>
    <row r="107" spans="1:94" ht="15.75" x14ac:dyDescent="0.25">
      <c r="A107" s="233"/>
      <c r="B107" s="233">
        <v>902</v>
      </c>
      <c r="C107" s="233">
        <f>3350+36</f>
        <v>3386</v>
      </c>
      <c r="D107" s="233"/>
      <c r="E107" s="277">
        <v>3337</v>
      </c>
      <c r="F107" s="335" t="s">
        <v>538</v>
      </c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95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  <c r="BK107" s="233"/>
      <c r="BL107" s="233"/>
      <c r="BM107" s="233"/>
      <c r="BN107" s="233"/>
      <c r="BO107" s="233"/>
      <c r="BP107" s="233"/>
      <c r="BQ107" s="233"/>
      <c r="BR107" s="233"/>
      <c r="BS107" s="233"/>
      <c r="BT107" s="233"/>
      <c r="BU107" s="233"/>
      <c r="BV107" s="233"/>
      <c r="BW107" s="233"/>
      <c r="BX107" s="233"/>
      <c r="BY107" s="233"/>
      <c r="BZ107" s="233"/>
      <c r="CA107" s="233"/>
      <c r="CB107" s="233"/>
      <c r="CC107" s="233"/>
      <c r="CD107" s="233"/>
      <c r="CE107" s="233"/>
      <c r="CF107" s="233"/>
      <c r="CG107" s="233"/>
      <c r="CH107" s="233"/>
      <c r="CI107" s="233"/>
      <c r="CJ107" s="233"/>
      <c r="CK107" s="233"/>
      <c r="CL107" s="233"/>
      <c r="CM107" s="233"/>
      <c r="CN107" s="233"/>
      <c r="CO107" s="233"/>
      <c r="CP107" s="233"/>
    </row>
    <row r="108" spans="1:94" x14ac:dyDescent="0.2">
      <c r="A108" s="233"/>
      <c r="B108" s="233"/>
      <c r="C108" s="233"/>
      <c r="D108" s="233"/>
      <c r="E108" s="277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95"/>
      <c r="AO108" s="233"/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</row>
    <row r="109" spans="1:94" x14ac:dyDescent="0.2">
      <c r="A109" s="233"/>
      <c r="B109" s="233"/>
      <c r="C109" s="233"/>
      <c r="D109" s="233"/>
      <c r="E109" s="277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95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233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3"/>
      <c r="BZ109" s="233"/>
      <c r="CA109" s="233"/>
      <c r="CB109" s="233"/>
      <c r="CC109" s="233"/>
      <c r="CD109" s="233"/>
      <c r="CE109" s="233"/>
      <c r="CF109" s="233"/>
      <c r="CG109" s="233"/>
      <c r="CH109" s="233"/>
      <c r="CI109" s="233"/>
      <c r="CJ109" s="233"/>
      <c r="CK109" s="233"/>
      <c r="CL109" s="233"/>
      <c r="CM109" s="233"/>
      <c r="CN109" s="233"/>
      <c r="CO109" s="233"/>
      <c r="CP109" s="233"/>
    </row>
    <row r="110" spans="1:94" x14ac:dyDescent="0.2">
      <c r="A110" s="233"/>
      <c r="B110" s="233"/>
      <c r="C110" s="233"/>
      <c r="D110" s="233"/>
      <c r="E110" s="277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95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</row>
    <row r="111" spans="1:94" x14ac:dyDescent="0.2">
      <c r="A111" s="233"/>
      <c r="B111" s="233" t="s">
        <v>517</v>
      </c>
      <c r="C111" s="233"/>
      <c r="D111" s="233"/>
      <c r="E111" s="277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95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3"/>
    </row>
    <row r="112" spans="1:94" ht="15.75" x14ac:dyDescent="0.25">
      <c r="A112" s="241" t="s">
        <v>346</v>
      </c>
      <c r="B112" s="233" t="s">
        <v>540</v>
      </c>
      <c r="C112" s="233">
        <f>468+360</f>
        <v>828</v>
      </c>
      <c r="D112" s="233"/>
      <c r="E112" s="277">
        <v>1442</v>
      </c>
      <c r="F112" s="335" t="s">
        <v>538</v>
      </c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95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A112" s="233"/>
      <c r="CB112" s="233"/>
      <c r="CC112" s="233"/>
      <c r="CD112" s="233"/>
      <c r="CE112" s="233"/>
      <c r="CF112" s="233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</row>
    <row r="113" spans="1:94" ht="15.75" x14ac:dyDescent="0.25">
      <c r="A113" s="241" t="s">
        <v>346</v>
      </c>
      <c r="B113" s="233" t="s">
        <v>518</v>
      </c>
      <c r="C113" s="233">
        <f>2354+967</f>
        <v>3321</v>
      </c>
      <c r="D113" s="233"/>
      <c r="E113" s="277">
        <v>3272</v>
      </c>
      <c r="F113" s="335" t="s">
        <v>538</v>
      </c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95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  <c r="BZ113" s="233"/>
      <c r="CA113" s="233"/>
      <c r="CB113" s="233"/>
      <c r="CC113" s="233"/>
      <c r="CD113" s="233"/>
      <c r="CE113" s="233"/>
      <c r="CF113" s="233"/>
      <c r="CG113" s="233"/>
      <c r="CH113" s="233"/>
      <c r="CI113" s="233"/>
      <c r="CJ113" s="233"/>
      <c r="CK113" s="233"/>
      <c r="CL113" s="233"/>
      <c r="CM113" s="233"/>
      <c r="CN113" s="233"/>
      <c r="CO113" s="233"/>
      <c r="CP113" s="233"/>
    </row>
    <row r="114" spans="1:94" ht="15.75" x14ac:dyDescent="0.25">
      <c r="A114" s="241" t="s">
        <v>349</v>
      </c>
      <c r="B114" s="233" t="s">
        <v>519</v>
      </c>
      <c r="C114" s="233">
        <f>4456+2904</f>
        <v>7360</v>
      </c>
      <c r="D114" s="233"/>
      <c r="E114" s="277">
        <v>7328</v>
      </c>
      <c r="F114" s="335" t="s">
        <v>538</v>
      </c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95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3"/>
      <c r="BL114" s="233"/>
      <c r="BM114" s="233"/>
      <c r="BN114" s="233"/>
      <c r="BO114" s="233"/>
      <c r="BP114" s="233"/>
      <c r="BQ114" s="233"/>
      <c r="BR114" s="233"/>
      <c r="BS114" s="233"/>
      <c r="BT114" s="233"/>
      <c r="BU114" s="233"/>
      <c r="BV114" s="233"/>
      <c r="BW114" s="233"/>
      <c r="BX114" s="233"/>
      <c r="BY114" s="233"/>
      <c r="BZ114" s="233"/>
      <c r="CA114" s="233"/>
      <c r="CB114" s="233"/>
      <c r="CC114" s="233"/>
      <c r="CD114" s="233"/>
      <c r="CE114" s="233"/>
      <c r="CF114" s="233"/>
      <c r="CG114" s="233"/>
      <c r="CH114" s="233"/>
      <c r="CI114" s="233"/>
      <c r="CJ114" s="233"/>
      <c r="CK114" s="233"/>
      <c r="CL114" s="233"/>
      <c r="CM114" s="233"/>
      <c r="CN114" s="233"/>
      <c r="CO114" s="233"/>
      <c r="CP114" s="233"/>
    </row>
    <row r="115" spans="1:94" x14ac:dyDescent="0.2">
      <c r="A115" s="233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95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  <c r="BD115" s="233"/>
      <c r="BE115" s="233"/>
      <c r="BF115" s="233"/>
      <c r="BG115" s="233"/>
      <c r="BH115" s="233"/>
      <c r="BI115" s="233"/>
      <c r="BJ115" s="233"/>
      <c r="BK115" s="233"/>
      <c r="BL115" s="233"/>
      <c r="BM115" s="233"/>
      <c r="BN115" s="233"/>
      <c r="BO115" s="233"/>
      <c r="BP115" s="233"/>
      <c r="BQ115" s="233"/>
      <c r="BR115" s="233"/>
      <c r="BS115" s="233"/>
      <c r="BT115" s="233"/>
      <c r="BU115" s="233"/>
      <c r="BV115" s="233"/>
      <c r="BW115" s="233"/>
      <c r="BX115" s="233"/>
      <c r="BY115" s="233"/>
      <c r="BZ115" s="233"/>
      <c r="CA115" s="233"/>
      <c r="CB115" s="233"/>
      <c r="CC115" s="233"/>
      <c r="CD115" s="233"/>
      <c r="CE115" s="233"/>
      <c r="CF115" s="233"/>
      <c r="CG115" s="233"/>
      <c r="CH115" s="233"/>
      <c r="CI115" s="233"/>
      <c r="CJ115" s="233"/>
      <c r="CK115" s="233"/>
      <c r="CL115" s="233"/>
      <c r="CM115" s="233"/>
      <c r="CN115" s="233"/>
      <c r="CO115" s="233"/>
      <c r="CP115" s="233"/>
    </row>
    <row r="116" spans="1:94" x14ac:dyDescent="0.2">
      <c r="A116" s="233"/>
      <c r="B116" s="233"/>
      <c r="C116" s="233"/>
      <c r="D116" s="233">
        <f>SUBTOTAL(9,C104:C114)</f>
        <v>102373</v>
      </c>
      <c r="E116" s="233"/>
      <c r="F116" s="233">
        <f>SUBTOTAL(9,E104:E114)</f>
        <v>102654</v>
      </c>
      <c r="G116" s="233">
        <f>+F116-D116</f>
        <v>281</v>
      </c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95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  <c r="BZ116" s="233"/>
      <c r="CA116" s="233"/>
      <c r="CB116" s="233"/>
      <c r="CC116" s="233"/>
      <c r="CD116" s="233"/>
      <c r="CE116" s="233"/>
      <c r="CF116" s="233"/>
      <c r="CG116" s="233"/>
      <c r="CH116" s="233"/>
      <c r="CI116" s="233"/>
      <c r="CJ116" s="233"/>
      <c r="CK116" s="233"/>
      <c r="CL116" s="233"/>
      <c r="CM116" s="233"/>
      <c r="CN116" s="233"/>
      <c r="CO116" s="233"/>
      <c r="CP116" s="233"/>
    </row>
    <row r="117" spans="1:94" x14ac:dyDescent="0.2">
      <c r="A117" s="233"/>
      <c r="B117" s="233" t="s">
        <v>469</v>
      </c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95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</row>
    <row r="118" spans="1:94" ht="18" x14ac:dyDescent="0.25">
      <c r="A118" s="233"/>
      <c r="B118" s="233"/>
      <c r="C118" s="233"/>
      <c r="D118" s="233"/>
      <c r="E118" s="233"/>
      <c r="F118" s="233"/>
      <c r="G118" s="336" t="s">
        <v>536</v>
      </c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95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3"/>
      <c r="CO118" s="233"/>
      <c r="CP118" s="233"/>
    </row>
    <row r="119" spans="1:94" ht="18" x14ac:dyDescent="0.25">
      <c r="A119" s="233"/>
      <c r="B119" s="336" t="s">
        <v>516</v>
      </c>
      <c r="C119" s="336" t="s">
        <v>473</v>
      </c>
      <c r="D119" s="336" t="s">
        <v>470</v>
      </c>
      <c r="E119" s="336" t="s">
        <v>471</v>
      </c>
      <c r="F119" s="336" t="s">
        <v>472</v>
      </c>
      <c r="G119" s="336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95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3"/>
    </row>
    <row r="120" spans="1:94" ht="17.45" customHeight="1" x14ac:dyDescent="0.25">
      <c r="A120" s="233"/>
      <c r="B120" s="336" t="s">
        <v>474</v>
      </c>
      <c r="C120" s="336" t="s">
        <v>475</v>
      </c>
      <c r="D120" s="336"/>
      <c r="E120" s="336">
        <v>35.020000000000003</v>
      </c>
      <c r="F120" s="336">
        <v>17</v>
      </c>
      <c r="G120" s="233">
        <v>17</v>
      </c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95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3"/>
      <c r="BL120" s="233"/>
      <c r="BM120" s="233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  <c r="CO120" s="233"/>
      <c r="CP120" s="233"/>
    </row>
    <row r="121" spans="1:94" ht="17.45" customHeight="1" x14ac:dyDescent="0.25">
      <c r="A121" s="233"/>
      <c r="B121" s="336" t="s">
        <v>474</v>
      </c>
      <c r="C121" s="336" t="s">
        <v>476</v>
      </c>
      <c r="D121" s="336"/>
      <c r="E121" s="336">
        <v>4.12</v>
      </c>
      <c r="F121" s="336">
        <v>2</v>
      </c>
      <c r="G121" s="233">
        <v>2</v>
      </c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95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233"/>
      <c r="BD121" s="233"/>
      <c r="BE121" s="233"/>
      <c r="BF121" s="233"/>
      <c r="BG121" s="233"/>
      <c r="BH121" s="233"/>
      <c r="BI121" s="233"/>
      <c r="BJ121" s="233"/>
      <c r="BK121" s="233"/>
      <c r="BL121" s="233"/>
      <c r="BM121" s="233"/>
      <c r="BN121" s="233"/>
      <c r="BO121" s="233"/>
      <c r="BP121" s="233"/>
      <c r="BQ121" s="233"/>
      <c r="BR121" s="233"/>
      <c r="BS121" s="233"/>
      <c r="BT121" s="233"/>
      <c r="BU121" s="233"/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I121" s="233"/>
      <c r="CJ121" s="233"/>
      <c r="CK121" s="233"/>
      <c r="CL121" s="233"/>
      <c r="CM121" s="233"/>
      <c r="CN121" s="233"/>
      <c r="CO121" s="233"/>
      <c r="CP121" s="233"/>
    </row>
    <row r="122" spans="1:94" ht="17.45" customHeight="1" x14ac:dyDescent="0.25">
      <c r="A122" s="233"/>
      <c r="B122" s="336" t="s">
        <v>474</v>
      </c>
      <c r="C122" s="336" t="s">
        <v>475</v>
      </c>
      <c r="D122" s="336"/>
      <c r="E122" s="336">
        <v>457.39</v>
      </c>
      <c r="F122" s="336">
        <v>223</v>
      </c>
      <c r="G122" s="233">
        <v>222</v>
      </c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95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3"/>
      <c r="BZ122" s="233"/>
      <c r="CA122" s="233"/>
      <c r="CB122" s="233"/>
      <c r="CC122" s="233"/>
      <c r="CD122" s="233"/>
      <c r="CE122" s="233"/>
      <c r="CF122" s="233"/>
      <c r="CG122" s="233"/>
      <c r="CH122" s="233"/>
      <c r="CI122" s="233"/>
      <c r="CJ122" s="233"/>
      <c r="CK122" s="233"/>
      <c r="CL122" s="233"/>
      <c r="CM122" s="233"/>
      <c r="CN122" s="233"/>
      <c r="CO122" s="233"/>
      <c r="CP122" s="233"/>
    </row>
    <row r="123" spans="1:94" ht="17.45" customHeight="1" x14ac:dyDescent="0.25">
      <c r="A123" s="233"/>
      <c r="B123" s="336" t="s">
        <v>477</v>
      </c>
      <c r="C123" s="336" t="s">
        <v>475</v>
      </c>
      <c r="D123" s="336"/>
      <c r="E123" s="336">
        <v>0</v>
      </c>
      <c r="F123" s="336">
        <v>0</v>
      </c>
      <c r="G123" s="233">
        <v>0</v>
      </c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95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233"/>
      <c r="BF123" s="233"/>
      <c r="BG123" s="233"/>
      <c r="BH123" s="233"/>
      <c r="BI123" s="233"/>
      <c r="BJ123" s="233"/>
      <c r="BK123" s="233"/>
      <c r="BL123" s="233"/>
      <c r="BM123" s="233"/>
      <c r="BN123" s="233"/>
      <c r="BO123" s="233"/>
      <c r="BP123" s="233"/>
      <c r="BQ123" s="233"/>
      <c r="BR123" s="233"/>
      <c r="BS123" s="233"/>
      <c r="BT123" s="233"/>
      <c r="BU123" s="233"/>
      <c r="BV123" s="233"/>
      <c r="BW123" s="233"/>
      <c r="BX123" s="233"/>
      <c r="BY123" s="233"/>
      <c r="BZ123" s="233"/>
      <c r="CA123" s="233"/>
      <c r="CB123" s="233"/>
      <c r="CC123" s="233"/>
      <c r="CD123" s="233"/>
      <c r="CE123" s="233"/>
      <c r="CF123" s="233"/>
      <c r="CG123" s="233"/>
      <c r="CH123" s="233"/>
      <c r="CI123" s="233"/>
      <c r="CJ123" s="233"/>
      <c r="CK123" s="233"/>
      <c r="CL123" s="233"/>
      <c r="CM123" s="233"/>
      <c r="CN123" s="233"/>
      <c r="CO123" s="233"/>
      <c r="CP123" s="233"/>
    </row>
    <row r="124" spans="1:94" ht="17.45" customHeight="1" x14ac:dyDescent="0.25">
      <c r="A124" s="233"/>
      <c r="B124" s="336" t="s">
        <v>478</v>
      </c>
      <c r="C124" s="336" t="s">
        <v>475</v>
      </c>
      <c r="D124" s="336">
        <v>0</v>
      </c>
      <c r="E124" s="336">
        <v>0</v>
      </c>
      <c r="F124" s="336"/>
      <c r="G124" s="233">
        <v>0</v>
      </c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95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233"/>
      <c r="BF124" s="233"/>
      <c r="BG124" s="233"/>
      <c r="BH124" s="233"/>
      <c r="BI124" s="233"/>
      <c r="BJ124" s="233"/>
      <c r="BK124" s="233"/>
      <c r="BL124" s="233"/>
      <c r="BM124" s="233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3"/>
      <c r="BZ124" s="233"/>
      <c r="CA124" s="233"/>
      <c r="CB124" s="233"/>
      <c r="CC124" s="233"/>
      <c r="CD124" s="233"/>
      <c r="CE124" s="233"/>
      <c r="CF124" s="233"/>
      <c r="CG124" s="233"/>
      <c r="CH124" s="233"/>
      <c r="CI124" s="233"/>
      <c r="CJ124" s="233"/>
      <c r="CK124" s="233"/>
      <c r="CL124" s="233"/>
      <c r="CM124" s="233"/>
      <c r="CN124" s="233"/>
      <c r="CO124" s="233"/>
      <c r="CP124" s="233"/>
    </row>
    <row r="125" spans="1:94" ht="17.45" customHeight="1" x14ac:dyDescent="0.25">
      <c r="A125" s="233"/>
      <c r="B125" s="336" t="s">
        <v>474</v>
      </c>
      <c r="C125" s="336" t="s">
        <v>479</v>
      </c>
      <c r="D125" s="336"/>
      <c r="E125" s="336">
        <v>0</v>
      </c>
      <c r="F125" s="336">
        <v>0</v>
      </c>
      <c r="G125" s="233">
        <v>0</v>
      </c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95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  <c r="BB125" s="233"/>
      <c r="BC125" s="233"/>
      <c r="BD125" s="233"/>
      <c r="BE125" s="233"/>
      <c r="BF125" s="233"/>
      <c r="BG125" s="233"/>
      <c r="BH125" s="233"/>
      <c r="BI125" s="233"/>
      <c r="BJ125" s="233"/>
      <c r="BK125" s="233"/>
      <c r="BL125" s="233"/>
      <c r="BM125" s="233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3"/>
      <c r="BZ125" s="233"/>
      <c r="CA125" s="233"/>
      <c r="CB125" s="233"/>
      <c r="CC125" s="233"/>
      <c r="CD125" s="233"/>
      <c r="CE125" s="233"/>
      <c r="CF125" s="233"/>
      <c r="CG125" s="233"/>
      <c r="CH125" s="233"/>
      <c r="CI125" s="233"/>
      <c r="CJ125" s="233"/>
      <c r="CK125" s="233"/>
      <c r="CL125" s="233"/>
      <c r="CM125" s="233"/>
      <c r="CN125" s="233"/>
      <c r="CO125" s="233"/>
      <c r="CP125" s="233"/>
    </row>
    <row r="126" spans="1:94" ht="17.45" customHeight="1" x14ac:dyDescent="0.25">
      <c r="A126" s="233"/>
      <c r="B126" s="336" t="s">
        <v>474</v>
      </c>
      <c r="C126" s="336" t="s">
        <v>476</v>
      </c>
      <c r="D126" s="336"/>
      <c r="E126" s="336">
        <v>14.42</v>
      </c>
      <c r="F126" s="336">
        <v>7</v>
      </c>
      <c r="G126" s="233">
        <v>7</v>
      </c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95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3"/>
      <c r="AY126" s="233"/>
      <c r="AZ126" s="233"/>
      <c r="BA126" s="233"/>
      <c r="BB126" s="233"/>
      <c r="BC126" s="233"/>
      <c r="BD126" s="233"/>
      <c r="BE126" s="233"/>
      <c r="BF126" s="233"/>
      <c r="BG126" s="233"/>
      <c r="BH126" s="233"/>
      <c r="BI126" s="233"/>
      <c r="BJ126" s="233"/>
      <c r="BK126" s="233"/>
      <c r="BL126" s="233"/>
      <c r="BM126" s="233"/>
      <c r="BN126" s="233"/>
      <c r="BO126" s="233"/>
      <c r="BP126" s="233"/>
      <c r="BQ126" s="233"/>
      <c r="BR126" s="233"/>
      <c r="BS126" s="233"/>
      <c r="BT126" s="233"/>
      <c r="BU126" s="233"/>
      <c r="BV126" s="233"/>
      <c r="BW126" s="233"/>
      <c r="BX126" s="233"/>
      <c r="BY126" s="233"/>
      <c r="BZ126" s="233"/>
      <c r="CA126" s="233"/>
      <c r="CB126" s="233"/>
      <c r="CC126" s="233"/>
      <c r="CD126" s="233"/>
      <c r="CE126" s="233"/>
      <c r="CF126" s="233"/>
      <c r="CG126" s="233"/>
      <c r="CH126" s="233"/>
      <c r="CI126" s="233"/>
      <c r="CJ126" s="233"/>
      <c r="CK126" s="233"/>
      <c r="CL126" s="233"/>
      <c r="CM126" s="233"/>
      <c r="CN126" s="233"/>
      <c r="CO126" s="233"/>
      <c r="CP126" s="233"/>
    </row>
    <row r="127" spans="1:94" ht="17.45" customHeight="1" x14ac:dyDescent="0.25">
      <c r="A127" s="233"/>
      <c r="B127" s="336" t="s">
        <v>474</v>
      </c>
      <c r="C127" s="336" t="s">
        <v>475</v>
      </c>
      <c r="D127" s="336"/>
      <c r="E127" s="336">
        <v>700.52</v>
      </c>
      <c r="F127" s="336">
        <v>343</v>
      </c>
      <c r="G127" s="233">
        <v>340</v>
      </c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95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3"/>
      <c r="BC127" s="233"/>
      <c r="BD127" s="233"/>
      <c r="BE127" s="233"/>
      <c r="BF127" s="233"/>
      <c r="BG127" s="233"/>
      <c r="BH127" s="233"/>
      <c r="BI127" s="233"/>
      <c r="BJ127" s="233"/>
      <c r="BK127" s="233"/>
      <c r="BL127" s="233"/>
      <c r="BM127" s="233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3"/>
      <c r="BZ127" s="233"/>
      <c r="CA127" s="233"/>
      <c r="CB127" s="233"/>
      <c r="CC127" s="233"/>
      <c r="CD127" s="233"/>
      <c r="CE127" s="233"/>
      <c r="CF127" s="233"/>
      <c r="CG127" s="233"/>
      <c r="CH127" s="233"/>
      <c r="CI127" s="233"/>
      <c r="CJ127" s="233"/>
      <c r="CK127" s="233"/>
      <c r="CL127" s="233"/>
      <c r="CM127" s="233"/>
      <c r="CN127" s="233"/>
      <c r="CO127" s="233"/>
      <c r="CP127" s="233"/>
    </row>
    <row r="128" spans="1:94" ht="17.45" customHeight="1" x14ac:dyDescent="0.25">
      <c r="A128" s="233"/>
      <c r="B128" s="336" t="s">
        <v>480</v>
      </c>
      <c r="C128" s="336" t="s">
        <v>475</v>
      </c>
      <c r="D128" s="336"/>
      <c r="E128" s="336">
        <v>22.64</v>
      </c>
      <c r="F128" s="336">
        <v>2</v>
      </c>
      <c r="G128" s="233">
        <v>2</v>
      </c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95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3"/>
      <c r="CH128" s="233"/>
      <c r="CI128" s="233"/>
      <c r="CJ128" s="233"/>
      <c r="CK128" s="233"/>
      <c r="CL128" s="233"/>
      <c r="CM128" s="233"/>
      <c r="CN128" s="233"/>
      <c r="CO128" s="233"/>
      <c r="CP128" s="233"/>
    </row>
    <row r="129" spans="1:94" ht="17.45" customHeight="1" x14ac:dyDescent="0.25">
      <c r="A129" s="233"/>
      <c r="B129" s="336" t="s">
        <v>474</v>
      </c>
      <c r="C129" s="336" t="s">
        <v>479</v>
      </c>
      <c r="D129" s="336"/>
      <c r="E129" s="336">
        <v>0</v>
      </c>
      <c r="F129" s="336">
        <v>0</v>
      </c>
      <c r="G129" s="233">
        <v>0</v>
      </c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95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3"/>
      <c r="CA129" s="233"/>
      <c r="CB129" s="233"/>
      <c r="CC129" s="233"/>
      <c r="CD129" s="233"/>
      <c r="CE129" s="233"/>
      <c r="CF129" s="233"/>
      <c r="CG129" s="233"/>
      <c r="CH129" s="233"/>
      <c r="CI129" s="233"/>
      <c r="CJ129" s="233"/>
      <c r="CK129" s="233"/>
      <c r="CL129" s="233"/>
      <c r="CM129" s="233"/>
      <c r="CN129" s="233"/>
      <c r="CO129" s="233"/>
      <c r="CP129" s="233"/>
    </row>
    <row r="130" spans="1:94" ht="17.45" customHeight="1" x14ac:dyDescent="0.25">
      <c r="A130" s="233"/>
      <c r="B130" s="336" t="s">
        <v>474</v>
      </c>
      <c r="C130" s="336" t="s">
        <v>476</v>
      </c>
      <c r="D130" s="336"/>
      <c r="E130" s="336">
        <v>6.18</v>
      </c>
      <c r="F130" s="336">
        <v>3</v>
      </c>
      <c r="G130" s="233">
        <v>3</v>
      </c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95"/>
      <c r="AO130" s="233"/>
      <c r="AP130" s="233"/>
      <c r="AQ130" s="233"/>
      <c r="AR130" s="233"/>
      <c r="AS130" s="233"/>
      <c r="AT130" s="233"/>
      <c r="AU130" s="233"/>
      <c r="AV130" s="233"/>
      <c r="AW130" s="233"/>
      <c r="AX130" s="233"/>
      <c r="AY130" s="233"/>
      <c r="AZ130" s="233"/>
      <c r="BA130" s="233"/>
      <c r="BB130" s="233"/>
      <c r="BC130" s="233"/>
      <c r="BD130" s="233"/>
      <c r="BE130" s="233"/>
      <c r="BF130" s="233"/>
      <c r="BG130" s="233"/>
      <c r="BH130" s="233"/>
      <c r="BI130" s="233"/>
      <c r="BJ130" s="233"/>
      <c r="BK130" s="233"/>
      <c r="BL130" s="233"/>
      <c r="BM130" s="233"/>
      <c r="BN130" s="233"/>
      <c r="BO130" s="233"/>
      <c r="BP130" s="233"/>
      <c r="BQ130" s="233"/>
      <c r="BR130" s="233"/>
      <c r="BS130" s="233"/>
      <c r="BT130" s="233"/>
      <c r="BU130" s="233"/>
      <c r="BV130" s="233"/>
      <c r="BW130" s="233"/>
      <c r="BX130" s="233"/>
      <c r="BY130" s="233"/>
      <c r="BZ130" s="233"/>
      <c r="CA130" s="233"/>
      <c r="CB130" s="233"/>
      <c r="CC130" s="233"/>
      <c r="CD130" s="233"/>
      <c r="CE130" s="233"/>
      <c r="CF130" s="233"/>
      <c r="CG130" s="233"/>
      <c r="CH130" s="233"/>
      <c r="CI130" s="233"/>
      <c r="CJ130" s="233"/>
      <c r="CK130" s="233"/>
      <c r="CL130" s="233"/>
      <c r="CM130" s="233"/>
      <c r="CN130" s="233"/>
      <c r="CO130" s="233"/>
      <c r="CP130" s="233"/>
    </row>
    <row r="131" spans="1:94" ht="17.45" customHeight="1" x14ac:dyDescent="0.25">
      <c r="A131" s="233"/>
      <c r="B131" s="336" t="s">
        <v>474</v>
      </c>
      <c r="C131" s="336" t="s">
        <v>475</v>
      </c>
      <c r="D131" s="336"/>
      <c r="E131" s="336">
        <v>248.45</v>
      </c>
      <c r="F131" s="336">
        <v>121</v>
      </c>
      <c r="G131" s="233">
        <v>121</v>
      </c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95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  <c r="BD131" s="233"/>
      <c r="BE131" s="233"/>
      <c r="BF131" s="233"/>
      <c r="BG131" s="233"/>
      <c r="BH131" s="233"/>
      <c r="BI131" s="233"/>
      <c r="BJ131" s="233"/>
      <c r="BK131" s="233"/>
      <c r="BL131" s="233"/>
      <c r="BM131" s="233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3"/>
      <c r="CA131" s="233"/>
      <c r="CB131" s="233"/>
      <c r="CC131" s="233"/>
      <c r="CD131" s="233"/>
      <c r="CE131" s="233"/>
      <c r="CF131" s="233"/>
      <c r="CG131" s="233"/>
      <c r="CH131" s="233"/>
      <c r="CI131" s="233"/>
      <c r="CJ131" s="233"/>
      <c r="CK131" s="233"/>
      <c r="CL131" s="233"/>
      <c r="CM131" s="233"/>
      <c r="CN131" s="233"/>
      <c r="CO131" s="233"/>
      <c r="CP131" s="233"/>
    </row>
    <row r="132" spans="1:94" ht="17.45" customHeight="1" x14ac:dyDescent="0.25">
      <c r="A132" s="233"/>
      <c r="B132" s="336" t="s">
        <v>480</v>
      </c>
      <c r="C132" s="336" t="s">
        <v>476</v>
      </c>
      <c r="D132" s="336"/>
      <c r="E132" s="336">
        <v>1.42</v>
      </c>
      <c r="F132" s="336">
        <v>1</v>
      </c>
      <c r="G132" s="233">
        <v>0</v>
      </c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95"/>
      <c r="AO132" s="233"/>
      <c r="AP132" s="233"/>
      <c r="AQ132" s="233"/>
      <c r="AR132" s="233"/>
      <c r="AS132" s="233"/>
      <c r="AT132" s="233"/>
      <c r="AU132" s="233"/>
      <c r="AV132" s="233"/>
      <c r="AW132" s="233"/>
      <c r="AX132" s="233"/>
      <c r="AY132" s="233"/>
      <c r="AZ132" s="233"/>
      <c r="BA132" s="233"/>
      <c r="BB132" s="233"/>
      <c r="BC132" s="233"/>
      <c r="BD132" s="233"/>
      <c r="BE132" s="233"/>
      <c r="BF132" s="233"/>
      <c r="BG132" s="233"/>
      <c r="BH132" s="233"/>
      <c r="BI132" s="233"/>
      <c r="BJ132" s="233"/>
      <c r="BK132" s="233"/>
      <c r="BL132" s="233"/>
      <c r="BM132" s="233"/>
      <c r="BN132" s="233"/>
      <c r="BO132" s="233"/>
      <c r="BP132" s="233"/>
      <c r="BQ132" s="233"/>
      <c r="BR132" s="233"/>
      <c r="BS132" s="233"/>
      <c r="BT132" s="233"/>
      <c r="BU132" s="233"/>
      <c r="BV132" s="233"/>
      <c r="BW132" s="233"/>
      <c r="BX132" s="233"/>
      <c r="BY132" s="233"/>
      <c r="BZ132" s="233"/>
      <c r="CA132" s="233"/>
      <c r="CB132" s="233"/>
      <c r="CC132" s="233"/>
      <c r="CD132" s="233"/>
      <c r="CE132" s="233"/>
      <c r="CF132" s="233"/>
      <c r="CG132" s="233"/>
      <c r="CH132" s="233"/>
      <c r="CI132" s="233"/>
      <c r="CJ132" s="233"/>
      <c r="CK132" s="233"/>
      <c r="CL132" s="233"/>
      <c r="CM132" s="233"/>
      <c r="CN132" s="233"/>
      <c r="CO132" s="233"/>
      <c r="CP132" s="233"/>
    </row>
    <row r="133" spans="1:94" ht="17.45" customHeight="1" x14ac:dyDescent="0.25">
      <c r="A133" s="233"/>
      <c r="B133" s="336" t="s">
        <v>480</v>
      </c>
      <c r="C133" s="336" t="s">
        <v>475</v>
      </c>
      <c r="D133" s="336"/>
      <c r="E133" s="336">
        <v>237.72</v>
      </c>
      <c r="F133" s="336">
        <v>21</v>
      </c>
      <c r="G133" s="233">
        <v>21</v>
      </c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95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3"/>
      <c r="BP133" s="233"/>
      <c r="BQ133" s="233"/>
      <c r="BR133" s="233"/>
      <c r="BS133" s="233"/>
      <c r="BT133" s="233"/>
      <c r="BU133" s="233"/>
      <c r="BV133" s="233"/>
      <c r="BW133" s="233"/>
      <c r="BX133" s="233"/>
      <c r="BY133" s="233"/>
      <c r="BZ133" s="233"/>
      <c r="CA133" s="233"/>
      <c r="CB133" s="233"/>
      <c r="CC133" s="233"/>
      <c r="CD133" s="233"/>
      <c r="CE133" s="233"/>
      <c r="CF133" s="233"/>
      <c r="CG133" s="233"/>
      <c r="CH133" s="233"/>
      <c r="CI133" s="233"/>
      <c r="CJ133" s="233"/>
      <c r="CK133" s="233"/>
      <c r="CL133" s="233"/>
      <c r="CM133" s="233"/>
      <c r="CN133" s="233"/>
      <c r="CO133" s="233"/>
      <c r="CP133" s="233"/>
    </row>
    <row r="134" spans="1:94" ht="17.45" customHeight="1" x14ac:dyDescent="0.25">
      <c r="A134" s="233"/>
      <c r="B134" s="336" t="s">
        <v>474</v>
      </c>
      <c r="C134" s="336" t="s">
        <v>476</v>
      </c>
      <c r="D134" s="336"/>
      <c r="E134" s="336">
        <v>2.27</v>
      </c>
      <c r="F134" s="336">
        <v>2</v>
      </c>
      <c r="G134" s="233">
        <v>1</v>
      </c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95"/>
      <c r="AO134" s="233"/>
      <c r="AP134" s="233"/>
      <c r="AQ134" s="233"/>
      <c r="AR134" s="233"/>
      <c r="AS134" s="233"/>
      <c r="AT134" s="233"/>
      <c r="AU134" s="233"/>
      <c r="AV134" s="233"/>
      <c r="AW134" s="233"/>
      <c r="AX134" s="233"/>
      <c r="AY134" s="233"/>
      <c r="AZ134" s="233"/>
      <c r="BA134" s="233"/>
      <c r="BB134" s="233"/>
      <c r="BC134" s="233"/>
      <c r="BD134" s="233"/>
      <c r="BE134" s="233"/>
      <c r="BF134" s="233"/>
      <c r="BG134" s="233"/>
      <c r="BH134" s="233"/>
      <c r="BI134" s="233"/>
      <c r="BJ134" s="233"/>
      <c r="BK134" s="233"/>
      <c r="BL134" s="233"/>
      <c r="BM134" s="233"/>
      <c r="BN134" s="233"/>
      <c r="BO134" s="233"/>
      <c r="BP134" s="233"/>
      <c r="BQ134" s="233"/>
      <c r="BR134" s="233"/>
      <c r="BS134" s="233"/>
      <c r="BT134" s="233"/>
      <c r="BU134" s="233"/>
      <c r="BV134" s="233"/>
      <c r="BW134" s="233"/>
      <c r="BX134" s="233"/>
      <c r="BY134" s="233"/>
      <c r="BZ134" s="233"/>
      <c r="CA134" s="233"/>
      <c r="CB134" s="233"/>
      <c r="CC134" s="233"/>
      <c r="CD134" s="233"/>
      <c r="CE134" s="233"/>
      <c r="CF134" s="233"/>
      <c r="CG134" s="233"/>
      <c r="CH134" s="233"/>
      <c r="CI134" s="233"/>
      <c r="CJ134" s="233"/>
      <c r="CK134" s="233"/>
      <c r="CL134" s="233"/>
      <c r="CM134" s="233"/>
      <c r="CN134" s="233"/>
      <c r="CO134" s="233"/>
      <c r="CP134" s="233"/>
    </row>
    <row r="135" spans="1:94" ht="17.45" customHeight="1" x14ac:dyDescent="0.25">
      <c r="A135" s="233"/>
      <c r="B135" s="336" t="s">
        <v>474</v>
      </c>
      <c r="C135" s="336" t="s">
        <v>475</v>
      </c>
      <c r="D135" s="336"/>
      <c r="E135" s="336">
        <v>45.32</v>
      </c>
      <c r="F135" s="336">
        <v>22</v>
      </c>
      <c r="G135" s="233">
        <v>22</v>
      </c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3"/>
      <c r="AK135" s="233"/>
      <c r="AL135" s="233"/>
      <c r="AM135" s="233"/>
      <c r="AN135" s="95"/>
      <c r="AO135" s="233"/>
      <c r="AP135" s="233"/>
      <c r="AQ135" s="233"/>
      <c r="AR135" s="233"/>
      <c r="AS135" s="233"/>
      <c r="AT135" s="233"/>
      <c r="AU135" s="233"/>
      <c r="AV135" s="233"/>
      <c r="AW135" s="233"/>
      <c r="AX135" s="233"/>
      <c r="AY135" s="233"/>
      <c r="AZ135" s="233"/>
      <c r="BA135" s="233"/>
      <c r="BB135" s="233"/>
      <c r="BC135" s="233"/>
      <c r="BD135" s="233"/>
      <c r="BE135" s="233"/>
      <c r="BF135" s="233"/>
      <c r="BG135" s="233"/>
      <c r="BH135" s="233"/>
      <c r="BI135" s="233"/>
      <c r="BJ135" s="233"/>
      <c r="BK135" s="233"/>
      <c r="BL135" s="233"/>
      <c r="BM135" s="233"/>
      <c r="BN135" s="233"/>
      <c r="BO135" s="233"/>
      <c r="BP135" s="233"/>
      <c r="BQ135" s="233"/>
      <c r="BR135" s="233"/>
      <c r="BS135" s="233"/>
      <c r="BT135" s="233"/>
      <c r="BU135" s="233"/>
      <c r="BV135" s="233"/>
      <c r="BW135" s="233"/>
      <c r="BX135" s="233"/>
      <c r="BY135" s="233"/>
      <c r="BZ135" s="233"/>
      <c r="CA135" s="233"/>
      <c r="CB135" s="233"/>
      <c r="CC135" s="233"/>
      <c r="CD135" s="233"/>
      <c r="CE135" s="233"/>
      <c r="CF135" s="233"/>
      <c r="CG135" s="233"/>
      <c r="CH135" s="233"/>
      <c r="CI135" s="233"/>
      <c r="CJ135" s="233"/>
      <c r="CK135" s="233"/>
      <c r="CL135" s="233"/>
      <c r="CM135" s="233"/>
      <c r="CN135" s="233"/>
      <c r="CO135" s="233"/>
      <c r="CP135" s="233"/>
    </row>
    <row r="136" spans="1:94" ht="17.45" customHeight="1" x14ac:dyDescent="0.25">
      <c r="A136" s="233"/>
      <c r="B136" s="336" t="s">
        <v>474</v>
      </c>
      <c r="C136" s="336" t="s">
        <v>479</v>
      </c>
      <c r="D136" s="336"/>
      <c r="E136" s="336">
        <v>-4.12</v>
      </c>
      <c r="F136" s="336">
        <v>-2</v>
      </c>
      <c r="G136" s="233">
        <v>-2</v>
      </c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233"/>
      <c r="AJ136" s="233"/>
      <c r="AK136" s="233"/>
      <c r="AL136" s="233"/>
      <c r="AM136" s="233"/>
      <c r="AN136" s="95"/>
      <c r="AO136" s="233"/>
      <c r="AP136" s="233"/>
      <c r="AQ136" s="233"/>
      <c r="AR136" s="233"/>
      <c r="AS136" s="233"/>
      <c r="AT136" s="233"/>
      <c r="AU136" s="233"/>
      <c r="AV136" s="233"/>
      <c r="AW136" s="233"/>
      <c r="AX136" s="233"/>
      <c r="AY136" s="233"/>
      <c r="AZ136" s="233"/>
      <c r="BA136" s="233"/>
      <c r="BB136" s="233"/>
      <c r="BC136" s="233"/>
      <c r="BD136" s="233"/>
      <c r="BE136" s="233"/>
      <c r="BF136" s="233"/>
      <c r="BG136" s="233"/>
      <c r="BH136" s="233"/>
      <c r="BI136" s="233"/>
      <c r="BJ136" s="233"/>
      <c r="BK136" s="233"/>
      <c r="BL136" s="233"/>
      <c r="BM136" s="233"/>
      <c r="BN136" s="233"/>
      <c r="BO136" s="233"/>
      <c r="BP136" s="233"/>
      <c r="BQ136" s="233"/>
      <c r="BR136" s="233"/>
      <c r="BS136" s="233"/>
      <c r="BT136" s="233"/>
      <c r="BU136" s="233"/>
      <c r="BV136" s="233"/>
      <c r="BW136" s="233"/>
      <c r="BX136" s="233"/>
      <c r="BY136" s="233"/>
      <c r="BZ136" s="233"/>
      <c r="CA136" s="233"/>
      <c r="CB136" s="233"/>
      <c r="CC136" s="233"/>
      <c r="CD136" s="233"/>
      <c r="CE136" s="233"/>
      <c r="CF136" s="233"/>
      <c r="CG136" s="233"/>
      <c r="CH136" s="233"/>
      <c r="CI136" s="233"/>
      <c r="CJ136" s="233"/>
      <c r="CK136" s="233"/>
      <c r="CL136" s="233"/>
      <c r="CM136" s="233"/>
      <c r="CN136" s="233"/>
      <c r="CO136" s="233"/>
      <c r="CP136" s="233"/>
    </row>
    <row r="137" spans="1:94" ht="17.45" customHeight="1" x14ac:dyDescent="0.25">
      <c r="A137" s="233"/>
      <c r="B137" s="336" t="s">
        <v>474</v>
      </c>
      <c r="C137" s="336" t="s">
        <v>476</v>
      </c>
      <c r="D137" s="336"/>
      <c r="E137" s="336">
        <v>6.52</v>
      </c>
      <c r="F137" s="336">
        <v>4</v>
      </c>
      <c r="G137" s="233">
        <v>3</v>
      </c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233"/>
      <c r="AJ137" s="233"/>
      <c r="AK137" s="233"/>
      <c r="AL137" s="233"/>
      <c r="AM137" s="233"/>
      <c r="AN137" s="95"/>
      <c r="AO137" s="233"/>
      <c r="AP137" s="233"/>
      <c r="AQ137" s="233"/>
      <c r="AR137" s="233"/>
      <c r="AS137" s="233"/>
      <c r="AT137" s="233"/>
      <c r="AU137" s="233"/>
      <c r="AV137" s="233"/>
      <c r="AW137" s="233"/>
      <c r="AX137" s="233"/>
      <c r="AY137" s="233"/>
      <c r="AZ137" s="233"/>
      <c r="BA137" s="233"/>
      <c r="BB137" s="233"/>
      <c r="BC137" s="233"/>
      <c r="BD137" s="233"/>
      <c r="BE137" s="233"/>
      <c r="BF137" s="233"/>
      <c r="BG137" s="233"/>
      <c r="BH137" s="233"/>
      <c r="BI137" s="233"/>
      <c r="BJ137" s="233"/>
      <c r="BK137" s="233"/>
      <c r="BL137" s="233"/>
      <c r="BM137" s="233"/>
      <c r="BN137" s="233"/>
      <c r="BO137" s="233"/>
      <c r="BP137" s="233"/>
      <c r="BQ137" s="233"/>
      <c r="BR137" s="233"/>
      <c r="BS137" s="233"/>
      <c r="BT137" s="233"/>
      <c r="BU137" s="233"/>
      <c r="BV137" s="233"/>
      <c r="BW137" s="233"/>
      <c r="BX137" s="233"/>
      <c r="BY137" s="233"/>
      <c r="BZ137" s="233"/>
      <c r="CA137" s="233"/>
      <c r="CB137" s="233"/>
      <c r="CC137" s="233"/>
      <c r="CD137" s="233"/>
      <c r="CE137" s="233"/>
      <c r="CF137" s="233"/>
      <c r="CG137" s="233"/>
      <c r="CH137" s="233"/>
      <c r="CI137" s="233"/>
      <c r="CJ137" s="233"/>
      <c r="CK137" s="233"/>
      <c r="CL137" s="233"/>
      <c r="CM137" s="233"/>
      <c r="CN137" s="233"/>
      <c r="CO137" s="233"/>
      <c r="CP137" s="233"/>
    </row>
    <row r="138" spans="1:94" ht="17.45" customHeight="1" x14ac:dyDescent="0.25">
      <c r="A138" s="233"/>
      <c r="B138" s="336" t="s">
        <v>474</v>
      </c>
      <c r="C138" s="336" t="s">
        <v>475</v>
      </c>
      <c r="D138" s="336"/>
      <c r="E138" s="336">
        <v>187.46</v>
      </c>
      <c r="F138" s="336">
        <v>91</v>
      </c>
      <c r="G138" s="233">
        <v>91</v>
      </c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33"/>
      <c r="AM138" s="233"/>
      <c r="AN138" s="95"/>
      <c r="AO138" s="233"/>
      <c r="AP138" s="233"/>
      <c r="AQ138" s="233"/>
      <c r="AR138" s="233"/>
      <c r="AS138" s="233"/>
      <c r="AT138" s="233"/>
      <c r="AU138" s="233"/>
      <c r="AV138" s="233"/>
      <c r="AW138" s="233"/>
      <c r="AX138" s="233"/>
      <c r="AY138" s="233"/>
      <c r="AZ138" s="233"/>
      <c r="BA138" s="233"/>
      <c r="BB138" s="233"/>
      <c r="BC138" s="233"/>
      <c r="BD138" s="233"/>
      <c r="BE138" s="233"/>
      <c r="BF138" s="233"/>
      <c r="BG138" s="233"/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  <c r="BZ138" s="233"/>
      <c r="CA138" s="233"/>
      <c r="CB138" s="233"/>
      <c r="CC138" s="233"/>
      <c r="CD138" s="233"/>
      <c r="CE138" s="233"/>
      <c r="CF138" s="233"/>
      <c r="CG138" s="233"/>
      <c r="CH138" s="233"/>
      <c r="CI138" s="233"/>
      <c r="CJ138" s="233"/>
      <c r="CK138" s="233"/>
      <c r="CL138" s="233"/>
      <c r="CM138" s="233"/>
      <c r="CN138" s="233"/>
      <c r="CO138" s="233"/>
      <c r="CP138" s="233"/>
    </row>
    <row r="139" spans="1:94" ht="17.45" customHeight="1" x14ac:dyDescent="0.25">
      <c r="A139" s="233"/>
      <c r="B139" s="336" t="s">
        <v>474</v>
      </c>
      <c r="C139" s="336" t="s">
        <v>476</v>
      </c>
      <c r="D139" s="336"/>
      <c r="E139" s="336">
        <v>4.46</v>
      </c>
      <c r="F139" s="336">
        <v>4</v>
      </c>
      <c r="G139" s="233">
        <v>2</v>
      </c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233"/>
      <c r="AJ139" s="233"/>
      <c r="AK139" s="233"/>
      <c r="AL139" s="233"/>
      <c r="AM139" s="233"/>
      <c r="AN139" s="95"/>
      <c r="AO139" s="233"/>
      <c r="AP139" s="233"/>
      <c r="AQ139" s="233"/>
      <c r="AR139" s="233"/>
      <c r="AS139" s="233"/>
      <c r="AT139" s="233"/>
      <c r="AU139" s="233"/>
      <c r="AV139" s="233"/>
      <c r="AW139" s="233"/>
      <c r="AX139" s="233"/>
      <c r="AY139" s="233"/>
      <c r="AZ139" s="233"/>
      <c r="BA139" s="233"/>
      <c r="BB139" s="233"/>
      <c r="BC139" s="233"/>
      <c r="BD139" s="233"/>
      <c r="BE139" s="233"/>
      <c r="BF139" s="233"/>
      <c r="BG139" s="233"/>
      <c r="BH139" s="233"/>
      <c r="BI139" s="233"/>
      <c r="BJ139" s="233"/>
      <c r="BK139" s="233"/>
      <c r="BL139" s="233"/>
      <c r="BM139" s="233"/>
      <c r="BN139" s="233"/>
      <c r="BO139" s="233"/>
      <c r="BP139" s="233"/>
      <c r="BQ139" s="233"/>
      <c r="BR139" s="233"/>
      <c r="BS139" s="233"/>
      <c r="BT139" s="233"/>
      <c r="BU139" s="233"/>
      <c r="BV139" s="233"/>
      <c r="BW139" s="233"/>
      <c r="BX139" s="233"/>
      <c r="BY139" s="233"/>
      <c r="BZ139" s="233"/>
      <c r="CA139" s="233"/>
      <c r="CB139" s="233"/>
      <c r="CC139" s="233"/>
      <c r="CD139" s="233"/>
      <c r="CE139" s="233"/>
      <c r="CF139" s="233"/>
      <c r="CG139" s="233"/>
      <c r="CH139" s="233"/>
      <c r="CI139" s="233"/>
      <c r="CJ139" s="233"/>
      <c r="CK139" s="233"/>
      <c r="CL139" s="233"/>
      <c r="CM139" s="233"/>
      <c r="CN139" s="233"/>
      <c r="CO139" s="233"/>
      <c r="CP139" s="233"/>
    </row>
    <row r="140" spans="1:94" ht="17.45" customHeight="1" x14ac:dyDescent="0.25">
      <c r="A140" s="233"/>
      <c r="B140" s="336" t="s">
        <v>474</v>
      </c>
      <c r="C140" s="336" t="s">
        <v>475</v>
      </c>
      <c r="D140" s="336"/>
      <c r="E140" s="336">
        <v>1444.53</v>
      </c>
      <c r="F140" s="336">
        <v>706</v>
      </c>
      <c r="G140" s="233">
        <v>701</v>
      </c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95"/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3"/>
      <c r="AY140" s="233"/>
      <c r="AZ140" s="233"/>
      <c r="BA140" s="233"/>
      <c r="BB140" s="233"/>
      <c r="BC140" s="233"/>
      <c r="BD140" s="233"/>
      <c r="BE140" s="233"/>
      <c r="BF140" s="233"/>
      <c r="BG140" s="233"/>
      <c r="BH140" s="233"/>
      <c r="BI140" s="233"/>
      <c r="BJ140" s="233"/>
      <c r="BK140" s="233"/>
      <c r="BL140" s="233"/>
      <c r="BM140" s="233"/>
      <c r="BN140" s="233"/>
      <c r="BO140" s="233"/>
      <c r="BP140" s="233"/>
      <c r="BQ140" s="233"/>
      <c r="BR140" s="233"/>
      <c r="BS140" s="233"/>
      <c r="BT140" s="233"/>
      <c r="BU140" s="233"/>
      <c r="BV140" s="233"/>
      <c r="BW140" s="233"/>
      <c r="BX140" s="233"/>
      <c r="BY140" s="233"/>
      <c r="BZ140" s="233"/>
      <c r="CA140" s="233"/>
      <c r="CB140" s="233"/>
      <c r="CC140" s="233"/>
      <c r="CD140" s="233"/>
      <c r="CE140" s="233"/>
      <c r="CF140" s="233"/>
      <c r="CG140" s="233"/>
      <c r="CH140" s="233"/>
      <c r="CI140" s="233"/>
      <c r="CJ140" s="233"/>
      <c r="CK140" s="233"/>
      <c r="CL140" s="233"/>
      <c r="CM140" s="233"/>
      <c r="CN140" s="233"/>
      <c r="CO140" s="233"/>
      <c r="CP140" s="233"/>
    </row>
    <row r="141" spans="1:94" ht="17.45" customHeight="1" x14ac:dyDescent="0.25">
      <c r="A141" s="233"/>
      <c r="B141" s="336" t="s">
        <v>474</v>
      </c>
      <c r="C141" s="336" t="s">
        <v>475</v>
      </c>
      <c r="D141" s="336"/>
      <c r="E141" s="336">
        <v>2.06</v>
      </c>
      <c r="F141" s="336">
        <v>1</v>
      </c>
      <c r="G141" s="233">
        <v>1</v>
      </c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95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  <c r="BZ141" s="233"/>
      <c r="CA141" s="233"/>
      <c r="CB141" s="233"/>
      <c r="CC141" s="233"/>
      <c r="CD141" s="233"/>
      <c r="CE141" s="233"/>
      <c r="CF141" s="233"/>
      <c r="CG141" s="233"/>
      <c r="CH141" s="233"/>
      <c r="CI141" s="233"/>
      <c r="CJ141" s="233"/>
      <c r="CK141" s="233"/>
      <c r="CL141" s="233"/>
      <c r="CM141" s="233"/>
      <c r="CN141" s="233"/>
      <c r="CO141" s="233"/>
      <c r="CP141" s="233"/>
    </row>
    <row r="142" spans="1:94" ht="17.45" customHeight="1" x14ac:dyDescent="0.25">
      <c r="A142" s="233"/>
      <c r="B142" s="336" t="s">
        <v>474</v>
      </c>
      <c r="C142" s="336" t="s">
        <v>475</v>
      </c>
      <c r="D142" s="336"/>
      <c r="E142" s="336">
        <v>2.06</v>
      </c>
      <c r="F142" s="336">
        <v>1</v>
      </c>
      <c r="G142" s="233">
        <v>1</v>
      </c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95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3"/>
      <c r="CA142" s="233"/>
      <c r="CB142" s="233"/>
      <c r="CC142" s="233"/>
      <c r="CD142" s="233"/>
      <c r="CE142" s="233"/>
      <c r="CF142" s="233"/>
      <c r="CG142" s="233"/>
      <c r="CH142" s="233"/>
      <c r="CI142" s="233"/>
      <c r="CJ142" s="233"/>
      <c r="CK142" s="233"/>
      <c r="CL142" s="233"/>
      <c r="CM142" s="233"/>
      <c r="CN142" s="233"/>
      <c r="CO142" s="233"/>
      <c r="CP142" s="233"/>
    </row>
    <row r="143" spans="1:94" ht="17.45" customHeight="1" x14ac:dyDescent="0.25">
      <c r="A143" s="233"/>
      <c r="B143" s="336" t="s">
        <v>480</v>
      </c>
      <c r="C143" s="336" t="s">
        <v>475</v>
      </c>
      <c r="D143" s="336"/>
      <c r="E143" s="336">
        <v>11.32</v>
      </c>
      <c r="F143" s="336">
        <v>1</v>
      </c>
      <c r="G143" s="233">
        <v>1</v>
      </c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95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33"/>
      <c r="BW143" s="233"/>
      <c r="BX143" s="233"/>
      <c r="BY143" s="233"/>
      <c r="BZ143" s="233"/>
      <c r="CA143" s="233"/>
      <c r="CB143" s="233"/>
      <c r="CC143" s="233"/>
      <c r="CD143" s="233"/>
      <c r="CE143" s="233"/>
      <c r="CF143" s="233"/>
      <c r="CG143" s="233"/>
      <c r="CH143" s="233"/>
      <c r="CI143" s="233"/>
      <c r="CJ143" s="233"/>
      <c r="CK143" s="233"/>
      <c r="CL143" s="233"/>
      <c r="CM143" s="233"/>
      <c r="CN143" s="233"/>
      <c r="CO143" s="233"/>
      <c r="CP143" s="233"/>
    </row>
    <row r="144" spans="1:94" ht="17.45" customHeight="1" x14ac:dyDescent="0.25">
      <c r="A144" s="233"/>
      <c r="B144" s="336" t="s">
        <v>478</v>
      </c>
      <c r="C144" s="336" t="s">
        <v>475</v>
      </c>
      <c r="D144" s="336">
        <v>4</v>
      </c>
      <c r="E144" s="336">
        <v>13.88</v>
      </c>
      <c r="F144" s="336"/>
      <c r="G144" s="233">
        <v>4</v>
      </c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95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  <c r="BZ144" s="233"/>
      <c r="CA144" s="233"/>
      <c r="CB144" s="233"/>
      <c r="CC144" s="233"/>
      <c r="CD144" s="233"/>
      <c r="CE144" s="233"/>
      <c r="CF144" s="233"/>
      <c r="CG144" s="233"/>
      <c r="CH144" s="233"/>
      <c r="CI144" s="233"/>
      <c r="CJ144" s="233"/>
      <c r="CK144" s="233"/>
      <c r="CL144" s="233"/>
      <c r="CM144" s="233"/>
      <c r="CN144" s="233"/>
      <c r="CO144" s="233"/>
      <c r="CP144" s="233"/>
    </row>
    <row r="145" spans="1:94" ht="17.45" customHeight="1" x14ac:dyDescent="0.25">
      <c r="A145" s="233"/>
      <c r="B145" s="336" t="s">
        <v>480</v>
      </c>
      <c r="C145" s="336" t="s">
        <v>475</v>
      </c>
      <c r="D145" s="336"/>
      <c r="E145" s="336">
        <v>45.28</v>
      </c>
      <c r="F145" s="336">
        <v>4</v>
      </c>
      <c r="G145" s="233">
        <v>4</v>
      </c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95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  <c r="BV145" s="233"/>
      <c r="BW145" s="233"/>
      <c r="BX145" s="233"/>
      <c r="BY145" s="233"/>
      <c r="BZ145" s="233"/>
      <c r="CA145" s="233"/>
      <c r="CB145" s="233"/>
      <c r="CC145" s="233"/>
      <c r="CD145" s="233"/>
      <c r="CE145" s="233"/>
      <c r="CF145" s="233"/>
      <c r="CG145" s="233"/>
      <c r="CH145" s="233"/>
      <c r="CI145" s="233"/>
      <c r="CJ145" s="233"/>
      <c r="CK145" s="233"/>
      <c r="CL145" s="233"/>
      <c r="CM145" s="233"/>
      <c r="CN145" s="233"/>
      <c r="CO145" s="233"/>
      <c r="CP145" s="233"/>
    </row>
    <row r="146" spans="1:94" ht="17.45" customHeight="1" x14ac:dyDescent="0.25">
      <c r="A146" s="233"/>
      <c r="B146" s="336" t="s">
        <v>477</v>
      </c>
      <c r="C146" s="336" t="s">
        <v>475</v>
      </c>
      <c r="D146" s="336"/>
      <c r="E146" s="336">
        <v>140.66</v>
      </c>
      <c r="F146" s="336">
        <v>13</v>
      </c>
      <c r="G146" s="233">
        <v>13</v>
      </c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95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3"/>
      <c r="BS146" s="233"/>
      <c r="BT146" s="233"/>
      <c r="BU146" s="233"/>
      <c r="BV146" s="233"/>
      <c r="BW146" s="233"/>
      <c r="BX146" s="233"/>
      <c r="BY146" s="233"/>
      <c r="BZ146" s="233"/>
      <c r="CA146" s="233"/>
      <c r="CB146" s="233"/>
      <c r="CC146" s="233"/>
      <c r="CD146" s="233"/>
      <c r="CE146" s="233"/>
      <c r="CF146" s="233"/>
      <c r="CG146" s="233"/>
      <c r="CH146" s="233"/>
      <c r="CI146" s="233"/>
      <c r="CJ146" s="233"/>
      <c r="CK146" s="233"/>
      <c r="CL146" s="233"/>
      <c r="CM146" s="233"/>
      <c r="CN146" s="233"/>
      <c r="CO146" s="233"/>
      <c r="CP146" s="233"/>
    </row>
    <row r="147" spans="1:94" ht="17.45" customHeight="1" x14ac:dyDescent="0.25">
      <c r="A147" s="233"/>
      <c r="B147" s="336" t="s">
        <v>481</v>
      </c>
      <c r="C147" s="336" t="s">
        <v>475</v>
      </c>
      <c r="D147" s="336"/>
      <c r="E147" s="336">
        <v>426.03</v>
      </c>
      <c r="F147" s="336">
        <v>33</v>
      </c>
      <c r="G147" s="233">
        <v>33</v>
      </c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95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233"/>
      <c r="BQ147" s="233"/>
      <c r="BR147" s="233"/>
      <c r="BS147" s="233"/>
      <c r="BT147" s="233"/>
      <c r="BU147" s="233"/>
      <c r="BV147" s="233"/>
      <c r="BW147" s="233"/>
      <c r="BX147" s="233"/>
      <c r="BY147" s="233"/>
      <c r="BZ147" s="233"/>
      <c r="CA147" s="233"/>
      <c r="CB147" s="233"/>
      <c r="CC147" s="233"/>
      <c r="CD147" s="233"/>
      <c r="CE147" s="233"/>
      <c r="CF147" s="233"/>
      <c r="CG147" s="233"/>
      <c r="CH147" s="233"/>
      <c r="CI147" s="233"/>
      <c r="CJ147" s="233"/>
      <c r="CK147" s="233"/>
      <c r="CL147" s="233"/>
      <c r="CM147" s="233"/>
      <c r="CN147" s="233"/>
      <c r="CO147" s="233"/>
      <c r="CP147" s="233"/>
    </row>
    <row r="148" spans="1:94" ht="17.45" customHeight="1" x14ac:dyDescent="0.25">
      <c r="A148" s="233"/>
      <c r="B148" s="336" t="s">
        <v>478</v>
      </c>
      <c r="C148" s="336" t="s">
        <v>475</v>
      </c>
      <c r="D148" s="336">
        <v>6</v>
      </c>
      <c r="E148" s="336">
        <v>20.82</v>
      </c>
      <c r="F148" s="336"/>
      <c r="G148" s="233">
        <v>6</v>
      </c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95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3"/>
      <c r="BC148" s="233"/>
      <c r="BD148" s="233"/>
      <c r="BE148" s="233"/>
      <c r="BF148" s="233"/>
      <c r="BG148" s="233"/>
      <c r="BH148" s="233"/>
      <c r="BI148" s="233"/>
      <c r="BJ148" s="233"/>
      <c r="BK148" s="233"/>
      <c r="BL148" s="233"/>
      <c r="BM148" s="233"/>
      <c r="BN148" s="233"/>
      <c r="BO148" s="233"/>
      <c r="BP148" s="233"/>
      <c r="BQ148" s="233"/>
      <c r="BR148" s="233"/>
      <c r="BS148" s="233"/>
      <c r="BT148" s="233"/>
      <c r="BU148" s="233"/>
      <c r="BV148" s="233"/>
      <c r="BW148" s="233"/>
      <c r="BX148" s="233"/>
      <c r="BY148" s="233"/>
      <c r="BZ148" s="233"/>
      <c r="CA148" s="233"/>
      <c r="CB148" s="233"/>
      <c r="CC148" s="233"/>
      <c r="CD148" s="233"/>
      <c r="CE148" s="233"/>
      <c r="CF148" s="233"/>
      <c r="CG148" s="233"/>
      <c r="CH148" s="233"/>
      <c r="CI148" s="233"/>
      <c r="CJ148" s="233"/>
      <c r="CK148" s="233"/>
      <c r="CL148" s="233"/>
      <c r="CM148" s="233"/>
      <c r="CN148" s="233"/>
      <c r="CO148" s="233"/>
      <c r="CP148" s="233"/>
    </row>
    <row r="149" spans="1:94" ht="17.45" customHeight="1" x14ac:dyDescent="0.25">
      <c r="A149" s="233"/>
      <c r="B149" s="336" t="s">
        <v>482</v>
      </c>
      <c r="C149" s="336" t="s">
        <v>475</v>
      </c>
      <c r="D149" s="336">
        <v>33</v>
      </c>
      <c r="E149" s="336">
        <v>123.09</v>
      </c>
      <c r="F149" s="336"/>
      <c r="G149" s="233">
        <v>33</v>
      </c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95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233"/>
      <c r="BG149" s="233"/>
      <c r="BH149" s="233"/>
      <c r="BI149" s="233"/>
      <c r="BJ149" s="233"/>
      <c r="BK149" s="233"/>
      <c r="BL149" s="233"/>
      <c r="BM149" s="233"/>
      <c r="BN149" s="233"/>
      <c r="BO149" s="233"/>
      <c r="BP149" s="233"/>
      <c r="BQ149" s="233"/>
      <c r="BR149" s="233"/>
      <c r="BS149" s="233"/>
      <c r="BT149" s="233"/>
      <c r="BU149" s="233"/>
      <c r="BV149" s="233"/>
      <c r="BW149" s="233"/>
      <c r="BX149" s="233"/>
      <c r="BY149" s="233"/>
      <c r="BZ149" s="233"/>
      <c r="CA149" s="233"/>
      <c r="CB149" s="233"/>
      <c r="CC149" s="233"/>
      <c r="CD149" s="233"/>
      <c r="CE149" s="233"/>
      <c r="CF149" s="233"/>
      <c r="CG149" s="233"/>
      <c r="CH149" s="233"/>
      <c r="CI149" s="233"/>
      <c r="CJ149" s="233"/>
      <c r="CK149" s="233"/>
      <c r="CL149" s="233"/>
      <c r="CM149" s="233"/>
      <c r="CN149" s="233"/>
      <c r="CO149" s="233"/>
      <c r="CP149" s="233"/>
    </row>
    <row r="150" spans="1:94" ht="18" x14ac:dyDescent="0.25">
      <c r="A150" s="233"/>
      <c r="B150" s="336" t="s">
        <v>483</v>
      </c>
      <c r="C150" s="336" t="s">
        <v>475</v>
      </c>
      <c r="D150" s="336">
        <v>7</v>
      </c>
      <c r="E150" s="336">
        <v>24.92</v>
      </c>
      <c r="F150" s="336"/>
      <c r="G150" s="233">
        <v>7</v>
      </c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95"/>
      <c r="AO150" s="233"/>
      <c r="AP150" s="233"/>
      <c r="AQ150" s="233"/>
      <c r="AR150" s="233"/>
      <c r="AS150" s="233"/>
      <c r="AT150" s="233"/>
      <c r="AU150" s="233"/>
      <c r="AV150" s="233"/>
      <c r="AW150" s="233"/>
      <c r="AX150" s="233"/>
      <c r="AY150" s="233"/>
      <c r="AZ150" s="233"/>
      <c r="BA150" s="233"/>
      <c r="BB150" s="233"/>
      <c r="BC150" s="233"/>
      <c r="BD150" s="233"/>
      <c r="BE150" s="233"/>
      <c r="BF150" s="233"/>
      <c r="BG150" s="233"/>
      <c r="BH150" s="233"/>
      <c r="BI150" s="233"/>
      <c r="BJ150" s="233"/>
      <c r="BK150" s="233"/>
      <c r="BL150" s="233"/>
      <c r="BM150" s="233"/>
      <c r="BN150" s="233"/>
      <c r="BO150" s="233"/>
      <c r="BP150" s="233"/>
      <c r="BQ150" s="233"/>
      <c r="BR150" s="233"/>
      <c r="BS150" s="233"/>
      <c r="BT150" s="233"/>
      <c r="BU150" s="233"/>
      <c r="BV150" s="233"/>
      <c r="BW150" s="233"/>
      <c r="BX150" s="233"/>
      <c r="BY150" s="233"/>
      <c r="BZ150" s="233"/>
      <c r="CA150" s="233"/>
      <c r="CB150" s="233"/>
      <c r="CC150" s="233"/>
      <c r="CD150" s="233"/>
      <c r="CE150" s="233"/>
      <c r="CF150" s="233"/>
      <c r="CG150" s="233"/>
      <c r="CH150" s="233"/>
      <c r="CI150" s="233"/>
      <c r="CJ150" s="233"/>
      <c r="CK150" s="233"/>
      <c r="CL150" s="233"/>
      <c r="CM150" s="233"/>
      <c r="CN150" s="233"/>
      <c r="CO150" s="233"/>
      <c r="CP150" s="233"/>
    </row>
    <row r="151" spans="1:94" ht="17.45" customHeight="1" x14ac:dyDescent="0.25">
      <c r="A151" s="233"/>
      <c r="B151" s="336" t="s">
        <v>477</v>
      </c>
      <c r="C151" s="336" t="s">
        <v>475</v>
      </c>
      <c r="D151" s="336"/>
      <c r="E151" s="336">
        <v>789.86</v>
      </c>
      <c r="F151" s="336">
        <v>73</v>
      </c>
      <c r="G151" s="233">
        <v>73</v>
      </c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233"/>
      <c r="AJ151" s="233"/>
      <c r="AK151" s="233"/>
      <c r="AL151" s="233"/>
      <c r="AM151" s="233"/>
      <c r="AN151" s="95"/>
      <c r="AO151" s="233"/>
      <c r="AP151" s="233"/>
      <c r="AQ151" s="233"/>
      <c r="AR151" s="233"/>
      <c r="AS151" s="233"/>
      <c r="AT151" s="233"/>
      <c r="AU151" s="233"/>
      <c r="AV151" s="233"/>
      <c r="AW151" s="233"/>
      <c r="AX151" s="233"/>
      <c r="AY151" s="233"/>
      <c r="AZ151" s="233"/>
      <c r="BA151" s="233"/>
      <c r="BB151" s="233"/>
      <c r="BC151" s="233"/>
      <c r="BD151" s="233"/>
      <c r="BE151" s="233"/>
      <c r="BF151" s="233"/>
      <c r="BG151" s="233"/>
      <c r="BH151" s="233"/>
      <c r="BI151" s="233"/>
      <c r="BJ151" s="233"/>
      <c r="BK151" s="233"/>
      <c r="BL151" s="233"/>
      <c r="BM151" s="233"/>
      <c r="BN151" s="233"/>
      <c r="BO151" s="233"/>
      <c r="BP151" s="233"/>
      <c r="BQ151" s="233"/>
      <c r="BR151" s="233"/>
      <c r="BS151" s="233"/>
      <c r="BT151" s="233"/>
      <c r="BU151" s="233"/>
      <c r="BV151" s="233"/>
      <c r="BW151" s="233"/>
      <c r="BX151" s="233"/>
      <c r="BY151" s="233"/>
      <c r="BZ151" s="233"/>
      <c r="CA151" s="233"/>
      <c r="CB151" s="233"/>
      <c r="CC151" s="233"/>
      <c r="CD151" s="233"/>
      <c r="CE151" s="233"/>
      <c r="CF151" s="233"/>
      <c r="CG151" s="233"/>
      <c r="CH151" s="233"/>
      <c r="CI151" s="233"/>
      <c r="CJ151" s="233"/>
      <c r="CK151" s="233"/>
      <c r="CL151" s="233"/>
      <c r="CM151" s="233"/>
      <c r="CN151" s="233"/>
      <c r="CO151" s="233"/>
      <c r="CP151" s="233"/>
    </row>
    <row r="152" spans="1:94" ht="17.45" customHeight="1" x14ac:dyDescent="0.25">
      <c r="A152" s="233"/>
      <c r="B152" s="336" t="s">
        <v>481</v>
      </c>
      <c r="C152" s="336" t="s">
        <v>475</v>
      </c>
      <c r="D152" s="336"/>
      <c r="E152" s="336">
        <v>2130.15</v>
      </c>
      <c r="F152" s="336">
        <v>165</v>
      </c>
      <c r="G152" s="233">
        <v>165</v>
      </c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95"/>
      <c r="AO152" s="233"/>
      <c r="AP152" s="233"/>
      <c r="AQ152" s="233"/>
      <c r="AR152" s="233"/>
      <c r="AS152" s="233"/>
      <c r="AT152" s="233"/>
      <c r="AU152" s="233"/>
      <c r="AV152" s="233"/>
      <c r="AW152" s="233"/>
      <c r="AX152" s="233"/>
      <c r="AY152" s="233"/>
      <c r="AZ152" s="233"/>
      <c r="BA152" s="233"/>
      <c r="BB152" s="233"/>
      <c r="BC152" s="233"/>
      <c r="BD152" s="233"/>
      <c r="BE152" s="233"/>
      <c r="BF152" s="233"/>
      <c r="BG152" s="233"/>
      <c r="BH152" s="233"/>
      <c r="BI152" s="233"/>
      <c r="BJ152" s="233"/>
      <c r="BK152" s="233"/>
      <c r="BL152" s="233"/>
      <c r="BM152" s="233"/>
      <c r="BN152" s="233"/>
      <c r="BO152" s="233"/>
      <c r="BP152" s="233"/>
      <c r="BQ152" s="233"/>
      <c r="BR152" s="233"/>
      <c r="BS152" s="233"/>
      <c r="BT152" s="233"/>
      <c r="BU152" s="233"/>
      <c r="BV152" s="233"/>
      <c r="BW152" s="233"/>
      <c r="BX152" s="233"/>
      <c r="BY152" s="233"/>
      <c r="BZ152" s="233"/>
      <c r="CA152" s="233"/>
      <c r="CB152" s="233"/>
      <c r="CC152" s="233"/>
      <c r="CD152" s="233"/>
      <c r="CE152" s="233"/>
      <c r="CF152" s="233"/>
      <c r="CG152" s="233"/>
      <c r="CH152" s="233"/>
      <c r="CI152" s="233"/>
      <c r="CJ152" s="233"/>
      <c r="CK152" s="233"/>
      <c r="CL152" s="233"/>
      <c r="CM152" s="233"/>
      <c r="CN152" s="233"/>
      <c r="CO152" s="233"/>
      <c r="CP152" s="233"/>
    </row>
    <row r="153" spans="1:94" ht="17.45" customHeight="1" x14ac:dyDescent="0.25">
      <c r="A153" s="233"/>
      <c r="B153" s="336" t="s">
        <v>478</v>
      </c>
      <c r="C153" s="336" t="s">
        <v>475</v>
      </c>
      <c r="D153" s="336">
        <v>15</v>
      </c>
      <c r="E153" s="336">
        <v>52.05</v>
      </c>
      <c r="F153" s="336"/>
      <c r="G153" s="233">
        <v>15</v>
      </c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33"/>
      <c r="AM153" s="233"/>
      <c r="AN153" s="95"/>
      <c r="AO153" s="233"/>
      <c r="AP153" s="233"/>
      <c r="AQ153" s="233"/>
      <c r="AR153" s="233"/>
      <c r="AS153" s="233"/>
      <c r="AT153" s="233"/>
      <c r="AU153" s="233"/>
      <c r="AV153" s="233"/>
      <c r="AW153" s="233"/>
      <c r="AX153" s="233"/>
      <c r="AY153" s="233"/>
      <c r="AZ153" s="233"/>
      <c r="BA153" s="233"/>
      <c r="BB153" s="233"/>
      <c r="BC153" s="233"/>
      <c r="BD153" s="233"/>
      <c r="BE153" s="233"/>
      <c r="BF153" s="233"/>
      <c r="BG153" s="233"/>
      <c r="BH153" s="233"/>
      <c r="BI153" s="233"/>
      <c r="BJ153" s="233"/>
      <c r="BK153" s="233"/>
      <c r="BL153" s="233"/>
      <c r="BM153" s="233"/>
      <c r="BN153" s="233"/>
      <c r="BO153" s="233"/>
      <c r="BP153" s="233"/>
      <c r="BQ153" s="233"/>
      <c r="BR153" s="233"/>
      <c r="BS153" s="233"/>
      <c r="BT153" s="233"/>
      <c r="BU153" s="233"/>
      <c r="BV153" s="233"/>
      <c r="BW153" s="233"/>
      <c r="BX153" s="233"/>
      <c r="BY153" s="233"/>
      <c r="BZ153" s="233"/>
      <c r="CA153" s="233"/>
      <c r="CB153" s="233"/>
      <c r="CC153" s="233"/>
      <c r="CD153" s="233"/>
      <c r="CE153" s="233"/>
      <c r="CF153" s="233"/>
      <c r="CG153" s="233"/>
      <c r="CH153" s="233"/>
      <c r="CI153" s="233"/>
      <c r="CJ153" s="233"/>
      <c r="CK153" s="233"/>
      <c r="CL153" s="233"/>
      <c r="CM153" s="233"/>
      <c r="CN153" s="233"/>
      <c r="CO153" s="233"/>
      <c r="CP153" s="233"/>
    </row>
    <row r="154" spans="1:94" ht="17.45" customHeight="1" x14ac:dyDescent="0.25">
      <c r="A154" s="233"/>
      <c r="B154" s="336" t="s">
        <v>482</v>
      </c>
      <c r="C154" s="336" t="s">
        <v>475</v>
      </c>
      <c r="D154" s="336">
        <v>78</v>
      </c>
      <c r="E154" s="336">
        <v>290.94</v>
      </c>
      <c r="F154" s="336"/>
      <c r="G154" s="233">
        <v>78</v>
      </c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33"/>
      <c r="AJ154" s="233"/>
      <c r="AK154" s="233"/>
      <c r="AL154" s="233"/>
      <c r="AM154" s="233"/>
      <c r="AN154" s="95"/>
      <c r="AO154" s="233"/>
      <c r="AP154" s="233"/>
      <c r="AQ154" s="233"/>
      <c r="AR154" s="233"/>
      <c r="AS154" s="233"/>
      <c r="AT154" s="233"/>
      <c r="AU154" s="233"/>
      <c r="AV154" s="233"/>
      <c r="AW154" s="233"/>
      <c r="AX154" s="233"/>
      <c r="AY154" s="233"/>
      <c r="AZ154" s="233"/>
      <c r="BA154" s="233"/>
      <c r="BB154" s="233"/>
      <c r="BC154" s="233"/>
      <c r="BD154" s="233"/>
      <c r="BE154" s="233"/>
      <c r="BF154" s="233"/>
      <c r="BG154" s="233"/>
      <c r="BH154" s="233"/>
      <c r="BI154" s="233"/>
      <c r="BJ154" s="233"/>
      <c r="BK154" s="233"/>
      <c r="BL154" s="233"/>
      <c r="BM154" s="233"/>
      <c r="BN154" s="233"/>
      <c r="BO154" s="233"/>
      <c r="BP154" s="233"/>
      <c r="BQ154" s="233"/>
      <c r="BR154" s="233"/>
      <c r="BS154" s="233"/>
      <c r="BT154" s="233"/>
      <c r="BU154" s="233"/>
      <c r="BV154" s="233"/>
      <c r="BW154" s="233"/>
      <c r="BX154" s="233"/>
      <c r="BY154" s="233"/>
      <c r="BZ154" s="233"/>
      <c r="CA154" s="233"/>
      <c r="CB154" s="233"/>
      <c r="CC154" s="233"/>
      <c r="CD154" s="233"/>
      <c r="CE154" s="233"/>
      <c r="CF154" s="233"/>
      <c r="CG154" s="233"/>
      <c r="CH154" s="233"/>
      <c r="CI154" s="233"/>
      <c r="CJ154" s="233"/>
      <c r="CK154" s="233"/>
      <c r="CL154" s="233"/>
      <c r="CM154" s="233"/>
      <c r="CN154" s="233"/>
      <c r="CO154" s="233"/>
      <c r="CP154" s="233"/>
    </row>
    <row r="155" spans="1:94" ht="18" x14ac:dyDescent="0.25">
      <c r="A155" s="233"/>
      <c r="B155" s="336" t="s">
        <v>484</v>
      </c>
      <c r="C155" s="336" t="s">
        <v>475</v>
      </c>
      <c r="D155" s="336">
        <v>126</v>
      </c>
      <c r="E155" s="336">
        <v>448.56</v>
      </c>
      <c r="F155" s="336"/>
      <c r="G155" s="233">
        <v>126</v>
      </c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  <c r="AJ155" s="233"/>
      <c r="AK155" s="233"/>
      <c r="AL155" s="233"/>
      <c r="AM155" s="233"/>
      <c r="AN155" s="95"/>
      <c r="AO155" s="233"/>
      <c r="AP155" s="233"/>
      <c r="AQ155" s="233"/>
      <c r="AR155" s="233"/>
      <c r="AS155" s="233"/>
      <c r="AT155" s="233"/>
      <c r="AU155" s="233"/>
      <c r="AV155" s="233"/>
      <c r="AW155" s="233"/>
      <c r="AX155" s="233"/>
      <c r="AY155" s="233"/>
      <c r="AZ155" s="233"/>
      <c r="BA155" s="233"/>
      <c r="BB155" s="233"/>
      <c r="BC155" s="233"/>
      <c r="BD155" s="233"/>
      <c r="BE155" s="233"/>
      <c r="BF155" s="233"/>
      <c r="BG155" s="233"/>
      <c r="BH155" s="233"/>
      <c r="BI155" s="233"/>
      <c r="BJ155" s="233"/>
      <c r="BK155" s="233"/>
      <c r="BL155" s="233"/>
      <c r="BM155" s="233"/>
      <c r="BN155" s="233"/>
      <c r="BO155" s="233"/>
      <c r="BP155" s="233"/>
      <c r="BQ155" s="233"/>
      <c r="BR155" s="233"/>
      <c r="BS155" s="233"/>
      <c r="BT155" s="233"/>
      <c r="BU155" s="233"/>
      <c r="BV155" s="233"/>
      <c r="BW155" s="233"/>
      <c r="BX155" s="233"/>
      <c r="BY155" s="233"/>
      <c r="BZ155" s="233"/>
      <c r="CA155" s="233"/>
      <c r="CB155" s="233"/>
      <c r="CC155" s="233"/>
      <c r="CD155" s="233"/>
      <c r="CE155" s="233"/>
      <c r="CF155" s="233"/>
      <c r="CG155" s="233"/>
      <c r="CH155" s="233"/>
      <c r="CI155" s="233"/>
      <c r="CJ155" s="233"/>
      <c r="CK155" s="233"/>
      <c r="CL155" s="233"/>
      <c r="CM155" s="233"/>
      <c r="CN155" s="233"/>
      <c r="CO155" s="233"/>
      <c r="CP155" s="233"/>
    </row>
    <row r="156" spans="1:94" ht="18" x14ac:dyDescent="0.25">
      <c r="A156" s="233"/>
      <c r="B156" s="336" t="s">
        <v>483</v>
      </c>
      <c r="C156" s="336" t="s">
        <v>475</v>
      </c>
      <c r="D156" s="336">
        <v>19</v>
      </c>
      <c r="E156" s="336">
        <v>67.64</v>
      </c>
      <c r="F156" s="336"/>
      <c r="G156" s="233">
        <v>19</v>
      </c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233"/>
      <c r="AN156" s="95"/>
      <c r="AO156" s="233"/>
      <c r="AP156" s="233"/>
      <c r="AQ156" s="233"/>
      <c r="AR156" s="233"/>
      <c r="AS156" s="233"/>
      <c r="AT156" s="233"/>
      <c r="AU156" s="233"/>
      <c r="AV156" s="233"/>
      <c r="AW156" s="233"/>
      <c r="AX156" s="233"/>
      <c r="AY156" s="233"/>
      <c r="AZ156" s="233"/>
      <c r="BA156" s="233"/>
      <c r="BB156" s="233"/>
      <c r="BC156" s="233"/>
      <c r="BD156" s="233"/>
      <c r="BE156" s="233"/>
      <c r="BF156" s="233"/>
      <c r="BG156" s="233"/>
      <c r="BH156" s="233"/>
      <c r="BI156" s="233"/>
      <c r="BJ156" s="233"/>
      <c r="BK156" s="233"/>
      <c r="BL156" s="233"/>
      <c r="BM156" s="233"/>
      <c r="BN156" s="233"/>
      <c r="BO156" s="233"/>
      <c r="BP156" s="233"/>
      <c r="BQ156" s="233"/>
      <c r="BR156" s="233"/>
      <c r="BS156" s="233"/>
      <c r="BT156" s="233"/>
      <c r="BU156" s="233"/>
      <c r="BV156" s="233"/>
      <c r="BW156" s="233"/>
      <c r="BX156" s="233"/>
      <c r="BY156" s="233"/>
      <c r="BZ156" s="233"/>
      <c r="CA156" s="233"/>
      <c r="CB156" s="233"/>
      <c r="CC156" s="233"/>
      <c r="CD156" s="233"/>
      <c r="CE156" s="233"/>
      <c r="CF156" s="233"/>
      <c r="CG156" s="233"/>
      <c r="CH156" s="233"/>
      <c r="CI156" s="233"/>
      <c r="CJ156" s="233"/>
      <c r="CK156" s="233"/>
      <c r="CL156" s="233"/>
      <c r="CM156" s="233"/>
      <c r="CN156" s="233"/>
      <c r="CO156" s="233"/>
      <c r="CP156" s="233"/>
    </row>
    <row r="157" spans="1:94" ht="17.45" customHeight="1" x14ac:dyDescent="0.25">
      <c r="A157" s="233"/>
      <c r="B157" s="336" t="s">
        <v>477</v>
      </c>
      <c r="C157" s="336" t="s">
        <v>475</v>
      </c>
      <c r="D157" s="336"/>
      <c r="E157" s="336">
        <v>432.8</v>
      </c>
      <c r="F157" s="336">
        <v>40</v>
      </c>
      <c r="G157" s="233">
        <v>40</v>
      </c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33"/>
      <c r="AM157" s="233"/>
      <c r="AN157" s="95"/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  <c r="BA157" s="233"/>
      <c r="BB157" s="233"/>
      <c r="BC157" s="233"/>
      <c r="BD157" s="233"/>
      <c r="BE157" s="233"/>
      <c r="BF157" s="233"/>
      <c r="BG157" s="233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  <c r="BZ157" s="233"/>
      <c r="CA157" s="233"/>
      <c r="CB157" s="233"/>
      <c r="CC157" s="233"/>
      <c r="CD157" s="233"/>
      <c r="CE157" s="233"/>
      <c r="CF157" s="233"/>
      <c r="CG157" s="233"/>
      <c r="CH157" s="233"/>
      <c r="CI157" s="233"/>
      <c r="CJ157" s="233"/>
      <c r="CK157" s="233"/>
      <c r="CL157" s="233"/>
      <c r="CM157" s="233"/>
      <c r="CN157" s="233"/>
      <c r="CO157" s="233"/>
      <c r="CP157" s="233"/>
    </row>
    <row r="158" spans="1:94" ht="17.45" customHeight="1" x14ac:dyDescent="0.25">
      <c r="A158" s="233"/>
      <c r="B158" s="336" t="s">
        <v>481</v>
      </c>
      <c r="C158" s="336" t="s">
        <v>475</v>
      </c>
      <c r="D158" s="336"/>
      <c r="E158" s="336">
        <v>335.66</v>
      </c>
      <c r="F158" s="336">
        <v>26</v>
      </c>
      <c r="G158" s="233">
        <v>26</v>
      </c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95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  <c r="BF158" s="233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233"/>
      <c r="BQ158" s="233"/>
      <c r="BR158" s="233"/>
      <c r="BS158" s="233"/>
      <c r="BT158" s="233"/>
      <c r="BU158" s="233"/>
      <c r="BV158" s="233"/>
      <c r="BW158" s="233"/>
      <c r="BX158" s="233"/>
      <c r="BY158" s="233"/>
      <c r="BZ158" s="233"/>
      <c r="CA158" s="233"/>
      <c r="CB158" s="233"/>
      <c r="CC158" s="233"/>
      <c r="CD158" s="233"/>
      <c r="CE158" s="233"/>
      <c r="CF158" s="233"/>
      <c r="CG158" s="233"/>
      <c r="CH158" s="233"/>
      <c r="CI158" s="233"/>
      <c r="CJ158" s="233"/>
      <c r="CK158" s="233"/>
      <c r="CL158" s="233"/>
      <c r="CM158" s="233"/>
      <c r="CN158" s="233"/>
      <c r="CO158" s="233"/>
      <c r="CP158" s="233"/>
    </row>
    <row r="159" spans="1:94" ht="17.45" customHeight="1" x14ac:dyDescent="0.25">
      <c r="A159" s="233"/>
      <c r="B159" s="336" t="s">
        <v>478</v>
      </c>
      <c r="C159" s="336" t="s">
        <v>475</v>
      </c>
      <c r="D159" s="336">
        <v>5</v>
      </c>
      <c r="E159" s="336">
        <v>17.350000000000001</v>
      </c>
      <c r="F159" s="336"/>
      <c r="G159" s="233">
        <v>5</v>
      </c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233"/>
      <c r="AN159" s="95"/>
      <c r="AO159" s="233"/>
      <c r="AP159" s="233"/>
      <c r="AQ159" s="233"/>
      <c r="AR159" s="233"/>
      <c r="AS159" s="233"/>
      <c r="AT159" s="233"/>
      <c r="AU159" s="233"/>
      <c r="AV159" s="233"/>
      <c r="AW159" s="233"/>
      <c r="AX159" s="233"/>
      <c r="AY159" s="233"/>
      <c r="AZ159" s="233"/>
      <c r="BA159" s="233"/>
      <c r="BB159" s="233"/>
      <c r="BC159" s="233"/>
      <c r="BD159" s="233"/>
      <c r="BE159" s="233"/>
      <c r="BF159" s="233"/>
      <c r="BG159" s="233"/>
      <c r="BH159" s="233"/>
      <c r="BI159" s="233"/>
      <c r="BJ159" s="233"/>
      <c r="BK159" s="233"/>
      <c r="BL159" s="233"/>
      <c r="BM159" s="233"/>
      <c r="BN159" s="233"/>
      <c r="BO159" s="233"/>
      <c r="BP159" s="233"/>
      <c r="BQ159" s="233"/>
      <c r="BR159" s="233"/>
      <c r="BS159" s="233"/>
      <c r="BT159" s="233"/>
      <c r="BU159" s="233"/>
      <c r="BV159" s="233"/>
      <c r="BW159" s="233"/>
      <c r="BX159" s="233"/>
      <c r="BY159" s="233"/>
      <c r="BZ159" s="233"/>
      <c r="CA159" s="233"/>
      <c r="CB159" s="233"/>
      <c r="CC159" s="233"/>
      <c r="CD159" s="233"/>
      <c r="CE159" s="233"/>
      <c r="CF159" s="233"/>
      <c r="CG159" s="233"/>
      <c r="CH159" s="233"/>
      <c r="CI159" s="233"/>
      <c r="CJ159" s="233"/>
      <c r="CK159" s="233"/>
      <c r="CL159" s="233"/>
      <c r="CM159" s="233"/>
      <c r="CN159" s="233"/>
      <c r="CO159" s="233"/>
      <c r="CP159" s="233"/>
    </row>
    <row r="160" spans="1:94" ht="17.45" customHeight="1" x14ac:dyDescent="0.25">
      <c r="A160" s="233"/>
      <c r="B160" s="336" t="s">
        <v>482</v>
      </c>
      <c r="C160" s="336" t="s">
        <v>475</v>
      </c>
      <c r="D160" s="336">
        <v>30</v>
      </c>
      <c r="E160" s="336">
        <v>111.9</v>
      </c>
      <c r="F160" s="336"/>
      <c r="G160" s="233">
        <v>30</v>
      </c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95"/>
      <c r="AO160" s="233"/>
      <c r="AP160" s="233"/>
      <c r="AQ160" s="233"/>
      <c r="AR160" s="233"/>
      <c r="AS160" s="233"/>
      <c r="AT160" s="233"/>
      <c r="AU160" s="233"/>
      <c r="AV160" s="233"/>
      <c r="AW160" s="233"/>
      <c r="AX160" s="233"/>
      <c r="AY160" s="233"/>
      <c r="AZ160" s="233"/>
      <c r="BA160" s="233"/>
      <c r="BB160" s="233"/>
      <c r="BC160" s="233"/>
      <c r="BD160" s="233"/>
      <c r="BE160" s="233"/>
      <c r="BF160" s="233"/>
      <c r="BG160" s="233"/>
      <c r="BH160" s="233"/>
      <c r="BI160" s="233"/>
      <c r="BJ160" s="233"/>
      <c r="BK160" s="233"/>
      <c r="BL160" s="233"/>
      <c r="BM160" s="233"/>
      <c r="BN160" s="233"/>
      <c r="BO160" s="233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  <c r="BZ160" s="233"/>
      <c r="CA160" s="233"/>
      <c r="CB160" s="233"/>
      <c r="CC160" s="233"/>
      <c r="CD160" s="233"/>
      <c r="CE160" s="233"/>
      <c r="CF160" s="233"/>
      <c r="CG160" s="233"/>
      <c r="CH160" s="233"/>
      <c r="CI160" s="233"/>
      <c r="CJ160" s="233"/>
      <c r="CK160" s="233"/>
      <c r="CL160" s="233"/>
      <c r="CM160" s="233"/>
      <c r="CN160" s="233"/>
      <c r="CO160" s="233"/>
      <c r="CP160" s="233"/>
    </row>
    <row r="161" spans="1:94" ht="18" x14ac:dyDescent="0.25">
      <c r="A161" s="233"/>
      <c r="B161" s="336" t="s">
        <v>484</v>
      </c>
      <c r="C161" s="336" t="s">
        <v>475</v>
      </c>
      <c r="D161" s="336">
        <v>26</v>
      </c>
      <c r="E161" s="336">
        <v>92.56</v>
      </c>
      <c r="F161" s="336"/>
      <c r="G161" s="233">
        <v>26</v>
      </c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3"/>
      <c r="AK161" s="233"/>
      <c r="AL161" s="233"/>
      <c r="AM161" s="233"/>
      <c r="AN161" s="95"/>
      <c r="AO161" s="233"/>
      <c r="AP161" s="233"/>
      <c r="AQ161" s="233"/>
      <c r="AR161" s="233"/>
      <c r="AS161" s="233"/>
      <c r="AT161" s="233"/>
      <c r="AU161" s="233"/>
      <c r="AV161" s="233"/>
      <c r="AW161" s="233"/>
      <c r="AX161" s="233"/>
      <c r="AY161" s="233"/>
      <c r="AZ161" s="233"/>
      <c r="BA161" s="233"/>
      <c r="BB161" s="233"/>
      <c r="BC161" s="233"/>
      <c r="BD161" s="233"/>
      <c r="BE161" s="233"/>
      <c r="BF161" s="233"/>
      <c r="BG161" s="233"/>
      <c r="BH161" s="233"/>
      <c r="BI161" s="233"/>
      <c r="BJ161" s="233"/>
      <c r="BK161" s="233"/>
      <c r="BL161" s="233"/>
      <c r="BM161" s="233"/>
      <c r="BN161" s="233"/>
      <c r="BO161" s="233"/>
      <c r="BP161" s="233"/>
      <c r="BQ161" s="233"/>
      <c r="BR161" s="233"/>
      <c r="BS161" s="233"/>
      <c r="BT161" s="233"/>
      <c r="BU161" s="233"/>
      <c r="BV161" s="233"/>
      <c r="BW161" s="233"/>
      <c r="BX161" s="233"/>
      <c r="BY161" s="233"/>
      <c r="BZ161" s="233"/>
      <c r="CA161" s="233"/>
      <c r="CB161" s="233"/>
      <c r="CC161" s="233"/>
      <c r="CD161" s="233"/>
      <c r="CE161" s="233"/>
      <c r="CF161" s="233"/>
      <c r="CG161" s="233"/>
      <c r="CH161" s="233"/>
      <c r="CI161" s="233"/>
      <c r="CJ161" s="233"/>
      <c r="CK161" s="233"/>
      <c r="CL161" s="233"/>
      <c r="CM161" s="233"/>
      <c r="CN161" s="233"/>
      <c r="CO161" s="233"/>
      <c r="CP161" s="233"/>
    </row>
    <row r="162" spans="1:94" ht="17.45" customHeight="1" x14ac:dyDescent="0.25">
      <c r="A162" s="233"/>
      <c r="B162" s="336" t="s">
        <v>477</v>
      </c>
      <c r="C162" s="336" t="s">
        <v>475</v>
      </c>
      <c r="D162" s="336"/>
      <c r="E162" s="336">
        <v>313.77999999999997</v>
      </c>
      <c r="F162" s="336">
        <v>29</v>
      </c>
      <c r="G162" s="233">
        <v>29</v>
      </c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95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3"/>
      <c r="AY162" s="233"/>
      <c r="AZ162" s="233"/>
      <c r="BA162" s="233"/>
      <c r="BB162" s="233"/>
      <c r="BC162" s="233"/>
      <c r="BD162" s="233"/>
      <c r="BE162" s="233"/>
      <c r="BF162" s="233"/>
      <c r="BG162" s="233"/>
      <c r="BH162" s="233"/>
      <c r="BI162" s="233"/>
      <c r="BJ162" s="233"/>
      <c r="BK162" s="233"/>
      <c r="BL162" s="233"/>
      <c r="BM162" s="233"/>
      <c r="BN162" s="233"/>
      <c r="BO162" s="233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  <c r="BZ162" s="233"/>
      <c r="CA162" s="233"/>
      <c r="CB162" s="233"/>
      <c r="CC162" s="233"/>
      <c r="CD162" s="233"/>
      <c r="CE162" s="233"/>
      <c r="CF162" s="233"/>
      <c r="CG162" s="233"/>
      <c r="CH162" s="233"/>
      <c r="CI162" s="233"/>
      <c r="CJ162" s="233"/>
      <c r="CK162" s="233"/>
      <c r="CL162" s="233"/>
      <c r="CM162" s="233"/>
      <c r="CN162" s="233"/>
      <c r="CO162" s="233"/>
      <c r="CP162" s="233"/>
    </row>
    <row r="163" spans="1:94" ht="17.45" customHeight="1" x14ac:dyDescent="0.25">
      <c r="A163" s="233"/>
      <c r="B163" s="336" t="s">
        <v>481</v>
      </c>
      <c r="C163" s="336" t="s">
        <v>475</v>
      </c>
      <c r="D163" s="336"/>
      <c r="E163" s="336">
        <v>684.23</v>
      </c>
      <c r="F163" s="336">
        <v>53</v>
      </c>
      <c r="G163" s="233">
        <v>53</v>
      </c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33"/>
      <c r="AN163" s="95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3"/>
      <c r="AY163" s="233"/>
      <c r="AZ163" s="233"/>
      <c r="BA163" s="233"/>
      <c r="BB163" s="233"/>
      <c r="BC163" s="233"/>
      <c r="BD163" s="233"/>
      <c r="BE163" s="233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3"/>
      <c r="BP163" s="233"/>
      <c r="BQ163" s="233"/>
      <c r="BR163" s="233"/>
      <c r="BS163" s="233"/>
      <c r="BT163" s="233"/>
      <c r="BU163" s="233"/>
      <c r="BV163" s="233"/>
      <c r="BW163" s="233"/>
      <c r="BX163" s="233"/>
      <c r="BY163" s="233"/>
      <c r="BZ163" s="233"/>
      <c r="CA163" s="233"/>
      <c r="CB163" s="233"/>
      <c r="CC163" s="233"/>
      <c r="CD163" s="233"/>
      <c r="CE163" s="233"/>
      <c r="CF163" s="233"/>
      <c r="CG163" s="233"/>
      <c r="CH163" s="233"/>
      <c r="CI163" s="233"/>
      <c r="CJ163" s="233"/>
      <c r="CK163" s="233"/>
      <c r="CL163" s="233"/>
      <c r="CM163" s="233"/>
      <c r="CN163" s="233"/>
      <c r="CO163" s="233"/>
      <c r="CP163" s="233"/>
    </row>
    <row r="164" spans="1:94" ht="17.45" customHeight="1" x14ac:dyDescent="0.25">
      <c r="A164" s="233"/>
      <c r="B164" s="336" t="s">
        <v>482</v>
      </c>
      <c r="C164" s="336" t="s">
        <v>475</v>
      </c>
      <c r="D164" s="336">
        <v>34</v>
      </c>
      <c r="E164" s="336">
        <v>126.82</v>
      </c>
      <c r="F164" s="336"/>
      <c r="G164" s="233">
        <v>34</v>
      </c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233"/>
      <c r="AJ164" s="233"/>
      <c r="AK164" s="233"/>
      <c r="AL164" s="233"/>
      <c r="AM164" s="233"/>
      <c r="AN164" s="95"/>
      <c r="AO164" s="233"/>
      <c r="AP164" s="233"/>
      <c r="AQ164" s="233"/>
      <c r="AR164" s="233"/>
      <c r="AS164" s="233"/>
      <c r="AT164" s="233"/>
      <c r="AU164" s="233"/>
      <c r="AV164" s="233"/>
      <c r="AW164" s="233"/>
      <c r="AX164" s="233"/>
      <c r="AY164" s="233"/>
      <c r="AZ164" s="233"/>
      <c r="BA164" s="233"/>
      <c r="BB164" s="233"/>
      <c r="BC164" s="233"/>
      <c r="BD164" s="233"/>
      <c r="BE164" s="233"/>
      <c r="BF164" s="233"/>
      <c r="BG164" s="233"/>
      <c r="BH164" s="233"/>
      <c r="BI164" s="233"/>
      <c r="BJ164" s="233"/>
      <c r="BK164" s="233"/>
      <c r="BL164" s="233"/>
      <c r="BM164" s="233"/>
      <c r="BN164" s="233"/>
      <c r="BO164" s="233"/>
      <c r="BP164" s="233"/>
      <c r="BQ164" s="233"/>
      <c r="BR164" s="233"/>
      <c r="BS164" s="233"/>
      <c r="BT164" s="233"/>
      <c r="BU164" s="233"/>
      <c r="BV164" s="233"/>
      <c r="BW164" s="233"/>
      <c r="BX164" s="233"/>
      <c r="BY164" s="233"/>
      <c r="BZ164" s="233"/>
      <c r="CA164" s="233"/>
      <c r="CB164" s="233"/>
      <c r="CC164" s="233"/>
      <c r="CD164" s="233"/>
      <c r="CE164" s="233"/>
      <c r="CF164" s="233"/>
      <c r="CG164" s="233"/>
      <c r="CH164" s="233"/>
      <c r="CI164" s="233"/>
      <c r="CJ164" s="233"/>
      <c r="CK164" s="233"/>
      <c r="CL164" s="233"/>
      <c r="CM164" s="233"/>
      <c r="CN164" s="233"/>
      <c r="CO164" s="233"/>
      <c r="CP164" s="233"/>
    </row>
    <row r="165" spans="1:94" ht="18" x14ac:dyDescent="0.25">
      <c r="A165" s="233"/>
      <c r="B165" s="336" t="s">
        <v>484</v>
      </c>
      <c r="C165" s="336" t="s">
        <v>475</v>
      </c>
      <c r="D165" s="336">
        <v>27</v>
      </c>
      <c r="E165" s="336">
        <v>96.12</v>
      </c>
      <c r="F165" s="336"/>
      <c r="G165" s="233">
        <v>27</v>
      </c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233"/>
      <c r="AJ165" s="233"/>
      <c r="AK165" s="233"/>
      <c r="AL165" s="233"/>
      <c r="AM165" s="233"/>
      <c r="AN165" s="95"/>
      <c r="AO165" s="233"/>
      <c r="AP165" s="233"/>
      <c r="AQ165" s="233"/>
      <c r="AR165" s="233"/>
      <c r="AS165" s="233"/>
      <c r="AT165" s="233"/>
      <c r="AU165" s="233"/>
      <c r="AV165" s="233"/>
      <c r="AW165" s="233"/>
      <c r="AX165" s="233"/>
      <c r="AY165" s="233"/>
      <c r="AZ165" s="233"/>
      <c r="BA165" s="233"/>
      <c r="BB165" s="233"/>
      <c r="BC165" s="233"/>
      <c r="BD165" s="233"/>
      <c r="BE165" s="233"/>
      <c r="BF165" s="233"/>
      <c r="BG165" s="233"/>
      <c r="BH165" s="233"/>
      <c r="BI165" s="233"/>
      <c r="BJ165" s="233"/>
      <c r="BK165" s="233"/>
      <c r="BL165" s="233"/>
      <c r="BM165" s="233"/>
      <c r="BN165" s="233"/>
      <c r="BO165" s="233"/>
      <c r="BP165" s="233"/>
      <c r="BQ165" s="233"/>
      <c r="BR165" s="233"/>
      <c r="BS165" s="233"/>
      <c r="BT165" s="233"/>
      <c r="BU165" s="233"/>
      <c r="BV165" s="233"/>
      <c r="BW165" s="233"/>
      <c r="BX165" s="233"/>
      <c r="BY165" s="233"/>
      <c r="BZ165" s="233"/>
      <c r="CA165" s="233"/>
      <c r="CB165" s="233"/>
      <c r="CC165" s="233"/>
      <c r="CD165" s="233"/>
      <c r="CE165" s="233"/>
      <c r="CF165" s="233"/>
      <c r="CG165" s="233"/>
      <c r="CH165" s="233"/>
      <c r="CI165" s="233"/>
      <c r="CJ165" s="233"/>
      <c r="CK165" s="233"/>
      <c r="CL165" s="233"/>
      <c r="CM165" s="233"/>
      <c r="CN165" s="233"/>
      <c r="CO165" s="233"/>
      <c r="CP165" s="233"/>
    </row>
    <row r="166" spans="1:94" ht="18" x14ac:dyDescent="0.25">
      <c r="A166" s="233"/>
      <c r="B166" s="336" t="s">
        <v>483</v>
      </c>
      <c r="C166" s="336" t="s">
        <v>475</v>
      </c>
      <c r="D166" s="336">
        <v>19</v>
      </c>
      <c r="E166" s="336">
        <v>67.64</v>
      </c>
      <c r="F166" s="336"/>
      <c r="G166" s="233">
        <v>19</v>
      </c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233"/>
      <c r="AJ166" s="233"/>
      <c r="AK166" s="233"/>
      <c r="AL166" s="233"/>
      <c r="AM166" s="233"/>
      <c r="AN166" s="95"/>
      <c r="AO166" s="233"/>
      <c r="AP166" s="233"/>
      <c r="AQ166" s="233"/>
      <c r="AR166" s="233"/>
      <c r="AS166" s="233"/>
      <c r="AT166" s="233"/>
      <c r="AU166" s="233"/>
      <c r="AV166" s="233"/>
      <c r="AW166" s="233"/>
      <c r="AX166" s="233"/>
      <c r="AY166" s="233"/>
      <c r="AZ166" s="233"/>
      <c r="BA166" s="233"/>
      <c r="BB166" s="233"/>
      <c r="BC166" s="233"/>
      <c r="BD166" s="233"/>
      <c r="BE166" s="233"/>
      <c r="BF166" s="233"/>
      <c r="BG166" s="233"/>
      <c r="BH166" s="233"/>
      <c r="BI166" s="233"/>
      <c r="BJ166" s="233"/>
      <c r="BK166" s="233"/>
      <c r="BL166" s="233"/>
      <c r="BM166" s="233"/>
      <c r="BN166" s="233"/>
      <c r="BO166" s="233"/>
      <c r="BP166" s="233"/>
      <c r="BQ166" s="233"/>
      <c r="BR166" s="233"/>
      <c r="BS166" s="233"/>
      <c r="BT166" s="233"/>
      <c r="BU166" s="233"/>
      <c r="BV166" s="233"/>
      <c r="BW166" s="233"/>
      <c r="BX166" s="233"/>
      <c r="BY166" s="233"/>
      <c r="BZ166" s="233"/>
      <c r="CA166" s="233"/>
      <c r="CB166" s="233"/>
      <c r="CC166" s="233"/>
      <c r="CD166" s="233"/>
      <c r="CE166" s="233"/>
      <c r="CF166" s="233"/>
      <c r="CG166" s="233"/>
      <c r="CH166" s="233"/>
      <c r="CI166" s="233"/>
      <c r="CJ166" s="233"/>
      <c r="CK166" s="233"/>
      <c r="CL166" s="233"/>
      <c r="CM166" s="233"/>
      <c r="CN166" s="233"/>
      <c r="CO166" s="233"/>
      <c r="CP166" s="233"/>
    </row>
    <row r="167" spans="1:94" ht="18" x14ac:dyDescent="0.25">
      <c r="A167" s="233"/>
      <c r="B167" s="336" t="s">
        <v>485</v>
      </c>
      <c r="C167" s="336" t="s">
        <v>475</v>
      </c>
      <c r="D167" s="336">
        <v>15</v>
      </c>
      <c r="E167" s="336">
        <v>53.4</v>
      </c>
      <c r="F167" s="336"/>
      <c r="G167" s="233">
        <v>15</v>
      </c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233"/>
      <c r="AJ167" s="233"/>
      <c r="AK167" s="233"/>
      <c r="AL167" s="233"/>
      <c r="AM167" s="233"/>
      <c r="AN167" s="95"/>
      <c r="AO167" s="233"/>
      <c r="AP167" s="233"/>
      <c r="AQ167" s="233"/>
      <c r="AR167" s="233"/>
      <c r="AS167" s="233"/>
      <c r="AT167" s="233"/>
      <c r="AU167" s="233"/>
      <c r="AV167" s="233"/>
      <c r="AW167" s="233"/>
      <c r="AX167" s="233"/>
      <c r="AY167" s="233"/>
      <c r="AZ167" s="233"/>
      <c r="BA167" s="233"/>
      <c r="BB167" s="233"/>
      <c r="BC167" s="233"/>
      <c r="BD167" s="233"/>
      <c r="BE167" s="233"/>
      <c r="BF167" s="233"/>
      <c r="BG167" s="233"/>
      <c r="BH167" s="233"/>
      <c r="BI167" s="233"/>
      <c r="BJ167" s="233"/>
      <c r="BK167" s="233"/>
      <c r="BL167" s="233"/>
      <c r="BM167" s="233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3"/>
      <c r="BX167" s="233"/>
      <c r="BY167" s="233"/>
      <c r="BZ167" s="233"/>
      <c r="CA167" s="233"/>
      <c r="CB167" s="233"/>
      <c r="CC167" s="233"/>
      <c r="CD167" s="233"/>
      <c r="CE167" s="233"/>
      <c r="CF167" s="233"/>
      <c r="CG167" s="233"/>
      <c r="CH167" s="233"/>
      <c r="CI167" s="233"/>
      <c r="CJ167" s="233"/>
      <c r="CK167" s="233"/>
      <c r="CL167" s="233"/>
      <c r="CM167" s="233"/>
      <c r="CN167" s="233"/>
      <c r="CO167" s="233"/>
      <c r="CP167" s="233"/>
    </row>
    <row r="168" spans="1:94" ht="18" x14ac:dyDescent="0.25">
      <c r="A168" s="233"/>
      <c r="B168" s="336" t="s">
        <v>484</v>
      </c>
      <c r="C168" s="336" t="s">
        <v>475</v>
      </c>
      <c r="D168" s="336">
        <v>0</v>
      </c>
      <c r="E168" s="336">
        <v>0</v>
      </c>
      <c r="F168" s="336"/>
      <c r="G168" s="233">
        <v>0</v>
      </c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233"/>
      <c r="AJ168" s="233"/>
      <c r="AK168" s="233"/>
      <c r="AL168" s="233"/>
      <c r="AM168" s="233"/>
      <c r="AN168" s="95"/>
      <c r="AO168" s="233"/>
      <c r="AP168" s="233"/>
      <c r="AQ168" s="233"/>
      <c r="AR168" s="233"/>
      <c r="AS168" s="233"/>
      <c r="AT168" s="233"/>
      <c r="AU168" s="233"/>
      <c r="AV168" s="233"/>
      <c r="AW168" s="233"/>
      <c r="AX168" s="233"/>
      <c r="AY168" s="233"/>
      <c r="AZ168" s="233"/>
      <c r="BA168" s="233"/>
      <c r="BB168" s="233"/>
      <c r="BC168" s="233"/>
      <c r="BD168" s="233"/>
      <c r="BE168" s="233"/>
      <c r="BF168" s="233"/>
      <c r="BG168" s="233"/>
      <c r="BH168" s="233"/>
      <c r="BI168" s="233"/>
      <c r="BJ168" s="233"/>
      <c r="BK168" s="233"/>
      <c r="BL168" s="233"/>
      <c r="BM168" s="233"/>
      <c r="BN168" s="233"/>
      <c r="BO168" s="233"/>
      <c r="BP168" s="233"/>
      <c r="BQ168" s="233"/>
      <c r="BR168" s="233"/>
      <c r="BS168" s="233"/>
      <c r="BT168" s="233"/>
      <c r="BU168" s="233"/>
      <c r="BV168" s="233"/>
      <c r="BW168" s="233"/>
      <c r="BX168" s="233"/>
      <c r="BY168" s="233"/>
      <c r="BZ168" s="233"/>
      <c r="CA168" s="233"/>
      <c r="CB168" s="233"/>
      <c r="CC168" s="233"/>
      <c r="CD168" s="233"/>
      <c r="CE168" s="233"/>
      <c r="CF168" s="233"/>
      <c r="CG168" s="233"/>
      <c r="CH168" s="233"/>
      <c r="CI168" s="233"/>
      <c r="CJ168" s="233"/>
      <c r="CK168" s="233"/>
      <c r="CL168" s="233"/>
      <c r="CM168" s="233"/>
      <c r="CN168" s="233"/>
      <c r="CO168" s="233"/>
      <c r="CP168" s="233"/>
    </row>
    <row r="169" spans="1:94" ht="17.45" customHeight="1" x14ac:dyDescent="0.25">
      <c r="A169" s="233"/>
      <c r="B169" s="336" t="s">
        <v>480</v>
      </c>
      <c r="C169" s="336" t="s">
        <v>475</v>
      </c>
      <c r="D169" s="336"/>
      <c r="E169" s="336">
        <v>11.32</v>
      </c>
      <c r="F169" s="336">
        <v>1</v>
      </c>
      <c r="G169" s="233">
        <v>1</v>
      </c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95"/>
      <c r="AO169" s="233"/>
      <c r="AP169" s="233"/>
      <c r="AQ169" s="233"/>
      <c r="AR169" s="233"/>
      <c r="AS169" s="233"/>
      <c r="AT169" s="233"/>
      <c r="AU169" s="233"/>
      <c r="AV169" s="233"/>
      <c r="AW169" s="233"/>
      <c r="AX169" s="233"/>
      <c r="AY169" s="233"/>
      <c r="AZ169" s="233"/>
      <c r="BA169" s="233"/>
      <c r="BB169" s="233"/>
      <c r="BC169" s="233"/>
      <c r="BD169" s="233"/>
      <c r="BE169" s="233"/>
      <c r="BF169" s="233"/>
      <c r="BG169" s="233"/>
      <c r="BH169" s="233"/>
      <c r="BI169" s="233"/>
      <c r="BJ169" s="233"/>
      <c r="BK169" s="233"/>
      <c r="BL169" s="233"/>
      <c r="BM169" s="233"/>
      <c r="BN169" s="233"/>
      <c r="BO169" s="233"/>
      <c r="BP169" s="233"/>
      <c r="BQ169" s="233"/>
      <c r="BR169" s="233"/>
      <c r="BS169" s="233"/>
      <c r="BT169" s="233"/>
      <c r="BU169" s="233"/>
      <c r="BV169" s="233"/>
      <c r="BW169" s="233"/>
      <c r="BX169" s="233"/>
      <c r="BY169" s="233"/>
      <c r="BZ169" s="233"/>
      <c r="CA169" s="233"/>
      <c r="CB169" s="233"/>
      <c r="CC169" s="233"/>
      <c r="CD169" s="233"/>
      <c r="CE169" s="233"/>
      <c r="CF169" s="233"/>
      <c r="CG169" s="233"/>
      <c r="CH169" s="233"/>
      <c r="CI169" s="233"/>
      <c r="CJ169" s="233"/>
      <c r="CK169" s="233"/>
      <c r="CL169" s="233"/>
      <c r="CM169" s="233"/>
      <c r="CN169" s="233"/>
      <c r="CO169" s="233"/>
      <c r="CP169" s="233"/>
    </row>
    <row r="170" spans="1:94" ht="17.45" customHeight="1" x14ac:dyDescent="0.25">
      <c r="A170" s="233"/>
      <c r="B170" s="336" t="s">
        <v>474</v>
      </c>
      <c r="C170" s="336" t="s">
        <v>475</v>
      </c>
      <c r="D170" s="336"/>
      <c r="E170" s="336">
        <v>8.24</v>
      </c>
      <c r="F170" s="336">
        <v>4</v>
      </c>
      <c r="G170" s="233">
        <v>4</v>
      </c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233"/>
      <c r="AJ170" s="233"/>
      <c r="AK170" s="233"/>
      <c r="AL170" s="233"/>
      <c r="AM170" s="233"/>
      <c r="AN170" s="95"/>
      <c r="AO170" s="233"/>
      <c r="AP170" s="233"/>
      <c r="AQ170" s="233"/>
      <c r="AR170" s="233"/>
      <c r="AS170" s="233"/>
      <c r="AT170" s="233"/>
      <c r="AU170" s="233"/>
      <c r="AV170" s="233"/>
      <c r="AW170" s="233"/>
      <c r="AX170" s="233"/>
      <c r="AY170" s="233"/>
      <c r="AZ170" s="233"/>
      <c r="BA170" s="233"/>
      <c r="BB170" s="233"/>
      <c r="BC170" s="233"/>
      <c r="BD170" s="233"/>
      <c r="BE170" s="233"/>
      <c r="BF170" s="233"/>
      <c r="BG170" s="233"/>
      <c r="BH170" s="233"/>
      <c r="BI170" s="233"/>
      <c r="BJ170" s="233"/>
      <c r="BK170" s="233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3"/>
      <c r="BV170" s="233"/>
      <c r="BW170" s="233"/>
      <c r="BX170" s="233"/>
      <c r="BY170" s="233"/>
      <c r="BZ170" s="233"/>
      <c r="CA170" s="233"/>
      <c r="CB170" s="233"/>
      <c r="CC170" s="233"/>
      <c r="CD170" s="233"/>
      <c r="CE170" s="233"/>
      <c r="CF170" s="233"/>
      <c r="CG170" s="233"/>
      <c r="CH170" s="233"/>
      <c r="CI170" s="233"/>
      <c r="CJ170" s="233"/>
      <c r="CK170" s="233"/>
      <c r="CL170" s="233"/>
      <c r="CM170" s="233"/>
      <c r="CN170" s="233"/>
      <c r="CO170" s="233"/>
      <c r="CP170" s="233"/>
    </row>
    <row r="171" spans="1:94" ht="17.45" customHeight="1" x14ac:dyDescent="0.25">
      <c r="A171" s="233"/>
      <c r="B171" s="336" t="s">
        <v>480</v>
      </c>
      <c r="C171" s="336" t="s">
        <v>475</v>
      </c>
      <c r="D171" s="336"/>
      <c r="E171" s="336">
        <v>11.32</v>
      </c>
      <c r="F171" s="336">
        <v>1</v>
      </c>
      <c r="G171" s="233">
        <v>1</v>
      </c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3"/>
      <c r="AK171" s="233"/>
      <c r="AL171" s="233"/>
      <c r="AM171" s="233"/>
      <c r="AN171" s="95"/>
      <c r="AO171" s="233"/>
      <c r="AP171" s="233"/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  <c r="BA171" s="233"/>
      <c r="BB171" s="233"/>
      <c r="BC171" s="233"/>
      <c r="BD171" s="233"/>
      <c r="BE171" s="233"/>
      <c r="BF171" s="233"/>
      <c r="BG171" s="233"/>
      <c r="BH171" s="233"/>
      <c r="BI171" s="233"/>
      <c r="BJ171" s="233"/>
      <c r="BK171" s="233"/>
      <c r="BL171" s="233"/>
      <c r="BM171" s="233"/>
      <c r="BN171" s="233"/>
      <c r="BO171" s="233"/>
      <c r="BP171" s="233"/>
      <c r="BQ171" s="233"/>
      <c r="BR171" s="233"/>
      <c r="BS171" s="233"/>
      <c r="BT171" s="233"/>
      <c r="BU171" s="233"/>
      <c r="BV171" s="233"/>
      <c r="BW171" s="233"/>
      <c r="BX171" s="233"/>
      <c r="BY171" s="233"/>
      <c r="BZ171" s="233"/>
      <c r="CA171" s="233"/>
      <c r="CB171" s="233"/>
      <c r="CC171" s="233"/>
      <c r="CD171" s="233"/>
      <c r="CE171" s="233"/>
      <c r="CF171" s="233"/>
      <c r="CG171" s="233"/>
      <c r="CH171" s="233"/>
      <c r="CI171" s="233"/>
      <c r="CJ171" s="233"/>
      <c r="CK171" s="233"/>
      <c r="CL171" s="233"/>
      <c r="CM171" s="233"/>
      <c r="CN171" s="233"/>
      <c r="CO171" s="233"/>
      <c r="CP171" s="233"/>
    </row>
    <row r="172" spans="1:94" ht="17.45" customHeight="1" x14ac:dyDescent="0.25">
      <c r="A172" s="233"/>
      <c r="B172" s="336" t="s">
        <v>486</v>
      </c>
      <c r="C172" s="336" t="s">
        <v>475</v>
      </c>
      <c r="D172" s="336">
        <v>6</v>
      </c>
      <c r="E172" s="336">
        <v>22.38</v>
      </c>
      <c r="F172" s="336"/>
      <c r="G172" s="233">
        <v>6</v>
      </c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233"/>
      <c r="AK172" s="233"/>
      <c r="AL172" s="233"/>
      <c r="AM172" s="233"/>
      <c r="AN172" s="95"/>
      <c r="AO172" s="233"/>
      <c r="AP172" s="233"/>
      <c r="AQ172" s="233"/>
      <c r="AR172" s="233"/>
      <c r="AS172" s="233"/>
      <c r="AT172" s="233"/>
      <c r="AU172" s="233"/>
      <c r="AV172" s="233"/>
      <c r="AW172" s="233"/>
      <c r="AX172" s="233"/>
      <c r="AY172" s="233"/>
      <c r="AZ172" s="233"/>
      <c r="BA172" s="233"/>
      <c r="BB172" s="233"/>
      <c r="BC172" s="233"/>
      <c r="BD172" s="233"/>
      <c r="BE172" s="233"/>
      <c r="BF172" s="233"/>
      <c r="BG172" s="233"/>
      <c r="BH172" s="233"/>
      <c r="BI172" s="233"/>
      <c r="BJ172" s="233"/>
      <c r="BK172" s="233"/>
      <c r="BL172" s="233"/>
      <c r="BM172" s="233"/>
      <c r="BN172" s="233"/>
      <c r="BO172" s="233"/>
      <c r="BP172" s="233"/>
      <c r="BQ172" s="233"/>
      <c r="BR172" s="233"/>
      <c r="BS172" s="233"/>
      <c r="BT172" s="233"/>
      <c r="BU172" s="233"/>
      <c r="BV172" s="233"/>
      <c r="BW172" s="233"/>
      <c r="BX172" s="233"/>
      <c r="BY172" s="233"/>
      <c r="BZ172" s="233"/>
      <c r="CA172" s="233"/>
      <c r="CB172" s="233"/>
      <c r="CC172" s="233"/>
      <c r="CD172" s="233"/>
      <c r="CE172" s="233"/>
      <c r="CF172" s="233"/>
      <c r="CG172" s="233"/>
      <c r="CH172" s="233"/>
      <c r="CI172" s="233"/>
      <c r="CJ172" s="233"/>
      <c r="CK172" s="233"/>
      <c r="CL172" s="233"/>
      <c r="CM172" s="233"/>
      <c r="CN172" s="233"/>
      <c r="CO172" s="233"/>
      <c r="CP172" s="233"/>
    </row>
    <row r="173" spans="1:94" ht="18" x14ac:dyDescent="0.25">
      <c r="A173" s="233"/>
      <c r="B173" s="336" t="s">
        <v>485</v>
      </c>
      <c r="C173" s="336" t="s">
        <v>475</v>
      </c>
      <c r="D173" s="336">
        <v>4</v>
      </c>
      <c r="E173" s="336">
        <v>14.24</v>
      </c>
      <c r="F173" s="336"/>
      <c r="G173" s="233">
        <v>4</v>
      </c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3"/>
      <c r="AL173" s="233"/>
      <c r="AM173" s="233"/>
      <c r="AN173" s="95"/>
      <c r="AO173" s="233"/>
      <c r="AP173" s="233"/>
      <c r="AQ173" s="233"/>
      <c r="AR173" s="233"/>
      <c r="AS173" s="233"/>
      <c r="AT173" s="233"/>
      <c r="AU173" s="233"/>
      <c r="AV173" s="233"/>
      <c r="AW173" s="233"/>
      <c r="AX173" s="233"/>
      <c r="AY173" s="233"/>
      <c r="AZ173" s="233"/>
      <c r="BA173" s="233"/>
      <c r="BB173" s="233"/>
      <c r="BC173" s="233"/>
      <c r="BD173" s="233"/>
      <c r="BE173" s="233"/>
      <c r="BF173" s="233"/>
      <c r="BG173" s="233"/>
      <c r="BH173" s="233"/>
      <c r="BI173" s="233"/>
      <c r="BJ173" s="233"/>
      <c r="BK173" s="233"/>
      <c r="BL173" s="233"/>
      <c r="BM173" s="233"/>
      <c r="BN173" s="233"/>
      <c r="BO173" s="233"/>
      <c r="BP173" s="233"/>
      <c r="BQ173" s="233"/>
      <c r="BR173" s="233"/>
      <c r="BS173" s="233"/>
      <c r="BT173" s="233"/>
      <c r="BU173" s="233"/>
      <c r="BV173" s="233"/>
      <c r="BW173" s="233"/>
      <c r="BX173" s="233"/>
      <c r="BY173" s="233"/>
      <c r="BZ173" s="233"/>
      <c r="CA173" s="233"/>
      <c r="CB173" s="233"/>
      <c r="CC173" s="233"/>
      <c r="CD173" s="233"/>
      <c r="CE173" s="233"/>
      <c r="CF173" s="233"/>
      <c r="CG173" s="233"/>
      <c r="CH173" s="233"/>
      <c r="CI173" s="233"/>
      <c r="CJ173" s="233"/>
      <c r="CK173" s="233"/>
      <c r="CL173" s="233"/>
      <c r="CM173" s="233"/>
      <c r="CN173" s="233"/>
      <c r="CO173" s="233"/>
      <c r="CP173" s="233"/>
    </row>
    <row r="174" spans="1:94" ht="18" x14ac:dyDescent="0.25">
      <c r="A174" s="233"/>
      <c r="B174" s="336" t="s">
        <v>487</v>
      </c>
      <c r="C174" s="336" t="s">
        <v>475</v>
      </c>
      <c r="D174" s="336">
        <v>4</v>
      </c>
      <c r="E174" s="336">
        <v>14.24</v>
      </c>
      <c r="F174" s="336"/>
      <c r="G174" s="233">
        <v>4</v>
      </c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233"/>
      <c r="AN174" s="95"/>
      <c r="AO174" s="233"/>
      <c r="AP174" s="233"/>
      <c r="AQ174" s="233"/>
      <c r="AR174" s="233"/>
      <c r="AS174" s="233"/>
      <c r="AT174" s="233"/>
      <c r="AU174" s="233"/>
      <c r="AV174" s="233"/>
      <c r="AW174" s="233"/>
      <c r="AX174" s="233"/>
      <c r="AY174" s="233"/>
      <c r="AZ174" s="233"/>
      <c r="BA174" s="233"/>
      <c r="BB174" s="233"/>
      <c r="BC174" s="233"/>
      <c r="BD174" s="233"/>
      <c r="BE174" s="233"/>
      <c r="BF174" s="233"/>
      <c r="BG174" s="233"/>
      <c r="BH174" s="233"/>
      <c r="BI174" s="233"/>
      <c r="BJ174" s="233"/>
      <c r="BK174" s="233"/>
      <c r="BL174" s="233"/>
      <c r="BM174" s="233"/>
      <c r="BN174" s="233"/>
      <c r="BO174" s="233"/>
      <c r="BP174" s="233"/>
      <c r="BQ174" s="233"/>
      <c r="BR174" s="233"/>
      <c r="BS174" s="233"/>
      <c r="BT174" s="233"/>
      <c r="BU174" s="233"/>
      <c r="BV174" s="233"/>
      <c r="BW174" s="233"/>
      <c r="BX174" s="233"/>
      <c r="BY174" s="233"/>
      <c r="BZ174" s="233"/>
      <c r="CA174" s="233"/>
      <c r="CB174" s="233"/>
      <c r="CC174" s="233"/>
      <c r="CD174" s="233"/>
      <c r="CE174" s="233"/>
      <c r="CF174" s="233"/>
      <c r="CG174" s="233"/>
      <c r="CH174" s="233"/>
      <c r="CI174" s="233"/>
      <c r="CJ174" s="233"/>
      <c r="CK174" s="233"/>
      <c r="CL174" s="233"/>
      <c r="CM174" s="233"/>
      <c r="CN174" s="233"/>
      <c r="CO174" s="233"/>
      <c r="CP174" s="233"/>
    </row>
    <row r="175" spans="1:94" ht="18" x14ac:dyDescent="0.25">
      <c r="A175" s="233"/>
      <c r="B175" s="336" t="s">
        <v>483</v>
      </c>
      <c r="C175" s="336" t="s">
        <v>475</v>
      </c>
      <c r="D175" s="336">
        <v>11</v>
      </c>
      <c r="E175" s="336">
        <v>39.159999999999997</v>
      </c>
      <c r="F175" s="336"/>
      <c r="G175" s="233">
        <v>11</v>
      </c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95"/>
      <c r="AO175" s="233"/>
      <c r="AP175" s="233"/>
      <c r="AQ175" s="233"/>
      <c r="AR175" s="233"/>
      <c r="AS175" s="233"/>
      <c r="AT175" s="233"/>
      <c r="AU175" s="233"/>
      <c r="AV175" s="233"/>
      <c r="AW175" s="233"/>
      <c r="AX175" s="233"/>
      <c r="AY175" s="233"/>
      <c r="AZ175" s="233"/>
      <c r="BA175" s="233"/>
      <c r="BB175" s="233"/>
      <c r="BC175" s="233"/>
      <c r="BD175" s="233"/>
      <c r="BE175" s="233"/>
      <c r="BF175" s="233"/>
      <c r="BG175" s="233"/>
      <c r="BH175" s="233"/>
      <c r="BI175" s="233"/>
      <c r="BJ175" s="233"/>
      <c r="BK175" s="233"/>
      <c r="BL175" s="233"/>
      <c r="BM175" s="233"/>
      <c r="BN175" s="233"/>
      <c r="BO175" s="233"/>
      <c r="BP175" s="233"/>
      <c r="BQ175" s="233"/>
      <c r="BR175" s="233"/>
      <c r="BS175" s="233"/>
      <c r="BT175" s="233"/>
      <c r="BU175" s="233"/>
      <c r="BV175" s="233"/>
      <c r="BW175" s="233"/>
      <c r="BX175" s="233"/>
      <c r="BY175" s="233"/>
      <c r="BZ175" s="233"/>
      <c r="CA175" s="233"/>
      <c r="CB175" s="233"/>
      <c r="CC175" s="233"/>
      <c r="CD175" s="233"/>
      <c r="CE175" s="233"/>
      <c r="CF175" s="233"/>
      <c r="CG175" s="233"/>
      <c r="CH175" s="233"/>
      <c r="CI175" s="233"/>
      <c r="CJ175" s="233"/>
      <c r="CK175" s="233"/>
      <c r="CL175" s="233"/>
      <c r="CM175" s="233"/>
      <c r="CN175" s="233"/>
      <c r="CO175" s="233"/>
      <c r="CP175" s="233"/>
    </row>
    <row r="176" spans="1:94" ht="17.45" customHeight="1" x14ac:dyDescent="0.25">
      <c r="A176" s="233"/>
      <c r="B176" s="336" t="s">
        <v>488</v>
      </c>
      <c r="C176" s="336" t="s">
        <v>475</v>
      </c>
      <c r="D176" s="336"/>
      <c r="E176" s="336">
        <v>152.68</v>
      </c>
      <c r="F176" s="336"/>
      <c r="G176" s="233">
        <v>44</v>
      </c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233"/>
      <c r="AK176" s="233"/>
      <c r="AL176" s="233"/>
      <c r="AM176" s="233"/>
      <c r="AN176" s="95"/>
      <c r="AO176" s="233"/>
      <c r="AP176" s="233"/>
      <c r="AQ176" s="233"/>
      <c r="AR176" s="233"/>
      <c r="AS176" s="233"/>
      <c r="AT176" s="233"/>
      <c r="AU176" s="233"/>
      <c r="AV176" s="233"/>
      <c r="AW176" s="233"/>
      <c r="AX176" s="233"/>
      <c r="AY176" s="233"/>
      <c r="AZ176" s="233"/>
      <c r="BA176" s="233"/>
      <c r="BB176" s="233"/>
      <c r="BC176" s="233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3"/>
      <c r="BS176" s="233"/>
      <c r="BT176" s="233"/>
      <c r="BU176" s="233"/>
      <c r="BV176" s="233"/>
      <c r="BW176" s="233"/>
      <c r="BX176" s="233"/>
      <c r="BY176" s="233"/>
      <c r="BZ176" s="233"/>
      <c r="CA176" s="233"/>
      <c r="CB176" s="233"/>
      <c r="CC176" s="233"/>
      <c r="CD176" s="233"/>
      <c r="CE176" s="233"/>
      <c r="CF176" s="233"/>
      <c r="CG176" s="233"/>
      <c r="CH176" s="233"/>
      <c r="CI176" s="233"/>
      <c r="CJ176" s="233"/>
      <c r="CK176" s="233"/>
      <c r="CL176" s="233"/>
      <c r="CM176" s="233"/>
      <c r="CN176" s="233"/>
      <c r="CO176" s="233"/>
      <c r="CP176" s="233"/>
    </row>
    <row r="177" spans="1:94" ht="17.45" customHeight="1" x14ac:dyDescent="0.25">
      <c r="A177" s="233"/>
      <c r="B177" s="336" t="s">
        <v>486</v>
      </c>
      <c r="C177" s="336" t="s">
        <v>475</v>
      </c>
      <c r="D177" s="336">
        <v>19</v>
      </c>
      <c r="E177" s="336">
        <v>70.87</v>
      </c>
      <c r="F177" s="336"/>
      <c r="G177" s="233">
        <v>19</v>
      </c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233"/>
      <c r="AN177" s="95"/>
      <c r="AO177" s="233"/>
      <c r="AP177" s="233"/>
      <c r="AQ177" s="233"/>
      <c r="AR177" s="233"/>
      <c r="AS177" s="233"/>
      <c r="AT177" s="233"/>
      <c r="AU177" s="233"/>
      <c r="AV177" s="233"/>
      <c r="AW177" s="233"/>
      <c r="AX177" s="233"/>
      <c r="AY177" s="233"/>
      <c r="AZ177" s="233"/>
      <c r="BA177" s="233"/>
      <c r="BB177" s="233"/>
      <c r="BC177" s="233"/>
      <c r="BD177" s="233"/>
      <c r="BE177" s="233"/>
      <c r="BF177" s="233"/>
      <c r="BG177" s="233"/>
      <c r="BH177" s="233"/>
      <c r="BI177" s="233"/>
      <c r="BJ177" s="233"/>
      <c r="BK177" s="233"/>
      <c r="BL177" s="233"/>
      <c r="BM177" s="233"/>
      <c r="BN177" s="233"/>
      <c r="BO177" s="233"/>
      <c r="BP177" s="233"/>
      <c r="BQ177" s="233"/>
      <c r="BR177" s="233"/>
      <c r="BS177" s="233"/>
      <c r="BT177" s="233"/>
      <c r="BU177" s="233"/>
      <c r="BV177" s="233"/>
      <c r="BW177" s="233"/>
      <c r="BX177" s="233"/>
      <c r="BY177" s="233"/>
      <c r="BZ177" s="233"/>
      <c r="CA177" s="233"/>
      <c r="CB177" s="233"/>
      <c r="CC177" s="233"/>
      <c r="CD177" s="233"/>
      <c r="CE177" s="233"/>
      <c r="CF177" s="233"/>
      <c r="CG177" s="233"/>
      <c r="CH177" s="233"/>
      <c r="CI177" s="233"/>
      <c r="CJ177" s="233"/>
      <c r="CK177" s="233"/>
      <c r="CL177" s="233"/>
      <c r="CM177" s="233"/>
      <c r="CN177" s="233"/>
      <c r="CO177" s="233"/>
      <c r="CP177" s="233"/>
    </row>
    <row r="178" spans="1:94" ht="18" x14ac:dyDescent="0.25">
      <c r="A178" s="233"/>
      <c r="B178" s="336" t="s">
        <v>485</v>
      </c>
      <c r="C178" s="336" t="s">
        <v>475</v>
      </c>
      <c r="D178" s="336">
        <v>1</v>
      </c>
      <c r="E178" s="336">
        <v>3.56</v>
      </c>
      <c r="F178" s="336"/>
      <c r="G178" s="233">
        <v>1</v>
      </c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95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  <c r="BB178" s="233"/>
      <c r="BC178" s="233"/>
      <c r="BD178" s="233"/>
      <c r="BE178" s="233"/>
      <c r="BF178" s="233"/>
      <c r="BG178" s="233"/>
      <c r="BH178" s="233"/>
      <c r="BI178" s="233"/>
      <c r="BJ178" s="233"/>
      <c r="BK178" s="233"/>
      <c r="BL178" s="233"/>
      <c r="BM178" s="233"/>
      <c r="BN178" s="233"/>
      <c r="BO178" s="233"/>
      <c r="BP178" s="233"/>
      <c r="BQ178" s="233"/>
      <c r="BR178" s="233"/>
      <c r="BS178" s="233"/>
      <c r="BT178" s="233"/>
      <c r="BU178" s="233"/>
      <c r="BV178" s="233"/>
      <c r="BW178" s="233"/>
      <c r="BX178" s="233"/>
      <c r="BY178" s="233"/>
      <c r="BZ178" s="233"/>
      <c r="CA178" s="233"/>
      <c r="CB178" s="233"/>
      <c r="CC178" s="233"/>
      <c r="CD178" s="233"/>
      <c r="CE178" s="233"/>
      <c r="CF178" s="233"/>
      <c r="CG178" s="233"/>
      <c r="CH178" s="233"/>
      <c r="CI178" s="233"/>
      <c r="CJ178" s="233"/>
      <c r="CK178" s="233"/>
      <c r="CL178" s="233"/>
      <c r="CM178" s="233"/>
      <c r="CN178" s="233"/>
      <c r="CO178" s="233"/>
      <c r="CP178" s="233"/>
    </row>
    <row r="179" spans="1:94" ht="18" x14ac:dyDescent="0.25">
      <c r="A179" s="233"/>
      <c r="B179" s="336" t="s">
        <v>487</v>
      </c>
      <c r="C179" s="336" t="s">
        <v>475</v>
      </c>
      <c r="D179" s="336">
        <v>6</v>
      </c>
      <c r="E179" s="336">
        <v>21.36</v>
      </c>
      <c r="F179" s="336"/>
      <c r="G179" s="233">
        <v>6</v>
      </c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233"/>
      <c r="AJ179" s="233"/>
      <c r="AK179" s="233"/>
      <c r="AL179" s="233"/>
      <c r="AM179" s="233"/>
      <c r="AN179" s="95"/>
      <c r="AO179" s="233"/>
      <c r="AP179" s="233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3"/>
      <c r="BB179" s="233"/>
      <c r="BC179" s="233"/>
      <c r="BD179" s="233"/>
      <c r="BE179" s="233"/>
      <c r="BF179" s="233"/>
      <c r="BG179" s="233"/>
      <c r="BH179" s="233"/>
      <c r="BI179" s="233"/>
      <c r="BJ179" s="233"/>
      <c r="BK179" s="233"/>
      <c r="BL179" s="233"/>
      <c r="BM179" s="233"/>
      <c r="BN179" s="233"/>
      <c r="BO179" s="233"/>
      <c r="BP179" s="233"/>
      <c r="BQ179" s="233"/>
      <c r="BR179" s="233"/>
      <c r="BS179" s="233"/>
      <c r="BT179" s="233"/>
      <c r="BU179" s="233"/>
      <c r="BV179" s="233"/>
      <c r="BW179" s="233"/>
      <c r="BX179" s="233"/>
      <c r="BY179" s="233"/>
      <c r="BZ179" s="233"/>
      <c r="CA179" s="233"/>
      <c r="CB179" s="233"/>
      <c r="CC179" s="233"/>
      <c r="CD179" s="233"/>
      <c r="CE179" s="233"/>
      <c r="CF179" s="233"/>
      <c r="CG179" s="233"/>
      <c r="CH179" s="233"/>
      <c r="CI179" s="233"/>
      <c r="CJ179" s="233"/>
      <c r="CK179" s="233"/>
      <c r="CL179" s="233"/>
      <c r="CM179" s="233"/>
      <c r="CN179" s="233"/>
      <c r="CO179" s="233"/>
      <c r="CP179" s="233"/>
    </row>
    <row r="180" spans="1:94" ht="17.45" customHeight="1" x14ac:dyDescent="0.25">
      <c r="A180" s="233"/>
      <c r="B180" s="336" t="s">
        <v>478</v>
      </c>
      <c r="C180" s="336" t="s">
        <v>475</v>
      </c>
      <c r="D180" s="336">
        <v>10</v>
      </c>
      <c r="E180" s="336">
        <v>34.700000000000003</v>
      </c>
      <c r="F180" s="336"/>
      <c r="G180" s="233">
        <v>10</v>
      </c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95"/>
      <c r="AO180" s="233"/>
      <c r="AP180" s="233"/>
      <c r="AQ180" s="233"/>
      <c r="AR180" s="233"/>
      <c r="AS180" s="233"/>
      <c r="AT180" s="233"/>
      <c r="AU180" s="233"/>
      <c r="AV180" s="233"/>
      <c r="AW180" s="233"/>
      <c r="AX180" s="233"/>
      <c r="AY180" s="233"/>
      <c r="AZ180" s="233"/>
      <c r="BA180" s="233"/>
      <c r="BB180" s="233"/>
      <c r="BC180" s="233"/>
      <c r="BD180" s="233"/>
      <c r="BE180" s="233"/>
      <c r="BF180" s="233"/>
      <c r="BG180" s="233"/>
      <c r="BH180" s="233"/>
      <c r="BI180" s="233"/>
      <c r="BJ180" s="233"/>
      <c r="BK180" s="233"/>
      <c r="BL180" s="233"/>
      <c r="BM180" s="233"/>
      <c r="BN180" s="233"/>
      <c r="BO180" s="233"/>
      <c r="BP180" s="233"/>
      <c r="BQ180" s="233"/>
      <c r="BR180" s="233"/>
      <c r="BS180" s="233"/>
      <c r="BT180" s="233"/>
      <c r="BU180" s="233"/>
      <c r="BV180" s="233"/>
      <c r="BW180" s="233"/>
      <c r="BX180" s="233"/>
      <c r="BY180" s="233"/>
      <c r="BZ180" s="233"/>
      <c r="CA180" s="233"/>
      <c r="CB180" s="233"/>
      <c r="CC180" s="233"/>
      <c r="CD180" s="233"/>
      <c r="CE180" s="233"/>
      <c r="CF180" s="233"/>
      <c r="CG180" s="233"/>
      <c r="CH180" s="233"/>
      <c r="CI180" s="233"/>
      <c r="CJ180" s="233"/>
      <c r="CK180" s="233"/>
      <c r="CL180" s="233"/>
      <c r="CM180" s="233"/>
      <c r="CN180" s="233"/>
      <c r="CO180" s="233"/>
      <c r="CP180" s="233"/>
    </row>
    <row r="181" spans="1:94" ht="17.45" customHeight="1" x14ac:dyDescent="0.25">
      <c r="A181" s="233"/>
      <c r="B181" s="336" t="s">
        <v>482</v>
      </c>
      <c r="C181" s="336" t="s">
        <v>475</v>
      </c>
      <c r="D181" s="336">
        <v>4</v>
      </c>
      <c r="E181" s="336">
        <v>14.92</v>
      </c>
      <c r="F181" s="336"/>
      <c r="G181" s="233">
        <v>4</v>
      </c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233"/>
      <c r="AJ181" s="233"/>
      <c r="AK181" s="233"/>
      <c r="AL181" s="233"/>
      <c r="AM181" s="233"/>
      <c r="AN181" s="95"/>
      <c r="AO181" s="233"/>
      <c r="AP181" s="233"/>
      <c r="AQ181" s="233"/>
      <c r="AR181" s="233"/>
      <c r="AS181" s="233"/>
      <c r="AT181" s="233"/>
      <c r="AU181" s="233"/>
      <c r="AV181" s="233"/>
      <c r="AW181" s="233"/>
      <c r="AX181" s="233"/>
      <c r="AY181" s="233"/>
      <c r="AZ181" s="233"/>
      <c r="BA181" s="233"/>
      <c r="BB181" s="233"/>
      <c r="BC181" s="233"/>
      <c r="BD181" s="233"/>
      <c r="BE181" s="233"/>
      <c r="BF181" s="233"/>
      <c r="BG181" s="233"/>
      <c r="BH181" s="233"/>
      <c r="BI181" s="233"/>
      <c r="BJ181" s="233"/>
      <c r="BK181" s="233"/>
      <c r="BL181" s="233"/>
      <c r="BM181" s="233"/>
      <c r="BN181" s="233"/>
      <c r="BO181" s="233"/>
      <c r="BP181" s="233"/>
      <c r="BQ181" s="233"/>
      <c r="BR181" s="233"/>
      <c r="BS181" s="233"/>
      <c r="BT181" s="233"/>
      <c r="BU181" s="233"/>
      <c r="BV181" s="233"/>
      <c r="BW181" s="233"/>
      <c r="BX181" s="233"/>
      <c r="BY181" s="233"/>
      <c r="BZ181" s="233"/>
      <c r="CA181" s="233"/>
      <c r="CB181" s="233"/>
      <c r="CC181" s="233"/>
      <c r="CD181" s="233"/>
      <c r="CE181" s="233"/>
      <c r="CF181" s="233"/>
      <c r="CG181" s="233"/>
      <c r="CH181" s="233"/>
      <c r="CI181" s="233"/>
      <c r="CJ181" s="233"/>
      <c r="CK181" s="233"/>
      <c r="CL181" s="233"/>
      <c r="CM181" s="233"/>
      <c r="CN181" s="233"/>
      <c r="CO181" s="233"/>
      <c r="CP181" s="233"/>
    </row>
    <row r="182" spans="1:94" ht="18" x14ac:dyDescent="0.25">
      <c r="A182" s="233"/>
      <c r="B182" s="336" t="s">
        <v>484</v>
      </c>
      <c r="C182" s="336" t="s">
        <v>475</v>
      </c>
      <c r="D182" s="336">
        <v>55</v>
      </c>
      <c r="E182" s="336">
        <v>195.8</v>
      </c>
      <c r="F182" s="336"/>
      <c r="G182" s="233">
        <v>55</v>
      </c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95"/>
      <c r="AO182" s="233"/>
      <c r="AP182" s="233"/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3"/>
      <c r="BB182" s="233"/>
      <c r="BC182" s="233"/>
      <c r="BD182" s="233"/>
      <c r="BE182" s="233"/>
      <c r="BF182" s="233"/>
      <c r="BG182" s="233"/>
      <c r="BH182" s="233"/>
      <c r="BI182" s="233"/>
      <c r="BJ182" s="233"/>
      <c r="BK182" s="233"/>
      <c r="BL182" s="233"/>
      <c r="BM182" s="233"/>
      <c r="BN182" s="233"/>
      <c r="BO182" s="233"/>
      <c r="BP182" s="233"/>
      <c r="BQ182" s="233"/>
      <c r="BR182" s="233"/>
      <c r="BS182" s="233"/>
      <c r="BT182" s="233"/>
      <c r="BU182" s="233"/>
      <c r="BV182" s="233"/>
      <c r="BW182" s="233"/>
      <c r="BX182" s="233"/>
      <c r="BY182" s="233"/>
      <c r="BZ182" s="233"/>
      <c r="CA182" s="233"/>
      <c r="CB182" s="233"/>
      <c r="CC182" s="233"/>
      <c r="CD182" s="233"/>
      <c r="CE182" s="233"/>
      <c r="CF182" s="233"/>
      <c r="CG182" s="233"/>
      <c r="CH182" s="233"/>
      <c r="CI182" s="233"/>
      <c r="CJ182" s="233"/>
      <c r="CK182" s="233"/>
      <c r="CL182" s="233"/>
      <c r="CM182" s="233"/>
      <c r="CN182" s="233"/>
      <c r="CO182" s="233"/>
      <c r="CP182" s="233"/>
    </row>
    <row r="183" spans="1:94" ht="18" x14ac:dyDescent="0.25">
      <c r="A183" s="233"/>
      <c r="B183" s="336" t="s">
        <v>483</v>
      </c>
      <c r="C183" s="336" t="s">
        <v>476</v>
      </c>
      <c r="D183" s="336">
        <v>39</v>
      </c>
      <c r="E183" s="336">
        <v>138.84</v>
      </c>
      <c r="F183" s="336"/>
      <c r="G183" s="233">
        <v>39</v>
      </c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95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33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3"/>
      <c r="CH183" s="233"/>
      <c r="CI183" s="233"/>
      <c r="CJ183" s="233"/>
      <c r="CK183" s="233"/>
      <c r="CL183" s="233"/>
      <c r="CM183" s="233"/>
      <c r="CN183" s="233"/>
      <c r="CO183" s="233"/>
      <c r="CP183" s="233"/>
    </row>
    <row r="184" spans="1:94" ht="17.45" customHeight="1" x14ac:dyDescent="0.25">
      <c r="A184" s="233"/>
      <c r="B184" s="336" t="s">
        <v>488</v>
      </c>
      <c r="C184" s="336" t="s">
        <v>475</v>
      </c>
      <c r="D184" s="336"/>
      <c r="E184" s="336">
        <v>17.350000000000001</v>
      </c>
      <c r="F184" s="336"/>
      <c r="G184" s="233">
        <v>5</v>
      </c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95"/>
      <c r="AO184" s="233"/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  <c r="BB184" s="233"/>
      <c r="BC184" s="233"/>
      <c r="BD184" s="233"/>
      <c r="BE184" s="233"/>
      <c r="BF184" s="233"/>
      <c r="BG184" s="233"/>
      <c r="BH184" s="233"/>
      <c r="BI184" s="233"/>
      <c r="BJ184" s="233"/>
      <c r="BK184" s="233"/>
      <c r="BL184" s="233"/>
      <c r="BM184" s="233"/>
      <c r="BN184" s="233"/>
      <c r="BO184" s="233"/>
      <c r="BP184" s="233"/>
      <c r="BQ184" s="233"/>
      <c r="BR184" s="233"/>
      <c r="BS184" s="233"/>
      <c r="BT184" s="233"/>
      <c r="BU184" s="233"/>
      <c r="BV184" s="233"/>
      <c r="BW184" s="233"/>
      <c r="BX184" s="233"/>
      <c r="BY184" s="233"/>
      <c r="BZ184" s="233"/>
      <c r="CA184" s="233"/>
      <c r="CB184" s="233"/>
      <c r="CC184" s="233"/>
      <c r="CD184" s="233"/>
      <c r="CE184" s="233"/>
      <c r="CF184" s="233"/>
      <c r="CG184" s="233"/>
      <c r="CH184" s="233"/>
      <c r="CI184" s="233"/>
      <c r="CJ184" s="233"/>
      <c r="CK184" s="233"/>
      <c r="CL184" s="233"/>
      <c r="CM184" s="233"/>
      <c r="CN184" s="233"/>
      <c r="CO184" s="233"/>
      <c r="CP184" s="233"/>
    </row>
    <row r="185" spans="1:94" ht="17.45" customHeight="1" x14ac:dyDescent="0.25">
      <c r="A185" s="233"/>
      <c r="B185" s="336" t="s">
        <v>486</v>
      </c>
      <c r="C185" s="336" t="s">
        <v>475</v>
      </c>
      <c r="D185" s="336">
        <v>17</v>
      </c>
      <c r="E185" s="336">
        <v>63.41</v>
      </c>
      <c r="F185" s="336"/>
      <c r="G185" s="233">
        <v>17</v>
      </c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95"/>
      <c r="AO185" s="233"/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  <c r="BB185" s="233"/>
      <c r="BC185" s="233"/>
      <c r="BD185" s="233"/>
      <c r="BE185" s="233"/>
      <c r="BF185" s="233"/>
      <c r="BG185" s="233"/>
      <c r="BH185" s="233"/>
      <c r="BI185" s="233"/>
      <c r="BJ185" s="233"/>
      <c r="BK185" s="233"/>
      <c r="BL185" s="233"/>
      <c r="BM185" s="233"/>
      <c r="BN185" s="233"/>
      <c r="BO185" s="233"/>
      <c r="BP185" s="233"/>
      <c r="BQ185" s="233"/>
      <c r="BR185" s="233"/>
      <c r="BS185" s="233"/>
      <c r="BT185" s="233"/>
      <c r="BU185" s="233"/>
      <c r="BV185" s="233"/>
      <c r="BW185" s="233"/>
      <c r="BX185" s="233"/>
      <c r="BY185" s="233"/>
      <c r="BZ185" s="233"/>
      <c r="CA185" s="233"/>
      <c r="CB185" s="233"/>
      <c r="CC185" s="233"/>
      <c r="CD185" s="233"/>
      <c r="CE185" s="233"/>
      <c r="CF185" s="233"/>
      <c r="CG185" s="233"/>
      <c r="CH185" s="233"/>
      <c r="CI185" s="233"/>
      <c r="CJ185" s="233"/>
      <c r="CK185" s="233"/>
      <c r="CL185" s="233"/>
      <c r="CM185" s="233"/>
      <c r="CN185" s="233"/>
      <c r="CO185" s="233"/>
      <c r="CP185" s="233"/>
    </row>
    <row r="186" spans="1:94" ht="18" x14ac:dyDescent="0.25">
      <c r="A186" s="233"/>
      <c r="B186" s="336" t="s">
        <v>485</v>
      </c>
      <c r="C186" s="336" t="s">
        <v>475</v>
      </c>
      <c r="D186" s="336">
        <v>43</v>
      </c>
      <c r="E186" s="336">
        <v>153.08000000000001</v>
      </c>
      <c r="F186" s="336"/>
      <c r="G186" s="233">
        <v>43</v>
      </c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233"/>
      <c r="AN186" s="95"/>
      <c r="AO186" s="233"/>
      <c r="AP186" s="233"/>
      <c r="AQ186" s="233"/>
      <c r="AR186" s="233"/>
      <c r="AS186" s="233"/>
      <c r="AT186" s="233"/>
      <c r="AU186" s="233"/>
      <c r="AV186" s="233"/>
      <c r="AW186" s="233"/>
      <c r="AX186" s="233"/>
      <c r="AY186" s="233"/>
      <c r="AZ186" s="233"/>
      <c r="BA186" s="233"/>
      <c r="BB186" s="233"/>
      <c r="BC186" s="233"/>
      <c r="BD186" s="233"/>
      <c r="BE186" s="233"/>
      <c r="BF186" s="233"/>
      <c r="BG186" s="233"/>
      <c r="BH186" s="233"/>
      <c r="BI186" s="233"/>
      <c r="BJ186" s="233"/>
      <c r="BK186" s="233"/>
      <c r="BL186" s="233"/>
      <c r="BM186" s="233"/>
      <c r="BN186" s="233"/>
      <c r="BO186" s="233"/>
      <c r="BP186" s="233"/>
      <c r="BQ186" s="233"/>
      <c r="BR186" s="233"/>
      <c r="BS186" s="233"/>
      <c r="BT186" s="233"/>
      <c r="BU186" s="233"/>
      <c r="BV186" s="233"/>
      <c r="BW186" s="233"/>
      <c r="BX186" s="233"/>
      <c r="BY186" s="233"/>
      <c r="BZ186" s="233"/>
      <c r="CA186" s="233"/>
      <c r="CB186" s="233"/>
      <c r="CC186" s="233"/>
      <c r="CD186" s="233"/>
      <c r="CE186" s="233"/>
      <c r="CF186" s="233"/>
      <c r="CG186" s="233"/>
      <c r="CH186" s="233"/>
      <c r="CI186" s="233"/>
      <c r="CJ186" s="233"/>
      <c r="CK186" s="233"/>
      <c r="CL186" s="233"/>
      <c r="CM186" s="233"/>
      <c r="CN186" s="233"/>
      <c r="CO186" s="233"/>
      <c r="CP186" s="233"/>
    </row>
    <row r="187" spans="1:94" ht="18" x14ac:dyDescent="0.25">
      <c r="A187" s="233"/>
      <c r="B187" s="336" t="s">
        <v>487</v>
      </c>
      <c r="C187" s="336" t="s">
        <v>475</v>
      </c>
      <c r="D187" s="336">
        <v>11</v>
      </c>
      <c r="E187" s="336">
        <v>39.159999999999997</v>
      </c>
      <c r="F187" s="336"/>
      <c r="G187" s="233">
        <v>11</v>
      </c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95"/>
      <c r="AO187" s="233"/>
      <c r="AP187" s="233"/>
      <c r="AQ187" s="233"/>
      <c r="AR187" s="233"/>
      <c r="AS187" s="233"/>
      <c r="AT187" s="233"/>
      <c r="AU187" s="233"/>
      <c r="AV187" s="233"/>
      <c r="AW187" s="233"/>
      <c r="AX187" s="233"/>
      <c r="AY187" s="233"/>
      <c r="AZ187" s="233"/>
      <c r="BA187" s="233"/>
      <c r="BB187" s="233"/>
      <c r="BC187" s="233"/>
      <c r="BD187" s="233"/>
      <c r="BE187" s="233"/>
      <c r="BF187" s="233"/>
      <c r="BG187" s="233"/>
      <c r="BH187" s="233"/>
      <c r="BI187" s="233"/>
      <c r="BJ187" s="233"/>
      <c r="BK187" s="233"/>
      <c r="BL187" s="233"/>
      <c r="BM187" s="233"/>
      <c r="BN187" s="233"/>
      <c r="BO187" s="233"/>
      <c r="BP187" s="233"/>
      <c r="BQ187" s="233"/>
      <c r="BR187" s="233"/>
      <c r="BS187" s="233"/>
      <c r="BT187" s="233"/>
      <c r="BU187" s="233"/>
      <c r="BV187" s="233"/>
      <c r="BW187" s="233"/>
      <c r="BX187" s="233"/>
      <c r="BY187" s="233"/>
      <c r="BZ187" s="233"/>
      <c r="CA187" s="233"/>
      <c r="CB187" s="233"/>
      <c r="CC187" s="233"/>
      <c r="CD187" s="233"/>
      <c r="CE187" s="233"/>
      <c r="CF187" s="233"/>
      <c r="CG187" s="233"/>
      <c r="CH187" s="233"/>
      <c r="CI187" s="233"/>
      <c r="CJ187" s="233"/>
      <c r="CK187" s="233"/>
      <c r="CL187" s="233"/>
      <c r="CM187" s="233"/>
      <c r="CN187" s="233"/>
      <c r="CO187" s="233"/>
      <c r="CP187" s="233"/>
    </row>
    <row r="188" spans="1:94" ht="17.45" customHeight="1" x14ac:dyDescent="0.25">
      <c r="A188" s="233"/>
      <c r="B188" s="336" t="s">
        <v>482</v>
      </c>
      <c r="C188" s="336" t="s">
        <v>475</v>
      </c>
      <c r="D188" s="336">
        <v>6</v>
      </c>
      <c r="E188" s="336">
        <v>22.38</v>
      </c>
      <c r="F188" s="336"/>
      <c r="G188" s="233">
        <v>6</v>
      </c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233"/>
      <c r="AJ188" s="233"/>
      <c r="AK188" s="233"/>
      <c r="AL188" s="233"/>
      <c r="AM188" s="233"/>
      <c r="AN188" s="95"/>
      <c r="AO188" s="233"/>
      <c r="AP188" s="233"/>
      <c r="AQ188" s="233"/>
      <c r="AR188" s="233"/>
      <c r="AS188" s="233"/>
      <c r="AT188" s="233"/>
      <c r="AU188" s="233"/>
      <c r="AV188" s="233"/>
      <c r="AW188" s="233"/>
      <c r="AX188" s="233"/>
      <c r="AY188" s="233"/>
      <c r="AZ188" s="233"/>
      <c r="BA188" s="233"/>
      <c r="BB188" s="233"/>
      <c r="BC188" s="233"/>
      <c r="BD188" s="233"/>
      <c r="BE188" s="233"/>
      <c r="BF188" s="233"/>
      <c r="BG188" s="233"/>
      <c r="BH188" s="233"/>
      <c r="BI188" s="233"/>
      <c r="BJ188" s="233"/>
      <c r="BK188" s="233"/>
      <c r="BL188" s="233"/>
      <c r="BM188" s="233"/>
      <c r="BN188" s="233"/>
      <c r="BO188" s="233"/>
      <c r="BP188" s="233"/>
      <c r="BQ188" s="233"/>
      <c r="BR188" s="233"/>
      <c r="BS188" s="233"/>
      <c r="BT188" s="233"/>
      <c r="BU188" s="233"/>
      <c r="BV188" s="233"/>
      <c r="BW188" s="233"/>
      <c r="BX188" s="233"/>
      <c r="BY188" s="233"/>
      <c r="BZ188" s="233"/>
      <c r="CA188" s="233"/>
      <c r="CB188" s="233"/>
      <c r="CC188" s="233"/>
      <c r="CD188" s="233"/>
      <c r="CE188" s="233"/>
      <c r="CF188" s="233"/>
      <c r="CG188" s="233"/>
      <c r="CH188" s="233"/>
      <c r="CI188" s="233"/>
      <c r="CJ188" s="233"/>
      <c r="CK188" s="233"/>
      <c r="CL188" s="233"/>
      <c r="CM188" s="233"/>
      <c r="CN188" s="233"/>
      <c r="CO188" s="233"/>
      <c r="CP188" s="233"/>
    </row>
    <row r="189" spans="1:94" ht="17.45" customHeight="1" x14ac:dyDescent="0.25">
      <c r="A189" s="233"/>
      <c r="B189" s="336" t="s">
        <v>486</v>
      </c>
      <c r="C189" s="336" t="s">
        <v>475</v>
      </c>
      <c r="D189" s="336">
        <v>34</v>
      </c>
      <c r="E189" s="336">
        <v>126.82</v>
      </c>
      <c r="F189" s="336"/>
      <c r="G189" s="233">
        <v>34</v>
      </c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95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</row>
    <row r="190" spans="1:94" ht="18" x14ac:dyDescent="0.25">
      <c r="A190" s="233"/>
      <c r="B190" s="336" t="s">
        <v>485</v>
      </c>
      <c r="C190" s="336" t="s">
        <v>475</v>
      </c>
      <c r="D190" s="336">
        <v>2</v>
      </c>
      <c r="E190" s="336">
        <v>7.12</v>
      </c>
      <c r="F190" s="336"/>
      <c r="G190" s="233">
        <v>2</v>
      </c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95"/>
      <c r="AO190" s="233"/>
      <c r="AP190" s="233"/>
      <c r="AQ190" s="233"/>
      <c r="AR190" s="233"/>
      <c r="AS190" s="233"/>
      <c r="AT190" s="233"/>
      <c r="AU190" s="233"/>
      <c r="AV190" s="233"/>
      <c r="AW190" s="233"/>
      <c r="AX190" s="233"/>
      <c r="AY190" s="233"/>
      <c r="AZ190" s="233"/>
      <c r="BA190" s="233"/>
      <c r="BB190" s="233"/>
      <c r="BC190" s="233"/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233"/>
      <c r="BN190" s="233"/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  <c r="BZ190" s="233"/>
      <c r="CA190" s="233"/>
      <c r="CB190" s="233"/>
      <c r="CC190" s="233"/>
      <c r="CD190" s="233"/>
      <c r="CE190" s="233"/>
      <c r="CF190" s="233"/>
      <c r="CG190" s="233"/>
      <c r="CH190" s="233"/>
      <c r="CI190" s="233"/>
      <c r="CJ190" s="233"/>
      <c r="CK190" s="233"/>
      <c r="CL190" s="233"/>
      <c r="CM190" s="233"/>
      <c r="CN190" s="233"/>
      <c r="CO190" s="233"/>
      <c r="CP190" s="233"/>
    </row>
    <row r="191" spans="1:94" ht="18" x14ac:dyDescent="0.25">
      <c r="A191" s="233"/>
      <c r="B191" s="336" t="s">
        <v>487</v>
      </c>
      <c r="C191" s="336" t="s">
        <v>475</v>
      </c>
      <c r="D191" s="336">
        <v>10</v>
      </c>
      <c r="E191" s="336">
        <v>28.59</v>
      </c>
      <c r="F191" s="336"/>
      <c r="G191" s="233">
        <v>8</v>
      </c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95"/>
      <c r="AO191" s="233"/>
      <c r="AP191" s="233"/>
      <c r="AQ191" s="233"/>
      <c r="AR191" s="233"/>
      <c r="AS191" s="233"/>
      <c r="AT191" s="233"/>
      <c r="AU191" s="233"/>
      <c r="AV191" s="233"/>
      <c r="AW191" s="233"/>
      <c r="AX191" s="233"/>
      <c r="AY191" s="233"/>
      <c r="AZ191" s="233"/>
      <c r="BA191" s="233"/>
      <c r="BB191" s="233"/>
      <c r="BC191" s="233"/>
      <c r="BD191" s="233"/>
      <c r="BE191" s="233"/>
      <c r="BF191" s="233"/>
      <c r="BG191" s="233"/>
      <c r="BH191" s="233"/>
      <c r="BI191" s="233"/>
      <c r="BJ191" s="233"/>
      <c r="BK191" s="233"/>
      <c r="BL191" s="233"/>
      <c r="BM191" s="233"/>
      <c r="BN191" s="233"/>
      <c r="BO191" s="233"/>
      <c r="BP191" s="233"/>
      <c r="BQ191" s="233"/>
      <c r="BR191" s="233"/>
      <c r="BS191" s="233"/>
      <c r="BT191" s="233"/>
      <c r="BU191" s="233"/>
      <c r="BV191" s="233"/>
      <c r="BW191" s="233"/>
      <c r="BX191" s="233"/>
      <c r="BY191" s="233"/>
      <c r="BZ191" s="233"/>
      <c r="CA191" s="233"/>
      <c r="CB191" s="233"/>
      <c r="CC191" s="233"/>
      <c r="CD191" s="233"/>
      <c r="CE191" s="233"/>
      <c r="CF191" s="233"/>
      <c r="CG191" s="233"/>
      <c r="CH191" s="233"/>
      <c r="CI191" s="233"/>
      <c r="CJ191" s="233"/>
      <c r="CK191" s="233"/>
      <c r="CL191" s="233"/>
      <c r="CM191" s="233"/>
      <c r="CN191" s="233"/>
      <c r="CO191" s="233"/>
      <c r="CP191" s="233"/>
    </row>
    <row r="192" spans="1:94" ht="17.45" customHeight="1" x14ac:dyDescent="0.25">
      <c r="A192" s="233"/>
      <c r="B192" s="336" t="s">
        <v>488</v>
      </c>
      <c r="C192" s="336" t="s">
        <v>475</v>
      </c>
      <c r="D192" s="336"/>
      <c r="E192" s="336">
        <v>3.47</v>
      </c>
      <c r="F192" s="336"/>
      <c r="G192" s="233">
        <v>1</v>
      </c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95"/>
      <c r="AO192" s="233"/>
      <c r="AP192" s="233"/>
      <c r="AQ192" s="233"/>
      <c r="AR192" s="233"/>
      <c r="AS192" s="233"/>
      <c r="AT192" s="233"/>
      <c r="AU192" s="233"/>
      <c r="AV192" s="233"/>
      <c r="AW192" s="233"/>
      <c r="AX192" s="233"/>
      <c r="AY192" s="233"/>
      <c r="AZ192" s="233"/>
      <c r="BA192" s="233"/>
      <c r="BB192" s="233"/>
      <c r="BC192" s="233"/>
      <c r="BD192" s="233"/>
      <c r="BE192" s="233"/>
      <c r="BF192" s="233"/>
      <c r="BG192" s="233"/>
      <c r="BH192" s="233"/>
      <c r="BI192" s="233"/>
      <c r="BJ192" s="233"/>
      <c r="BK192" s="233"/>
      <c r="BL192" s="233"/>
      <c r="BM192" s="233"/>
      <c r="BN192" s="233"/>
      <c r="BO192" s="233"/>
      <c r="BP192" s="233"/>
      <c r="BQ192" s="233"/>
      <c r="BR192" s="233"/>
      <c r="BS192" s="233"/>
      <c r="BT192" s="233"/>
      <c r="BU192" s="233"/>
      <c r="BV192" s="233"/>
      <c r="BW192" s="233"/>
      <c r="BX192" s="233"/>
      <c r="BY192" s="233"/>
      <c r="BZ192" s="233"/>
      <c r="CA192" s="233"/>
      <c r="CB192" s="233"/>
      <c r="CC192" s="233"/>
      <c r="CD192" s="233"/>
      <c r="CE192" s="233"/>
      <c r="CF192" s="233"/>
      <c r="CG192" s="233"/>
      <c r="CH192" s="233"/>
      <c r="CI192" s="233"/>
      <c r="CJ192" s="233"/>
      <c r="CK192" s="233"/>
      <c r="CL192" s="233"/>
      <c r="CM192" s="233"/>
      <c r="CN192" s="233"/>
      <c r="CO192" s="233"/>
      <c r="CP192" s="233"/>
    </row>
    <row r="193" spans="1:94" ht="17.45" customHeight="1" x14ac:dyDescent="0.25">
      <c r="A193" s="233"/>
      <c r="B193" s="336" t="s">
        <v>474</v>
      </c>
      <c r="C193" s="336" t="s">
        <v>475</v>
      </c>
      <c r="D193" s="336"/>
      <c r="E193" s="336">
        <v>2.06</v>
      </c>
      <c r="F193" s="336">
        <v>1</v>
      </c>
      <c r="G193" s="233">
        <v>1</v>
      </c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95"/>
      <c r="AO193" s="233"/>
      <c r="AP193" s="233"/>
      <c r="AQ193" s="233"/>
      <c r="AR193" s="233"/>
      <c r="AS193" s="233"/>
      <c r="AT193" s="233"/>
      <c r="AU193" s="233"/>
      <c r="AV193" s="233"/>
      <c r="AW193" s="233"/>
      <c r="AX193" s="233"/>
      <c r="AY193" s="233"/>
      <c r="AZ193" s="233"/>
      <c r="BA193" s="233"/>
      <c r="BB193" s="233"/>
      <c r="BC193" s="233"/>
      <c r="BD193" s="233"/>
      <c r="BE193" s="233"/>
      <c r="BF193" s="233"/>
      <c r="BG193" s="233"/>
      <c r="BH193" s="233"/>
      <c r="BI193" s="233"/>
      <c r="BJ193" s="233"/>
      <c r="BK193" s="233"/>
      <c r="BL193" s="233"/>
      <c r="BM193" s="233"/>
      <c r="BN193" s="233"/>
      <c r="BO193" s="233"/>
      <c r="BP193" s="233"/>
      <c r="BQ193" s="233"/>
      <c r="BR193" s="233"/>
      <c r="BS193" s="233"/>
      <c r="BT193" s="233"/>
      <c r="BU193" s="233"/>
      <c r="BV193" s="233"/>
      <c r="BW193" s="233"/>
      <c r="BX193" s="233"/>
      <c r="BY193" s="233"/>
      <c r="BZ193" s="233"/>
      <c r="CA193" s="233"/>
      <c r="CB193" s="233"/>
      <c r="CC193" s="233"/>
      <c r="CD193" s="233"/>
      <c r="CE193" s="233"/>
      <c r="CF193" s="233"/>
      <c r="CG193" s="233"/>
      <c r="CH193" s="233"/>
      <c r="CI193" s="233"/>
      <c r="CJ193" s="233"/>
      <c r="CK193" s="233"/>
      <c r="CL193" s="233"/>
      <c r="CM193" s="233"/>
      <c r="CN193" s="233"/>
      <c r="CO193" s="233"/>
      <c r="CP193" s="233"/>
    </row>
    <row r="194" spans="1:94" ht="17.45" customHeight="1" x14ac:dyDescent="0.25">
      <c r="A194" s="233"/>
      <c r="B194" s="336" t="s">
        <v>481</v>
      </c>
      <c r="C194" s="336" t="s">
        <v>475</v>
      </c>
      <c r="D194" s="336"/>
      <c r="E194" s="336">
        <v>38.729999999999997</v>
      </c>
      <c r="F194" s="336">
        <v>3</v>
      </c>
      <c r="G194" s="233">
        <v>3</v>
      </c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95"/>
      <c r="AO194" s="233"/>
      <c r="AP194" s="233"/>
      <c r="AQ194" s="233"/>
      <c r="AR194" s="233"/>
      <c r="AS194" s="233"/>
      <c r="AT194" s="233"/>
      <c r="AU194" s="233"/>
      <c r="AV194" s="233"/>
      <c r="AW194" s="233"/>
      <c r="AX194" s="233"/>
      <c r="AY194" s="233"/>
      <c r="AZ194" s="233"/>
      <c r="BA194" s="233"/>
      <c r="BB194" s="233"/>
      <c r="BC194" s="233"/>
      <c r="BD194" s="233"/>
      <c r="BE194" s="233"/>
      <c r="BF194" s="233"/>
      <c r="BG194" s="233"/>
      <c r="BH194" s="233"/>
      <c r="BI194" s="233"/>
      <c r="BJ194" s="233"/>
      <c r="BK194" s="233"/>
      <c r="BL194" s="233"/>
      <c r="BM194" s="233"/>
      <c r="BN194" s="233"/>
      <c r="BO194" s="233"/>
      <c r="BP194" s="233"/>
      <c r="BQ194" s="233"/>
      <c r="BR194" s="233"/>
      <c r="BS194" s="233"/>
      <c r="BT194" s="233"/>
      <c r="BU194" s="233"/>
      <c r="BV194" s="233"/>
      <c r="BW194" s="233"/>
      <c r="BX194" s="233"/>
      <c r="BY194" s="233"/>
      <c r="BZ194" s="233"/>
      <c r="CA194" s="233"/>
      <c r="CB194" s="233"/>
      <c r="CC194" s="233"/>
      <c r="CD194" s="233"/>
      <c r="CE194" s="233"/>
      <c r="CF194" s="233"/>
      <c r="CG194" s="233"/>
      <c r="CH194" s="233"/>
      <c r="CI194" s="233"/>
      <c r="CJ194" s="233"/>
      <c r="CK194" s="233"/>
      <c r="CL194" s="233"/>
      <c r="CM194" s="233"/>
      <c r="CN194" s="233"/>
      <c r="CO194" s="233"/>
      <c r="CP194" s="233"/>
    </row>
    <row r="195" spans="1:94" ht="17.45" customHeight="1" x14ac:dyDescent="0.25">
      <c r="A195" s="233"/>
      <c r="B195" s="336" t="s">
        <v>482</v>
      </c>
      <c r="C195" s="336" t="s">
        <v>475</v>
      </c>
      <c r="D195" s="336">
        <v>2</v>
      </c>
      <c r="E195" s="336">
        <v>7.46</v>
      </c>
      <c r="F195" s="336"/>
      <c r="G195" s="233">
        <v>2</v>
      </c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95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3"/>
      <c r="CC195" s="233"/>
      <c r="CD195" s="233"/>
      <c r="CE195" s="233"/>
      <c r="CF195" s="233"/>
      <c r="CG195" s="233"/>
      <c r="CH195" s="233"/>
      <c r="CI195" s="233"/>
      <c r="CJ195" s="233"/>
      <c r="CK195" s="233"/>
      <c r="CL195" s="233"/>
      <c r="CM195" s="233"/>
      <c r="CN195" s="233"/>
      <c r="CO195" s="233"/>
      <c r="CP195" s="233"/>
    </row>
    <row r="196" spans="1:94" ht="18" x14ac:dyDescent="0.25">
      <c r="A196" s="233"/>
      <c r="B196" s="336" t="s">
        <v>484</v>
      </c>
      <c r="C196" s="336" t="s">
        <v>475</v>
      </c>
      <c r="D196" s="336">
        <v>1</v>
      </c>
      <c r="E196" s="336">
        <v>3.56</v>
      </c>
      <c r="F196" s="336"/>
      <c r="G196" s="233">
        <v>1</v>
      </c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95"/>
      <c r="AO196" s="233"/>
      <c r="AP196" s="233"/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BA196" s="233"/>
      <c r="BB196" s="233"/>
      <c r="BC196" s="233"/>
      <c r="BD196" s="233"/>
      <c r="BE196" s="233"/>
      <c r="BF196" s="233"/>
      <c r="BG196" s="233"/>
      <c r="BH196" s="233"/>
      <c r="BI196" s="233"/>
      <c r="BJ196" s="233"/>
      <c r="BK196" s="233"/>
      <c r="BL196" s="233"/>
      <c r="BM196" s="233"/>
      <c r="BN196" s="233"/>
      <c r="BO196" s="233"/>
      <c r="BP196" s="233"/>
      <c r="BQ196" s="233"/>
      <c r="BR196" s="233"/>
      <c r="BS196" s="233"/>
      <c r="BT196" s="233"/>
      <c r="BU196" s="233"/>
      <c r="BV196" s="233"/>
      <c r="BW196" s="233"/>
      <c r="BX196" s="233"/>
      <c r="BY196" s="233"/>
      <c r="BZ196" s="233"/>
      <c r="CA196" s="233"/>
      <c r="CB196" s="233"/>
      <c r="CC196" s="233"/>
      <c r="CD196" s="233"/>
      <c r="CE196" s="233"/>
      <c r="CF196" s="233"/>
      <c r="CG196" s="233"/>
      <c r="CH196" s="233"/>
      <c r="CI196" s="233"/>
      <c r="CJ196" s="233"/>
      <c r="CK196" s="233"/>
      <c r="CL196" s="233"/>
      <c r="CM196" s="233"/>
      <c r="CN196" s="233"/>
      <c r="CO196" s="233"/>
      <c r="CP196" s="233"/>
    </row>
    <row r="197" spans="1:94" ht="18" x14ac:dyDescent="0.25">
      <c r="A197" s="233"/>
      <c r="B197" s="336" t="s">
        <v>483</v>
      </c>
      <c r="C197" s="336" t="s">
        <v>475</v>
      </c>
      <c r="D197" s="336">
        <v>78</v>
      </c>
      <c r="E197" s="336">
        <v>277.68</v>
      </c>
      <c r="F197" s="336"/>
      <c r="G197" s="233">
        <v>78</v>
      </c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33"/>
      <c r="AN197" s="95"/>
      <c r="AO197" s="233"/>
      <c r="AP197" s="233"/>
      <c r="AQ197" s="233"/>
      <c r="AR197" s="233"/>
      <c r="AS197" s="233"/>
      <c r="AT197" s="233"/>
      <c r="AU197" s="233"/>
      <c r="AV197" s="233"/>
      <c r="AW197" s="233"/>
      <c r="AX197" s="233"/>
      <c r="AY197" s="233"/>
      <c r="AZ197" s="233"/>
      <c r="BA197" s="233"/>
      <c r="BB197" s="233"/>
      <c r="BC197" s="233"/>
      <c r="BD197" s="233"/>
      <c r="BE197" s="233"/>
      <c r="BF197" s="233"/>
      <c r="BG197" s="233"/>
      <c r="BH197" s="233"/>
      <c r="BI197" s="233"/>
      <c r="BJ197" s="233"/>
      <c r="BK197" s="233"/>
      <c r="BL197" s="233"/>
      <c r="BM197" s="233"/>
      <c r="BN197" s="233"/>
      <c r="BO197" s="233"/>
      <c r="BP197" s="233"/>
      <c r="BQ197" s="233"/>
      <c r="BR197" s="233"/>
      <c r="BS197" s="233"/>
      <c r="BT197" s="233"/>
      <c r="BU197" s="233"/>
      <c r="BV197" s="233"/>
      <c r="BW197" s="233"/>
      <c r="BX197" s="233"/>
      <c r="BY197" s="233"/>
      <c r="BZ197" s="233"/>
      <c r="CA197" s="233"/>
      <c r="CB197" s="233"/>
      <c r="CC197" s="233"/>
      <c r="CD197" s="233"/>
      <c r="CE197" s="233"/>
      <c r="CF197" s="233"/>
      <c r="CG197" s="233"/>
      <c r="CH197" s="233"/>
      <c r="CI197" s="233"/>
      <c r="CJ197" s="233"/>
      <c r="CK197" s="233"/>
      <c r="CL197" s="233"/>
      <c r="CM197" s="233"/>
      <c r="CN197" s="233"/>
      <c r="CO197" s="233"/>
      <c r="CP197" s="233"/>
    </row>
    <row r="198" spans="1:94" ht="17.45" customHeight="1" x14ac:dyDescent="0.25">
      <c r="A198" s="233"/>
      <c r="B198" s="336" t="s">
        <v>486</v>
      </c>
      <c r="C198" s="336" t="s">
        <v>476</v>
      </c>
      <c r="D198" s="336">
        <v>4</v>
      </c>
      <c r="E198" s="336">
        <v>14.92</v>
      </c>
      <c r="F198" s="336"/>
      <c r="G198" s="233">
        <v>4</v>
      </c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233"/>
      <c r="AJ198" s="233"/>
      <c r="AK198" s="233"/>
      <c r="AL198" s="233"/>
      <c r="AM198" s="233"/>
      <c r="AN198" s="95"/>
      <c r="AO198" s="233"/>
      <c r="AP198" s="233"/>
      <c r="AQ198" s="233"/>
      <c r="AR198" s="233"/>
      <c r="AS198" s="233"/>
      <c r="AT198" s="233"/>
      <c r="AU198" s="233"/>
      <c r="AV198" s="233"/>
      <c r="AW198" s="233"/>
      <c r="AX198" s="233"/>
      <c r="AY198" s="233"/>
      <c r="AZ198" s="233"/>
      <c r="BA198" s="233"/>
      <c r="BB198" s="233"/>
      <c r="BC198" s="233"/>
      <c r="BD198" s="233"/>
      <c r="BE198" s="233"/>
      <c r="BF198" s="233"/>
      <c r="BG198" s="233"/>
      <c r="BH198" s="233"/>
      <c r="BI198" s="233"/>
      <c r="BJ198" s="233"/>
      <c r="BK198" s="233"/>
      <c r="BL198" s="233"/>
      <c r="BM198" s="233"/>
      <c r="BN198" s="233"/>
      <c r="BO198" s="233"/>
      <c r="BP198" s="233"/>
      <c r="BQ198" s="233"/>
      <c r="BR198" s="233"/>
      <c r="BS198" s="233"/>
      <c r="BT198" s="233"/>
      <c r="BU198" s="233"/>
      <c r="BV198" s="233"/>
      <c r="BW198" s="233"/>
      <c r="BX198" s="233"/>
      <c r="BY198" s="233"/>
      <c r="BZ198" s="233"/>
      <c r="CA198" s="233"/>
      <c r="CB198" s="233"/>
      <c r="CC198" s="233"/>
      <c r="CD198" s="233"/>
      <c r="CE198" s="233"/>
      <c r="CF198" s="233"/>
      <c r="CG198" s="233"/>
      <c r="CH198" s="233"/>
      <c r="CI198" s="233"/>
      <c r="CJ198" s="233"/>
      <c r="CK198" s="233"/>
      <c r="CL198" s="233"/>
      <c r="CM198" s="233"/>
      <c r="CN198" s="233"/>
      <c r="CO198" s="233"/>
      <c r="CP198" s="233"/>
    </row>
    <row r="199" spans="1:94" ht="17.45" customHeight="1" x14ac:dyDescent="0.25">
      <c r="A199" s="233"/>
      <c r="B199" s="336" t="s">
        <v>486</v>
      </c>
      <c r="C199" s="336" t="s">
        <v>475</v>
      </c>
      <c r="D199" s="336">
        <v>5</v>
      </c>
      <c r="E199" s="336">
        <v>18.649999999999999</v>
      </c>
      <c r="F199" s="336"/>
      <c r="G199" s="233">
        <v>5</v>
      </c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  <c r="AK199" s="233"/>
      <c r="AL199" s="233"/>
      <c r="AM199" s="233"/>
      <c r="AN199" s="95"/>
      <c r="AO199" s="233"/>
      <c r="AP199" s="233"/>
      <c r="AQ199" s="233"/>
      <c r="AR199" s="233"/>
      <c r="AS199" s="233"/>
      <c r="AT199" s="233"/>
      <c r="AU199" s="233"/>
      <c r="AV199" s="233"/>
      <c r="AW199" s="233"/>
      <c r="AX199" s="233"/>
      <c r="AY199" s="233"/>
      <c r="AZ199" s="233"/>
      <c r="BA199" s="233"/>
      <c r="BB199" s="233"/>
      <c r="BC199" s="233"/>
      <c r="BD199" s="233"/>
      <c r="BE199" s="233"/>
      <c r="BF199" s="233"/>
      <c r="BG199" s="233"/>
      <c r="BH199" s="233"/>
      <c r="BI199" s="233"/>
      <c r="BJ199" s="233"/>
      <c r="BK199" s="233"/>
      <c r="BL199" s="233"/>
      <c r="BM199" s="233"/>
      <c r="BN199" s="233"/>
      <c r="BO199" s="233"/>
      <c r="BP199" s="233"/>
      <c r="BQ199" s="233"/>
      <c r="BR199" s="233"/>
      <c r="BS199" s="233"/>
      <c r="BT199" s="233"/>
      <c r="BU199" s="233"/>
      <c r="BV199" s="233"/>
      <c r="BW199" s="233"/>
      <c r="BX199" s="233"/>
      <c r="BY199" s="233"/>
      <c r="BZ199" s="233"/>
      <c r="CA199" s="233"/>
      <c r="CB199" s="233"/>
      <c r="CC199" s="233"/>
      <c r="CD199" s="233"/>
      <c r="CE199" s="233"/>
      <c r="CF199" s="233"/>
      <c r="CG199" s="233"/>
      <c r="CH199" s="233"/>
      <c r="CI199" s="233"/>
      <c r="CJ199" s="233"/>
      <c r="CK199" s="233"/>
      <c r="CL199" s="233"/>
      <c r="CM199" s="233"/>
      <c r="CN199" s="233"/>
      <c r="CO199" s="233"/>
      <c r="CP199" s="233"/>
    </row>
    <row r="200" spans="1:94" ht="18" x14ac:dyDescent="0.25">
      <c r="A200" s="233"/>
      <c r="B200" s="336" t="s">
        <v>485</v>
      </c>
      <c r="C200" s="336" t="s">
        <v>475</v>
      </c>
      <c r="D200" s="336">
        <v>28</v>
      </c>
      <c r="E200" s="336">
        <v>99.68</v>
      </c>
      <c r="F200" s="336"/>
      <c r="G200" s="233">
        <v>28</v>
      </c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  <c r="AH200" s="233"/>
      <c r="AI200" s="233"/>
      <c r="AJ200" s="233"/>
      <c r="AK200" s="233"/>
      <c r="AL200" s="233"/>
      <c r="AM200" s="233"/>
      <c r="AN200" s="95"/>
      <c r="AO200" s="233"/>
      <c r="AP200" s="233"/>
      <c r="AQ200" s="233"/>
      <c r="AR200" s="233"/>
      <c r="AS200" s="233"/>
      <c r="AT200" s="233"/>
      <c r="AU200" s="233"/>
      <c r="AV200" s="233"/>
      <c r="AW200" s="233"/>
      <c r="AX200" s="233"/>
      <c r="AY200" s="233"/>
      <c r="AZ200" s="233"/>
      <c r="BA200" s="233"/>
      <c r="BB200" s="233"/>
      <c r="BC200" s="233"/>
      <c r="BD200" s="233"/>
      <c r="BE200" s="233"/>
      <c r="BF200" s="233"/>
      <c r="BG200" s="233"/>
      <c r="BH200" s="233"/>
      <c r="BI200" s="233"/>
      <c r="BJ200" s="233"/>
      <c r="BK200" s="233"/>
      <c r="BL200" s="233"/>
      <c r="BM200" s="233"/>
      <c r="BN200" s="233"/>
      <c r="BO200" s="233"/>
      <c r="BP200" s="233"/>
      <c r="BQ200" s="233"/>
      <c r="BR200" s="233"/>
      <c r="BS200" s="233"/>
      <c r="BT200" s="233"/>
      <c r="BU200" s="233"/>
      <c r="BV200" s="233"/>
      <c r="BW200" s="233"/>
      <c r="BX200" s="233"/>
      <c r="BY200" s="233"/>
      <c r="BZ200" s="233"/>
      <c r="CA200" s="233"/>
      <c r="CB200" s="233"/>
      <c r="CC200" s="233"/>
      <c r="CD200" s="233"/>
      <c r="CE200" s="233"/>
      <c r="CF200" s="233"/>
      <c r="CG200" s="233"/>
      <c r="CH200" s="233"/>
      <c r="CI200" s="233"/>
      <c r="CJ200" s="233"/>
      <c r="CK200" s="233"/>
      <c r="CL200" s="233"/>
      <c r="CM200" s="233"/>
      <c r="CN200" s="233"/>
      <c r="CO200" s="233"/>
      <c r="CP200" s="233"/>
    </row>
    <row r="201" spans="1:94" ht="18" x14ac:dyDescent="0.25">
      <c r="A201" s="233"/>
      <c r="B201" s="336" t="s">
        <v>487</v>
      </c>
      <c r="C201" s="336" t="s">
        <v>475</v>
      </c>
      <c r="D201" s="336">
        <v>36</v>
      </c>
      <c r="E201" s="336">
        <v>128.16</v>
      </c>
      <c r="F201" s="336"/>
      <c r="G201" s="233">
        <v>36</v>
      </c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233"/>
      <c r="AJ201" s="233"/>
      <c r="AK201" s="233"/>
      <c r="AL201" s="233"/>
      <c r="AM201" s="233"/>
      <c r="AN201" s="95"/>
      <c r="AO201" s="233"/>
      <c r="AP201" s="233"/>
      <c r="AQ201" s="233"/>
      <c r="AR201" s="233"/>
      <c r="AS201" s="233"/>
      <c r="AT201" s="233"/>
      <c r="AU201" s="233"/>
      <c r="AV201" s="233"/>
      <c r="AW201" s="233"/>
      <c r="AX201" s="233"/>
      <c r="AY201" s="233"/>
      <c r="AZ201" s="233"/>
      <c r="BA201" s="233"/>
      <c r="BB201" s="233"/>
      <c r="BC201" s="233"/>
      <c r="BD201" s="233"/>
      <c r="BE201" s="233"/>
      <c r="BF201" s="233"/>
      <c r="BG201" s="233"/>
      <c r="BH201" s="233"/>
      <c r="BI201" s="233"/>
      <c r="BJ201" s="233"/>
      <c r="BK201" s="233"/>
      <c r="BL201" s="233"/>
      <c r="BM201" s="233"/>
      <c r="BN201" s="233"/>
      <c r="BO201" s="233"/>
      <c r="BP201" s="233"/>
      <c r="BQ201" s="233"/>
      <c r="BR201" s="233"/>
      <c r="BS201" s="233"/>
      <c r="BT201" s="233"/>
      <c r="BU201" s="233"/>
      <c r="BV201" s="233"/>
      <c r="BW201" s="233"/>
      <c r="BX201" s="233"/>
      <c r="BY201" s="233"/>
      <c r="BZ201" s="233"/>
      <c r="CA201" s="233"/>
      <c r="CB201" s="233"/>
      <c r="CC201" s="233"/>
      <c r="CD201" s="233"/>
      <c r="CE201" s="233"/>
      <c r="CF201" s="233"/>
      <c r="CG201" s="233"/>
      <c r="CH201" s="233"/>
      <c r="CI201" s="233"/>
      <c r="CJ201" s="233"/>
      <c r="CK201" s="233"/>
      <c r="CL201" s="233"/>
      <c r="CM201" s="233"/>
      <c r="CN201" s="233"/>
      <c r="CO201" s="233"/>
      <c r="CP201" s="233"/>
    </row>
    <row r="202" spans="1:94" ht="17.45" customHeight="1" x14ac:dyDescent="0.25">
      <c r="A202" s="233"/>
      <c r="B202" s="336" t="s">
        <v>480</v>
      </c>
      <c r="C202" s="336" t="s">
        <v>475</v>
      </c>
      <c r="D202" s="336"/>
      <c r="E202" s="336">
        <v>384.88</v>
      </c>
      <c r="F202" s="336">
        <v>34</v>
      </c>
      <c r="G202" s="233">
        <v>34</v>
      </c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3"/>
      <c r="AK202" s="233"/>
      <c r="AL202" s="233"/>
      <c r="AM202" s="233"/>
      <c r="AN202" s="95"/>
      <c r="AO202" s="233"/>
      <c r="AP202" s="233"/>
      <c r="AQ202" s="233"/>
      <c r="AR202" s="233"/>
      <c r="AS202" s="233"/>
      <c r="AT202" s="233"/>
      <c r="AU202" s="233"/>
      <c r="AV202" s="233"/>
      <c r="AW202" s="233"/>
      <c r="AX202" s="233"/>
      <c r="AY202" s="233"/>
      <c r="AZ202" s="233"/>
      <c r="BA202" s="233"/>
      <c r="BB202" s="233"/>
      <c r="BC202" s="233"/>
      <c r="BD202" s="233"/>
      <c r="BE202" s="233"/>
      <c r="BF202" s="233"/>
      <c r="BG202" s="233"/>
      <c r="BH202" s="233"/>
      <c r="BI202" s="233"/>
      <c r="BJ202" s="233"/>
      <c r="BK202" s="233"/>
      <c r="BL202" s="233"/>
      <c r="BM202" s="233"/>
      <c r="BN202" s="233"/>
      <c r="BO202" s="233"/>
      <c r="BP202" s="233"/>
      <c r="BQ202" s="233"/>
      <c r="BR202" s="233"/>
      <c r="BS202" s="233"/>
      <c r="BT202" s="233"/>
      <c r="BU202" s="233"/>
      <c r="BV202" s="233"/>
      <c r="BW202" s="233"/>
      <c r="BX202" s="233"/>
      <c r="BY202" s="233"/>
      <c r="BZ202" s="233"/>
      <c r="CA202" s="233"/>
      <c r="CB202" s="233"/>
      <c r="CC202" s="233"/>
      <c r="CD202" s="233"/>
      <c r="CE202" s="233"/>
      <c r="CF202" s="233"/>
      <c r="CG202" s="233"/>
      <c r="CH202" s="233"/>
      <c r="CI202" s="233"/>
      <c r="CJ202" s="233"/>
      <c r="CK202" s="233"/>
      <c r="CL202" s="233"/>
      <c r="CM202" s="233"/>
      <c r="CN202" s="233"/>
      <c r="CO202" s="233"/>
      <c r="CP202" s="233"/>
    </row>
    <row r="203" spans="1:94" ht="17.45" customHeight="1" x14ac:dyDescent="0.25">
      <c r="A203" s="233"/>
      <c r="B203" s="336" t="s">
        <v>474</v>
      </c>
      <c r="C203" s="336" t="s">
        <v>476</v>
      </c>
      <c r="D203" s="336"/>
      <c r="E203" s="336">
        <v>2.06</v>
      </c>
      <c r="F203" s="336">
        <v>1</v>
      </c>
      <c r="G203" s="233">
        <v>1</v>
      </c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233"/>
      <c r="AJ203" s="233"/>
      <c r="AK203" s="233"/>
      <c r="AL203" s="233"/>
      <c r="AM203" s="233"/>
      <c r="AN203" s="95"/>
      <c r="AO203" s="233"/>
      <c r="AP203" s="233"/>
      <c r="AQ203" s="233"/>
      <c r="AR203" s="233"/>
      <c r="AS203" s="233"/>
      <c r="AT203" s="233"/>
      <c r="AU203" s="233"/>
      <c r="AV203" s="233"/>
      <c r="AW203" s="233"/>
      <c r="AX203" s="233"/>
      <c r="AY203" s="233"/>
      <c r="AZ203" s="233"/>
      <c r="BA203" s="233"/>
      <c r="BB203" s="233"/>
      <c r="BC203" s="233"/>
      <c r="BD203" s="233"/>
      <c r="BE203" s="233"/>
      <c r="BF203" s="233"/>
      <c r="BG203" s="233"/>
      <c r="BH203" s="233"/>
      <c r="BI203" s="233"/>
      <c r="BJ203" s="233"/>
      <c r="BK203" s="233"/>
      <c r="BL203" s="233"/>
      <c r="BM203" s="233"/>
      <c r="BN203" s="233"/>
      <c r="BO203" s="233"/>
      <c r="BP203" s="233"/>
      <c r="BQ203" s="233"/>
      <c r="BR203" s="233"/>
      <c r="BS203" s="233"/>
      <c r="BT203" s="233"/>
      <c r="BU203" s="233"/>
      <c r="BV203" s="233"/>
      <c r="BW203" s="233"/>
      <c r="BX203" s="233"/>
      <c r="BY203" s="233"/>
      <c r="BZ203" s="233"/>
      <c r="CA203" s="233"/>
      <c r="CB203" s="233"/>
      <c r="CC203" s="233"/>
      <c r="CD203" s="233"/>
      <c r="CE203" s="233"/>
      <c r="CF203" s="233"/>
      <c r="CG203" s="233"/>
      <c r="CH203" s="233"/>
      <c r="CI203" s="233"/>
      <c r="CJ203" s="233"/>
      <c r="CK203" s="233"/>
      <c r="CL203" s="233"/>
      <c r="CM203" s="233"/>
      <c r="CN203" s="233"/>
      <c r="CO203" s="233"/>
      <c r="CP203" s="233"/>
    </row>
    <row r="204" spans="1:94" ht="17.45" customHeight="1" x14ac:dyDescent="0.25">
      <c r="A204" s="233"/>
      <c r="B204" s="336" t="s">
        <v>474</v>
      </c>
      <c r="C204" s="336" t="s">
        <v>475</v>
      </c>
      <c r="D204" s="336"/>
      <c r="E204" s="336">
        <v>885.53</v>
      </c>
      <c r="F204" s="336">
        <v>431</v>
      </c>
      <c r="G204" s="233">
        <v>430</v>
      </c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233"/>
      <c r="AJ204" s="233"/>
      <c r="AK204" s="233"/>
      <c r="AL204" s="233"/>
      <c r="AM204" s="233"/>
      <c r="AN204" s="95"/>
      <c r="AO204" s="233"/>
      <c r="AP204" s="233"/>
      <c r="AQ204" s="233"/>
      <c r="AR204" s="233"/>
      <c r="AS204" s="233"/>
      <c r="AT204" s="233"/>
      <c r="AU204" s="233"/>
      <c r="AV204" s="233"/>
      <c r="AW204" s="233"/>
      <c r="AX204" s="233"/>
      <c r="AY204" s="233"/>
      <c r="AZ204" s="233"/>
      <c r="BA204" s="233"/>
      <c r="BB204" s="233"/>
      <c r="BC204" s="233"/>
      <c r="BD204" s="233"/>
      <c r="BE204" s="233"/>
      <c r="BF204" s="233"/>
      <c r="BG204" s="233"/>
      <c r="BH204" s="233"/>
      <c r="BI204" s="233"/>
      <c r="BJ204" s="233"/>
      <c r="BK204" s="233"/>
      <c r="BL204" s="233"/>
      <c r="BM204" s="233"/>
      <c r="BN204" s="233"/>
      <c r="BO204" s="233"/>
      <c r="BP204" s="233"/>
      <c r="BQ204" s="233"/>
      <c r="BR204" s="233"/>
      <c r="BS204" s="233"/>
      <c r="BT204" s="233"/>
      <c r="BU204" s="233"/>
      <c r="BV204" s="233"/>
      <c r="BW204" s="233"/>
      <c r="BX204" s="233"/>
      <c r="BY204" s="233"/>
      <c r="BZ204" s="233"/>
      <c r="CA204" s="233"/>
      <c r="CB204" s="233"/>
      <c r="CC204" s="233"/>
      <c r="CD204" s="233"/>
      <c r="CE204" s="233"/>
      <c r="CF204" s="233"/>
      <c r="CG204" s="233"/>
      <c r="CH204" s="233"/>
      <c r="CI204" s="233"/>
      <c r="CJ204" s="233"/>
      <c r="CK204" s="233"/>
      <c r="CL204" s="233"/>
      <c r="CM204" s="233"/>
      <c r="CN204" s="233"/>
      <c r="CO204" s="233"/>
      <c r="CP204" s="233"/>
    </row>
    <row r="205" spans="1:94" ht="17.45" customHeight="1" x14ac:dyDescent="0.25">
      <c r="A205" s="233"/>
      <c r="B205" s="336" t="s">
        <v>480</v>
      </c>
      <c r="C205" s="336" t="s">
        <v>475</v>
      </c>
      <c r="D205" s="336"/>
      <c r="E205" s="336">
        <v>181.12</v>
      </c>
      <c r="F205" s="336">
        <v>16</v>
      </c>
      <c r="G205" s="233">
        <v>16</v>
      </c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  <c r="V205" s="233"/>
      <c r="W205" s="233"/>
      <c r="X205" s="233"/>
      <c r="Y205" s="233"/>
      <c r="Z205" s="233"/>
      <c r="AA205" s="233"/>
      <c r="AB205" s="233"/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95"/>
      <c r="AO205" s="233"/>
      <c r="AP205" s="233"/>
      <c r="AQ205" s="233"/>
      <c r="AR205" s="233"/>
      <c r="AS205" s="233"/>
      <c r="AT205" s="233"/>
      <c r="AU205" s="233"/>
      <c r="AV205" s="233"/>
      <c r="AW205" s="233"/>
      <c r="AX205" s="233"/>
      <c r="AY205" s="233"/>
      <c r="AZ205" s="233"/>
      <c r="BA205" s="233"/>
      <c r="BB205" s="233"/>
      <c r="BC205" s="233"/>
      <c r="BD205" s="233"/>
      <c r="BE205" s="233"/>
      <c r="BF205" s="233"/>
      <c r="BG205" s="233"/>
      <c r="BH205" s="233"/>
      <c r="BI205" s="233"/>
      <c r="BJ205" s="233"/>
      <c r="BK205" s="233"/>
      <c r="BL205" s="233"/>
      <c r="BM205" s="233"/>
      <c r="BN205" s="233"/>
      <c r="BO205" s="233"/>
      <c r="BP205" s="233"/>
      <c r="BQ205" s="233"/>
      <c r="BR205" s="233"/>
      <c r="BS205" s="233"/>
      <c r="BT205" s="233"/>
      <c r="BU205" s="233"/>
      <c r="BV205" s="233"/>
      <c r="BW205" s="233"/>
      <c r="BX205" s="233"/>
      <c r="BY205" s="233"/>
      <c r="BZ205" s="233"/>
      <c r="CA205" s="233"/>
      <c r="CB205" s="233"/>
      <c r="CC205" s="233"/>
      <c r="CD205" s="233"/>
      <c r="CE205" s="233"/>
      <c r="CF205" s="233"/>
      <c r="CG205" s="233"/>
      <c r="CH205" s="233"/>
      <c r="CI205" s="233"/>
      <c r="CJ205" s="233"/>
      <c r="CK205" s="233"/>
      <c r="CL205" s="233"/>
      <c r="CM205" s="233"/>
      <c r="CN205" s="233"/>
      <c r="CO205" s="233"/>
      <c r="CP205" s="233"/>
    </row>
    <row r="206" spans="1:94" ht="17.45" customHeight="1" x14ac:dyDescent="0.25">
      <c r="A206" s="233"/>
      <c r="B206" s="336" t="s">
        <v>474</v>
      </c>
      <c r="C206" s="336" t="s">
        <v>476</v>
      </c>
      <c r="D206" s="336"/>
      <c r="E206" s="336">
        <v>6.18</v>
      </c>
      <c r="F206" s="336">
        <v>3</v>
      </c>
      <c r="G206" s="233">
        <v>3</v>
      </c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  <c r="V206" s="233"/>
      <c r="W206" s="233"/>
      <c r="X206" s="233"/>
      <c r="Y206" s="233"/>
      <c r="Z206" s="233"/>
      <c r="AA206" s="233"/>
      <c r="AB206" s="233"/>
      <c r="AC206" s="233"/>
      <c r="AD206" s="233"/>
      <c r="AE206" s="233"/>
      <c r="AF206" s="233"/>
      <c r="AG206" s="233"/>
      <c r="AH206" s="233"/>
      <c r="AI206" s="233"/>
      <c r="AJ206" s="233"/>
      <c r="AK206" s="233"/>
      <c r="AL206" s="233"/>
      <c r="AM206" s="233"/>
      <c r="AN206" s="95"/>
      <c r="AO206" s="233"/>
      <c r="AP206" s="233"/>
      <c r="AQ206" s="233"/>
      <c r="AR206" s="233"/>
      <c r="AS206" s="233"/>
      <c r="AT206" s="233"/>
      <c r="AU206" s="233"/>
      <c r="AV206" s="233"/>
      <c r="AW206" s="233"/>
      <c r="AX206" s="233"/>
      <c r="AY206" s="233"/>
      <c r="AZ206" s="233"/>
      <c r="BA206" s="233"/>
      <c r="BB206" s="233"/>
      <c r="BC206" s="233"/>
      <c r="BD206" s="233"/>
      <c r="BE206" s="233"/>
      <c r="BF206" s="233"/>
      <c r="BG206" s="233"/>
      <c r="BH206" s="233"/>
      <c r="BI206" s="233"/>
      <c r="BJ206" s="233"/>
      <c r="BK206" s="233"/>
      <c r="BL206" s="233"/>
      <c r="BM206" s="233"/>
      <c r="BN206" s="233"/>
      <c r="BO206" s="233"/>
      <c r="BP206" s="233"/>
      <c r="BQ206" s="233"/>
      <c r="BR206" s="233"/>
      <c r="BS206" s="233"/>
      <c r="BT206" s="233"/>
      <c r="BU206" s="233"/>
      <c r="BV206" s="233"/>
      <c r="BW206" s="233"/>
      <c r="BX206" s="233"/>
      <c r="BY206" s="233"/>
      <c r="BZ206" s="233"/>
      <c r="CA206" s="233"/>
      <c r="CB206" s="233"/>
      <c r="CC206" s="233"/>
      <c r="CD206" s="233"/>
      <c r="CE206" s="233"/>
      <c r="CF206" s="233"/>
      <c r="CG206" s="233"/>
      <c r="CH206" s="233"/>
      <c r="CI206" s="233"/>
      <c r="CJ206" s="233"/>
      <c r="CK206" s="233"/>
      <c r="CL206" s="233"/>
      <c r="CM206" s="233"/>
      <c r="CN206" s="233"/>
      <c r="CO206" s="233"/>
      <c r="CP206" s="233"/>
    </row>
    <row r="207" spans="1:94" ht="17.45" customHeight="1" x14ac:dyDescent="0.25">
      <c r="A207" s="233"/>
      <c r="B207" s="336" t="s">
        <v>474</v>
      </c>
      <c r="C207" s="336" t="s">
        <v>475</v>
      </c>
      <c r="D207" s="336"/>
      <c r="E207" s="336">
        <v>824</v>
      </c>
      <c r="F207" s="336">
        <v>400</v>
      </c>
      <c r="G207" s="233">
        <v>400</v>
      </c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  <c r="V207" s="233"/>
      <c r="W207" s="233"/>
      <c r="X207" s="233"/>
      <c r="Y207" s="233"/>
      <c r="Z207" s="233"/>
      <c r="AA207" s="233"/>
      <c r="AB207" s="233"/>
      <c r="AC207" s="233"/>
      <c r="AD207" s="233"/>
      <c r="AE207" s="233"/>
      <c r="AF207" s="233"/>
      <c r="AG207" s="233"/>
      <c r="AH207" s="233"/>
      <c r="AI207" s="233"/>
      <c r="AJ207" s="233"/>
      <c r="AK207" s="233"/>
      <c r="AL207" s="233"/>
      <c r="AM207" s="233"/>
      <c r="AN207" s="95"/>
      <c r="AO207" s="233"/>
      <c r="AP207" s="233"/>
      <c r="AQ207" s="233"/>
      <c r="AR207" s="233"/>
      <c r="AS207" s="233"/>
      <c r="AT207" s="233"/>
      <c r="AU207" s="233"/>
      <c r="AV207" s="233"/>
      <c r="AW207" s="233"/>
      <c r="AX207" s="233"/>
      <c r="AY207" s="233"/>
      <c r="AZ207" s="233"/>
      <c r="BA207" s="233"/>
      <c r="BB207" s="233"/>
      <c r="BC207" s="233"/>
      <c r="BD207" s="233"/>
      <c r="BE207" s="233"/>
      <c r="BF207" s="233"/>
      <c r="BG207" s="233"/>
      <c r="BH207" s="233"/>
      <c r="BI207" s="233"/>
      <c r="BJ207" s="233"/>
      <c r="BK207" s="233"/>
      <c r="BL207" s="233"/>
      <c r="BM207" s="233"/>
      <c r="BN207" s="233"/>
      <c r="BO207" s="233"/>
      <c r="BP207" s="233"/>
      <c r="BQ207" s="233"/>
      <c r="BR207" s="233"/>
      <c r="BS207" s="233"/>
      <c r="BT207" s="233"/>
      <c r="BU207" s="233"/>
      <c r="BV207" s="233"/>
      <c r="BW207" s="233"/>
      <c r="BX207" s="233"/>
      <c r="BY207" s="233"/>
      <c r="BZ207" s="233"/>
      <c r="CA207" s="233"/>
      <c r="CB207" s="233"/>
      <c r="CC207" s="233"/>
      <c r="CD207" s="233"/>
      <c r="CE207" s="233"/>
      <c r="CF207" s="233"/>
      <c r="CG207" s="233"/>
      <c r="CH207" s="233"/>
      <c r="CI207" s="233"/>
      <c r="CJ207" s="233"/>
      <c r="CK207" s="233"/>
      <c r="CL207" s="233"/>
      <c r="CM207" s="233"/>
      <c r="CN207" s="233"/>
      <c r="CO207" s="233"/>
      <c r="CP207" s="233"/>
    </row>
    <row r="208" spans="1:94" ht="17.45" customHeight="1" x14ac:dyDescent="0.25">
      <c r="A208" s="233"/>
      <c r="B208" s="336" t="s">
        <v>480</v>
      </c>
      <c r="C208" s="336" t="s">
        <v>475</v>
      </c>
      <c r="D208" s="336"/>
      <c r="E208" s="336">
        <v>316.95999999999998</v>
      </c>
      <c r="F208" s="336">
        <v>28</v>
      </c>
      <c r="G208" s="233">
        <v>28</v>
      </c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95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3"/>
      <c r="BB208" s="233"/>
      <c r="BC208" s="233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33"/>
      <c r="CA208" s="233"/>
      <c r="CB208" s="233"/>
      <c r="CC208" s="233"/>
      <c r="CD208" s="233"/>
      <c r="CE208" s="233"/>
      <c r="CF208" s="233"/>
      <c r="CG208" s="233"/>
      <c r="CH208" s="233"/>
      <c r="CI208" s="233"/>
      <c r="CJ208" s="233"/>
      <c r="CK208" s="233"/>
      <c r="CL208" s="233"/>
      <c r="CM208" s="233"/>
      <c r="CN208" s="233"/>
      <c r="CO208" s="233"/>
      <c r="CP208" s="233"/>
    </row>
    <row r="209" spans="1:94" ht="17.45" customHeight="1" x14ac:dyDescent="0.25">
      <c r="A209" s="233"/>
      <c r="B209" s="336" t="s">
        <v>474</v>
      </c>
      <c r="C209" s="336" t="s">
        <v>476</v>
      </c>
      <c r="D209" s="336"/>
      <c r="E209" s="336">
        <v>10.3</v>
      </c>
      <c r="F209" s="336">
        <v>5</v>
      </c>
      <c r="G209" s="233">
        <v>5</v>
      </c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33"/>
      <c r="AN209" s="95"/>
      <c r="AO209" s="233"/>
      <c r="AP209" s="233"/>
      <c r="AQ209" s="233"/>
      <c r="AR209" s="233"/>
      <c r="AS209" s="233"/>
      <c r="AT209" s="233"/>
      <c r="AU209" s="233"/>
      <c r="AV209" s="233"/>
      <c r="AW209" s="233"/>
      <c r="AX209" s="233"/>
      <c r="AY209" s="233"/>
      <c r="AZ209" s="233"/>
      <c r="BA209" s="233"/>
      <c r="BB209" s="233"/>
      <c r="BC209" s="233"/>
      <c r="BD209" s="233"/>
      <c r="BE209" s="233"/>
      <c r="BF209" s="233"/>
      <c r="BG209" s="233"/>
      <c r="BH209" s="233"/>
      <c r="BI209" s="233"/>
      <c r="BJ209" s="233"/>
      <c r="BK209" s="233"/>
      <c r="BL209" s="233"/>
      <c r="BM209" s="233"/>
      <c r="BN209" s="233"/>
      <c r="BO209" s="233"/>
      <c r="BP209" s="233"/>
      <c r="BQ209" s="233"/>
      <c r="BR209" s="233"/>
      <c r="BS209" s="233"/>
      <c r="BT209" s="233"/>
      <c r="BU209" s="233"/>
      <c r="BV209" s="233"/>
      <c r="BW209" s="233"/>
      <c r="BX209" s="233"/>
      <c r="BY209" s="233"/>
      <c r="BZ209" s="233"/>
      <c r="CA209" s="233"/>
      <c r="CB209" s="233"/>
      <c r="CC209" s="233"/>
      <c r="CD209" s="233"/>
      <c r="CE209" s="233"/>
      <c r="CF209" s="233"/>
      <c r="CG209" s="233"/>
      <c r="CH209" s="233"/>
      <c r="CI209" s="233"/>
      <c r="CJ209" s="233"/>
      <c r="CK209" s="233"/>
      <c r="CL209" s="233"/>
      <c r="CM209" s="233"/>
      <c r="CN209" s="233"/>
      <c r="CO209" s="233"/>
      <c r="CP209" s="233"/>
    </row>
    <row r="210" spans="1:94" ht="17.45" customHeight="1" x14ac:dyDescent="0.25">
      <c r="A210" s="233"/>
      <c r="B210" s="336" t="s">
        <v>474</v>
      </c>
      <c r="C210" s="336" t="s">
        <v>475</v>
      </c>
      <c r="D210" s="336"/>
      <c r="E210" s="336">
        <v>2840.76</v>
      </c>
      <c r="F210" s="336">
        <v>952</v>
      </c>
      <c r="G210" s="233">
        <v>1379</v>
      </c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95"/>
      <c r="AO210" s="233"/>
      <c r="AP210" s="233"/>
      <c r="AQ210" s="233"/>
      <c r="AR210" s="233"/>
      <c r="AS210" s="233"/>
      <c r="AT210" s="233"/>
      <c r="AU210" s="233"/>
      <c r="AV210" s="233"/>
      <c r="AW210" s="233"/>
      <c r="AX210" s="233"/>
      <c r="AY210" s="233"/>
      <c r="AZ210" s="233"/>
      <c r="BA210" s="233"/>
      <c r="BB210" s="233"/>
      <c r="BC210" s="233"/>
      <c r="BD210" s="233"/>
      <c r="BE210" s="233"/>
      <c r="BF210" s="233"/>
      <c r="BG210" s="233"/>
      <c r="BH210" s="233"/>
      <c r="BI210" s="233"/>
      <c r="BJ210" s="233"/>
      <c r="BK210" s="233"/>
      <c r="BL210" s="233"/>
      <c r="BM210" s="233"/>
      <c r="BN210" s="233"/>
      <c r="BO210" s="233"/>
      <c r="BP210" s="233"/>
      <c r="BQ210" s="233"/>
      <c r="BR210" s="233"/>
      <c r="BS210" s="233"/>
      <c r="BT210" s="233"/>
      <c r="BU210" s="233"/>
      <c r="BV210" s="233"/>
      <c r="BW210" s="233"/>
      <c r="BX210" s="233"/>
      <c r="BY210" s="233"/>
      <c r="BZ210" s="233"/>
      <c r="CA210" s="233"/>
      <c r="CB210" s="233"/>
      <c r="CC210" s="233"/>
      <c r="CD210" s="233"/>
      <c r="CE210" s="233"/>
      <c r="CF210" s="233"/>
      <c r="CG210" s="233"/>
      <c r="CH210" s="233"/>
      <c r="CI210" s="233"/>
      <c r="CJ210" s="233"/>
      <c r="CK210" s="233"/>
      <c r="CL210" s="233"/>
      <c r="CM210" s="233"/>
      <c r="CN210" s="233"/>
      <c r="CO210" s="233"/>
      <c r="CP210" s="233"/>
    </row>
    <row r="211" spans="1:94" ht="17.45" customHeight="1" x14ac:dyDescent="0.25">
      <c r="A211" s="233"/>
      <c r="B211" s="336" t="s">
        <v>480</v>
      </c>
      <c r="C211" s="336" t="s">
        <v>476</v>
      </c>
      <c r="D211" s="336"/>
      <c r="E211" s="336">
        <v>11.32</v>
      </c>
      <c r="F211" s="336">
        <v>1</v>
      </c>
      <c r="G211" s="233">
        <v>1</v>
      </c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33"/>
      <c r="AN211" s="95"/>
      <c r="AO211" s="233"/>
      <c r="AP211" s="233"/>
      <c r="AQ211" s="233"/>
      <c r="AR211" s="233"/>
      <c r="AS211" s="233"/>
      <c r="AT211" s="233"/>
      <c r="AU211" s="233"/>
      <c r="AV211" s="233"/>
      <c r="AW211" s="233"/>
      <c r="AX211" s="233"/>
      <c r="AY211" s="233"/>
      <c r="AZ211" s="233"/>
      <c r="BA211" s="233"/>
      <c r="BB211" s="233"/>
      <c r="BC211" s="233"/>
      <c r="BD211" s="233"/>
      <c r="BE211" s="233"/>
      <c r="BF211" s="233"/>
      <c r="BG211" s="233"/>
      <c r="BH211" s="233"/>
      <c r="BI211" s="233"/>
      <c r="BJ211" s="233"/>
      <c r="BK211" s="233"/>
      <c r="BL211" s="233"/>
      <c r="BM211" s="233"/>
      <c r="BN211" s="233"/>
      <c r="BO211" s="233"/>
      <c r="BP211" s="233"/>
      <c r="BQ211" s="233"/>
      <c r="BR211" s="233"/>
      <c r="BS211" s="233"/>
      <c r="BT211" s="233"/>
      <c r="BU211" s="233"/>
      <c r="BV211" s="233"/>
      <c r="BW211" s="233"/>
      <c r="BX211" s="233"/>
      <c r="BY211" s="233"/>
      <c r="BZ211" s="233"/>
      <c r="CA211" s="233"/>
      <c r="CB211" s="233"/>
      <c r="CC211" s="233"/>
      <c r="CD211" s="233"/>
      <c r="CE211" s="233"/>
      <c r="CF211" s="233"/>
      <c r="CG211" s="233"/>
      <c r="CH211" s="233"/>
      <c r="CI211" s="233"/>
      <c r="CJ211" s="233"/>
      <c r="CK211" s="233"/>
      <c r="CL211" s="233"/>
      <c r="CM211" s="233"/>
      <c r="CN211" s="233"/>
      <c r="CO211" s="233"/>
      <c r="CP211" s="233"/>
    </row>
    <row r="212" spans="1:94" ht="17.45" customHeight="1" x14ac:dyDescent="0.25">
      <c r="A212" s="233"/>
      <c r="B212" s="336" t="s">
        <v>480</v>
      </c>
      <c r="C212" s="336" t="s">
        <v>475</v>
      </c>
      <c r="D212" s="336"/>
      <c r="E212" s="336">
        <v>882.96</v>
      </c>
      <c r="F212" s="336">
        <v>78</v>
      </c>
      <c r="G212" s="233">
        <v>78</v>
      </c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3"/>
      <c r="AG212" s="233"/>
      <c r="AH212" s="233"/>
      <c r="AI212" s="233"/>
      <c r="AJ212" s="233"/>
      <c r="AK212" s="233"/>
      <c r="AL212" s="233"/>
      <c r="AM212" s="233"/>
      <c r="AN212" s="95"/>
      <c r="AO212" s="233"/>
      <c r="AP212" s="233"/>
      <c r="AQ212" s="233"/>
      <c r="AR212" s="233"/>
      <c r="AS212" s="233"/>
      <c r="AT212" s="233"/>
      <c r="AU212" s="233"/>
      <c r="AV212" s="233"/>
      <c r="AW212" s="233"/>
      <c r="AX212" s="233"/>
      <c r="AY212" s="233"/>
      <c r="AZ212" s="233"/>
      <c r="BA212" s="233"/>
      <c r="BB212" s="233"/>
      <c r="BC212" s="233"/>
      <c r="BD212" s="233"/>
      <c r="BE212" s="233"/>
      <c r="BF212" s="233"/>
      <c r="BG212" s="233"/>
      <c r="BH212" s="233"/>
      <c r="BI212" s="233"/>
      <c r="BJ212" s="233"/>
      <c r="BK212" s="233"/>
      <c r="BL212" s="233"/>
      <c r="BM212" s="233"/>
      <c r="BN212" s="233"/>
      <c r="BO212" s="233"/>
      <c r="BP212" s="233"/>
      <c r="BQ212" s="233"/>
      <c r="BR212" s="233"/>
      <c r="BS212" s="233"/>
      <c r="BT212" s="233"/>
      <c r="BU212" s="233"/>
      <c r="BV212" s="233"/>
      <c r="BW212" s="233"/>
      <c r="BX212" s="233"/>
      <c r="BY212" s="233"/>
      <c r="BZ212" s="233"/>
      <c r="CA212" s="233"/>
      <c r="CB212" s="233"/>
      <c r="CC212" s="233"/>
      <c r="CD212" s="233"/>
      <c r="CE212" s="233"/>
      <c r="CF212" s="233"/>
      <c r="CG212" s="233"/>
      <c r="CH212" s="233"/>
      <c r="CI212" s="233"/>
      <c r="CJ212" s="233"/>
      <c r="CK212" s="233"/>
      <c r="CL212" s="233"/>
      <c r="CM212" s="233"/>
      <c r="CN212" s="233"/>
      <c r="CO212" s="233"/>
      <c r="CP212" s="233"/>
    </row>
    <row r="213" spans="1:94" ht="17.45" customHeight="1" x14ac:dyDescent="0.25">
      <c r="A213" s="233"/>
      <c r="B213" s="336" t="s">
        <v>474</v>
      </c>
      <c r="C213" s="336" t="s">
        <v>475</v>
      </c>
      <c r="D213" s="336"/>
      <c r="E213" s="336">
        <v>115.36</v>
      </c>
      <c r="F213" s="336">
        <v>56</v>
      </c>
      <c r="G213" s="233">
        <v>56</v>
      </c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233"/>
      <c r="AN213" s="95"/>
      <c r="AO213" s="233"/>
      <c r="AP213" s="233"/>
      <c r="AQ213" s="233"/>
      <c r="AR213" s="233"/>
      <c r="AS213" s="233"/>
      <c r="AT213" s="233"/>
      <c r="AU213" s="233"/>
      <c r="AV213" s="233"/>
      <c r="AW213" s="233"/>
      <c r="AX213" s="233"/>
      <c r="AY213" s="233"/>
      <c r="AZ213" s="233"/>
      <c r="BA213" s="233"/>
      <c r="BB213" s="233"/>
      <c r="BC213" s="233"/>
      <c r="BD213" s="233"/>
      <c r="BE213" s="233"/>
      <c r="BF213" s="233"/>
      <c r="BG213" s="233"/>
      <c r="BH213" s="233"/>
      <c r="BI213" s="233"/>
      <c r="BJ213" s="233"/>
      <c r="BK213" s="233"/>
      <c r="BL213" s="233"/>
      <c r="BM213" s="233"/>
      <c r="BN213" s="233"/>
      <c r="BO213" s="233"/>
      <c r="BP213" s="233"/>
      <c r="BQ213" s="233"/>
      <c r="BR213" s="233"/>
      <c r="BS213" s="233"/>
      <c r="BT213" s="233"/>
      <c r="BU213" s="233"/>
      <c r="BV213" s="233"/>
      <c r="BW213" s="233"/>
      <c r="BX213" s="233"/>
      <c r="BY213" s="233"/>
      <c r="BZ213" s="233"/>
      <c r="CA213" s="233"/>
      <c r="CB213" s="233"/>
      <c r="CC213" s="233"/>
      <c r="CD213" s="233"/>
      <c r="CE213" s="233"/>
      <c r="CF213" s="233"/>
      <c r="CG213" s="233"/>
      <c r="CH213" s="233"/>
      <c r="CI213" s="233"/>
      <c r="CJ213" s="233"/>
      <c r="CK213" s="233"/>
      <c r="CL213" s="233"/>
      <c r="CM213" s="233"/>
      <c r="CN213" s="233"/>
      <c r="CO213" s="233"/>
      <c r="CP213" s="233"/>
    </row>
    <row r="214" spans="1:94" ht="17.45" customHeight="1" x14ac:dyDescent="0.25">
      <c r="A214" s="233"/>
      <c r="B214" s="336" t="s">
        <v>480</v>
      </c>
      <c r="C214" s="336" t="s">
        <v>475</v>
      </c>
      <c r="D214" s="336"/>
      <c r="E214" s="336">
        <v>90.56</v>
      </c>
      <c r="F214" s="336">
        <v>8</v>
      </c>
      <c r="G214" s="233">
        <v>8</v>
      </c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233"/>
      <c r="AF214" s="233"/>
      <c r="AG214" s="233"/>
      <c r="AH214" s="233"/>
      <c r="AI214" s="233"/>
      <c r="AJ214" s="233"/>
      <c r="AK214" s="233"/>
      <c r="AL214" s="233"/>
      <c r="AM214" s="233"/>
      <c r="AN214" s="95"/>
      <c r="AO214" s="233"/>
      <c r="AP214" s="233"/>
      <c r="AQ214" s="233"/>
      <c r="AR214" s="233"/>
      <c r="AS214" s="233"/>
      <c r="AT214" s="233"/>
      <c r="AU214" s="233"/>
      <c r="AV214" s="233"/>
      <c r="AW214" s="233"/>
      <c r="AX214" s="233"/>
      <c r="AY214" s="233"/>
      <c r="AZ214" s="233"/>
      <c r="BA214" s="233"/>
      <c r="BB214" s="233"/>
      <c r="BC214" s="233"/>
      <c r="BD214" s="233"/>
      <c r="BE214" s="233"/>
      <c r="BF214" s="233"/>
      <c r="BG214" s="233"/>
      <c r="BH214" s="233"/>
      <c r="BI214" s="233"/>
      <c r="BJ214" s="233"/>
      <c r="BK214" s="233"/>
      <c r="BL214" s="233"/>
      <c r="BM214" s="233"/>
      <c r="BN214" s="233"/>
      <c r="BO214" s="233"/>
      <c r="BP214" s="233"/>
      <c r="BQ214" s="233"/>
      <c r="BR214" s="233"/>
      <c r="BS214" s="233"/>
      <c r="BT214" s="233"/>
      <c r="BU214" s="233"/>
      <c r="BV214" s="233"/>
      <c r="BW214" s="233"/>
      <c r="BX214" s="233"/>
      <c r="BY214" s="233"/>
      <c r="BZ214" s="233"/>
      <c r="CA214" s="233"/>
      <c r="CB214" s="233"/>
      <c r="CC214" s="233"/>
      <c r="CD214" s="233"/>
      <c r="CE214" s="233"/>
      <c r="CF214" s="233"/>
      <c r="CG214" s="233"/>
      <c r="CH214" s="233"/>
      <c r="CI214" s="233"/>
      <c r="CJ214" s="233"/>
      <c r="CK214" s="233"/>
      <c r="CL214" s="233"/>
      <c r="CM214" s="233"/>
      <c r="CN214" s="233"/>
      <c r="CO214" s="233"/>
      <c r="CP214" s="233"/>
    </row>
    <row r="215" spans="1:94" ht="17.45" customHeight="1" x14ac:dyDescent="0.25">
      <c r="A215" s="233"/>
      <c r="B215" s="336" t="s">
        <v>474</v>
      </c>
      <c r="C215" s="336" t="s">
        <v>476</v>
      </c>
      <c r="D215" s="336"/>
      <c r="E215" s="336">
        <v>90.23</v>
      </c>
      <c r="F215" s="336">
        <v>46</v>
      </c>
      <c r="G215" s="233">
        <v>44</v>
      </c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95"/>
      <c r="AO215" s="233"/>
      <c r="AP215" s="233"/>
      <c r="AQ215" s="233"/>
      <c r="AR215" s="233"/>
      <c r="AS215" s="233"/>
      <c r="AT215" s="233"/>
      <c r="AU215" s="233"/>
      <c r="AV215" s="233"/>
      <c r="AW215" s="233"/>
      <c r="AX215" s="233"/>
      <c r="AY215" s="233"/>
      <c r="AZ215" s="233"/>
      <c r="BA215" s="233"/>
      <c r="BB215" s="233"/>
      <c r="BC215" s="233"/>
      <c r="BD215" s="233"/>
      <c r="BE215" s="233"/>
      <c r="BF215" s="233"/>
      <c r="BG215" s="233"/>
      <c r="BH215" s="233"/>
      <c r="BI215" s="233"/>
      <c r="BJ215" s="233"/>
      <c r="BK215" s="233"/>
      <c r="BL215" s="233"/>
      <c r="BM215" s="233"/>
      <c r="BN215" s="233"/>
      <c r="BO215" s="233"/>
      <c r="BP215" s="233"/>
      <c r="BQ215" s="233"/>
      <c r="BR215" s="233"/>
      <c r="BS215" s="233"/>
      <c r="BT215" s="233"/>
      <c r="BU215" s="233"/>
      <c r="BV215" s="233"/>
      <c r="BW215" s="233"/>
      <c r="BX215" s="233"/>
      <c r="BY215" s="233"/>
      <c r="BZ215" s="233"/>
      <c r="CA215" s="233"/>
      <c r="CB215" s="233"/>
      <c r="CC215" s="233"/>
      <c r="CD215" s="233"/>
      <c r="CE215" s="233"/>
      <c r="CF215" s="233"/>
      <c r="CG215" s="233"/>
      <c r="CH215" s="233"/>
      <c r="CI215" s="233"/>
      <c r="CJ215" s="233"/>
      <c r="CK215" s="233"/>
      <c r="CL215" s="233"/>
      <c r="CM215" s="233"/>
      <c r="CN215" s="233"/>
      <c r="CO215" s="233"/>
      <c r="CP215" s="233"/>
    </row>
    <row r="216" spans="1:94" ht="17.45" customHeight="1" x14ac:dyDescent="0.25">
      <c r="A216" s="233"/>
      <c r="B216" s="336" t="s">
        <v>474</v>
      </c>
      <c r="C216" s="336" t="s">
        <v>475</v>
      </c>
      <c r="D216" s="336"/>
      <c r="E216" s="336">
        <v>5490.1</v>
      </c>
      <c r="F216" s="336">
        <v>2672</v>
      </c>
      <c r="G216" s="233">
        <v>2665</v>
      </c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233"/>
      <c r="AF216" s="233"/>
      <c r="AG216" s="233"/>
      <c r="AH216" s="233"/>
      <c r="AI216" s="233"/>
      <c r="AJ216" s="233"/>
      <c r="AK216" s="233"/>
      <c r="AL216" s="233"/>
      <c r="AM216" s="233"/>
      <c r="AN216" s="95"/>
      <c r="AO216" s="233"/>
      <c r="AP216" s="233"/>
      <c r="AQ216" s="233"/>
      <c r="AR216" s="233"/>
      <c r="AS216" s="233"/>
      <c r="AT216" s="233"/>
      <c r="AU216" s="233"/>
      <c r="AV216" s="233"/>
      <c r="AW216" s="233"/>
      <c r="AX216" s="233"/>
      <c r="AY216" s="233"/>
      <c r="AZ216" s="233"/>
      <c r="BA216" s="233"/>
      <c r="BB216" s="233"/>
      <c r="BC216" s="233"/>
      <c r="BD216" s="233"/>
      <c r="BE216" s="233"/>
      <c r="BF216" s="233"/>
      <c r="BG216" s="233"/>
      <c r="BH216" s="233"/>
      <c r="BI216" s="233"/>
      <c r="BJ216" s="233"/>
      <c r="BK216" s="233"/>
      <c r="BL216" s="233"/>
      <c r="BM216" s="233"/>
      <c r="BN216" s="233"/>
      <c r="BO216" s="233"/>
      <c r="BP216" s="233"/>
      <c r="BQ216" s="233"/>
      <c r="BR216" s="233"/>
      <c r="BS216" s="233"/>
      <c r="BT216" s="233"/>
      <c r="BU216" s="233"/>
      <c r="BV216" s="233"/>
      <c r="BW216" s="233"/>
      <c r="BX216" s="233"/>
      <c r="BY216" s="233"/>
      <c r="BZ216" s="233"/>
      <c r="CA216" s="233"/>
      <c r="CB216" s="233"/>
      <c r="CC216" s="233"/>
      <c r="CD216" s="233"/>
      <c r="CE216" s="233"/>
      <c r="CF216" s="233"/>
      <c r="CG216" s="233"/>
      <c r="CH216" s="233"/>
      <c r="CI216" s="233"/>
      <c r="CJ216" s="233"/>
      <c r="CK216" s="233"/>
      <c r="CL216" s="233"/>
      <c r="CM216" s="233"/>
      <c r="CN216" s="233"/>
      <c r="CO216" s="233"/>
      <c r="CP216" s="233"/>
    </row>
    <row r="217" spans="1:94" ht="17.45" customHeight="1" x14ac:dyDescent="0.25">
      <c r="A217" s="233"/>
      <c r="B217" s="336" t="s">
        <v>480</v>
      </c>
      <c r="C217" s="336" t="s">
        <v>476</v>
      </c>
      <c r="D217" s="336"/>
      <c r="E217" s="336">
        <v>22.64</v>
      </c>
      <c r="F217" s="336">
        <v>2</v>
      </c>
      <c r="G217" s="233">
        <v>2</v>
      </c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233"/>
      <c r="AD217" s="233"/>
      <c r="AE217" s="233"/>
      <c r="AF217" s="233"/>
      <c r="AG217" s="233"/>
      <c r="AH217" s="233"/>
      <c r="AI217" s="233"/>
      <c r="AJ217" s="233"/>
      <c r="AK217" s="233"/>
      <c r="AL217" s="233"/>
      <c r="AM217" s="233"/>
      <c r="AN217" s="95"/>
      <c r="AO217" s="233"/>
      <c r="AP217" s="233"/>
      <c r="AQ217" s="233"/>
      <c r="AR217" s="233"/>
      <c r="AS217" s="233"/>
      <c r="AT217" s="233"/>
      <c r="AU217" s="233"/>
      <c r="AV217" s="233"/>
      <c r="AW217" s="233"/>
      <c r="AX217" s="233"/>
      <c r="AY217" s="233"/>
      <c r="AZ217" s="233"/>
      <c r="BA217" s="233"/>
      <c r="BB217" s="233"/>
      <c r="BC217" s="233"/>
      <c r="BD217" s="233"/>
      <c r="BE217" s="233"/>
      <c r="BF217" s="233"/>
      <c r="BG217" s="233"/>
      <c r="BH217" s="233"/>
      <c r="BI217" s="233"/>
      <c r="BJ217" s="233"/>
      <c r="BK217" s="233"/>
      <c r="BL217" s="233"/>
      <c r="BM217" s="233"/>
      <c r="BN217" s="233"/>
      <c r="BO217" s="233"/>
      <c r="BP217" s="233"/>
      <c r="BQ217" s="233"/>
      <c r="BR217" s="233"/>
      <c r="BS217" s="233"/>
      <c r="BT217" s="233"/>
      <c r="BU217" s="233"/>
      <c r="BV217" s="233"/>
      <c r="BW217" s="233"/>
      <c r="BX217" s="233"/>
      <c r="BY217" s="233"/>
      <c r="BZ217" s="233"/>
      <c r="CA217" s="233"/>
      <c r="CB217" s="233"/>
      <c r="CC217" s="233"/>
      <c r="CD217" s="233"/>
      <c r="CE217" s="233"/>
      <c r="CF217" s="233"/>
      <c r="CG217" s="233"/>
      <c r="CH217" s="233"/>
      <c r="CI217" s="233"/>
      <c r="CJ217" s="233"/>
      <c r="CK217" s="233"/>
      <c r="CL217" s="233"/>
      <c r="CM217" s="233"/>
      <c r="CN217" s="233"/>
      <c r="CO217" s="233"/>
      <c r="CP217" s="233"/>
    </row>
    <row r="218" spans="1:94" ht="17.45" customHeight="1" x14ac:dyDescent="0.25">
      <c r="A218" s="233"/>
      <c r="B218" s="336" t="s">
        <v>480</v>
      </c>
      <c r="C218" s="336" t="s">
        <v>475</v>
      </c>
      <c r="D218" s="336"/>
      <c r="E218" s="336">
        <v>2032.7</v>
      </c>
      <c r="F218" s="336">
        <v>181</v>
      </c>
      <c r="G218" s="233">
        <v>180</v>
      </c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33"/>
      <c r="AG218" s="233"/>
      <c r="AH218" s="233"/>
      <c r="AI218" s="233"/>
      <c r="AJ218" s="233"/>
      <c r="AK218" s="233"/>
      <c r="AL218" s="233"/>
      <c r="AM218" s="233"/>
      <c r="AN218" s="95"/>
      <c r="AO218" s="233"/>
      <c r="AP218" s="233"/>
      <c r="AQ218" s="233"/>
      <c r="AR218" s="233"/>
      <c r="AS218" s="233"/>
      <c r="AT218" s="233"/>
      <c r="AU218" s="233"/>
      <c r="AV218" s="233"/>
      <c r="AW218" s="233"/>
      <c r="AX218" s="233"/>
      <c r="AY218" s="233"/>
      <c r="AZ218" s="233"/>
      <c r="BA218" s="233"/>
      <c r="BB218" s="233"/>
      <c r="BC218" s="233"/>
      <c r="BD218" s="233"/>
      <c r="BE218" s="233"/>
      <c r="BF218" s="233"/>
      <c r="BG218" s="233"/>
      <c r="BH218" s="233"/>
      <c r="BI218" s="233"/>
      <c r="BJ218" s="233"/>
      <c r="BK218" s="233"/>
      <c r="BL218" s="233"/>
      <c r="BM218" s="233"/>
      <c r="BN218" s="233"/>
      <c r="BO218" s="233"/>
      <c r="BP218" s="233"/>
      <c r="BQ218" s="233"/>
      <c r="BR218" s="233"/>
      <c r="BS218" s="233"/>
      <c r="BT218" s="233"/>
      <c r="BU218" s="233"/>
      <c r="BV218" s="233"/>
      <c r="BW218" s="233"/>
      <c r="BX218" s="233"/>
      <c r="BY218" s="233"/>
      <c r="BZ218" s="233"/>
      <c r="CA218" s="233"/>
      <c r="CB218" s="233"/>
      <c r="CC218" s="233"/>
      <c r="CD218" s="233"/>
      <c r="CE218" s="233"/>
      <c r="CF218" s="233"/>
      <c r="CG218" s="233"/>
      <c r="CH218" s="233"/>
      <c r="CI218" s="233"/>
      <c r="CJ218" s="233"/>
      <c r="CK218" s="233"/>
      <c r="CL218" s="233"/>
      <c r="CM218" s="233"/>
      <c r="CN218" s="233"/>
      <c r="CO218" s="233"/>
      <c r="CP218" s="233"/>
    </row>
    <row r="219" spans="1:94" ht="17.45" customHeight="1" x14ac:dyDescent="0.25">
      <c r="A219" s="233"/>
      <c r="B219" s="336" t="s">
        <v>474</v>
      </c>
      <c r="C219" s="336" t="s">
        <v>476</v>
      </c>
      <c r="D219" s="336"/>
      <c r="E219" s="336">
        <v>2.12</v>
      </c>
      <c r="F219" s="336">
        <v>3</v>
      </c>
      <c r="G219" s="233">
        <v>1</v>
      </c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233"/>
      <c r="AN219" s="95"/>
      <c r="AO219" s="233"/>
      <c r="AP219" s="233"/>
      <c r="AQ219" s="233"/>
      <c r="AR219" s="233"/>
      <c r="AS219" s="233"/>
      <c r="AT219" s="233"/>
      <c r="AU219" s="233"/>
      <c r="AV219" s="233"/>
      <c r="AW219" s="233"/>
      <c r="AX219" s="233"/>
      <c r="AY219" s="233"/>
      <c r="AZ219" s="233"/>
      <c r="BA219" s="233"/>
      <c r="BB219" s="233"/>
      <c r="BC219" s="233"/>
      <c r="BD219" s="233"/>
      <c r="BE219" s="233"/>
      <c r="BF219" s="233"/>
      <c r="BG219" s="233"/>
      <c r="BH219" s="233"/>
      <c r="BI219" s="233"/>
      <c r="BJ219" s="233"/>
      <c r="BK219" s="233"/>
      <c r="BL219" s="233"/>
      <c r="BM219" s="233"/>
      <c r="BN219" s="233"/>
      <c r="BO219" s="233"/>
      <c r="BP219" s="233"/>
      <c r="BQ219" s="233"/>
      <c r="BR219" s="233"/>
      <c r="BS219" s="233"/>
      <c r="BT219" s="233"/>
      <c r="BU219" s="233"/>
      <c r="BV219" s="233"/>
      <c r="BW219" s="233"/>
      <c r="BX219" s="233"/>
      <c r="BY219" s="233"/>
      <c r="BZ219" s="233"/>
      <c r="CA219" s="233"/>
      <c r="CB219" s="233"/>
      <c r="CC219" s="233"/>
      <c r="CD219" s="233"/>
      <c r="CE219" s="233"/>
      <c r="CF219" s="233"/>
      <c r="CG219" s="233"/>
      <c r="CH219" s="233"/>
      <c r="CI219" s="233"/>
      <c r="CJ219" s="233"/>
      <c r="CK219" s="233"/>
      <c r="CL219" s="233"/>
      <c r="CM219" s="233"/>
      <c r="CN219" s="233"/>
      <c r="CO219" s="233"/>
      <c r="CP219" s="233"/>
    </row>
    <row r="220" spans="1:94" ht="17.45" customHeight="1" x14ac:dyDescent="0.25">
      <c r="A220" s="233"/>
      <c r="B220" s="336" t="s">
        <v>474</v>
      </c>
      <c r="C220" s="336" t="s">
        <v>475</v>
      </c>
      <c r="D220" s="336"/>
      <c r="E220" s="336">
        <v>1233.71</v>
      </c>
      <c r="F220" s="336">
        <v>609</v>
      </c>
      <c r="G220" s="233">
        <v>599</v>
      </c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233"/>
      <c r="AG220" s="233"/>
      <c r="AH220" s="233"/>
      <c r="AI220" s="233"/>
      <c r="AJ220" s="233"/>
      <c r="AK220" s="233"/>
      <c r="AL220" s="233"/>
      <c r="AM220" s="233"/>
      <c r="AN220" s="95"/>
      <c r="AO220" s="233"/>
      <c r="AP220" s="233"/>
      <c r="AQ220" s="233"/>
      <c r="AR220" s="233"/>
      <c r="AS220" s="233"/>
      <c r="AT220" s="233"/>
      <c r="AU220" s="233"/>
      <c r="AV220" s="233"/>
      <c r="AW220" s="233"/>
      <c r="AX220" s="233"/>
      <c r="AY220" s="233"/>
      <c r="AZ220" s="233"/>
      <c r="BA220" s="233"/>
      <c r="BB220" s="233"/>
      <c r="BC220" s="233"/>
      <c r="BD220" s="233"/>
      <c r="BE220" s="233"/>
      <c r="BF220" s="233"/>
      <c r="BG220" s="233"/>
      <c r="BH220" s="233"/>
      <c r="BI220" s="233"/>
      <c r="BJ220" s="233"/>
      <c r="BK220" s="233"/>
      <c r="BL220" s="233"/>
      <c r="BM220" s="233"/>
      <c r="BN220" s="233"/>
      <c r="BO220" s="233"/>
      <c r="BP220" s="233"/>
      <c r="BQ220" s="233"/>
      <c r="BR220" s="233"/>
      <c r="BS220" s="233"/>
      <c r="BT220" s="233"/>
      <c r="BU220" s="233"/>
      <c r="BV220" s="233"/>
      <c r="BW220" s="233"/>
      <c r="BX220" s="233"/>
      <c r="BY220" s="233"/>
      <c r="BZ220" s="233"/>
      <c r="CA220" s="233"/>
      <c r="CB220" s="233"/>
      <c r="CC220" s="233"/>
      <c r="CD220" s="233"/>
      <c r="CE220" s="233"/>
      <c r="CF220" s="233"/>
      <c r="CG220" s="233"/>
      <c r="CH220" s="233"/>
      <c r="CI220" s="233"/>
      <c r="CJ220" s="233"/>
      <c r="CK220" s="233"/>
      <c r="CL220" s="233"/>
      <c r="CM220" s="233"/>
      <c r="CN220" s="233"/>
      <c r="CO220" s="233"/>
      <c r="CP220" s="233"/>
    </row>
    <row r="221" spans="1:94" ht="17.45" customHeight="1" x14ac:dyDescent="0.25">
      <c r="A221" s="233"/>
      <c r="B221" s="336" t="s">
        <v>480</v>
      </c>
      <c r="C221" s="336" t="s">
        <v>475</v>
      </c>
      <c r="D221" s="336"/>
      <c r="E221" s="336">
        <v>441.48</v>
      </c>
      <c r="F221" s="336">
        <v>39</v>
      </c>
      <c r="G221" s="233">
        <v>39</v>
      </c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33"/>
      <c r="AG221" s="233"/>
      <c r="AH221" s="233"/>
      <c r="AI221" s="233"/>
      <c r="AJ221" s="233"/>
      <c r="AK221" s="233"/>
      <c r="AL221" s="233"/>
      <c r="AM221" s="233"/>
      <c r="AN221" s="95"/>
      <c r="AO221" s="233"/>
      <c r="AP221" s="233"/>
      <c r="AQ221" s="233"/>
      <c r="AR221" s="233"/>
      <c r="AS221" s="233"/>
      <c r="AT221" s="233"/>
      <c r="AU221" s="233"/>
      <c r="AV221" s="233"/>
      <c r="AW221" s="233"/>
      <c r="AX221" s="233"/>
      <c r="AY221" s="233"/>
      <c r="AZ221" s="233"/>
      <c r="BA221" s="233"/>
      <c r="BB221" s="233"/>
      <c r="BC221" s="233"/>
      <c r="BD221" s="233"/>
      <c r="BE221" s="233"/>
      <c r="BF221" s="233"/>
      <c r="BG221" s="233"/>
      <c r="BH221" s="233"/>
      <c r="BI221" s="233"/>
      <c r="BJ221" s="233"/>
      <c r="BK221" s="233"/>
      <c r="BL221" s="233"/>
      <c r="BM221" s="233"/>
      <c r="BN221" s="233"/>
      <c r="BO221" s="233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  <c r="BZ221" s="233"/>
      <c r="CA221" s="233"/>
      <c r="CB221" s="233"/>
      <c r="CC221" s="233"/>
      <c r="CD221" s="233"/>
      <c r="CE221" s="233"/>
      <c r="CF221" s="233"/>
      <c r="CG221" s="233"/>
      <c r="CH221" s="233"/>
      <c r="CI221" s="233"/>
      <c r="CJ221" s="233"/>
      <c r="CK221" s="233"/>
      <c r="CL221" s="233"/>
      <c r="CM221" s="233"/>
      <c r="CN221" s="233"/>
      <c r="CO221" s="233"/>
      <c r="CP221" s="233"/>
    </row>
    <row r="222" spans="1:94" ht="17.45" customHeight="1" x14ac:dyDescent="0.25">
      <c r="A222" s="233"/>
      <c r="B222" s="336" t="s">
        <v>474</v>
      </c>
      <c r="C222" s="336" t="s">
        <v>475</v>
      </c>
      <c r="D222" s="336"/>
      <c r="E222" s="336">
        <v>4.12</v>
      </c>
      <c r="F222" s="336">
        <v>2</v>
      </c>
      <c r="G222" s="233">
        <v>2</v>
      </c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95"/>
      <c r="AO222" s="233"/>
      <c r="AP222" s="233"/>
      <c r="AQ222" s="233"/>
      <c r="AR222" s="233"/>
      <c r="AS222" s="233"/>
      <c r="AT222" s="233"/>
      <c r="AU222" s="233"/>
      <c r="AV222" s="233"/>
      <c r="AW222" s="233"/>
      <c r="AX222" s="233"/>
      <c r="AY222" s="233"/>
      <c r="AZ222" s="233"/>
      <c r="BA222" s="233"/>
      <c r="BB222" s="233"/>
      <c r="BC222" s="233"/>
      <c r="BD222" s="233"/>
      <c r="BE222" s="233"/>
      <c r="BF222" s="233"/>
      <c r="BG222" s="233"/>
      <c r="BH222" s="233"/>
      <c r="BI222" s="233"/>
      <c r="BJ222" s="233"/>
      <c r="BK222" s="233"/>
      <c r="BL222" s="233"/>
      <c r="BM222" s="233"/>
      <c r="BN222" s="233"/>
      <c r="BO222" s="233"/>
      <c r="BP222" s="233"/>
      <c r="BQ222" s="233"/>
      <c r="BR222" s="233"/>
      <c r="BS222" s="233"/>
      <c r="BT222" s="233"/>
      <c r="BU222" s="233"/>
      <c r="BV222" s="233"/>
      <c r="BW222" s="233"/>
      <c r="BX222" s="233"/>
      <c r="BY222" s="233"/>
      <c r="BZ222" s="233"/>
      <c r="CA222" s="233"/>
      <c r="CB222" s="233"/>
      <c r="CC222" s="233"/>
      <c r="CD222" s="233"/>
      <c r="CE222" s="233"/>
      <c r="CF222" s="233"/>
      <c r="CG222" s="233"/>
      <c r="CH222" s="233"/>
      <c r="CI222" s="233"/>
      <c r="CJ222" s="233"/>
      <c r="CK222" s="233"/>
      <c r="CL222" s="233"/>
      <c r="CM222" s="233"/>
      <c r="CN222" s="233"/>
      <c r="CO222" s="233"/>
      <c r="CP222" s="233"/>
    </row>
    <row r="223" spans="1:94" ht="17.45" customHeight="1" x14ac:dyDescent="0.25">
      <c r="A223" s="233"/>
      <c r="B223" s="336" t="s">
        <v>474</v>
      </c>
      <c r="C223" s="336" t="s">
        <v>475</v>
      </c>
      <c r="D223" s="336"/>
      <c r="E223" s="336">
        <v>28.84</v>
      </c>
      <c r="F223" s="336">
        <v>14</v>
      </c>
      <c r="G223" s="233">
        <v>14</v>
      </c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95"/>
      <c r="AO223" s="233"/>
      <c r="AP223" s="233"/>
      <c r="AQ223" s="233"/>
      <c r="AR223" s="233"/>
      <c r="AS223" s="233"/>
      <c r="AT223" s="233"/>
      <c r="AU223" s="233"/>
      <c r="AV223" s="233"/>
      <c r="AW223" s="233"/>
      <c r="AX223" s="233"/>
      <c r="AY223" s="233"/>
      <c r="AZ223" s="233"/>
      <c r="BA223" s="233"/>
      <c r="BB223" s="233"/>
      <c r="BC223" s="233"/>
      <c r="BD223" s="233"/>
      <c r="BE223" s="233"/>
      <c r="BF223" s="233"/>
      <c r="BG223" s="233"/>
      <c r="BH223" s="233"/>
      <c r="BI223" s="233"/>
      <c r="BJ223" s="233"/>
      <c r="BK223" s="233"/>
      <c r="BL223" s="233"/>
      <c r="BM223" s="233"/>
      <c r="BN223" s="233"/>
      <c r="BO223" s="233"/>
      <c r="BP223" s="233"/>
      <c r="BQ223" s="233"/>
      <c r="BR223" s="233"/>
      <c r="BS223" s="233"/>
      <c r="BT223" s="233"/>
      <c r="BU223" s="233"/>
      <c r="BV223" s="233"/>
      <c r="BW223" s="233"/>
      <c r="BX223" s="233"/>
      <c r="BY223" s="233"/>
      <c r="BZ223" s="233"/>
      <c r="CA223" s="233"/>
      <c r="CB223" s="233"/>
      <c r="CC223" s="233"/>
      <c r="CD223" s="233"/>
      <c r="CE223" s="233"/>
      <c r="CF223" s="233"/>
      <c r="CG223" s="233"/>
      <c r="CH223" s="233"/>
      <c r="CI223" s="233"/>
      <c r="CJ223" s="233"/>
      <c r="CK223" s="233"/>
      <c r="CL223" s="233"/>
      <c r="CM223" s="233"/>
      <c r="CN223" s="233"/>
      <c r="CO223" s="233"/>
      <c r="CP223" s="233"/>
    </row>
    <row r="224" spans="1:94" ht="17.45" customHeight="1" x14ac:dyDescent="0.25">
      <c r="A224" s="233"/>
      <c r="B224" s="336" t="s">
        <v>480</v>
      </c>
      <c r="C224" s="336" t="s">
        <v>475</v>
      </c>
      <c r="D224" s="336"/>
      <c r="E224" s="336">
        <v>75.84</v>
      </c>
      <c r="F224" s="336">
        <v>10</v>
      </c>
      <c r="G224" s="233">
        <v>7</v>
      </c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95"/>
      <c r="AO224" s="233"/>
      <c r="AP224" s="233"/>
      <c r="AQ224" s="233"/>
      <c r="AR224" s="233"/>
      <c r="AS224" s="233"/>
      <c r="AT224" s="233"/>
      <c r="AU224" s="233"/>
      <c r="AV224" s="233"/>
      <c r="AW224" s="233"/>
      <c r="AX224" s="233"/>
      <c r="AY224" s="233"/>
      <c r="AZ224" s="233"/>
      <c r="BA224" s="233"/>
      <c r="BB224" s="233"/>
      <c r="BC224" s="233"/>
      <c r="BD224" s="233"/>
      <c r="BE224" s="233"/>
      <c r="BF224" s="233"/>
      <c r="BG224" s="233"/>
      <c r="BH224" s="233"/>
      <c r="BI224" s="233"/>
      <c r="BJ224" s="233"/>
      <c r="BK224" s="233"/>
      <c r="BL224" s="233"/>
      <c r="BM224" s="233"/>
      <c r="BN224" s="233"/>
      <c r="BO224" s="233"/>
      <c r="BP224" s="233"/>
      <c r="BQ224" s="233"/>
      <c r="BR224" s="233"/>
      <c r="BS224" s="233"/>
      <c r="BT224" s="233"/>
      <c r="BU224" s="233"/>
      <c r="BV224" s="233"/>
      <c r="BW224" s="233"/>
      <c r="BX224" s="233"/>
      <c r="BY224" s="233"/>
      <c r="BZ224" s="233"/>
      <c r="CA224" s="233"/>
      <c r="CB224" s="233"/>
      <c r="CC224" s="233"/>
      <c r="CD224" s="233"/>
      <c r="CE224" s="233"/>
      <c r="CF224" s="233"/>
      <c r="CG224" s="233"/>
      <c r="CH224" s="233"/>
      <c r="CI224" s="233"/>
      <c r="CJ224" s="233"/>
      <c r="CK224" s="233"/>
      <c r="CL224" s="233"/>
      <c r="CM224" s="233"/>
      <c r="CN224" s="233"/>
      <c r="CO224" s="233"/>
      <c r="CP224" s="233"/>
    </row>
    <row r="225" spans="1:94" ht="17.45" customHeight="1" x14ac:dyDescent="0.25">
      <c r="A225" s="233"/>
      <c r="B225" s="336" t="s">
        <v>474</v>
      </c>
      <c r="C225" s="336" t="s">
        <v>475</v>
      </c>
      <c r="D225" s="336"/>
      <c r="E225" s="336">
        <v>4.12</v>
      </c>
      <c r="F225" s="336">
        <v>2</v>
      </c>
      <c r="G225" s="233">
        <v>2</v>
      </c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95"/>
      <c r="AO225" s="233"/>
      <c r="AP225" s="233"/>
      <c r="AQ225" s="233"/>
      <c r="AR225" s="233"/>
      <c r="AS225" s="233"/>
      <c r="AT225" s="233"/>
      <c r="AU225" s="233"/>
      <c r="AV225" s="233"/>
      <c r="AW225" s="233"/>
      <c r="AX225" s="233"/>
      <c r="AY225" s="233"/>
      <c r="AZ225" s="233"/>
      <c r="BA225" s="233"/>
      <c r="BB225" s="233"/>
      <c r="BC225" s="233"/>
      <c r="BD225" s="233"/>
      <c r="BE225" s="233"/>
      <c r="BF225" s="233"/>
      <c r="BG225" s="233"/>
      <c r="BH225" s="233"/>
      <c r="BI225" s="233"/>
      <c r="BJ225" s="233"/>
      <c r="BK225" s="233"/>
      <c r="BL225" s="233"/>
      <c r="BM225" s="233"/>
      <c r="BN225" s="233"/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33"/>
      <c r="CA225" s="233"/>
      <c r="CB225" s="233"/>
      <c r="CC225" s="233"/>
      <c r="CD225" s="233"/>
      <c r="CE225" s="233"/>
      <c r="CF225" s="233"/>
      <c r="CG225" s="233"/>
      <c r="CH225" s="233"/>
      <c r="CI225" s="233"/>
      <c r="CJ225" s="233"/>
      <c r="CK225" s="233"/>
      <c r="CL225" s="233"/>
      <c r="CM225" s="233"/>
      <c r="CN225" s="233"/>
      <c r="CO225" s="233"/>
      <c r="CP225" s="233"/>
    </row>
    <row r="226" spans="1:94" ht="17.45" customHeight="1" x14ac:dyDescent="0.25">
      <c r="A226" s="233"/>
      <c r="B226" s="336" t="s">
        <v>480</v>
      </c>
      <c r="C226" s="336" t="s">
        <v>475</v>
      </c>
      <c r="D226" s="336"/>
      <c r="E226" s="336">
        <v>22.64</v>
      </c>
      <c r="F226" s="336">
        <v>2</v>
      </c>
      <c r="G226" s="233">
        <v>2</v>
      </c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95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  <c r="BD226" s="233"/>
      <c r="BE226" s="233"/>
      <c r="BF226" s="233"/>
      <c r="BG226" s="233"/>
      <c r="BH226" s="233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233"/>
      <c r="CJ226" s="233"/>
      <c r="CK226" s="233"/>
      <c r="CL226" s="233"/>
      <c r="CM226" s="233"/>
      <c r="CN226" s="233"/>
      <c r="CO226" s="233"/>
      <c r="CP226" s="233"/>
    </row>
    <row r="227" spans="1:94" ht="17.45" customHeight="1" x14ac:dyDescent="0.25">
      <c r="A227" s="233"/>
      <c r="B227" s="336" t="s">
        <v>474</v>
      </c>
      <c r="C227" s="336" t="s">
        <v>489</v>
      </c>
      <c r="D227" s="336"/>
      <c r="E227" s="336">
        <v>-0.51</v>
      </c>
      <c r="F227" s="336">
        <v>1</v>
      </c>
      <c r="G227" s="233">
        <v>0</v>
      </c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233"/>
      <c r="AK227" s="233"/>
      <c r="AL227" s="233"/>
      <c r="AM227" s="233"/>
      <c r="AN227" s="95"/>
      <c r="AO227" s="233"/>
      <c r="AP227" s="233"/>
      <c r="AQ227" s="233"/>
      <c r="AR227" s="233"/>
      <c r="AS227" s="233"/>
      <c r="AT227" s="233"/>
      <c r="AU227" s="233"/>
      <c r="AV227" s="233"/>
      <c r="AW227" s="233"/>
      <c r="AX227" s="233"/>
      <c r="AY227" s="233"/>
      <c r="AZ227" s="233"/>
      <c r="BA227" s="233"/>
      <c r="BB227" s="233"/>
      <c r="BC227" s="233"/>
      <c r="BD227" s="233"/>
      <c r="BE227" s="233"/>
      <c r="BF227" s="233"/>
      <c r="BG227" s="233"/>
      <c r="BH227" s="233"/>
      <c r="BI227" s="233"/>
      <c r="BJ227" s="233"/>
      <c r="BK227" s="233"/>
      <c r="BL227" s="233"/>
      <c r="BM227" s="233"/>
      <c r="BN227" s="233"/>
      <c r="BO227" s="233"/>
      <c r="BP227" s="233"/>
      <c r="BQ227" s="233"/>
      <c r="BR227" s="233"/>
      <c r="BS227" s="233"/>
      <c r="BT227" s="233"/>
      <c r="BU227" s="233"/>
      <c r="BV227" s="233"/>
      <c r="BW227" s="233"/>
      <c r="BX227" s="233"/>
      <c r="BY227" s="233"/>
      <c r="BZ227" s="233"/>
      <c r="CA227" s="233"/>
      <c r="CB227" s="233"/>
      <c r="CC227" s="233"/>
      <c r="CD227" s="233"/>
      <c r="CE227" s="233"/>
      <c r="CF227" s="233"/>
      <c r="CG227" s="233"/>
      <c r="CH227" s="233"/>
      <c r="CI227" s="233"/>
      <c r="CJ227" s="233"/>
      <c r="CK227" s="233"/>
      <c r="CL227" s="233"/>
      <c r="CM227" s="233"/>
      <c r="CN227" s="233"/>
      <c r="CO227" s="233"/>
      <c r="CP227" s="233"/>
    </row>
    <row r="228" spans="1:94" ht="17.45" customHeight="1" x14ac:dyDescent="0.25">
      <c r="A228" s="233"/>
      <c r="B228" s="336" t="s">
        <v>474</v>
      </c>
      <c r="C228" s="336" t="s">
        <v>490</v>
      </c>
      <c r="D228" s="336"/>
      <c r="E228" s="336">
        <v>-2.06</v>
      </c>
      <c r="F228" s="336">
        <v>-1</v>
      </c>
      <c r="G228" s="233">
        <v>-1</v>
      </c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3"/>
      <c r="AI228" s="233"/>
      <c r="AJ228" s="233"/>
      <c r="AK228" s="233"/>
      <c r="AL228" s="233"/>
      <c r="AM228" s="233"/>
      <c r="AN228" s="95"/>
      <c r="AO228" s="233"/>
      <c r="AP228" s="233"/>
      <c r="AQ228" s="233"/>
      <c r="AR228" s="233"/>
      <c r="AS228" s="233"/>
      <c r="AT228" s="233"/>
      <c r="AU228" s="233"/>
      <c r="AV228" s="233"/>
      <c r="AW228" s="233"/>
      <c r="AX228" s="233"/>
      <c r="AY228" s="233"/>
      <c r="AZ228" s="233"/>
      <c r="BA228" s="233"/>
      <c r="BB228" s="233"/>
      <c r="BC228" s="233"/>
      <c r="BD228" s="233"/>
      <c r="BE228" s="233"/>
      <c r="BF228" s="233"/>
      <c r="BG228" s="233"/>
      <c r="BH228" s="233"/>
      <c r="BI228" s="233"/>
      <c r="BJ228" s="233"/>
      <c r="BK228" s="233"/>
      <c r="BL228" s="233"/>
      <c r="BM228" s="233"/>
      <c r="BN228" s="233"/>
      <c r="BO228" s="233"/>
      <c r="BP228" s="233"/>
      <c r="BQ228" s="233"/>
      <c r="BR228" s="233"/>
      <c r="BS228" s="233"/>
      <c r="BT228" s="233"/>
      <c r="BU228" s="233"/>
      <c r="BV228" s="233"/>
      <c r="BW228" s="233"/>
      <c r="BX228" s="233"/>
      <c r="BY228" s="233"/>
      <c r="BZ228" s="233"/>
      <c r="CA228" s="233"/>
      <c r="CB228" s="233"/>
      <c r="CC228" s="233"/>
      <c r="CD228" s="233"/>
      <c r="CE228" s="233"/>
      <c r="CF228" s="233"/>
      <c r="CG228" s="233"/>
      <c r="CH228" s="233"/>
      <c r="CI228" s="233"/>
      <c r="CJ228" s="233"/>
      <c r="CK228" s="233"/>
      <c r="CL228" s="233"/>
      <c r="CM228" s="233"/>
      <c r="CN228" s="233"/>
      <c r="CO228" s="233"/>
      <c r="CP228" s="233"/>
    </row>
    <row r="229" spans="1:94" ht="17.45" customHeight="1" x14ac:dyDescent="0.25">
      <c r="A229" s="233"/>
      <c r="B229" s="336" t="s">
        <v>474</v>
      </c>
      <c r="C229" s="336" t="s">
        <v>491</v>
      </c>
      <c r="D229" s="336"/>
      <c r="E229" s="336">
        <v>-2.06</v>
      </c>
      <c r="F229" s="336">
        <v>-1</v>
      </c>
      <c r="G229" s="233">
        <v>-1</v>
      </c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95"/>
      <c r="AO229" s="233"/>
      <c r="AP229" s="233"/>
      <c r="AQ229" s="233"/>
      <c r="AR229" s="233"/>
      <c r="AS229" s="233"/>
      <c r="AT229" s="233"/>
      <c r="AU229" s="233"/>
      <c r="AV229" s="233"/>
      <c r="AW229" s="233"/>
      <c r="AX229" s="233"/>
      <c r="AY229" s="233"/>
      <c r="AZ229" s="233"/>
      <c r="BA229" s="233"/>
      <c r="BB229" s="233"/>
      <c r="BC229" s="233"/>
      <c r="BD229" s="233"/>
      <c r="BE229" s="233"/>
      <c r="BF229" s="233"/>
      <c r="BG229" s="233"/>
      <c r="BH229" s="233"/>
      <c r="BI229" s="233"/>
      <c r="BJ229" s="233"/>
      <c r="BK229" s="233"/>
      <c r="BL229" s="233"/>
      <c r="BM229" s="233"/>
      <c r="BN229" s="233"/>
      <c r="BO229" s="233"/>
      <c r="BP229" s="233"/>
      <c r="BQ229" s="233"/>
      <c r="BR229" s="233"/>
      <c r="BS229" s="233"/>
      <c r="BT229" s="233"/>
      <c r="BU229" s="233"/>
      <c r="BV229" s="233"/>
      <c r="BW229" s="233"/>
      <c r="BX229" s="233"/>
      <c r="BY229" s="233"/>
      <c r="BZ229" s="233"/>
      <c r="CA229" s="233"/>
      <c r="CB229" s="233"/>
      <c r="CC229" s="233"/>
      <c r="CD229" s="233"/>
      <c r="CE229" s="233"/>
      <c r="CF229" s="233"/>
      <c r="CG229" s="233"/>
      <c r="CH229" s="233"/>
      <c r="CI229" s="233"/>
      <c r="CJ229" s="233"/>
      <c r="CK229" s="233"/>
      <c r="CL229" s="233"/>
      <c r="CM229" s="233"/>
      <c r="CN229" s="233"/>
      <c r="CO229" s="233"/>
      <c r="CP229" s="233"/>
    </row>
    <row r="230" spans="1:94" ht="17.45" customHeight="1" x14ac:dyDescent="0.25">
      <c r="A230" s="233"/>
      <c r="B230" s="336" t="s">
        <v>474</v>
      </c>
      <c r="C230" s="336" t="s">
        <v>479</v>
      </c>
      <c r="D230" s="336"/>
      <c r="E230" s="336">
        <v>-2.06</v>
      </c>
      <c r="F230" s="336">
        <v>-1</v>
      </c>
      <c r="G230" s="233">
        <v>-1</v>
      </c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233"/>
      <c r="AK230" s="233"/>
      <c r="AL230" s="233"/>
      <c r="AM230" s="233"/>
      <c r="AN230" s="95"/>
      <c r="AO230" s="233"/>
      <c r="AP230" s="233"/>
      <c r="AQ230" s="233"/>
      <c r="AR230" s="233"/>
      <c r="AS230" s="233"/>
      <c r="AT230" s="233"/>
      <c r="AU230" s="233"/>
      <c r="AV230" s="233"/>
      <c r="AW230" s="233"/>
      <c r="AX230" s="233"/>
      <c r="AY230" s="233"/>
      <c r="AZ230" s="233"/>
      <c r="BA230" s="233"/>
      <c r="BB230" s="233"/>
      <c r="BC230" s="233"/>
      <c r="BD230" s="233"/>
      <c r="BE230" s="233"/>
      <c r="BF230" s="233"/>
      <c r="BG230" s="233"/>
      <c r="BH230" s="233"/>
      <c r="BI230" s="233"/>
      <c r="BJ230" s="233"/>
      <c r="BK230" s="233"/>
      <c r="BL230" s="233"/>
      <c r="BM230" s="233"/>
      <c r="BN230" s="233"/>
      <c r="BO230" s="233"/>
      <c r="BP230" s="233"/>
      <c r="BQ230" s="233"/>
      <c r="BR230" s="233"/>
      <c r="BS230" s="233"/>
      <c r="BT230" s="233"/>
      <c r="BU230" s="233"/>
      <c r="BV230" s="233"/>
      <c r="BW230" s="233"/>
      <c r="BX230" s="233"/>
      <c r="BY230" s="233"/>
      <c r="BZ230" s="233"/>
      <c r="CA230" s="233"/>
      <c r="CB230" s="233"/>
      <c r="CC230" s="233"/>
      <c r="CD230" s="233"/>
      <c r="CE230" s="233"/>
      <c r="CF230" s="233"/>
      <c r="CG230" s="233"/>
      <c r="CH230" s="233"/>
      <c r="CI230" s="233"/>
      <c r="CJ230" s="233"/>
      <c r="CK230" s="233"/>
      <c r="CL230" s="233"/>
      <c r="CM230" s="233"/>
      <c r="CN230" s="233"/>
      <c r="CO230" s="233"/>
      <c r="CP230" s="233"/>
    </row>
    <row r="231" spans="1:94" ht="17.45" customHeight="1" x14ac:dyDescent="0.25">
      <c r="A231" s="233"/>
      <c r="B231" s="336" t="s">
        <v>474</v>
      </c>
      <c r="C231" s="336" t="s">
        <v>476</v>
      </c>
      <c r="D231" s="336"/>
      <c r="E231" s="336">
        <v>-2.06</v>
      </c>
      <c r="F231" s="336">
        <v>-1</v>
      </c>
      <c r="G231" s="233">
        <v>-1</v>
      </c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233"/>
      <c r="AK231" s="233"/>
      <c r="AL231" s="233"/>
      <c r="AM231" s="233"/>
      <c r="AN231" s="95"/>
      <c r="AO231" s="233"/>
      <c r="AP231" s="233"/>
      <c r="AQ231" s="233"/>
      <c r="AR231" s="233"/>
      <c r="AS231" s="233"/>
      <c r="AT231" s="233"/>
      <c r="AU231" s="233"/>
      <c r="AV231" s="233"/>
      <c r="AW231" s="233"/>
      <c r="AX231" s="233"/>
      <c r="AY231" s="233"/>
      <c r="AZ231" s="233"/>
      <c r="BA231" s="233"/>
      <c r="BB231" s="233"/>
      <c r="BC231" s="233"/>
      <c r="BD231" s="233"/>
      <c r="BE231" s="233"/>
      <c r="BF231" s="233"/>
      <c r="BG231" s="233"/>
      <c r="BH231" s="233"/>
      <c r="BI231" s="233"/>
      <c r="BJ231" s="233"/>
      <c r="BK231" s="233"/>
      <c r="BL231" s="233"/>
      <c r="BM231" s="233"/>
      <c r="BN231" s="233"/>
      <c r="BO231" s="233"/>
      <c r="BP231" s="233"/>
      <c r="BQ231" s="233"/>
      <c r="BR231" s="233"/>
      <c r="BS231" s="233"/>
      <c r="BT231" s="233"/>
      <c r="BU231" s="233"/>
      <c r="BV231" s="233"/>
      <c r="BW231" s="233"/>
      <c r="BX231" s="233"/>
      <c r="BY231" s="233"/>
      <c r="BZ231" s="233"/>
      <c r="CA231" s="233"/>
      <c r="CB231" s="233"/>
      <c r="CC231" s="233"/>
      <c r="CD231" s="233"/>
      <c r="CE231" s="233"/>
      <c r="CF231" s="233"/>
      <c r="CG231" s="233"/>
      <c r="CH231" s="233"/>
      <c r="CI231" s="233"/>
      <c r="CJ231" s="233"/>
      <c r="CK231" s="233"/>
      <c r="CL231" s="233"/>
      <c r="CM231" s="233"/>
      <c r="CN231" s="233"/>
      <c r="CO231" s="233"/>
      <c r="CP231" s="233"/>
    </row>
    <row r="232" spans="1:94" ht="17.45" customHeight="1" x14ac:dyDescent="0.25">
      <c r="A232" s="233"/>
      <c r="B232" s="336" t="s">
        <v>474</v>
      </c>
      <c r="C232" s="336" t="s">
        <v>475</v>
      </c>
      <c r="D232" s="336"/>
      <c r="E232" s="336">
        <v>24.39</v>
      </c>
      <c r="F232" s="336">
        <v>12</v>
      </c>
      <c r="G232" s="233">
        <v>12</v>
      </c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233"/>
      <c r="AK232" s="233"/>
      <c r="AL232" s="233"/>
      <c r="AM232" s="233"/>
      <c r="AN232" s="95"/>
      <c r="AO232" s="233"/>
      <c r="AP232" s="233"/>
      <c r="AQ232" s="233"/>
      <c r="AR232" s="233"/>
      <c r="AS232" s="233"/>
      <c r="AT232" s="233"/>
      <c r="AU232" s="233"/>
      <c r="AV232" s="233"/>
      <c r="AW232" s="233"/>
      <c r="AX232" s="233"/>
      <c r="AY232" s="233"/>
      <c r="AZ232" s="233"/>
      <c r="BA232" s="233"/>
      <c r="BB232" s="233"/>
      <c r="BC232" s="233"/>
      <c r="BD232" s="233"/>
      <c r="BE232" s="233"/>
      <c r="BF232" s="233"/>
      <c r="BG232" s="233"/>
      <c r="BH232" s="233"/>
      <c r="BI232" s="233"/>
      <c r="BJ232" s="233"/>
      <c r="BK232" s="233"/>
      <c r="BL232" s="233"/>
      <c r="BM232" s="233"/>
      <c r="BN232" s="233"/>
      <c r="BO232" s="233"/>
      <c r="BP232" s="233"/>
      <c r="BQ232" s="233"/>
      <c r="BR232" s="233"/>
      <c r="BS232" s="233"/>
      <c r="BT232" s="233"/>
      <c r="BU232" s="233"/>
      <c r="BV232" s="233"/>
      <c r="BW232" s="233"/>
      <c r="BX232" s="233"/>
      <c r="BY232" s="233"/>
      <c r="BZ232" s="233"/>
      <c r="CA232" s="233"/>
      <c r="CB232" s="233"/>
      <c r="CC232" s="233"/>
      <c r="CD232" s="233"/>
      <c r="CE232" s="233"/>
      <c r="CF232" s="233"/>
      <c r="CG232" s="233"/>
      <c r="CH232" s="233"/>
      <c r="CI232" s="233"/>
      <c r="CJ232" s="233"/>
      <c r="CK232" s="233"/>
      <c r="CL232" s="233"/>
      <c r="CM232" s="233"/>
      <c r="CN232" s="233"/>
      <c r="CO232" s="233"/>
      <c r="CP232" s="233"/>
    </row>
    <row r="233" spans="1:94" ht="17.45" customHeight="1" x14ac:dyDescent="0.25">
      <c r="A233" s="233"/>
      <c r="B233" s="336" t="s">
        <v>480</v>
      </c>
      <c r="C233" s="336" t="s">
        <v>476</v>
      </c>
      <c r="D233" s="336"/>
      <c r="E233" s="336">
        <v>0</v>
      </c>
      <c r="F233" s="336">
        <v>0</v>
      </c>
      <c r="G233" s="233">
        <v>0</v>
      </c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95"/>
      <c r="AO233" s="233"/>
      <c r="AP233" s="233"/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3"/>
      <c r="BE233" s="233"/>
      <c r="BF233" s="233"/>
      <c r="BG233" s="233"/>
      <c r="BH233" s="233"/>
      <c r="BI233" s="233"/>
      <c r="BJ233" s="233"/>
      <c r="BK233" s="233"/>
      <c r="BL233" s="233"/>
      <c r="BM233" s="233"/>
      <c r="BN233" s="233"/>
      <c r="BO233" s="233"/>
      <c r="BP233" s="233"/>
      <c r="BQ233" s="233"/>
      <c r="BR233" s="233"/>
      <c r="BS233" s="233"/>
      <c r="BT233" s="233"/>
      <c r="BU233" s="233"/>
      <c r="BV233" s="233"/>
      <c r="BW233" s="233"/>
      <c r="BX233" s="233"/>
      <c r="BY233" s="233"/>
      <c r="BZ233" s="233"/>
      <c r="CA233" s="233"/>
      <c r="CB233" s="233"/>
      <c r="CC233" s="233"/>
      <c r="CD233" s="233"/>
      <c r="CE233" s="233"/>
      <c r="CF233" s="233"/>
      <c r="CG233" s="233"/>
      <c r="CH233" s="233"/>
      <c r="CI233" s="233"/>
      <c r="CJ233" s="233"/>
      <c r="CK233" s="233"/>
      <c r="CL233" s="233"/>
      <c r="CM233" s="233"/>
      <c r="CN233" s="233"/>
      <c r="CO233" s="233"/>
      <c r="CP233" s="233"/>
    </row>
    <row r="234" spans="1:94" ht="17.45" customHeight="1" x14ac:dyDescent="0.25">
      <c r="A234" s="233"/>
      <c r="B234" s="336" t="s">
        <v>480</v>
      </c>
      <c r="C234" s="336" t="s">
        <v>475</v>
      </c>
      <c r="D234" s="336"/>
      <c r="E234" s="336">
        <v>113.2</v>
      </c>
      <c r="F234" s="336">
        <v>10</v>
      </c>
      <c r="G234" s="233">
        <v>10</v>
      </c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33"/>
      <c r="AG234" s="233"/>
      <c r="AH234" s="233"/>
      <c r="AI234" s="233"/>
      <c r="AJ234" s="233"/>
      <c r="AK234" s="233"/>
      <c r="AL234" s="233"/>
      <c r="AM234" s="233"/>
      <c r="AN234" s="95"/>
      <c r="AO234" s="233"/>
      <c r="AP234" s="233"/>
      <c r="AQ234" s="233"/>
      <c r="AR234" s="233"/>
      <c r="AS234" s="233"/>
      <c r="AT234" s="233"/>
      <c r="AU234" s="233"/>
      <c r="AV234" s="233"/>
      <c r="AW234" s="233"/>
      <c r="AX234" s="233"/>
      <c r="AY234" s="233"/>
      <c r="AZ234" s="233"/>
      <c r="BA234" s="233"/>
      <c r="BB234" s="233"/>
      <c r="BC234" s="233"/>
      <c r="BD234" s="233"/>
      <c r="BE234" s="233"/>
      <c r="BF234" s="233"/>
      <c r="BG234" s="233"/>
      <c r="BH234" s="233"/>
      <c r="BI234" s="233"/>
      <c r="BJ234" s="233"/>
      <c r="BK234" s="233"/>
      <c r="BL234" s="233"/>
      <c r="BM234" s="233"/>
      <c r="BN234" s="233"/>
      <c r="BO234" s="233"/>
      <c r="BP234" s="233"/>
      <c r="BQ234" s="233"/>
      <c r="BR234" s="233"/>
      <c r="BS234" s="233"/>
      <c r="BT234" s="233"/>
      <c r="BU234" s="233"/>
      <c r="BV234" s="233"/>
      <c r="BW234" s="233"/>
      <c r="BX234" s="233"/>
      <c r="BY234" s="233"/>
      <c r="BZ234" s="233"/>
      <c r="CA234" s="233"/>
      <c r="CB234" s="233"/>
      <c r="CC234" s="233"/>
      <c r="CD234" s="233"/>
      <c r="CE234" s="233"/>
      <c r="CF234" s="233"/>
      <c r="CG234" s="233"/>
      <c r="CH234" s="233"/>
      <c r="CI234" s="233"/>
      <c r="CJ234" s="233"/>
      <c r="CK234" s="233"/>
      <c r="CL234" s="233"/>
      <c r="CM234" s="233"/>
      <c r="CN234" s="233"/>
      <c r="CO234" s="233"/>
      <c r="CP234" s="233"/>
    </row>
    <row r="235" spans="1:94" ht="17.45" customHeight="1" x14ac:dyDescent="0.25">
      <c r="A235" s="233"/>
      <c r="B235" s="336" t="s">
        <v>474</v>
      </c>
      <c r="C235" s="336" t="s">
        <v>475</v>
      </c>
      <c r="D235" s="336"/>
      <c r="E235" s="336">
        <v>0</v>
      </c>
      <c r="F235" s="336">
        <v>0</v>
      </c>
      <c r="G235" s="233">
        <v>0</v>
      </c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233"/>
      <c r="AN235" s="95"/>
      <c r="AO235" s="233"/>
      <c r="AP235" s="233"/>
      <c r="AQ235" s="233"/>
      <c r="AR235" s="233"/>
      <c r="AS235" s="233"/>
      <c r="AT235" s="233"/>
      <c r="AU235" s="233"/>
      <c r="AV235" s="233"/>
      <c r="AW235" s="233"/>
      <c r="AX235" s="233"/>
      <c r="AY235" s="233"/>
      <c r="AZ235" s="233"/>
      <c r="BA235" s="233"/>
      <c r="BB235" s="233"/>
      <c r="BC235" s="233"/>
      <c r="BD235" s="233"/>
      <c r="BE235" s="233"/>
      <c r="BF235" s="233"/>
      <c r="BG235" s="233"/>
      <c r="BH235" s="233"/>
      <c r="BI235" s="233"/>
      <c r="BJ235" s="233"/>
      <c r="BK235" s="233"/>
      <c r="BL235" s="233"/>
      <c r="BM235" s="233"/>
      <c r="BN235" s="233"/>
      <c r="BO235" s="233"/>
      <c r="BP235" s="233"/>
      <c r="BQ235" s="233"/>
      <c r="BR235" s="233"/>
      <c r="BS235" s="233"/>
      <c r="BT235" s="233"/>
      <c r="BU235" s="233"/>
      <c r="BV235" s="233"/>
      <c r="BW235" s="233"/>
      <c r="BX235" s="233"/>
      <c r="BY235" s="233"/>
      <c r="BZ235" s="233"/>
      <c r="CA235" s="233"/>
      <c r="CB235" s="233"/>
      <c r="CC235" s="233"/>
      <c r="CD235" s="233"/>
      <c r="CE235" s="233"/>
      <c r="CF235" s="233"/>
      <c r="CG235" s="233"/>
      <c r="CH235" s="233"/>
      <c r="CI235" s="233"/>
      <c r="CJ235" s="233"/>
      <c r="CK235" s="233"/>
      <c r="CL235" s="233"/>
      <c r="CM235" s="233"/>
      <c r="CN235" s="233"/>
      <c r="CO235" s="233"/>
      <c r="CP235" s="233"/>
    </row>
    <row r="236" spans="1:94" ht="17.45" customHeight="1" x14ac:dyDescent="0.25">
      <c r="A236" s="233"/>
      <c r="B236" s="336" t="s">
        <v>480</v>
      </c>
      <c r="C236" s="336" t="s">
        <v>475</v>
      </c>
      <c r="D236" s="336"/>
      <c r="E236" s="336">
        <v>35.47</v>
      </c>
      <c r="F236" s="336">
        <v>5</v>
      </c>
      <c r="G236" s="233">
        <v>3</v>
      </c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33"/>
      <c r="AN236" s="95"/>
      <c r="AO236" s="233"/>
      <c r="AP236" s="233"/>
      <c r="AQ236" s="233"/>
      <c r="AR236" s="233"/>
      <c r="AS236" s="233"/>
      <c r="AT236" s="233"/>
      <c r="AU236" s="233"/>
      <c r="AV236" s="233"/>
      <c r="AW236" s="233"/>
      <c r="AX236" s="233"/>
      <c r="AY236" s="233"/>
      <c r="AZ236" s="233"/>
      <c r="BA236" s="233"/>
      <c r="BB236" s="233"/>
      <c r="BC236" s="233"/>
      <c r="BD236" s="233"/>
      <c r="BE236" s="233"/>
      <c r="BF236" s="233"/>
      <c r="BG236" s="233"/>
      <c r="BH236" s="233"/>
      <c r="BI236" s="233"/>
      <c r="BJ236" s="233"/>
      <c r="BK236" s="233"/>
      <c r="BL236" s="233"/>
      <c r="BM236" s="233"/>
      <c r="BN236" s="233"/>
      <c r="BO236" s="233"/>
      <c r="BP236" s="233"/>
      <c r="BQ236" s="233"/>
      <c r="BR236" s="233"/>
      <c r="BS236" s="233"/>
      <c r="BT236" s="233"/>
      <c r="BU236" s="233"/>
      <c r="BV236" s="233"/>
      <c r="BW236" s="233"/>
      <c r="BX236" s="233"/>
      <c r="BY236" s="233"/>
      <c r="BZ236" s="233"/>
      <c r="CA236" s="233"/>
      <c r="CB236" s="233"/>
      <c r="CC236" s="233"/>
      <c r="CD236" s="233"/>
      <c r="CE236" s="233"/>
      <c r="CF236" s="233"/>
      <c r="CG236" s="233"/>
      <c r="CH236" s="233"/>
      <c r="CI236" s="233"/>
      <c r="CJ236" s="233"/>
      <c r="CK236" s="233"/>
      <c r="CL236" s="233"/>
      <c r="CM236" s="233"/>
      <c r="CN236" s="233"/>
      <c r="CO236" s="233"/>
      <c r="CP236" s="233"/>
    </row>
    <row r="237" spans="1:94" ht="17.45" customHeight="1" x14ac:dyDescent="0.25">
      <c r="A237" s="233"/>
      <c r="B237" s="336" t="s">
        <v>474</v>
      </c>
      <c r="C237" s="336" t="s">
        <v>475</v>
      </c>
      <c r="D237" s="336"/>
      <c r="E237" s="336">
        <v>0</v>
      </c>
      <c r="F237" s="336">
        <v>0</v>
      </c>
      <c r="G237" s="233">
        <v>0</v>
      </c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233"/>
      <c r="AN237" s="95"/>
      <c r="AO237" s="233"/>
      <c r="AP237" s="233"/>
      <c r="AQ237" s="233"/>
      <c r="AR237" s="233"/>
      <c r="AS237" s="233"/>
      <c r="AT237" s="233"/>
      <c r="AU237" s="233"/>
      <c r="AV237" s="233"/>
      <c r="AW237" s="233"/>
      <c r="AX237" s="233"/>
      <c r="AY237" s="233"/>
      <c r="AZ237" s="233"/>
      <c r="BA237" s="233"/>
      <c r="BB237" s="233"/>
      <c r="BC237" s="233"/>
      <c r="BD237" s="233"/>
      <c r="BE237" s="233"/>
      <c r="BF237" s="233"/>
      <c r="BG237" s="233"/>
      <c r="BH237" s="233"/>
      <c r="BI237" s="233"/>
      <c r="BJ237" s="233"/>
      <c r="BK237" s="233"/>
      <c r="BL237" s="233"/>
      <c r="BM237" s="233"/>
      <c r="BN237" s="233"/>
      <c r="BO237" s="233"/>
      <c r="BP237" s="233"/>
      <c r="BQ237" s="233"/>
      <c r="BR237" s="233"/>
      <c r="BS237" s="233"/>
      <c r="BT237" s="233"/>
      <c r="BU237" s="233"/>
      <c r="BV237" s="233"/>
      <c r="BW237" s="233"/>
      <c r="BX237" s="233"/>
      <c r="BY237" s="233"/>
      <c r="BZ237" s="233"/>
      <c r="CA237" s="233"/>
      <c r="CB237" s="233"/>
      <c r="CC237" s="233"/>
      <c r="CD237" s="233"/>
      <c r="CE237" s="233"/>
      <c r="CF237" s="233"/>
      <c r="CG237" s="233"/>
      <c r="CH237" s="233"/>
      <c r="CI237" s="233"/>
      <c r="CJ237" s="233"/>
      <c r="CK237" s="233"/>
      <c r="CL237" s="233"/>
      <c r="CM237" s="233"/>
      <c r="CN237" s="233"/>
      <c r="CO237" s="233"/>
      <c r="CP237" s="233"/>
    </row>
    <row r="238" spans="1:94" ht="17.45" customHeight="1" x14ac:dyDescent="0.25">
      <c r="A238" s="233"/>
      <c r="B238" s="336" t="s">
        <v>474</v>
      </c>
      <c r="C238" s="336" t="s">
        <v>475</v>
      </c>
      <c r="D238" s="336"/>
      <c r="E238" s="336">
        <v>0</v>
      </c>
      <c r="F238" s="336">
        <v>0</v>
      </c>
      <c r="G238" s="233">
        <v>0</v>
      </c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33"/>
      <c r="AN238" s="95"/>
      <c r="AO238" s="233"/>
      <c r="AP238" s="233"/>
      <c r="AQ238" s="233"/>
      <c r="AR238" s="233"/>
      <c r="AS238" s="233"/>
      <c r="AT238" s="233"/>
      <c r="AU238" s="233"/>
      <c r="AV238" s="233"/>
      <c r="AW238" s="233"/>
      <c r="AX238" s="233"/>
      <c r="AY238" s="233"/>
      <c r="AZ238" s="233"/>
      <c r="BA238" s="233"/>
      <c r="BB238" s="233"/>
      <c r="BC238" s="233"/>
      <c r="BD238" s="233"/>
      <c r="BE238" s="233"/>
      <c r="BF238" s="233"/>
      <c r="BG238" s="233"/>
      <c r="BH238" s="233"/>
      <c r="BI238" s="233"/>
      <c r="BJ238" s="233"/>
      <c r="BK238" s="233"/>
      <c r="BL238" s="233"/>
      <c r="BM238" s="233"/>
      <c r="BN238" s="233"/>
      <c r="BO238" s="233"/>
      <c r="BP238" s="233"/>
      <c r="BQ238" s="233"/>
      <c r="BR238" s="233"/>
      <c r="BS238" s="233"/>
      <c r="BT238" s="233"/>
      <c r="BU238" s="233"/>
      <c r="BV238" s="233"/>
      <c r="BW238" s="233"/>
      <c r="BX238" s="233"/>
      <c r="BY238" s="233"/>
      <c r="BZ238" s="233"/>
      <c r="CA238" s="233"/>
      <c r="CB238" s="233"/>
      <c r="CC238" s="233"/>
      <c r="CD238" s="233"/>
      <c r="CE238" s="233"/>
      <c r="CF238" s="233"/>
      <c r="CG238" s="233"/>
      <c r="CH238" s="233"/>
      <c r="CI238" s="233"/>
      <c r="CJ238" s="233"/>
      <c r="CK238" s="233"/>
      <c r="CL238" s="233"/>
      <c r="CM238" s="233"/>
      <c r="CN238" s="233"/>
      <c r="CO238" s="233"/>
      <c r="CP238" s="233"/>
    </row>
    <row r="239" spans="1:94" ht="17.45" customHeight="1" x14ac:dyDescent="0.25">
      <c r="A239" s="233"/>
      <c r="B239" s="336" t="s">
        <v>474</v>
      </c>
      <c r="C239" s="336" t="s">
        <v>492</v>
      </c>
      <c r="D239" s="336"/>
      <c r="E239" s="336">
        <v>35.020000000000003</v>
      </c>
      <c r="F239" s="336">
        <v>17</v>
      </c>
      <c r="G239" s="233">
        <v>17</v>
      </c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  <c r="AK239" s="233"/>
      <c r="AL239" s="233"/>
      <c r="AM239" s="233"/>
      <c r="AN239" s="95"/>
      <c r="AO239" s="233"/>
      <c r="AP239" s="233"/>
      <c r="AQ239" s="233"/>
      <c r="AR239" s="233"/>
      <c r="AS239" s="233"/>
      <c r="AT239" s="233"/>
      <c r="AU239" s="233"/>
      <c r="AV239" s="233"/>
      <c r="AW239" s="233"/>
      <c r="AX239" s="233"/>
      <c r="AY239" s="233"/>
      <c r="AZ239" s="233"/>
      <c r="BA239" s="233"/>
      <c r="BB239" s="233"/>
      <c r="BC239" s="233"/>
      <c r="BD239" s="233"/>
      <c r="BE239" s="233"/>
      <c r="BF239" s="233"/>
      <c r="BG239" s="233"/>
      <c r="BH239" s="233"/>
      <c r="BI239" s="233"/>
      <c r="BJ239" s="233"/>
      <c r="BK239" s="233"/>
      <c r="BL239" s="233"/>
      <c r="BM239" s="233"/>
      <c r="BN239" s="233"/>
      <c r="BO239" s="233"/>
      <c r="BP239" s="233"/>
      <c r="BQ239" s="233"/>
      <c r="BR239" s="233"/>
      <c r="BS239" s="233"/>
      <c r="BT239" s="233"/>
      <c r="BU239" s="233"/>
      <c r="BV239" s="233"/>
      <c r="BW239" s="233"/>
      <c r="BX239" s="233"/>
      <c r="BY239" s="233"/>
      <c r="BZ239" s="233"/>
      <c r="CA239" s="233"/>
      <c r="CB239" s="233"/>
      <c r="CC239" s="233"/>
      <c r="CD239" s="233"/>
      <c r="CE239" s="233"/>
      <c r="CF239" s="233"/>
      <c r="CG239" s="233"/>
      <c r="CH239" s="233"/>
      <c r="CI239" s="233"/>
      <c r="CJ239" s="233"/>
      <c r="CK239" s="233"/>
      <c r="CL239" s="233"/>
      <c r="CM239" s="233"/>
      <c r="CN239" s="233"/>
      <c r="CO239" s="233"/>
      <c r="CP239" s="233"/>
    </row>
    <row r="240" spans="1:94" ht="17.45" customHeight="1" x14ac:dyDescent="0.25">
      <c r="A240" s="233"/>
      <c r="B240" s="336" t="s">
        <v>474</v>
      </c>
      <c r="C240" s="336" t="s">
        <v>475</v>
      </c>
      <c r="D240" s="336"/>
      <c r="E240" s="336">
        <v>10.71</v>
      </c>
      <c r="F240" s="336">
        <v>5</v>
      </c>
      <c r="G240" s="233">
        <v>5</v>
      </c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33"/>
      <c r="AL240" s="233"/>
      <c r="AM240" s="233"/>
      <c r="AN240" s="95"/>
      <c r="AO240" s="233"/>
      <c r="AP240" s="233"/>
      <c r="AQ240" s="233"/>
      <c r="AR240" s="233"/>
      <c r="AS240" s="233"/>
      <c r="AT240" s="233"/>
      <c r="AU240" s="233"/>
      <c r="AV240" s="233"/>
      <c r="AW240" s="233"/>
      <c r="AX240" s="233"/>
      <c r="AY240" s="233"/>
      <c r="AZ240" s="233"/>
      <c r="BA240" s="233"/>
      <c r="BB240" s="233"/>
      <c r="BC240" s="233"/>
      <c r="BD240" s="233"/>
      <c r="BE240" s="233"/>
      <c r="BF240" s="233"/>
      <c r="BG240" s="233"/>
      <c r="BH240" s="233"/>
      <c r="BI240" s="233"/>
      <c r="BJ240" s="233"/>
      <c r="BK240" s="233"/>
      <c r="BL240" s="233"/>
      <c r="BM240" s="233"/>
      <c r="BN240" s="233"/>
      <c r="BO240" s="233"/>
      <c r="BP240" s="233"/>
      <c r="BQ240" s="233"/>
      <c r="BR240" s="233"/>
      <c r="BS240" s="233"/>
      <c r="BT240" s="233"/>
      <c r="BU240" s="233"/>
      <c r="BV240" s="233"/>
      <c r="BW240" s="233"/>
      <c r="BX240" s="233"/>
      <c r="BY240" s="233"/>
      <c r="BZ240" s="233"/>
      <c r="CA240" s="233"/>
      <c r="CB240" s="233"/>
      <c r="CC240" s="233"/>
      <c r="CD240" s="233"/>
      <c r="CE240" s="233"/>
      <c r="CF240" s="233"/>
      <c r="CG240" s="233"/>
      <c r="CH240" s="233"/>
      <c r="CI240" s="233"/>
      <c r="CJ240" s="233"/>
      <c r="CK240" s="233"/>
      <c r="CL240" s="233"/>
      <c r="CM240" s="233"/>
      <c r="CN240" s="233"/>
      <c r="CO240" s="233"/>
      <c r="CP240" s="233"/>
    </row>
    <row r="241" spans="1:94" ht="17.45" customHeight="1" x14ac:dyDescent="0.25">
      <c r="A241" s="233"/>
      <c r="B241" s="336" t="s">
        <v>474</v>
      </c>
      <c r="C241" s="336" t="s">
        <v>492</v>
      </c>
      <c r="D241" s="336"/>
      <c r="E241" s="336">
        <v>464.6</v>
      </c>
      <c r="F241" s="336">
        <v>226</v>
      </c>
      <c r="G241" s="233">
        <v>226</v>
      </c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  <c r="AN241" s="95"/>
      <c r="AO241" s="233"/>
      <c r="AP241" s="233"/>
      <c r="AQ241" s="233"/>
      <c r="AR241" s="233"/>
      <c r="AS241" s="233"/>
      <c r="AT241" s="233"/>
      <c r="AU241" s="233"/>
      <c r="AV241" s="233"/>
      <c r="AW241" s="233"/>
      <c r="AX241" s="233"/>
      <c r="AY241" s="233"/>
      <c r="AZ241" s="233"/>
      <c r="BA241" s="233"/>
      <c r="BB241" s="233"/>
      <c r="BC241" s="233"/>
      <c r="BD241" s="233"/>
      <c r="BE241" s="233"/>
      <c r="BF241" s="233"/>
      <c r="BG241" s="233"/>
      <c r="BH241" s="233"/>
      <c r="BI241" s="233"/>
      <c r="BJ241" s="233"/>
      <c r="BK241" s="233"/>
      <c r="BL241" s="233"/>
      <c r="BM241" s="233"/>
      <c r="BN241" s="233"/>
      <c r="BO241" s="233"/>
      <c r="BP241" s="233"/>
      <c r="BQ241" s="233"/>
      <c r="BR241" s="233"/>
      <c r="BS241" s="233"/>
      <c r="BT241" s="233"/>
      <c r="BU241" s="233"/>
      <c r="BV241" s="233"/>
      <c r="BW241" s="233"/>
      <c r="BX241" s="233"/>
      <c r="BY241" s="233"/>
      <c r="BZ241" s="233"/>
      <c r="CA241" s="233"/>
      <c r="CB241" s="233"/>
      <c r="CC241" s="233"/>
      <c r="CD241" s="233"/>
      <c r="CE241" s="233"/>
      <c r="CF241" s="233"/>
      <c r="CG241" s="233"/>
      <c r="CH241" s="233"/>
      <c r="CI241" s="233"/>
      <c r="CJ241" s="233"/>
      <c r="CK241" s="233"/>
      <c r="CL241" s="233"/>
      <c r="CM241" s="233"/>
      <c r="CN241" s="233"/>
      <c r="CO241" s="233"/>
      <c r="CP241" s="233"/>
    </row>
    <row r="242" spans="1:94" ht="17.45" customHeight="1" x14ac:dyDescent="0.25">
      <c r="A242" s="233"/>
      <c r="B242" s="336" t="s">
        <v>477</v>
      </c>
      <c r="C242" s="336" t="s">
        <v>492</v>
      </c>
      <c r="D242" s="336"/>
      <c r="E242" s="336">
        <v>0</v>
      </c>
      <c r="F242" s="336">
        <v>0</v>
      </c>
      <c r="G242" s="233">
        <v>0</v>
      </c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33"/>
      <c r="AL242" s="233"/>
      <c r="AM242" s="233"/>
      <c r="AN242" s="95"/>
      <c r="AO242" s="233"/>
      <c r="AP242" s="233"/>
      <c r="AQ242" s="233"/>
      <c r="AR242" s="233"/>
      <c r="AS242" s="233"/>
      <c r="AT242" s="233"/>
      <c r="AU242" s="233"/>
      <c r="AV242" s="233"/>
      <c r="AW242" s="233"/>
      <c r="AX242" s="233"/>
      <c r="AY242" s="233"/>
      <c r="AZ242" s="233"/>
      <c r="BA242" s="233"/>
      <c r="BB242" s="233"/>
      <c r="BC242" s="233"/>
      <c r="BD242" s="233"/>
      <c r="BE242" s="233"/>
      <c r="BF242" s="233"/>
      <c r="BG242" s="233"/>
      <c r="BH242" s="233"/>
      <c r="BI242" s="233"/>
      <c r="BJ242" s="233"/>
      <c r="BK242" s="233"/>
      <c r="BL242" s="233"/>
      <c r="BM242" s="233"/>
      <c r="BN242" s="233"/>
      <c r="BO242" s="233"/>
      <c r="BP242" s="233"/>
      <c r="BQ242" s="233"/>
      <c r="BR242" s="233"/>
      <c r="BS242" s="233"/>
      <c r="BT242" s="233"/>
      <c r="BU242" s="233"/>
      <c r="BV242" s="233"/>
      <c r="BW242" s="233"/>
      <c r="BX242" s="233"/>
      <c r="BY242" s="233"/>
      <c r="BZ242" s="233"/>
      <c r="CA242" s="233"/>
      <c r="CB242" s="233"/>
      <c r="CC242" s="233"/>
      <c r="CD242" s="233"/>
      <c r="CE242" s="233"/>
      <c r="CF242" s="233"/>
      <c r="CG242" s="233"/>
      <c r="CH242" s="233"/>
      <c r="CI242" s="233"/>
      <c r="CJ242" s="233"/>
      <c r="CK242" s="233"/>
      <c r="CL242" s="233"/>
      <c r="CM242" s="233"/>
      <c r="CN242" s="233"/>
      <c r="CO242" s="233"/>
      <c r="CP242" s="233"/>
    </row>
    <row r="243" spans="1:94" ht="17.45" customHeight="1" x14ac:dyDescent="0.25">
      <c r="A243" s="233"/>
      <c r="B243" s="336" t="s">
        <v>478</v>
      </c>
      <c r="C243" s="336" t="s">
        <v>492</v>
      </c>
      <c r="D243" s="336">
        <v>0</v>
      </c>
      <c r="E243" s="336">
        <v>0</v>
      </c>
      <c r="F243" s="336"/>
      <c r="G243" s="233">
        <v>0</v>
      </c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3"/>
      <c r="AH243" s="233"/>
      <c r="AI243" s="233"/>
      <c r="AJ243" s="233"/>
      <c r="AK243" s="233"/>
      <c r="AL243" s="233"/>
      <c r="AM243" s="233"/>
      <c r="AN243" s="95"/>
      <c r="AO243" s="233"/>
      <c r="AP243" s="233"/>
      <c r="AQ243" s="233"/>
      <c r="AR243" s="233"/>
      <c r="AS243" s="233"/>
      <c r="AT243" s="233"/>
      <c r="AU243" s="233"/>
      <c r="AV243" s="233"/>
      <c r="AW243" s="233"/>
      <c r="AX243" s="233"/>
      <c r="AY243" s="233"/>
      <c r="AZ243" s="233"/>
      <c r="BA243" s="233"/>
      <c r="BB243" s="233"/>
      <c r="BC243" s="233"/>
      <c r="BD243" s="233"/>
      <c r="BE243" s="233"/>
      <c r="BF243" s="233"/>
      <c r="BG243" s="233"/>
      <c r="BH243" s="233"/>
      <c r="BI243" s="233"/>
      <c r="BJ243" s="233"/>
      <c r="BK243" s="233"/>
      <c r="BL243" s="233"/>
      <c r="BM243" s="233"/>
      <c r="BN243" s="233"/>
      <c r="BO243" s="233"/>
      <c r="BP243" s="233"/>
      <c r="BQ243" s="233"/>
      <c r="BR243" s="233"/>
      <c r="BS243" s="233"/>
      <c r="BT243" s="233"/>
      <c r="BU243" s="233"/>
      <c r="BV243" s="233"/>
      <c r="BW243" s="233"/>
      <c r="BX243" s="233"/>
      <c r="BY243" s="233"/>
      <c r="BZ243" s="233"/>
      <c r="CA243" s="233"/>
      <c r="CB243" s="233"/>
      <c r="CC243" s="233"/>
      <c r="CD243" s="233"/>
      <c r="CE243" s="233"/>
      <c r="CF243" s="233"/>
      <c r="CG243" s="233"/>
      <c r="CH243" s="233"/>
      <c r="CI243" s="233"/>
      <c r="CJ243" s="233"/>
      <c r="CK243" s="233"/>
      <c r="CL243" s="233"/>
      <c r="CM243" s="233"/>
      <c r="CN243" s="233"/>
      <c r="CO243" s="233"/>
      <c r="CP243" s="233"/>
    </row>
    <row r="244" spans="1:94" ht="17.45" customHeight="1" x14ac:dyDescent="0.25">
      <c r="A244" s="233"/>
      <c r="B244" s="336" t="s">
        <v>474</v>
      </c>
      <c r="C244" s="336" t="s">
        <v>475</v>
      </c>
      <c r="D244" s="336"/>
      <c r="E244" s="336">
        <v>2.88</v>
      </c>
      <c r="F244" s="336">
        <v>1</v>
      </c>
      <c r="G244" s="233">
        <v>1</v>
      </c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233"/>
      <c r="AK244" s="233"/>
      <c r="AL244" s="233"/>
      <c r="AM244" s="233"/>
      <c r="AN244" s="95"/>
      <c r="AO244" s="233"/>
      <c r="AP244" s="233"/>
      <c r="AQ244" s="233"/>
      <c r="AR244" s="233"/>
      <c r="AS244" s="233"/>
      <c r="AT244" s="233"/>
      <c r="AU244" s="233"/>
      <c r="AV244" s="233"/>
      <c r="AW244" s="233"/>
      <c r="AX244" s="233"/>
      <c r="AY244" s="233"/>
      <c r="AZ244" s="233"/>
      <c r="BA244" s="233"/>
      <c r="BB244" s="233"/>
      <c r="BC244" s="233"/>
      <c r="BD244" s="233"/>
      <c r="BE244" s="233"/>
      <c r="BF244" s="233"/>
      <c r="BG244" s="233"/>
      <c r="BH244" s="233"/>
      <c r="BI244" s="233"/>
      <c r="BJ244" s="233"/>
      <c r="BK244" s="233"/>
      <c r="BL244" s="233"/>
      <c r="BM244" s="233"/>
      <c r="BN244" s="233"/>
      <c r="BO244" s="233"/>
      <c r="BP244" s="233"/>
      <c r="BQ244" s="233"/>
      <c r="BR244" s="233"/>
      <c r="BS244" s="233"/>
      <c r="BT244" s="233"/>
      <c r="BU244" s="233"/>
      <c r="BV244" s="233"/>
      <c r="BW244" s="233"/>
      <c r="BX244" s="233"/>
      <c r="BY244" s="233"/>
      <c r="BZ244" s="233"/>
      <c r="CA244" s="233"/>
      <c r="CB244" s="233"/>
      <c r="CC244" s="233"/>
      <c r="CD244" s="233"/>
      <c r="CE244" s="233"/>
      <c r="CF244" s="233"/>
      <c r="CG244" s="233"/>
      <c r="CH244" s="233"/>
      <c r="CI244" s="233"/>
      <c r="CJ244" s="233"/>
      <c r="CK244" s="233"/>
      <c r="CL244" s="233"/>
      <c r="CM244" s="233"/>
      <c r="CN244" s="233"/>
      <c r="CO244" s="233"/>
      <c r="CP244" s="233"/>
    </row>
    <row r="245" spans="1:94" ht="17.45" customHeight="1" x14ac:dyDescent="0.25">
      <c r="A245" s="233"/>
      <c r="B245" s="336" t="s">
        <v>474</v>
      </c>
      <c r="C245" s="336" t="s">
        <v>492</v>
      </c>
      <c r="D245" s="336"/>
      <c r="E245" s="336">
        <v>686.05</v>
      </c>
      <c r="F245" s="336">
        <v>334</v>
      </c>
      <c r="G245" s="233">
        <v>333</v>
      </c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  <c r="V245" s="233"/>
      <c r="W245" s="233"/>
      <c r="X245" s="233"/>
      <c r="Y245" s="233"/>
      <c r="Z245" s="233"/>
      <c r="AA245" s="233"/>
      <c r="AB245" s="233"/>
      <c r="AC245" s="233"/>
      <c r="AD245" s="233"/>
      <c r="AE245" s="233"/>
      <c r="AF245" s="233"/>
      <c r="AG245" s="233"/>
      <c r="AH245" s="233"/>
      <c r="AI245" s="233"/>
      <c r="AJ245" s="233"/>
      <c r="AK245" s="233"/>
      <c r="AL245" s="233"/>
      <c r="AM245" s="233"/>
      <c r="AN245" s="95"/>
      <c r="AO245" s="233"/>
      <c r="AP245" s="233"/>
      <c r="AQ245" s="233"/>
      <c r="AR245" s="233"/>
      <c r="AS245" s="233"/>
      <c r="AT245" s="233"/>
      <c r="AU245" s="233"/>
      <c r="AV245" s="233"/>
      <c r="AW245" s="233"/>
      <c r="AX245" s="233"/>
      <c r="AY245" s="233"/>
      <c r="AZ245" s="233"/>
      <c r="BA245" s="233"/>
      <c r="BB245" s="233"/>
      <c r="BC245" s="233"/>
      <c r="BD245" s="233"/>
      <c r="BE245" s="233"/>
      <c r="BF245" s="233"/>
      <c r="BG245" s="233"/>
      <c r="BH245" s="233"/>
      <c r="BI245" s="233"/>
      <c r="BJ245" s="233"/>
      <c r="BK245" s="233"/>
      <c r="BL245" s="233"/>
      <c r="BM245" s="233"/>
      <c r="BN245" s="233"/>
      <c r="BO245" s="233"/>
      <c r="BP245" s="233"/>
      <c r="BQ245" s="233"/>
      <c r="BR245" s="233"/>
      <c r="BS245" s="233"/>
      <c r="BT245" s="233"/>
      <c r="BU245" s="233"/>
      <c r="BV245" s="233"/>
      <c r="BW245" s="233"/>
      <c r="BX245" s="233"/>
      <c r="BY245" s="233"/>
      <c r="BZ245" s="233"/>
      <c r="CA245" s="233"/>
      <c r="CB245" s="233"/>
      <c r="CC245" s="233"/>
      <c r="CD245" s="233"/>
      <c r="CE245" s="233"/>
      <c r="CF245" s="233"/>
      <c r="CG245" s="233"/>
      <c r="CH245" s="233"/>
      <c r="CI245" s="233"/>
      <c r="CJ245" s="233"/>
      <c r="CK245" s="233"/>
      <c r="CL245" s="233"/>
      <c r="CM245" s="233"/>
      <c r="CN245" s="233"/>
      <c r="CO245" s="233"/>
      <c r="CP245" s="233"/>
    </row>
    <row r="246" spans="1:94" ht="17.45" customHeight="1" x14ac:dyDescent="0.25">
      <c r="A246" s="233"/>
      <c r="B246" s="336" t="s">
        <v>480</v>
      </c>
      <c r="C246" s="336" t="s">
        <v>492</v>
      </c>
      <c r="D246" s="336"/>
      <c r="E246" s="336">
        <v>22.64</v>
      </c>
      <c r="F246" s="336">
        <v>2</v>
      </c>
      <c r="G246" s="233">
        <v>2</v>
      </c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33"/>
      <c r="AG246" s="233"/>
      <c r="AH246" s="233"/>
      <c r="AI246" s="233"/>
      <c r="AJ246" s="233"/>
      <c r="AK246" s="233"/>
      <c r="AL246" s="233"/>
      <c r="AM246" s="233"/>
      <c r="AN246" s="95"/>
      <c r="AO246" s="233"/>
      <c r="AP246" s="233"/>
      <c r="AQ246" s="233"/>
      <c r="AR246" s="233"/>
      <c r="AS246" s="233"/>
      <c r="AT246" s="233"/>
      <c r="AU246" s="233"/>
      <c r="AV246" s="233"/>
      <c r="AW246" s="233"/>
      <c r="AX246" s="233"/>
      <c r="AY246" s="233"/>
      <c r="AZ246" s="233"/>
      <c r="BA246" s="233"/>
      <c r="BB246" s="233"/>
      <c r="BC246" s="233"/>
      <c r="BD246" s="233"/>
      <c r="BE246" s="233"/>
      <c r="BF246" s="233"/>
      <c r="BG246" s="233"/>
      <c r="BH246" s="233"/>
      <c r="BI246" s="233"/>
      <c r="BJ246" s="233"/>
      <c r="BK246" s="233"/>
      <c r="BL246" s="233"/>
      <c r="BM246" s="233"/>
      <c r="BN246" s="233"/>
      <c r="BO246" s="233"/>
      <c r="BP246" s="233"/>
      <c r="BQ246" s="233"/>
      <c r="BR246" s="233"/>
      <c r="BS246" s="233"/>
      <c r="BT246" s="233"/>
      <c r="BU246" s="233"/>
      <c r="BV246" s="233"/>
      <c r="BW246" s="233"/>
      <c r="BX246" s="233"/>
      <c r="BY246" s="233"/>
      <c r="BZ246" s="233"/>
      <c r="CA246" s="233"/>
      <c r="CB246" s="233"/>
      <c r="CC246" s="233"/>
      <c r="CD246" s="233"/>
      <c r="CE246" s="233"/>
      <c r="CF246" s="233"/>
      <c r="CG246" s="233"/>
      <c r="CH246" s="233"/>
      <c r="CI246" s="233"/>
      <c r="CJ246" s="233"/>
      <c r="CK246" s="233"/>
      <c r="CL246" s="233"/>
      <c r="CM246" s="233"/>
      <c r="CN246" s="233"/>
      <c r="CO246" s="233"/>
      <c r="CP246" s="233"/>
    </row>
    <row r="247" spans="1:94" ht="17.45" customHeight="1" x14ac:dyDescent="0.25">
      <c r="A247" s="233"/>
      <c r="B247" s="336" t="s">
        <v>474</v>
      </c>
      <c r="C247" s="336" t="s">
        <v>475</v>
      </c>
      <c r="D247" s="336"/>
      <c r="E247" s="336">
        <v>4.1900000000000004</v>
      </c>
      <c r="F247" s="336">
        <v>3</v>
      </c>
      <c r="G247" s="233">
        <v>2</v>
      </c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95"/>
      <c r="AO247" s="233"/>
      <c r="AP247" s="233"/>
      <c r="AQ247" s="233"/>
      <c r="AR247" s="233"/>
      <c r="AS247" s="233"/>
      <c r="AT247" s="233"/>
      <c r="AU247" s="233"/>
      <c r="AV247" s="233"/>
      <c r="AW247" s="233"/>
      <c r="AX247" s="233"/>
      <c r="AY247" s="233"/>
      <c r="AZ247" s="233"/>
      <c r="BA247" s="233"/>
      <c r="BB247" s="233"/>
      <c r="BC247" s="233"/>
      <c r="BD247" s="233"/>
      <c r="BE247" s="233"/>
      <c r="BF247" s="233"/>
      <c r="BG247" s="233"/>
      <c r="BH247" s="233"/>
      <c r="BI247" s="233"/>
      <c r="BJ247" s="233"/>
      <c r="BK247" s="233"/>
      <c r="BL247" s="233"/>
      <c r="BM247" s="233"/>
      <c r="BN247" s="233"/>
      <c r="BO247" s="233"/>
      <c r="BP247" s="233"/>
      <c r="BQ247" s="233"/>
      <c r="BR247" s="233"/>
      <c r="BS247" s="233"/>
      <c r="BT247" s="233"/>
      <c r="BU247" s="233"/>
      <c r="BV247" s="233"/>
      <c r="BW247" s="233"/>
      <c r="BX247" s="233"/>
      <c r="BY247" s="233"/>
      <c r="BZ247" s="233"/>
      <c r="CA247" s="233"/>
      <c r="CB247" s="233"/>
      <c r="CC247" s="233"/>
      <c r="CD247" s="233"/>
      <c r="CE247" s="233"/>
      <c r="CF247" s="233"/>
      <c r="CG247" s="233"/>
      <c r="CH247" s="233"/>
      <c r="CI247" s="233"/>
      <c r="CJ247" s="233"/>
      <c r="CK247" s="233"/>
      <c r="CL247" s="233"/>
      <c r="CM247" s="233"/>
      <c r="CN247" s="233"/>
      <c r="CO247" s="233"/>
      <c r="CP247" s="233"/>
    </row>
    <row r="248" spans="1:94" ht="17.45" customHeight="1" x14ac:dyDescent="0.25">
      <c r="A248" s="233"/>
      <c r="B248" s="336" t="s">
        <v>474</v>
      </c>
      <c r="C248" s="336" t="s">
        <v>492</v>
      </c>
      <c r="D248" s="336"/>
      <c r="E248" s="336">
        <v>242.16</v>
      </c>
      <c r="F248" s="336">
        <v>118</v>
      </c>
      <c r="G248" s="233">
        <v>118</v>
      </c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95"/>
      <c r="AO248" s="233"/>
      <c r="AP248" s="233"/>
      <c r="AQ248" s="233"/>
      <c r="AR248" s="233"/>
      <c r="AS248" s="233"/>
      <c r="AT248" s="233"/>
      <c r="AU248" s="233"/>
      <c r="AV248" s="233"/>
      <c r="AW248" s="233"/>
      <c r="AX248" s="233"/>
      <c r="AY248" s="233"/>
      <c r="AZ248" s="233"/>
      <c r="BA248" s="233"/>
      <c r="BB248" s="233"/>
      <c r="BC248" s="233"/>
      <c r="BD248" s="233"/>
      <c r="BE248" s="233"/>
      <c r="BF248" s="233"/>
      <c r="BG248" s="233"/>
      <c r="BH248" s="233"/>
      <c r="BI248" s="233"/>
      <c r="BJ248" s="233"/>
      <c r="BK248" s="233"/>
      <c r="BL248" s="233"/>
      <c r="BM248" s="233"/>
      <c r="BN248" s="233"/>
      <c r="BO248" s="233"/>
      <c r="BP248" s="233"/>
      <c r="BQ248" s="233"/>
      <c r="BR248" s="233"/>
      <c r="BS248" s="233"/>
      <c r="BT248" s="233"/>
      <c r="BU248" s="233"/>
      <c r="BV248" s="233"/>
      <c r="BW248" s="233"/>
      <c r="BX248" s="233"/>
      <c r="BY248" s="233"/>
      <c r="BZ248" s="233"/>
      <c r="CA248" s="233"/>
      <c r="CB248" s="233"/>
      <c r="CC248" s="233"/>
      <c r="CD248" s="233"/>
      <c r="CE248" s="233"/>
      <c r="CF248" s="233"/>
      <c r="CG248" s="233"/>
      <c r="CH248" s="233"/>
      <c r="CI248" s="233"/>
      <c r="CJ248" s="233"/>
      <c r="CK248" s="233"/>
      <c r="CL248" s="233"/>
      <c r="CM248" s="233"/>
      <c r="CN248" s="233"/>
      <c r="CO248" s="233"/>
      <c r="CP248" s="233"/>
    </row>
    <row r="249" spans="1:94" ht="17.45" customHeight="1" x14ac:dyDescent="0.25">
      <c r="A249" s="233"/>
      <c r="B249" s="336" t="s">
        <v>480</v>
      </c>
      <c r="C249" s="336" t="s">
        <v>475</v>
      </c>
      <c r="D249" s="336"/>
      <c r="E249" s="336">
        <v>11.32</v>
      </c>
      <c r="F249" s="336">
        <v>1</v>
      </c>
      <c r="G249" s="233">
        <v>1</v>
      </c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233"/>
      <c r="AN249" s="95"/>
      <c r="AO249" s="233"/>
      <c r="AP249" s="233"/>
      <c r="AQ249" s="233"/>
      <c r="AR249" s="233"/>
      <c r="AS249" s="233"/>
      <c r="AT249" s="233"/>
      <c r="AU249" s="233"/>
      <c r="AV249" s="233"/>
      <c r="AW249" s="233"/>
      <c r="AX249" s="233"/>
      <c r="AY249" s="233"/>
      <c r="AZ249" s="233"/>
      <c r="BA249" s="233"/>
      <c r="BB249" s="233"/>
      <c r="BC249" s="233"/>
      <c r="BD249" s="233"/>
      <c r="BE249" s="233"/>
      <c r="BF249" s="233"/>
      <c r="BG249" s="233"/>
      <c r="BH249" s="233"/>
      <c r="BI249" s="233"/>
      <c r="BJ249" s="233"/>
      <c r="BK249" s="233"/>
      <c r="BL249" s="233"/>
      <c r="BM249" s="233"/>
      <c r="BN249" s="233"/>
      <c r="BO249" s="233"/>
      <c r="BP249" s="233"/>
      <c r="BQ249" s="233"/>
      <c r="BR249" s="233"/>
      <c r="BS249" s="233"/>
      <c r="BT249" s="233"/>
      <c r="BU249" s="233"/>
      <c r="BV249" s="233"/>
      <c r="BW249" s="233"/>
      <c r="BX249" s="233"/>
      <c r="BY249" s="233"/>
      <c r="BZ249" s="233"/>
      <c r="CA249" s="233"/>
      <c r="CB249" s="233"/>
      <c r="CC249" s="233"/>
      <c r="CD249" s="233"/>
      <c r="CE249" s="233"/>
      <c r="CF249" s="233"/>
      <c r="CG249" s="233"/>
      <c r="CH249" s="233"/>
      <c r="CI249" s="233"/>
      <c r="CJ249" s="233"/>
      <c r="CK249" s="233"/>
      <c r="CL249" s="233"/>
      <c r="CM249" s="233"/>
      <c r="CN249" s="233"/>
      <c r="CO249" s="233"/>
      <c r="CP249" s="233"/>
    </row>
    <row r="250" spans="1:94" ht="17.45" customHeight="1" x14ac:dyDescent="0.25">
      <c r="A250" s="233"/>
      <c r="B250" s="336" t="s">
        <v>480</v>
      </c>
      <c r="C250" s="336" t="s">
        <v>492</v>
      </c>
      <c r="D250" s="336"/>
      <c r="E250" s="336">
        <v>237.72</v>
      </c>
      <c r="F250" s="336">
        <v>21</v>
      </c>
      <c r="G250" s="233">
        <v>21</v>
      </c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95"/>
      <c r="AO250" s="233"/>
      <c r="AP250" s="233"/>
      <c r="AQ250" s="233"/>
      <c r="AR250" s="233"/>
      <c r="AS250" s="233"/>
      <c r="AT250" s="233"/>
      <c r="AU250" s="233"/>
      <c r="AV250" s="233"/>
      <c r="AW250" s="233"/>
      <c r="AX250" s="233"/>
      <c r="AY250" s="233"/>
      <c r="AZ250" s="233"/>
      <c r="BA250" s="233"/>
      <c r="BB250" s="233"/>
      <c r="BC250" s="233"/>
      <c r="BD250" s="233"/>
      <c r="BE250" s="233"/>
      <c r="BF250" s="233"/>
      <c r="BG250" s="233"/>
      <c r="BH250" s="233"/>
      <c r="BI250" s="233"/>
      <c r="BJ250" s="233"/>
      <c r="BK250" s="233"/>
      <c r="BL250" s="233"/>
      <c r="BM250" s="233"/>
      <c r="BN250" s="233"/>
      <c r="BO250" s="233"/>
      <c r="BP250" s="233"/>
      <c r="BQ250" s="233"/>
      <c r="BR250" s="233"/>
      <c r="BS250" s="233"/>
      <c r="BT250" s="233"/>
      <c r="BU250" s="233"/>
      <c r="BV250" s="233"/>
      <c r="BW250" s="233"/>
      <c r="BX250" s="233"/>
      <c r="BY250" s="233"/>
      <c r="BZ250" s="233"/>
      <c r="CA250" s="233"/>
      <c r="CB250" s="233"/>
      <c r="CC250" s="233"/>
      <c r="CD250" s="233"/>
      <c r="CE250" s="233"/>
      <c r="CF250" s="233"/>
      <c r="CG250" s="233"/>
      <c r="CH250" s="233"/>
      <c r="CI250" s="233"/>
      <c r="CJ250" s="233"/>
      <c r="CK250" s="233"/>
      <c r="CL250" s="233"/>
      <c r="CM250" s="233"/>
      <c r="CN250" s="233"/>
      <c r="CO250" s="233"/>
      <c r="CP250" s="233"/>
    </row>
    <row r="251" spans="1:94" ht="17.45" customHeight="1" x14ac:dyDescent="0.25">
      <c r="A251" s="233"/>
      <c r="B251" s="336" t="s">
        <v>474</v>
      </c>
      <c r="C251" s="336" t="s">
        <v>475</v>
      </c>
      <c r="D251" s="336"/>
      <c r="E251" s="336">
        <v>0.27</v>
      </c>
      <c r="F251" s="336">
        <v>1</v>
      </c>
      <c r="G251" s="233">
        <v>0</v>
      </c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95"/>
      <c r="AO251" s="233"/>
      <c r="AP251" s="233"/>
      <c r="AQ251" s="233"/>
      <c r="AR251" s="233"/>
      <c r="AS251" s="233"/>
      <c r="AT251" s="233"/>
      <c r="AU251" s="233"/>
      <c r="AV251" s="233"/>
      <c r="AW251" s="233"/>
      <c r="AX251" s="233"/>
      <c r="AY251" s="233"/>
      <c r="AZ251" s="233"/>
      <c r="BA251" s="233"/>
      <c r="BB251" s="233"/>
      <c r="BC251" s="233"/>
      <c r="BD251" s="233"/>
      <c r="BE251" s="233"/>
      <c r="BF251" s="233"/>
      <c r="BG251" s="233"/>
      <c r="BH251" s="233"/>
      <c r="BI251" s="233"/>
      <c r="BJ251" s="233"/>
      <c r="BK251" s="233"/>
      <c r="BL251" s="233"/>
      <c r="BM251" s="233"/>
      <c r="BN251" s="233"/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3"/>
      <c r="BZ251" s="233"/>
      <c r="CA251" s="233"/>
      <c r="CB251" s="233"/>
      <c r="CC251" s="233"/>
      <c r="CD251" s="233"/>
      <c r="CE251" s="233"/>
      <c r="CF251" s="233"/>
      <c r="CG251" s="233"/>
      <c r="CH251" s="233"/>
      <c r="CI251" s="233"/>
      <c r="CJ251" s="233"/>
      <c r="CK251" s="233"/>
      <c r="CL251" s="233"/>
      <c r="CM251" s="233"/>
      <c r="CN251" s="233"/>
      <c r="CO251" s="233"/>
      <c r="CP251" s="233"/>
    </row>
    <row r="252" spans="1:94" ht="17.45" customHeight="1" x14ac:dyDescent="0.25">
      <c r="A252" s="233"/>
      <c r="B252" s="336" t="s">
        <v>474</v>
      </c>
      <c r="C252" s="336" t="s">
        <v>492</v>
      </c>
      <c r="D252" s="336"/>
      <c r="E252" s="336">
        <v>45.32</v>
      </c>
      <c r="F252" s="336">
        <v>22</v>
      </c>
      <c r="G252" s="233">
        <v>22</v>
      </c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  <c r="X252" s="233"/>
      <c r="Y252" s="233"/>
      <c r="Z252" s="233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233"/>
      <c r="AN252" s="95"/>
      <c r="AO252" s="233"/>
      <c r="AP252" s="233"/>
      <c r="AQ252" s="233"/>
      <c r="AR252" s="233"/>
      <c r="AS252" s="233"/>
      <c r="AT252" s="233"/>
      <c r="AU252" s="233"/>
      <c r="AV252" s="233"/>
      <c r="AW252" s="233"/>
      <c r="AX252" s="233"/>
      <c r="AY252" s="233"/>
      <c r="AZ252" s="233"/>
      <c r="BA252" s="233"/>
      <c r="BB252" s="233"/>
      <c r="BC252" s="233"/>
      <c r="BD252" s="233"/>
      <c r="BE252" s="233"/>
      <c r="BF252" s="233"/>
      <c r="BG252" s="233"/>
      <c r="BH252" s="233"/>
      <c r="BI252" s="233"/>
      <c r="BJ252" s="233"/>
      <c r="BK252" s="233"/>
      <c r="BL252" s="233"/>
      <c r="BM252" s="233"/>
      <c r="BN252" s="233"/>
      <c r="BO252" s="233"/>
      <c r="BP252" s="233"/>
      <c r="BQ252" s="233"/>
      <c r="BR252" s="233"/>
      <c r="BS252" s="233"/>
      <c r="BT252" s="233"/>
      <c r="BU252" s="233"/>
      <c r="BV252" s="233"/>
      <c r="BW252" s="233"/>
      <c r="BX252" s="233"/>
      <c r="BY252" s="233"/>
      <c r="BZ252" s="233"/>
      <c r="CA252" s="233"/>
      <c r="CB252" s="233"/>
      <c r="CC252" s="233"/>
      <c r="CD252" s="233"/>
      <c r="CE252" s="233"/>
      <c r="CF252" s="233"/>
      <c r="CG252" s="233"/>
      <c r="CH252" s="233"/>
      <c r="CI252" s="233"/>
      <c r="CJ252" s="233"/>
      <c r="CK252" s="233"/>
      <c r="CL252" s="233"/>
      <c r="CM252" s="233"/>
      <c r="CN252" s="233"/>
      <c r="CO252" s="233"/>
      <c r="CP252" s="233"/>
    </row>
    <row r="253" spans="1:94" ht="17.45" customHeight="1" x14ac:dyDescent="0.25">
      <c r="A253" s="233"/>
      <c r="B253" s="336" t="s">
        <v>474</v>
      </c>
      <c r="C253" s="336" t="s">
        <v>475</v>
      </c>
      <c r="D253" s="336"/>
      <c r="E253" s="336">
        <v>6.18</v>
      </c>
      <c r="F253" s="336">
        <v>3</v>
      </c>
      <c r="G253" s="233">
        <v>3</v>
      </c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95"/>
      <c r="AO253" s="233"/>
      <c r="AP253" s="233"/>
      <c r="AQ253" s="233"/>
      <c r="AR253" s="233"/>
      <c r="AS253" s="233"/>
      <c r="AT253" s="233"/>
      <c r="AU253" s="233"/>
      <c r="AV253" s="233"/>
      <c r="AW253" s="233"/>
      <c r="AX253" s="233"/>
      <c r="AY253" s="233"/>
      <c r="AZ253" s="233"/>
      <c r="BA253" s="233"/>
      <c r="BB253" s="233"/>
      <c r="BC253" s="233"/>
      <c r="BD253" s="233"/>
      <c r="BE253" s="233"/>
      <c r="BF253" s="233"/>
      <c r="BG253" s="233"/>
      <c r="BH253" s="233"/>
      <c r="BI253" s="233"/>
      <c r="BJ253" s="233"/>
      <c r="BK253" s="233"/>
      <c r="BL253" s="233"/>
      <c r="BM253" s="233"/>
      <c r="BN253" s="233"/>
      <c r="BO253" s="233"/>
      <c r="BP253" s="233"/>
      <c r="BQ253" s="233"/>
      <c r="BR253" s="233"/>
      <c r="BS253" s="233"/>
      <c r="BT253" s="233"/>
      <c r="BU253" s="233"/>
      <c r="BV253" s="233"/>
      <c r="BW253" s="233"/>
      <c r="BX253" s="233"/>
      <c r="BY253" s="233"/>
      <c r="BZ253" s="233"/>
      <c r="CA253" s="233"/>
      <c r="CB253" s="233"/>
      <c r="CC253" s="233"/>
      <c r="CD253" s="233"/>
      <c r="CE253" s="233"/>
      <c r="CF253" s="233"/>
      <c r="CG253" s="233"/>
      <c r="CH253" s="233"/>
      <c r="CI253" s="233"/>
      <c r="CJ253" s="233"/>
      <c r="CK253" s="233"/>
      <c r="CL253" s="233"/>
      <c r="CM253" s="233"/>
      <c r="CN253" s="233"/>
      <c r="CO253" s="233"/>
      <c r="CP253" s="233"/>
    </row>
    <row r="254" spans="1:94" ht="17.45" customHeight="1" x14ac:dyDescent="0.25">
      <c r="A254" s="233"/>
      <c r="B254" s="336" t="s">
        <v>474</v>
      </c>
      <c r="C254" s="336" t="s">
        <v>492</v>
      </c>
      <c r="D254" s="336"/>
      <c r="E254" s="336">
        <v>176.34</v>
      </c>
      <c r="F254" s="336">
        <v>88</v>
      </c>
      <c r="G254" s="233">
        <v>86</v>
      </c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95"/>
      <c r="AO254" s="233"/>
      <c r="AP254" s="233"/>
      <c r="AQ254" s="233"/>
      <c r="AR254" s="233"/>
      <c r="AS254" s="233"/>
      <c r="AT254" s="233"/>
      <c r="AU254" s="233"/>
      <c r="AV254" s="233"/>
      <c r="AW254" s="233"/>
      <c r="AX254" s="233"/>
      <c r="AY254" s="233"/>
      <c r="AZ254" s="233"/>
      <c r="BA254" s="233"/>
      <c r="BB254" s="233"/>
      <c r="BC254" s="233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  <c r="BZ254" s="233"/>
      <c r="CA254" s="233"/>
      <c r="CB254" s="233"/>
      <c r="CC254" s="233"/>
      <c r="CD254" s="233"/>
      <c r="CE254" s="233"/>
      <c r="CF254" s="233"/>
      <c r="CG254" s="233"/>
      <c r="CH254" s="233"/>
      <c r="CI254" s="233"/>
      <c r="CJ254" s="233"/>
      <c r="CK254" s="233"/>
      <c r="CL254" s="233"/>
      <c r="CM254" s="233"/>
      <c r="CN254" s="233"/>
      <c r="CO254" s="233"/>
      <c r="CP254" s="233"/>
    </row>
    <row r="255" spans="1:94" ht="17.45" customHeight="1" x14ac:dyDescent="0.25">
      <c r="A255" s="233"/>
      <c r="B255" s="336" t="s">
        <v>474</v>
      </c>
      <c r="C255" s="336" t="s">
        <v>475</v>
      </c>
      <c r="D255" s="336"/>
      <c r="E255" s="336">
        <v>8.0299999999999994</v>
      </c>
      <c r="F255" s="336">
        <v>5</v>
      </c>
      <c r="G255" s="233">
        <v>4</v>
      </c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95"/>
      <c r="AO255" s="233"/>
      <c r="AP255" s="233"/>
      <c r="AQ255" s="233"/>
      <c r="AR255" s="233"/>
      <c r="AS255" s="233"/>
      <c r="AT255" s="233"/>
      <c r="AU255" s="233"/>
      <c r="AV255" s="233"/>
      <c r="AW255" s="233"/>
      <c r="AX255" s="233"/>
      <c r="AY255" s="233"/>
      <c r="AZ255" s="233"/>
      <c r="BA255" s="233"/>
      <c r="BB255" s="233"/>
      <c r="BC255" s="233"/>
      <c r="BD255" s="233"/>
      <c r="BE255" s="233"/>
      <c r="BF255" s="233"/>
      <c r="BG255" s="233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233"/>
      <c r="BR255" s="233"/>
      <c r="BS255" s="233"/>
      <c r="BT255" s="233"/>
      <c r="BU255" s="233"/>
      <c r="BV255" s="233"/>
      <c r="BW255" s="233"/>
      <c r="BX255" s="233"/>
      <c r="BY255" s="233"/>
      <c r="BZ255" s="233"/>
      <c r="CA255" s="233"/>
      <c r="CB255" s="233"/>
      <c r="CC255" s="233"/>
      <c r="CD255" s="233"/>
      <c r="CE255" s="233"/>
      <c r="CF255" s="233"/>
      <c r="CG255" s="233"/>
      <c r="CH255" s="233"/>
      <c r="CI255" s="233"/>
      <c r="CJ255" s="233"/>
      <c r="CK255" s="233"/>
      <c r="CL255" s="233"/>
      <c r="CM255" s="233"/>
      <c r="CN255" s="233"/>
      <c r="CO255" s="233"/>
      <c r="CP255" s="233"/>
    </row>
    <row r="256" spans="1:94" ht="17.45" customHeight="1" x14ac:dyDescent="0.25">
      <c r="A256" s="233"/>
      <c r="B256" s="336" t="s">
        <v>474</v>
      </c>
      <c r="C256" s="336" t="s">
        <v>492</v>
      </c>
      <c r="D256" s="336"/>
      <c r="E256" s="336">
        <v>1445.35</v>
      </c>
      <c r="F256" s="336">
        <v>709</v>
      </c>
      <c r="G256" s="233">
        <v>702</v>
      </c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95"/>
      <c r="AO256" s="233"/>
      <c r="AP256" s="233"/>
      <c r="AQ256" s="233"/>
      <c r="AR256" s="233"/>
      <c r="AS256" s="233"/>
      <c r="AT256" s="233"/>
      <c r="AU256" s="233"/>
      <c r="AV256" s="233"/>
      <c r="AW256" s="233"/>
      <c r="AX256" s="233"/>
      <c r="AY256" s="233"/>
      <c r="AZ256" s="233"/>
      <c r="BA256" s="233"/>
      <c r="BB256" s="233"/>
      <c r="BC256" s="233"/>
      <c r="BD256" s="233"/>
      <c r="BE256" s="233"/>
      <c r="BF256" s="233"/>
      <c r="BG256" s="233"/>
      <c r="BH256" s="233"/>
      <c r="BI256" s="233"/>
      <c r="BJ256" s="233"/>
      <c r="BK256" s="233"/>
      <c r="BL256" s="233"/>
      <c r="BM256" s="233"/>
      <c r="BN256" s="233"/>
      <c r="BO256" s="233"/>
      <c r="BP256" s="233"/>
      <c r="BQ256" s="233"/>
      <c r="BR256" s="233"/>
      <c r="BS256" s="233"/>
      <c r="BT256" s="233"/>
      <c r="BU256" s="233"/>
      <c r="BV256" s="233"/>
      <c r="BW256" s="233"/>
      <c r="BX256" s="233"/>
      <c r="BY256" s="233"/>
      <c r="BZ256" s="233"/>
      <c r="CA256" s="233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3"/>
      <c r="CM256" s="233"/>
      <c r="CN256" s="233"/>
      <c r="CO256" s="233"/>
      <c r="CP256" s="233"/>
    </row>
    <row r="257" spans="1:94" ht="17.45" customHeight="1" x14ac:dyDescent="0.25">
      <c r="A257" s="233"/>
      <c r="B257" s="336" t="s">
        <v>474</v>
      </c>
      <c r="C257" s="336" t="s">
        <v>492</v>
      </c>
      <c r="D257" s="336"/>
      <c r="E257" s="336">
        <v>2.06</v>
      </c>
      <c r="F257" s="336">
        <v>1</v>
      </c>
      <c r="G257" s="233">
        <v>1</v>
      </c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95"/>
      <c r="AO257" s="233"/>
      <c r="AP257" s="233"/>
      <c r="AQ257" s="233"/>
      <c r="AR257" s="233"/>
      <c r="AS257" s="233"/>
      <c r="AT257" s="233"/>
      <c r="AU257" s="233"/>
      <c r="AV257" s="233"/>
      <c r="AW257" s="233"/>
      <c r="AX257" s="233"/>
      <c r="AY257" s="233"/>
      <c r="AZ257" s="233"/>
      <c r="BA257" s="233"/>
      <c r="BB257" s="233"/>
      <c r="BC257" s="233"/>
      <c r="BD257" s="233"/>
      <c r="BE257" s="233"/>
      <c r="BF257" s="233"/>
      <c r="BG257" s="233"/>
      <c r="BH257" s="233"/>
      <c r="BI257" s="233"/>
      <c r="BJ257" s="233"/>
      <c r="BK257" s="233"/>
      <c r="BL257" s="233"/>
      <c r="BM257" s="233"/>
      <c r="BN257" s="233"/>
      <c r="BO257" s="233"/>
      <c r="BP257" s="233"/>
      <c r="BQ257" s="233"/>
      <c r="BR257" s="233"/>
      <c r="BS257" s="233"/>
      <c r="BT257" s="233"/>
      <c r="BU257" s="233"/>
      <c r="BV257" s="233"/>
      <c r="BW257" s="233"/>
      <c r="BX257" s="233"/>
      <c r="BY257" s="233"/>
      <c r="BZ257" s="233"/>
      <c r="CA257" s="233"/>
      <c r="CB257" s="233"/>
      <c r="CC257" s="233"/>
      <c r="CD257" s="233"/>
      <c r="CE257" s="233"/>
      <c r="CF257" s="233"/>
      <c r="CG257" s="233"/>
      <c r="CH257" s="233"/>
      <c r="CI257" s="233"/>
      <c r="CJ257" s="233"/>
      <c r="CK257" s="233"/>
      <c r="CL257" s="233"/>
      <c r="CM257" s="233"/>
      <c r="CN257" s="233"/>
      <c r="CO257" s="233"/>
      <c r="CP257" s="233"/>
    </row>
    <row r="258" spans="1:94" ht="17.45" customHeight="1" x14ac:dyDescent="0.25">
      <c r="A258" s="233"/>
      <c r="B258" s="336" t="s">
        <v>474</v>
      </c>
      <c r="C258" s="336" t="s">
        <v>492</v>
      </c>
      <c r="D258" s="336"/>
      <c r="E258" s="336">
        <v>2.06</v>
      </c>
      <c r="F258" s="336">
        <v>1</v>
      </c>
      <c r="G258" s="233">
        <v>1</v>
      </c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95"/>
      <c r="AO258" s="233"/>
      <c r="AP258" s="233"/>
      <c r="AQ258" s="233"/>
      <c r="AR258" s="233"/>
      <c r="AS258" s="233"/>
      <c r="AT258" s="233"/>
      <c r="AU258" s="233"/>
      <c r="AV258" s="233"/>
      <c r="AW258" s="233"/>
      <c r="AX258" s="233"/>
      <c r="AY258" s="233"/>
      <c r="AZ258" s="233"/>
      <c r="BA258" s="233"/>
      <c r="BB258" s="233"/>
      <c r="BC258" s="233"/>
      <c r="BD258" s="233"/>
      <c r="BE258" s="233"/>
      <c r="BF258" s="233"/>
      <c r="BG258" s="233"/>
      <c r="BH258" s="233"/>
      <c r="BI258" s="233"/>
      <c r="BJ258" s="233"/>
      <c r="BK258" s="233"/>
      <c r="BL258" s="233"/>
      <c r="BM258" s="233"/>
      <c r="BN258" s="233"/>
      <c r="BO258" s="233"/>
      <c r="BP258" s="233"/>
      <c r="BQ258" s="233"/>
      <c r="BR258" s="233"/>
      <c r="BS258" s="233"/>
      <c r="BT258" s="233"/>
      <c r="BU258" s="233"/>
      <c r="BV258" s="233"/>
      <c r="BW258" s="233"/>
      <c r="BX258" s="233"/>
      <c r="BY258" s="233"/>
      <c r="BZ258" s="233"/>
      <c r="CA258" s="233"/>
      <c r="CB258" s="233"/>
      <c r="CC258" s="233"/>
      <c r="CD258" s="233"/>
      <c r="CE258" s="233"/>
      <c r="CF258" s="233"/>
      <c r="CG258" s="233"/>
      <c r="CH258" s="233"/>
      <c r="CI258" s="233"/>
      <c r="CJ258" s="233"/>
      <c r="CK258" s="233"/>
      <c r="CL258" s="233"/>
      <c r="CM258" s="233"/>
      <c r="CN258" s="233"/>
      <c r="CO258" s="233"/>
      <c r="CP258" s="233"/>
    </row>
    <row r="259" spans="1:94" ht="17.45" customHeight="1" x14ac:dyDescent="0.25">
      <c r="A259" s="233"/>
      <c r="B259" s="336" t="s">
        <v>480</v>
      </c>
      <c r="C259" s="336" t="s">
        <v>492</v>
      </c>
      <c r="D259" s="336"/>
      <c r="E259" s="336">
        <v>11.32</v>
      </c>
      <c r="F259" s="336">
        <v>1</v>
      </c>
      <c r="G259" s="233">
        <v>1</v>
      </c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3"/>
      <c r="AK259" s="233"/>
      <c r="AL259" s="233"/>
      <c r="AM259" s="233"/>
      <c r="AN259" s="95"/>
      <c r="AO259" s="233"/>
      <c r="AP259" s="233"/>
      <c r="AQ259" s="233"/>
      <c r="AR259" s="233"/>
      <c r="AS259" s="233"/>
      <c r="AT259" s="233"/>
      <c r="AU259" s="233"/>
      <c r="AV259" s="233"/>
      <c r="AW259" s="233"/>
      <c r="AX259" s="233"/>
      <c r="AY259" s="233"/>
      <c r="AZ259" s="233"/>
      <c r="BA259" s="233"/>
      <c r="BB259" s="233"/>
      <c r="BC259" s="233"/>
      <c r="BD259" s="233"/>
      <c r="BE259" s="233"/>
      <c r="BF259" s="233"/>
      <c r="BG259" s="233"/>
      <c r="BH259" s="233"/>
      <c r="BI259" s="233"/>
      <c r="BJ259" s="233"/>
      <c r="BK259" s="233"/>
      <c r="BL259" s="233"/>
      <c r="BM259" s="233"/>
      <c r="BN259" s="233"/>
      <c r="BO259" s="233"/>
      <c r="BP259" s="233"/>
      <c r="BQ259" s="233"/>
      <c r="BR259" s="233"/>
      <c r="BS259" s="233"/>
      <c r="BT259" s="233"/>
      <c r="BU259" s="233"/>
      <c r="BV259" s="233"/>
      <c r="BW259" s="233"/>
      <c r="BX259" s="233"/>
      <c r="BY259" s="233"/>
      <c r="BZ259" s="233"/>
      <c r="CA259" s="233"/>
      <c r="CB259" s="233"/>
      <c r="CC259" s="233"/>
      <c r="CD259" s="233"/>
      <c r="CE259" s="233"/>
      <c r="CF259" s="233"/>
      <c r="CG259" s="233"/>
      <c r="CH259" s="233"/>
      <c r="CI259" s="233"/>
      <c r="CJ259" s="233"/>
      <c r="CK259" s="233"/>
      <c r="CL259" s="233"/>
      <c r="CM259" s="233"/>
      <c r="CN259" s="233"/>
      <c r="CO259" s="233"/>
      <c r="CP259" s="233"/>
    </row>
    <row r="260" spans="1:94" ht="17.45" customHeight="1" x14ac:dyDescent="0.25">
      <c r="A260" s="233"/>
      <c r="B260" s="336" t="s">
        <v>478</v>
      </c>
      <c r="C260" s="336" t="s">
        <v>492</v>
      </c>
      <c r="D260" s="336">
        <v>4</v>
      </c>
      <c r="E260" s="336">
        <v>13.88</v>
      </c>
      <c r="F260" s="336"/>
      <c r="G260" s="233">
        <v>4</v>
      </c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95"/>
      <c r="AO260" s="233"/>
      <c r="AP260" s="233"/>
      <c r="AQ260" s="233"/>
      <c r="AR260" s="233"/>
      <c r="AS260" s="233"/>
      <c r="AT260" s="233"/>
      <c r="AU260" s="233"/>
      <c r="AV260" s="233"/>
      <c r="AW260" s="233"/>
      <c r="AX260" s="233"/>
      <c r="AY260" s="233"/>
      <c r="AZ260" s="233"/>
      <c r="BA260" s="233"/>
      <c r="BB260" s="233"/>
      <c r="BC260" s="233"/>
      <c r="BD260" s="233"/>
      <c r="BE260" s="233"/>
      <c r="BF260" s="233"/>
      <c r="BG260" s="233"/>
      <c r="BH260" s="233"/>
      <c r="BI260" s="233"/>
      <c r="BJ260" s="233"/>
      <c r="BK260" s="233"/>
      <c r="BL260" s="233"/>
      <c r="BM260" s="233"/>
      <c r="BN260" s="233"/>
      <c r="BO260" s="233"/>
      <c r="BP260" s="233"/>
      <c r="BQ260" s="233"/>
      <c r="BR260" s="233"/>
      <c r="BS260" s="233"/>
      <c r="BT260" s="233"/>
      <c r="BU260" s="233"/>
      <c r="BV260" s="233"/>
      <c r="BW260" s="233"/>
      <c r="BX260" s="233"/>
      <c r="BY260" s="233"/>
      <c r="BZ260" s="233"/>
      <c r="CA260" s="233"/>
      <c r="CB260" s="233"/>
      <c r="CC260" s="233"/>
      <c r="CD260" s="233"/>
      <c r="CE260" s="233"/>
      <c r="CF260" s="233"/>
      <c r="CG260" s="233"/>
      <c r="CH260" s="233"/>
      <c r="CI260" s="233"/>
      <c r="CJ260" s="233"/>
      <c r="CK260" s="233"/>
      <c r="CL260" s="233"/>
      <c r="CM260" s="233"/>
      <c r="CN260" s="233"/>
      <c r="CO260" s="233"/>
      <c r="CP260" s="233"/>
    </row>
    <row r="261" spans="1:94" ht="17.45" customHeight="1" x14ac:dyDescent="0.25">
      <c r="A261" s="233"/>
      <c r="B261" s="336" t="s">
        <v>480</v>
      </c>
      <c r="C261" s="336" t="s">
        <v>492</v>
      </c>
      <c r="D261" s="336"/>
      <c r="E261" s="336">
        <v>45.28</v>
      </c>
      <c r="F261" s="336">
        <v>4</v>
      </c>
      <c r="G261" s="233">
        <v>4</v>
      </c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233"/>
      <c r="AN261" s="95"/>
      <c r="AO261" s="233"/>
      <c r="AP261" s="233"/>
      <c r="AQ261" s="233"/>
      <c r="AR261" s="233"/>
      <c r="AS261" s="233"/>
      <c r="AT261" s="233"/>
      <c r="AU261" s="233"/>
      <c r="AV261" s="233"/>
      <c r="AW261" s="233"/>
      <c r="AX261" s="233"/>
      <c r="AY261" s="233"/>
      <c r="AZ261" s="233"/>
      <c r="BA261" s="233"/>
      <c r="BB261" s="233"/>
      <c r="BC261" s="233"/>
      <c r="BD261" s="233"/>
      <c r="BE261" s="233"/>
      <c r="BF261" s="233"/>
      <c r="BG261" s="233"/>
      <c r="BH261" s="233"/>
      <c r="BI261" s="233"/>
      <c r="BJ261" s="233"/>
      <c r="BK261" s="233"/>
      <c r="BL261" s="233"/>
      <c r="BM261" s="233"/>
      <c r="BN261" s="233"/>
      <c r="BO261" s="233"/>
      <c r="BP261" s="233"/>
      <c r="BQ261" s="233"/>
      <c r="BR261" s="233"/>
      <c r="BS261" s="233"/>
      <c r="BT261" s="233"/>
      <c r="BU261" s="233"/>
      <c r="BV261" s="233"/>
      <c r="BW261" s="233"/>
      <c r="BX261" s="233"/>
      <c r="BY261" s="233"/>
      <c r="BZ261" s="233"/>
      <c r="CA261" s="233"/>
      <c r="CB261" s="233"/>
      <c r="CC261" s="233"/>
      <c r="CD261" s="233"/>
      <c r="CE261" s="233"/>
      <c r="CF261" s="233"/>
      <c r="CG261" s="233"/>
      <c r="CH261" s="233"/>
      <c r="CI261" s="233"/>
      <c r="CJ261" s="233"/>
      <c r="CK261" s="233"/>
      <c r="CL261" s="233"/>
      <c r="CM261" s="233"/>
      <c r="CN261" s="233"/>
      <c r="CO261" s="233"/>
      <c r="CP261" s="233"/>
    </row>
    <row r="262" spans="1:94" ht="17.45" customHeight="1" x14ac:dyDescent="0.25">
      <c r="A262" s="233"/>
      <c r="B262" s="336" t="s">
        <v>477</v>
      </c>
      <c r="C262" s="336" t="s">
        <v>492</v>
      </c>
      <c r="D262" s="336"/>
      <c r="E262" s="336">
        <v>140.66</v>
      </c>
      <c r="F262" s="336">
        <v>13</v>
      </c>
      <c r="G262" s="233">
        <v>13</v>
      </c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233"/>
      <c r="AK262" s="233"/>
      <c r="AL262" s="233"/>
      <c r="AM262" s="233"/>
      <c r="AN262" s="95"/>
      <c r="AO262" s="233"/>
      <c r="AP262" s="233"/>
      <c r="AQ262" s="233"/>
      <c r="AR262" s="233"/>
      <c r="AS262" s="233"/>
      <c r="AT262" s="233"/>
      <c r="AU262" s="233"/>
      <c r="AV262" s="233"/>
      <c r="AW262" s="233"/>
      <c r="AX262" s="233"/>
      <c r="AY262" s="233"/>
      <c r="AZ262" s="233"/>
      <c r="BA262" s="233"/>
      <c r="BB262" s="233"/>
      <c r="BC262" s="233"/>
      <c r="BD262" s="233"/>
      <c r="BE262" s="233"/>
      <c r="BF262" s="233"/>
      <c r="BG262" s="233"/>
      <c r="BH262" s="233"/>
      <c r="BI262" s="233"/>
      <c r="BJ262" s="233"/>
      <c r="BK262" s="233"/>
      <c r="BL262" s="233"/>
      <c r="BM262" s="233"/>
      <c r="BN262" s="233"/>
      <c r="BO262" s="233"/>
      <c r="BP262" s="233"/>
      <c r="BQ262" s="233"/>
      <c r="BR262" s="233"/>
      <c r="BS262" s="233"/>
      <c r="BT262" s="233"/>
      <c r="BU262" s="233"/>
      <c r="BV262" s="233"/>
      <c r="BW262" s="233"/>
      <c r="BX262" s="233"/>
      <c r="BY262" s="233"/>
      <c r="BZ262" s="233"/>
      <c r="CA262" s="233"/>
      <c r="CB262" s="233"/>
      <c r="CC262" s="233"/>
      <c r="CD262" s="233"/>
      <c r="CE262" s="233"/>
      <c r="CF262" s="233"/>
      <c r="CG262" s="233"/>
      <c r="CH262" s="233"/>
      <c r="CI262" s="233"/>
      <c r="CJ262" s="233"/>
      <c r="CK262" s="233"/>
      <c r="CL262" s="233"/>
      <c r="CM262" s="233"/>
      <c r="CN262" s="233"/>
      <c r="CO262" s="233"/>
      <c r="CP262" s="233"/>
    </row>
    <row r="263" spans="1:94" ht="17.45" customHeight="1" x14ac:dyDescent="0.25">
      <c r="A263" s="233"/>
      <c r="B263" s="336" t="s">
        <v>481</v>
      </c>
      <c r="C263" s="336" t="s">
        <v>492</v>
      </c>
      <c r="D263" s="336"/>
      <c r="E263" s="336">
        <v>426.03</v>
      </c>
      <c r="F263" s="336">
        <v>33</v>
      </c>
      <c r="G263" s="233">
        <v>33</v>
      </c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3"/>
      <c r="AN263" s="95"/>
      <c r="AO263" s="233"/>
      <c r="AP263" s="233"/>
      <c r="AQ263" s="233"/>
      <c r="AR263" s="233"/>
      <c r="AS263" s="233"/>
      <c r="AT263" s="233"/>
      <c r="AU263" s="233"/>
      <c r="AV263" s="233"/>
      <c r="AW263" s="233"/>
      <c r="AX263" s="233"/>
      <c r="AY263" s="233"/>
      <c r="AZ263" s="233"/>
      <c r="BA263" s="233"/>
      <c r="BB263" s="233"/>
      <c r="BC263" s="233"/>
      <c r="BD263" s="233"/>
      <c r="BE263" s="233"/>
      <c r="BF263" s="233"/>
      <c r="BG263" s="233"/>
      <c r="BH263" s="233"/>
      <c r="BI263" s="233"/>
      <c r="BJ263" s="233"/>
      <c r="BK263" s="233"/>
      <c r="BL263" s="233"/>
      <c r="BM263" s="233"/>
      <c r="BN263" s="233"/>
      <c r="BO263" s="233"/>
      <c r="BP263" s="233"/>
      <c r="BQ263" s="233"/>
      <c r="BR263" s="233"/>
      <c r="BS263" s="233"/>
      <c r="BT263" s="233"/>
      <c r="BU263" s="233"/>
      <c r="BV263" s="233"/>
      <c r="BW263" s="233"/>
      <c r="BX263" s="233"/>
      <c r="BY263" s="233"/>
      <c r="BZ263" s="233"/>
      <c r="CA263" s="233"/>
      <c r="CB263" s="233"/>
      <c r="CC263" s="233"/>
      <c r="CD263" s="233"/>
      <c r="CE263" s="233"/>
      <c r="CF263" s="233"/>
      <c r="CG263" s="233"/>
      <c r="CH263" s="233"/>
      <c r="CI263" s="233"/>
      <c r="CJ263" s="233"/>
      <c r="CK263" s="233"/>
      <c r="CL263" s="233"/>
      <c r="CM263" s="233"/>
      <c r="CN263" s="233"/>
      <c r="CO263" s="233"/>
      <c r="CP263" s="233"/>
    </row>
    <row r="264" spans="1:94" ht="17.45" customHeight="1" x14ac:dyDescent="0.25">
      <c r="A264" s="233"/>
      <c r="B264" s="336" t="s">
        <v>478</v>
      </c>
      <c r="C264" s="336" t="s">
        <v>492</v>
      </c>
      <c r="D264" s="336">
        <v>6</v>
      </c>
      <c r="E264" s="336">
        <v>20.82</v>
      </c>
      <c r="F264" s="336"/>
      <c r="G264" s="233">
        <v>6</v>
      </c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  <c r="V264" s="233"/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33"/>
      <c r="AG264" s="233"/>
      <c r="AH264" s="233"/>
      <c r="AI264" s="233"/>
      <c r="AJ264" s="233"/>
      <c r="AK264" s="233"/>
      <c r="AL264" s="233"/>
      <c r="AM264" s="233"/>
      <c r="AN264" s="95"/>
      <c r="AO264" s="233"/>
      <c r="AP264" s="233"/>
      <c r="AQ264" s="233"/>
      <c r="AR264" s="233"/>
      <c r="AS264" s="233"/>
      <c r="AT264" s="233"/>
      <c r="AU264" s="233"/>
      <c r="AV264" s="233"/>
      <c r="AW264" s="233"/>
      <c r="AX264" s="233"/>
      <c r="AY264" s="233"/>
      <c r="AZ264" s="233"/>
      <c r="BA264" s="233"/>
      <c r="BB264" s="233"/>
      <c r="BC264" s="233"/>
      <c r="BD264" s="233"/>
      <c r="BE264" s="233"/>
      <c r="BF264" s="233"/>
      <c r="BG264" s="233"/>
      <c r="BH264" s="233"/>
      <c r="BI264" s="233"/>
      <c r="BJ264" s="233"/>
      <c r="BK264" s="233"/>
      <c r="BL264" s="233"/>
      <c r="BM264" s="233"/>
      <c r="BN264" s="233"/>
      <c r="BO264" s="233"/>
      <c r="BP264" s="233"/>
      <c r="BQ264" s="233"/>
      <c r="BR264" s="233"/>
      <c r="BS264" s="233"/>
      <c r="BT264" s="233"/>
      <c r="BU264" s="233"/>
      <c r="BV264" s="233"/>
      <c r="BW264" s="233"/>
      <c r="BX264" s="233"/>
      <c r="BY264" s="233"/>
      <c r="BZ264" s="233"/>
      <c r="CA264" s="233"/>
      <c r="CB264" s="233"/>
      <c r="CC264" s="233"/>
      <c r="CD264" s="233"/>
      <c r="CE264" s="233"/>
      <c r="CF264" s="233"/>
      <c r="CG264" s="233"/>
      <c r="CH264" s="233"/>
      <c r="CI264" s="233"/>
      <c r="CJ264" s="233"/>
      <c r="CK264" s="233"/>
      <c r="CL264" s="233"/>
      <c r="CM264" s="233"/>
      <c r="CN264" s="233"/>
      <c r="CO264" s="233"/>
      <c r="CP264" s="233"/>
    </row>
    <row r="265" spans="1:94" ht="17.45" customHeight="1" x14ac:dyDescent="0.25">
      <c r="A265" s="233"/>
      <c r="B265" s="336" t="s">
        <v>482</v>
      </c>
      <c r="C265" s="336" t="s">
        <v>492</v>
      </c>
      <c r="D265" s="336">
        <v>33</v>
      </c>
      <c r="E265" s="336">
        <v>123.09</v>
      </c>
      <c r="F265" s="336"/>
      <c r="G265" s="233">
        <v>33</v>
      </c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  <c r="V265" s="233"/>
      <c r="W265" s="233"/>
      <c r="X265" s="233"/>
      <c r="Y265" s="233"/>
      <c r="Z265" s="233"/>
      <c r="AA265" s="233"/>
      <c r="AB265" s="233"/>
      <c r="AC265" s="233"/>
      <c r="AD265" s="233"/>
      <c r="AE265" s="233"/>
      <c r="AF265" s="233"/>
      <c r="AG265" s="233"/>
      <c r="AH265" s="233"/>
      <c r="AI265" s="233"/>
      <c r="AJ265" s="233"/>
      <c r="AK265" s="233"/>
      <c r="AL265" s="233"/>
      <c r="AM265" s="233"/>
      <c r="AN265" s="95"/>
      <c r="AO265" s="233"/>
      <c r="AP265" s="233"/>
      <c r="AQ265" s="233"/>
      <c r="AR265" s="233"/>
      <c r="AS265" s="233"/>
      <c r="AT265" s="233"/>
      <c r="AU265" s="233"/>
      <c r="AV265" s="233"/>
      <c r="AW265" s="233"/>
      <c r="AX265" s="233"/>
      <c r="AY265" s="233"/>
      <c r="AZ265" s="233"/>
      <c r="BA265" s="233"/>
      <c r="BB265" s="233"/>
      <c r="BC265" s="233"/>
      <c r="BD265" s="233"/>
      <c r="BE265" s="233"/>
      <c r="BF265" s="233"/>
      <c r="BG265" s="233"/>
      <c r="BH265" s="233"/>
      <c r="BI265" s="233"/>
      <c r="BJ265" s="233"/>
      <c r="BK265" s="233"/>
      <c r="BL265" s="233"/>
      <c r="BM265" s="233"/>
      <c r="BN265" s="233"/>
      <c r="BO265" s="233"/>
      <c r="BP265" s="233"/>
      <c r="BQ265" s="233"/>
      <c r="BR265" s="233"/>
      <c r="BS265" s="233"/>
      <c r="BT265" s="233"/>
      <c r="BU265" s="233"/>
      <c r="BV265" s="233"/>
      <c r="BW265" s="233"/>
      <c r="BX265" s="233"/>
      <c r="BY265" s="233"/>
      <c r="BZ265" s="233"/>
      <c r="CA265" s="233"/>
      <c r="CB265" s="233"/>
      <c r="CC265" s="233"/>
      <c r="CD265" s="233"/>
      <c r="CE265" s="233"/>
      <c r="CF265" s="233"/>
      <c r="CG265" s="233"/>
      <c r="CH265" s="233"/>
      <c r="CI265" s="233"/>
      <c r="CJ265" s="233"/>
      <c r="CK265" s="233"/>
      <c r="CL265" s="233"/>
      <c r="CM265" s="233"/>
      <c r="CN265" s="233"/>
      <c r="CO265" s="233"/>
      <c r="CP265" s="233"/>
    </row>
    <row r="266" spans="1:94" ht="18" x14ac:dyDescent="0.25">
      <c r="A266" s="233"/>
      <c r="B266" s="336" t="s">
        <v>483</v>
      </c>
      <c r="C266" s="336" t="s">
        <v>492</v>
      </c>
      <c r="D266" s="336">
        <v>7</v>
      </c>
      <c r="E266" s="336">
        <v>24.92</v>
      </c>
      <c r="F266" s="336"/>
      <c r="G266" s="233">
        <v>7</v>
      </c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  <c r="X266" s="233"/>
      <c r="Y266" s="233"/>
      <c r="Z266" s="233"/>
      <c r="AA266" s="233"/>
      <c r="AB266" s="233"/>
      <c r="AC266" s="233"/>
      <c r="AD266" s="233"/>
      <c r="AE266" s="233"/>
      <c r="AF266" s="233"/>
      <c r="AG266" s="233"/>
      <c r="AH266" s="233"/>
      <c r="AI266" s="233"/>
      <c r="AJ266" s="233"/>
      <c r="AK266" s="233"/>
      <c r="AL266" s="233"/>
      <c r="AM266" s="233"/>
      <c r="AN266" s="95"/>
      <c r="AO266" s="233"/>
      <c r="AP266" s="233"/>
      <c r="AQ266" s="233"/>
      <c r="AR266" s="233"/>
      <c r="AS266" s="233"/>
      <c r="AT266" s="233"/>
      <c r="AU266" s="233"/>
      <c r="AV266" s="233"/>
      <c r="AW266" s="233"/>
      <c r="AX266" s="233"/>
      <c r="AY266" s="233"/>
      <c r="AZ266" s="233"/>
      <c r="BA266" s="233"/>
      <c r="BB266" s="233"/>
      <c r="BC266" s="233"/>
      <c r="BD266" s="233"/>
      <c r="BE266" s="233"/>
      <c r="BF266" s="233"/>
      <c r="BG266" s="233"/>
      <c r="BH266" s="233"/>
      <c r="BI266" s="233"/>
      <c r="BJ266" s="233"/>
      <c r="BK266" s="233"/>
      <c r="BL266" s="233"/>
      <c r="BM266" s="233"/>
      <c r="BN266" s="233"/>
      <c r="BO266" s="233"/>
      <c r="BP266" s="233"/>
      <c r="BQ266" s="233"/>
      <c r="BR266" s="233"/>
      <c r="BS266" s="233"/>
      <c r="BT266" s="233"/>
      <c r="BU266" s="233"/>
      <c r="BV266" s="233"/>
      <c r="BW266" s="233"/>
      <c r="BX266" s="233"/>
      <c r="BY266" s="233"/>
      <c r="BZ266" s="233"/>
      <c r="CA266" s="233"/>
      <c r="CB266" s="233"/>
      <c r="CC266" s="233"/>
      <c r="CD266" s="233"/>
      <c r="CE266" s="233"/>
      <c r="CF266" s="233"/>
      <c r="CG266" s="233"/>
      <c r="CH266" s="233"/>
      <c r="CI266" s="233"/>
      <c r="CJ266" s="233"/>
      <c r="CK266" s="233"/>
      <c r="CL266" s="233"/>
      <c r="CM266" s="233"/>
      <c r="CN266" s="233"/>
      <c r="CO266" s="233"/>
      <c r="CP266" s="233"/>
    </row>
    <row r="267" spans="1:94" ht="17.45" customHeight="1" x14ac:dyDescent="0.25">
      <c r="A267" s="233"/>
      <c r="B267" s="336" t="s">
        <v>477</v>
      </c>
      <c r="C267" s="336" t="s">
        <v>492</v>
      </c>
      <c r="D267" s="336"/>
      <c r="E267" s="336">
        <v>789.86</v>
      </c>
      <c r="F267" s="336">
        <v>73</v>
      </c>
      <c r="G267" s="233">
        <v>73</v>
      </c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  <c r="V267" s="233"/>
      <c r="W267" s="233"/>
      <c r="X267" s="233"/>
      <c r="Y267" s="233"/>
      <c r="Z267" s="233"/>
      <c r="AA267" s="233"/>
      <c r="AB267" s="233"/>
      <c r="AC267" s="233"/>
      <c r="AD267" s="233"/>
      <c r="AE267" s="233"/>
      <c r="AF267" s="233"/>
      <c r="AG267" s="233"/>
      <c r="AH267" s="233"/>
      <c r="AI267" s="233"/>
      <c r="AJ267" s="233"/>
      <c r="AK267" s="233"/>
      <c r="AL267" s="233"/>
      <c r="AM267" s="233"/>
      <c r="AN267" s="95"/>
      <c r="AO267" s="233"/>
      <c r="AP267" s="233"/>
      <c r="AQ267" s="233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3"/>
      <c r="BB267" s="233"/>
      <c r="BC267" s="233"/>
      <c r="BD267" s="233"/>
      <c r="BE267" s="233"/>
      <c r="BF267" s="233"/>
      <c r="BG267" s="233"/>
      <c r="BH267" s="233"/>
      <c r="BI267" s="233"/>
      <c r="BJ267" s="233"/>
      <c r="BK267" s="233"/>
      <c r="BL267" s="233"/>
      <c r="BM267" s="233"/>
      <c r="BN267" s="233"/>
      <c r="BO267" s="233"/>
      <c r="BP267" s="233"/>
      <c r="BQ267" s="233"/>
      <c r="BR267" s="233"/>
      <c r="BS267" s="233"/>
      <c r="BT267" s="233"/>
      <c r="BU267" s="233"/>
      <c r="BV267" s="233"/>
      <c r="BW267" s="233"/>
      <c r="BX267" s="233"/>
      <c r="BY267" s="233"/>
      <c r="BZ267" s="233"/>
      <c r="CA267" s="233"/>
      <c r="CB267" s="233"/>
      <c r="CC267" s="233"/>
      <c r="CD267" s="233"/>
      <c r="CE267" s="233"/>
      <c r="CF267" s="233"/>
      <c r="CG267" s="233"/>
      <c r="CH267" s="233"/>
      <c r="CI267" s="233"/>
      <c r="CJ267" s="233"/>
      <c r="CK267" s="233"/>
      <c r="CL267" s="233"/>
      <c r="CM267" s="233"/>
      <c r="CN267" s="233"/>
      <c r="CO267" s="233"/>
      <c r="CP267" s="233"/>
    </row>
    <row r="268" spans="1:94" ht="17.45" customHeight="1" x14ac:dyDescent="0.25">
      <c r="A268" s="233"/>
      <c r="B268" s="336" t="s">
        <v>481</v>
      </c>
      <c r="C268" s="336" t="s">
        <v>492</v>
      </c>
      <c r="D268" s="336"/>
      <c r="E268" s="336">
        <v>2130.15</v>
      </c>
      <c r="F268" s="336">
        <v>165</v>
      </c>
      <c r="G268" s="233">
        <v>165</v>
      </c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  <c r="V268" s="233"/>
      <c r="W268" s="233"/>
      <c r="X268" s="233"/>
      <c r="Y268" s="233"/>
      <c r="Z268" s="233"/>
      <c r="AA268" s="233"/>
      <c r="AB268" s="233"/>
      <c r="AC268" s="233"/>
      <c r="AD268" s="233"/>
      <c r="AE268" s="233"/>
      <c r="AF268" s="233"/>
      <c r="AG268" s="233"/>
      <c r="AH268" s="233"/>
      <c r="AI268" s="233"/>
      <c r="AJ268" s="233"/>
      <c r="AK268" s="233"/>
      <c r="AL268" s="233"/>
      <c r="AM268" s="233"/>
      <c r="AN268" s="95"/>
      <c r="AO268" s="233"/>
      <c r="AP268" s="233"/>
      <c r="AQ268" s="233"/>
      <c r="AR268" s="233"/>
      <c r="AS268" s="233"/>
      <c r="AT268" s="233"/>
      <c r="AU268" s="233"/>
      <c r="AV268" s="233"/>
      <c r="AW268" s="233"/>
      <c r="AX268" s="233"/>
      <c r="AY268" s="233"/>
      <c r="AZ268" s="233"/>
      <c r="BA268" s="233"/>
      <c r="BB268" s="233"/>
      <c r="BC268" s="233"/>
      <c r="BD268" s="233"/>
      <c r="BE268" s="233"/>
      <c r="BF268" s="233"/>
      <c r="BG268" s="233"/>
      <c r="BH268" s="233"/>
      <c r="BI268" s="233"/>
      <c r="BJ268" s="233"/>
      <c r="BK268" s="233"/>
      <c r="BL268" s="233"/>
      <c r="BM268" s="233"/>
      <c r="BN268" s="233"/>
      <c r="BO268" s="233"/>
      <c r="BP268" s="233"/>
      <c r="BQ268" s="233"/>
      <c r="BR268" s="233"/>
      <c r="BS268" s="233"/>
      <c r="BT268" s="233"/>
      <c r="BU268" s="233"/>
      <c r="BV268" s="233"/>
      <c r="BW268" s="233"/>
      <c r="BX268" s="233"/>
      <c r="BY268" s="233"/>
      <c r="BZ268" s="233"/>
      <c r="CA268" s="233"/>
      <c r="CB268" s="233"/>
      <c r="CC268" s="233"/>
      <c r="CD268" s="233"/>
      <c r="CE268" s="233"/>
      <c r="CF268" s="233"/>
      <c r="CG268" s="233"/>
      <c r="CH268" s="233"/>
      <c r="CI268" s="233"/>
      <c r="CJ268" s="233"/>
      <c r="CK268" s="233"/>
      <c r="CL268" s="233"/>
      <c r="CM268" s="233"/>
      <c r="CN268" s="233"/>
      <c r="CO268" s="233"/>
      <c r="CP268" s="233"/>
    </row>
    <row r="269" spans="1:94" ht="17.45" customHeight="1" x14ac:dyDescent="0.25">
      <c r="A269" s="233"/>
      <c r="B269" s="336" t="s">
        <v>478</v>
      </c>
      <c r="C269" s="336" t="s">
        <v>492</v>
      </c>
      <c r="D269" s="336">
        <v>15</v>
      </c>
      <c r="E269" s="336">
        <v>52.05</v>
      </c>
      <c r="F269" s="336"/>
      <c r="G269" s="233">
        <v>15</v>
      </c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  <c r="X269" s="233"/>
      <c r="Y269" s="233"/>
      <c r="Z269" s="233"/>
      <c r="AA269" s="233"/>
      <c r="AB269" s="233"/>
      <c r="AC269" s="233"/>
      <c r="AD269" s="233"/>
      <c r="AE269" s="233"/>
      <c r="AF269" s="233"/>
      <c r="AG269" s="233"/>
      <c r="AH269" s="233"/>
      <c r="AI269" s="233"/>
      <c r="AJ269" s="233"/>
      <c r="AK269" s="233"/>
      <c r="AL269" s="233"/>
      <c r="AM269" s="233"/>
      <c r="AN269" s="95"/>
      <c r="AO269" s="233"/>
      <c r="AP269" s="233"/>
      <c r="AQ269" s="233"/>
      <c r="AR269" s="233"/>
      <c r="AS269" s="233"/>
      <c r="AT269" s="233"/>
      <c r="AU269" s="233"/>
      <c r="AV269" s="233"/>
      <c r="AW269" s="233"/>
      <c r="AX269" s="233"/>
      <c r="AY269" s="233"/>
      <c r="AZ269" s="233"/>
      <c r="BA269" s="233"/>
      <c r="BB269" s="233"/>
      <c r="BC269" s="233"/>
      <c r="BD269" s="233"/>
      <c r="BE269" s="233"/>
      <c r="BF269" s="233"/>
      <c r="BG269" s="233"/>
      <c r="BH269" s="233"/>
      <c r="BI269" s="233"/>
      <c r="BJ269" s="233"/>
      <c r="BK269" s="233"/>
      <c r="BL269" s="233"/>
      <c r="BM269" s="233"/>
      <c r="BN269" s="233"/>
      <c r="BO269" s="233"/>
      <c r="BP269" s="233"/>
      <c r="BQ269" s="233"/>
      <c r="BR269" s="233"/>
      <c r="BS269" s="233"/>
      <c r="BT269" s="233"/>
      <c r="BU269" s="233"/>
      <c r="BV269" s="233"/>
      <c r="BW269" s="233"/>
      <c r="BX269" s="233"/>
      <c r="BY269" s="233"/>
      <c r="BZ269" s="233"/>
      <c r="CA269" s="233"/>
      <c r="CB269" s="233"/>
      <c r="CC269" s="233"/>
      <c r="CD269" s="233"/>
      <c r="CE269" s="233"/>
      <c r="CF269" s="233"/>
      <c r="CG269" s="233"/>
      <c r="CH269" s="233"/>
      <c r="CI269" s="233"/>
      <c r="CJ269" s="233"/>
      <c r="CK269" s="233"/>
      <c r="CL269" s="233"/>
      <c r="CM269" s="233"/>
      <c r="CN269" s="233"/>
      <c r="CO269" s="233"/>
      <c r="CP269" s="233"/>
    </row>
    <row r="270" spans="1:94" ht="17.45" customHeight="1" x14ac:dyDescent="0.25">
      <c r="A270" s="233"/>
      <c r="B270" s="336" t="s">
        <v>482</v>
      </c>
      <c r="C270" s="336" t="s">
        <v>492</v>
      </c>
      <c r="D270" s="336">
        <v>78</v>
      </c>
      <c r="E270" s="336">
        <v>290.94</v>
      </c>
      <c r="F270" s="336"/>
      <c r="G270" s="233">
        <v>78</v>
      </c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33"/>
      <c r="Z270" s="233"/>
      <c r="AA270" s="233"/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233"/>
      <c r="AN270" s="95"/>
      <c r="AO270" s="233"/>
      <c r="AP270" s="233"/>
      <c r="AQ270" s="233"/>
      <c r="AR270" s="233"/>
      <c r="AS270" s="233"/>
      <c r="AT270" s="233"/>
      <c r="AU270" s="233"/>
      <c r="AV270" s="233"/>
      <c r="AW270" s="233"/>
      <c r="AX270" s="233"/>
      <c r="AY270" s="233"/>
      <c r="AZ270" s="233"/>
      <c r="BA270" s="233"/>
      <c r="BB270" s="233"/>
      <c r="BC270" s="233"/>
      <c r="BD270" s="233"/>
      <c r="BE270" s="233"/>
      <c r="BF270" s="233"/>
      <c r="BG270" s="233"/>
      <c r="BH270" s="233"/>
      <c r="BI270" s="233"/>
      <c r="BJ270" s="233"/>
      <c r="BK270" s="233"/>
      <c r="BL270" s="233"/>
      <c r="BM270" s="233"/>
      <c r="BN270" s="233"/>
      <c r="BO270" s="233"/>
      <c r="BP270" s="233"/>
      <c r="BQ270" s="233"/>
      <c r="BR270" s="233"/>
      <c r="BS270" s="233"/>
      <c r="BT270" s="233"/>
      <c r="BU270" s="233"/>
      <c r="BV270" s="233"/>
      <c r="BW270" s="233"/>
      <c r="BX270" s="233"/>
      <c r="BY270" s="233"/>
      <c r="BZ270" s="233"/>
      <c r="CA270" s="233"/>
      <c r="CB270" s="233"/>
      <c r="CC270" s="233"/>
      <c r="CD270" s="233"/>
      <c r="CE270" s="233"/>
      <c r="CF270" s="233"/>
      <c r="CG270" s="233"/>
      <c r="CH270" s="233"/>
      <c r="CI270" s="233"/>
      <c r="CJ270" s="233"/>
      <c r="CK270" s="233"/>
      <c r="CL270" s="233"/>
      <c r="CM270" s="233"/>
      <c r="CN270" s="233"/>
      <c r="CO270" s="233"/>
      <c r="CP270" s="233"/>
    </row>
    <row r="271" spans="1:94" ht="18" x14ac:dyDescent="0.25">
      <c r="A271" s="233"/>
      <c r="B271" s="336" t="s">
        <v>484</v>
      </c>
      <c r="C271" s="336" t="s">
        <v>492</v>
      </c>
      <c r="D271" s="336">
        <v>126</v>
      </c>
      <c r="E271" s="336">
        <v>448.56</v>
      </c>
      <c r="F271" s="336"/>
      <c r="G271" s="233">
        <v>126</v>
      </c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  <c r="X271" s="233"/>
      <c r="Y271" s="233"/>
      <c r="Z271" s="233"/>
      <c r="AA271" s="233"/>
      <c r="AB271" s="233"/>
      <c r="AC271" s="233"/>
      <c r="AD271" s="233"/>
      <c r="AE271" s="233"/>
      <c r="AF271" s="233"/>
      <c r="AG271" s="233"/>
      <c r="AH271" s="233"/>
      <c r="AI271" s="233"/>
      <c r="AJ271" s="233"/>
      <c r="AK271" s="233"/>
      <c r="AL271" s="233"/>
      <c r="AM271" s="233"/>
      <c r="AN271" s="95"/>
      <c r="AO271" s="233"/>
      <c r="AP271" s="233"/>
      <c r="AQ271" s="233"/>
      <c r="AR271" s="233"/>
      <c r="AS271" s="233"/>
      <c r="AT271" s="233"/>
      <c r="AU271" s="233"/>
      <c r="AV271" s="233"/>
      <c r="AW271" s="233"/>
      <c r="AX271" s="233"/>
      <c r="AY271" s="233"/>
      <c r="AZ271" s="233"/>
      <c r="BA271" s="233"/>
      <c r="BB271" s="233"/>
      <c r="BC271" s="233"/>
      <c r="BD271" s="233"/>
      <c r="BE271" s="233"/>
      <c r="BF271" s="233"/>
      <c r="BG271" s="233"/>
      <c r="BH271" s="233"/>
      <c r="BI271" s="233"/>
      <c r="BJ271" s="233"/>
      <c r="BK271" s="233"/>
      <c r="BL271" s="233"/>
      <c r="BM271" s="233"/>
      <c r="BN271" s="233"/>
      <c r="BO271" s="233"/>
      <c r="BP271" s="233"/>
      <c r="BQ271" s="233"/>
      <c r="BR271" s="233"/>
      <c r="BS271" s="233"/>
      <c r="BT271" s="233"/>
      <c r="BU271" s="233"/>
      <c r="BV271" s="233"/>
      <c r="BW271" s="233"/>
      <c r="BX271" s="233"/>
      <c r="BY271" s="233"/>
      <c r="BZ271" s="233"/>
      <c r="CA271" s="233"/>
      <c r="CB271" s="233"/>
      <c r="CC271" s="233"/>
      <c r="CD271" s="233"/>
      <c r="CE271" s="233"/>
      <c r="CF271" s="233"/>
      <c r="CG271" s="233"/>
      <c r="CH271" s="233"/>
      <c r="CI271" s="233"/>
      <c r="CJ271" s="233"/>
      <c r="CK271" s="233"/>
      <c r="CL271" s="233"/>
      <c r="CM271" s="233"/>
      <c r="CN271" s="233"/>
      <c r="CO271" s="233"/>
      <c r="CP271" s="233"/>
    </row>
    <row r="272" spans="1:94" ht="18" x14ac:dyDescent="0.25">
      <c r="A272" s="233"/>
      <c r="B272" s="336" t="s">
        <v>483</v>
      </c>
      <c r="C272" s="336" t="s">
        <v>492</v>
      </c>
      <c r="D272" s="336">
        <v>19</v>
      </c>
      <c r="E272" s="336">
        <v>67.64</v>
      </c>
      <c r="F272" s="336"/>
      <c r="G272" s="233">
        <v>19</v>
      </c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  <c r="X272" s="233"/>
      <c r="Y272" s="233"/>
      <c r="Z272" s="233"/>
      <c r="AA272" s="233"/>
      <c r="AB272" s="233"/>
      <c r="AC272" s="233"/>
      <c r="AD272" s="233"/>
      <c r="AE272" s="233"/>
      <c r="AF272" s="233"/>
      <c r="AG272" s="233"/>
      <c r="AH272" s="233"/>
      <c r="AI272" s="233"/>
      <c r="AJ272" s="233"/>
      <c r="AK272" s="233"/>
      <c r="AL272" s="233"/>
      <c r="AM272" s="233"/>
      <c r="AN272" s="95"/>
      <c r="AO272" s="233"/>
      <c r="AP272" s="233"/>
      <c r="AQ272" s="233"/>
      <c r="AR272" s="233"/>
      <c r="AS272" s="233"/>
      <c r="AT272" s="233"/>
      <c r="AU272" s="233"/>
      <c r="AV272" s="233"/>
      <c r="AW272" s="233"/>
      <c r="AX272" s="233"/>
      <c r="AY272" s="233"/>
      <c r="AZ272" s="233"/>
      <c r="BA272" s="233"/>
      <c r="BB272" s="233"/>
      <c r="BC272" s="233"/>
      <c r="BD272" s="233"/>
      <c r="BE272" s="233"/>
      <c r="BF272" s="233"/>
      <c r="BG272" s="233"/>
      <c r="BH272" s="233"/>
      <c r="BI272" s="233"/>
      <c r="BJ272" s="233"/>
      <c r="BK272" s="233"/>
      <c r="BL272" s="233"/>
      <c r="BM272" s="233"/>
      <c r="BN272" s="233"/>
      <c r="BO272" s="233"/>
      <c r="BP272" s="233"/>
      <c r="BQ272" s="233"/>
      <c r="BR272" s="233"/>
      <c r="BS272" s="233"/>
      <c r="BT272" s="233"/>
      <c r="BU272" s="233"/>
      <c r="BV272" s="233"/>
      <c r="BW272" s="233"/>
      <c r="BX272" s="233"/>
      <c r="BY272" s="233"/>
      <c r="BZ272" s="233"/>
      <c r="CA272" s="233"/>
      <c r="CB272" s="233"/>
      <c r="CC272" s="233"/>
      <c r="CD272" s="233"/>
      <c r="CE272" s="233"/>
      <c r="CF272" s="233"/>
      <c r="CG272" s="233"/>
      <c r="CH272" s="233"/>
      <c r="CI272" s="233"/>
      <c r="CJ272" s="233"/>
      <c r="CK272" s="233"/>
      <c r="CL272" s="233"/>
      <c r="CM272" s="233"/>
      <c r="CN272" s="233"/>
      <c r="CO272" s="233"/>
      <c r="CP272" s="233"/>
    </row>
    <row r="273" spans="1:94" ht="17.45" customHeight="1" x14ac:dyDescent="0.25">
      <c r="A273" s="233"/>
      <c r="B273" s="336" t="s">
        <v>477</v>
      </c>
      <c r="C273" s="336" t="s">
        <v>492</v>
      </c>
      <c r="D273" s="336"/>
      <c r="E273" s="336">
        <v>432.8</v>
      </c>
      <c r="F273" s="336">
        <v>40</v>
      </c>
      <c r="G273" s="233">
        <v>40</v>
      </c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  <c r="V273" s="233"/>
      <c r="W273" s="233"/>
      <c r="X273" s="233"/>
      <c r="Y273" s="233"/>
      <c r="Z273" s="233"/>
      <c r="AA273" s="233"/>
      <c r="AB273" s="233"/>
      <c r="AC273" s="233"/>
      <c r="AD273" s="233"/>
      <c r="AE273" s="233"/>
      <c r="AF273" s="233"/>
      <c r="AG273" s="233"/>
      <c r="AH273" s="233"/>
      <c r="AI273" s="233"/>
      <c r="AJ273" s="233"/>
      <c r="AK273" s="233"/>
      <c r="AL273" s="233"/>
      <c r="AM273" s="233"/>
      <c r="AN273" s="95"/>
      <c r="AO273" s="233"/>
      <c r="AP273" s="233"/>
      <c r="AQ273" s="233"/>
      <c r="AR273" s="233"/>
      <c r="AS273" s="233"/>
      <c r="AT273" s="233"/>
      <c r="AU273" s="233"/>
      <c r="AV273" s="233"/>
      <c r="AW273" s="233"/>
      <c r="AX273" s="233"/>
      <c r="AY273" s="233"/>
      <c r="AZ273" s="233"/>
      <c r="BA273" s="233"/>
      <c r="BB273" s="233"/>
      <c r="BC273" s="233"/>
      <c r="BD273" s="233"/>
      <c r="BE273" s="233"/>
      <c r="BF273" s="233"/>
      <c r="BG273" s="233"/>
      <c r="BH273" s="233"/>
      <c r="BI273" s="233"/>
      <c r="BJ273" s="233"/>
      <c r="BK273" s="233"/>
      <c r="BL273" s="233"/>
      <c r="BM273" s="233"/>
      <c r="BN273" s="233"/>
      <c r="BO273" s="233"/>
      <c r="BP273" s="233"/>
      <c r="BQ273" s="233"/>
      <c r="BR273" s="233"/>
      <c r="BS273" s="233"/>
      <c r="BT273" s="233"/>
      <c r="BU273" s="233"/>
      <c r="BV273" s="233"/>
      <c r="BW273" s="233"/>
      <c r="BX273" s="233"/>
      <c r="BY273" s="233"/>
      <c r="BZ273" s="233"/>
      <c r="CA273" s="233"/>
      <c r="CB273" s="233"/>
      <c r="CC273" s="233"/>
      <c r="CD273" s="233"/>
      <c r="CE273" s="233"/>
      <c r="CF273" s="233"/>
      <c r="CG273" s="233"/>
      <c r="CH273" s="233"/>
      <c r="CI273" s="233"/>
      <c r="CJ273" s="233"/>
      <c r="CK273" s="233"/>
      <c r="CL273" s="233"/>
      <c r="CM273" s="233"/>
      <c r="CN273" s="233"/>
      <c r="CO273" s="233"/>
      <c r="CP273" s="233"/>
    </row>
    <row r="274" spans="1:94" ht="17.45" customHeight="1" x14ac:dyDescent="0.25">
      <c r="A274" s="233"/>
      <c r="B274" s="336" t="s">
        <v>481</v>
      </c>
      <c r="C274" s="336" t="s">
        <v>492</v>
      </c>
      <c r="D274" s="336"/>
      <c r="E274" s="336">
        <v>335.66</v>
      </c>
      <c r="F274" s="336">
        <v>26</v>
      </c>
      <c r="G274" s="233">
        <v>26</v>
      </c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  <c r="X274" s="233"/>
      <c r="Y274" s="233"/>
      <c r="Z274" s="233"/>
      <c r="AA274" s="233"/>
      <c r="AB274" s="233"/>
      <c r="AC274" s="233"/>
      <c r="AD274" s="233"/>
      <c r="AE274" s="233"/>
      <c r="AF274" s="233"/>
      <c r="AG274" s="233"/>
      <c r="AH274" s="233"/>
      <c r="AI274" s="233"/>
      <c r="AJ274" s="233"/>
      <c r="AK274" s="233"/>
      <c r="AL274" s="233"/>
      <c r="AM274" s="233"/>
      <c r="AN274" s="95"/>
      <c r="AO274" s="233"/>
      <c r="AP274" s="233"/>
      <c r="AQ274" s="233"/>
      <c r="AR274" s="233"/>
      <c r="AS274" s="233"/>
      <c r="AT274" s="233"/>
      <c r="AU274" s="233"/>
      <c r="AV274" s="233"/>
      <c r="AW274" s="233"/>
      <c r="AX274" s="233"/>
      <c r="AY274" s="233"/>
      <c r="AZ274" s="233"/>
      <c r="BA274" s="233"/>
      <c r="BB274" s="233"/>
      <c r="BC274" s="233"/>
      <c r="BD274" s="233"/>
      <c r="BE274" s="233"/>
      <c r="BF274" s="233"/>
      <c r="BG274" s="233"/>
      <c r="BH274" s="233"/>
      <c r="BI274" s="233"/>
      <c r="BJ274" s="233"/>
      <c r="BK274" s="233"/>
      <c r="BL274" s="233"/>
      <c r="BM274" s="233"/>
      <c r="BN274" s="233"/>
      <c r="BO274" s="233"/>
      <c r="BP274" s="233"/>
      <c r="BQ274" s="233"/>
      <c r="BR274" s="233"/>
      <c r="BS274" s="233"/>
      <c r="BT274" s="233"/>
      <c r="BU274" s="233"/>
      <c r="BV274" s="233"/>
      <c r="BW274" s="233"/>
      <c r="BX274" s="233"/>
      <c r="BY274" s="233"/>
      <c r="BZ274" s="233"/>
      <c r="CA274" s="233"/>
      <c r="CB274" s="233"/>
      <c r="CC274" s="233"/>
      <c r="CD274" s="233"/>
      <c r="CE274" s="233"/>
      <c r="CF274" s="233"/>
      <c r="CG274" s="233"/>
      <c r="CH274" s="233"/>
      <c r="CI274" s="233"/>
      <c r="CJ274" s="233"/>
      <c r="CK274" s="233"/>
      <c r="CL274" s="233"/>
      <c r="CM274" s="233"/>
      <c r="CN274" s="233"/>
      <c r="CO274" s="233"/>
      <c r="CP274" s="233"/>
    </row>
    <row r="275" spans="1:94" ht="17.45" customHeight="1" x14ac:dyDescent="0.25">
      <c r="A275" s="233"/>
      <c r="B275" s="336" t="s">
        <v>478</v>
      </c>
      <c r="C275" s="336" t="s">
        <v>492</v>
      </c>
      <c r="D275" s="336">
        <v>5</v>
      </c>
      <c r="E275" s="336">
        <v>17.350000000000001</v>
      </c>
      <c r="F275" s="336"/>
      <c r="G275" s="233">
        <v>5</v>
      </c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  <c r="V275" s="233"/>
      <c r="W275" s="233"/>
      <c r="X275" s="233"/>
      <c r="Y275" s="233"/>
      <c r="Z275" s="233"/>
      <c r="AA275" s="233"/>
      <c r="AB275" s="233"/>
      <c r="AC275" s="233"/>
      <c r="AD275" s="233"/>
      <c r="AE275" s="233"/>
      <c r="AF275" s="233"/>
      <c r="AG275" s="233"/>
      <c r="AH275" s="233"/>
      <c r="AI275" s="233"/>
      <c r="AJ275" s="233"/>
      <c r="AK275" s="233"/>
      <c r="AL275" s="233"/>
      <c r="AM275" s="233"/>
      <c r="AN275" s="95"/>
      <c r="AO275" s="233"/>
      <c r="AP275" s="233"/>
      <c r="AQ275" s="233"/>
      <c r="AR275" s="233"/>
      <c r="AS275" s="233"/>
      <c r="AT275" s="233"/>
      <c r="AU275" s="233"/>
      <c r="AV275" s="233"/>
      <c r="AW275" s="233"/>
      <c r="AX275" s="233"/>
      <c r="AY275" s="233"/>
      <c r="AZ275" s="233"/>
      <c r="BA275" s="233"/>
      <c r="BB275" s="233"/>
      <c r="BC275" s="233"/>
      <c r="BD275" s="233"/>
      <c r="BE275" s="233"/>
      <c r="BF275" s="233"/>
      <c r="BG275" s="233"/>
      <c r="BH275" s="233"/>
      <c r="BI275" s="233"/>
      <c r="BJ275" s="233"/>
      <c r="BK275" s="233"/>
      <c r="BL275" s="233"/>
      <c r="BM275" s="233"/>
      <c r="BN275" s="233"/>
      <c r="BO275" s="233"/>
      <c r="BP275" s="233"/>
      <c r="BQ275" s="233"/>
      <c r="BR275" s="233"/>
      <c r="BS275" s="233"/>
      <c r="BT275" s="233"/>
      <c r="BU275" s="233"/>
      <c r="BV275" s="233"/>
      <c r="BW275" s="233"/>
      <c r="BX275" s="233"/>
      <c r="BY275" s="233"/>
      <c r="BZ275" s="233"/>
      <c r="CA275" s="233"/>
      <c r="CB275" s="233"/>
      <c r="CC275" s="233"/>
      <c r="CD275" s="233"/>
      <c r="CE275" s="233"/>
      <c r="CF275" s="233"/>
      <c r="CG275" s="233"/>
      <c r="CH275" s="233"/>
      <c r="CI275" s="233"/>
      <c r="CJ275" s="233"/>
      <c r="CK275" s="233"/>
      <c r="CL275" s="233"/>
      <c r="CM275" s="233"/>
      <c r="CN275" s="233"/>
      <c r="CO275" s="233"/>
      <c r="CP275" s="233"/>
    </row>
    <row r="276" spans="1:94" ht="17.45" customHeight="1" x14ac:dyDescent="0.25">
      <c r="A276" s="233"/>
      <c r="B276" s="336" t="s">
        <v>482</v>
      </c>
      <c r="C276" s="336" t="s">
        <v>492</v>
      </c>
      <c r="D276" s="336">
        <v>30</v>
      </c>
      <c r="E276" s="336">
        <v>111.9</v>
      </c>
      <c r="F276" s="336"/>
      <c r="G276" s="233">
        <v>30</v>
      </c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33"/>
      <c r="AG276" s="233"/>
      <c r="AH276" s="233"/>
      <c r="AI276" s="233"/>
      <c r="AJ276" s="233"/>
      <c r="AK276" s="233"/>
      <c r="AL276" s="233"/>
      <c r="AM276" s="233"/>
      <c r="AN276" s="95"/>
      <c r="AO276" s="233"/>
      <c r="AP276" s="233"/>
      <c r="AQ276" s="233"/>
      <c r="AR276" s="233"/>
      <c r="AS276" s="233"/>
      <c r="AT276" s="233"/>
      <c r="AU276" s="233"/>
      <c r="AV276" s="233"/>
      <c r="AW276" s="233"/>
      <c r="AX276" s="233"/>
      <c r="AY276" s="233"/>
      <c r="AZ276" s="233"/>
      <c r="BA276" s="233"/>
      <c r="BB276" s="233"/>
      <c r="BC276" s="233"/>
      <c r="BD276" s="233"/>
      <c r="BE276" s="233"/>
      <c r="BF276" s="233"/>
      <c r="BG276" s="233"/>
      <c r="BH276" s="233"/>
      <c r="BI276" s="233"/>
      <c r="BJ276" s="233"/>
      <c r="BK276" s="233"/>
      <c r="BL276" s="233"/>
      <c r="BM276" s="233"/>
      <c r="BN276" s="233"/>
      <c r="BO276" s="233"/>
      <c r="BP276" s="233"/>
      <c r="BQ276" s="233"/>
      <c r="BR276" s="233"/>
      <c r="BS276" s="233"/>
      <c r="BT276" s="233"/>
      <c r="BU276" s="233"/>
      <c r="BV276" s="233"/>
      <c r="BW276" s="233"/>
      <c r="BX276" s="233"/>
      <c r="BY276" s="233"/>
      <c r="BZ276" s="233"/>
      <c r="CA276" s="233"/>
      <c r="CB276" s="233"/>
      <c r="CC276" s="233"/>
      <c r="CD276" s="233"/>
      <c r="CE276" s="233"/>
      <c r="CF276" s="233"/>
      <c r="CG276" s="233"/>
      <c r="CH276" s="233"/>
      <c r="CI276" s="233"/>
      <c r="CJ276" s="233"/>
      <c r="CK276" s="233"/>
      <c r="CL276" s="233"/>
      <c r="CM276" s="233"/>
      <c r="CN276" s="233"/>
      <c r="CO276" s="233"/>
      <c r="CP276" s="233"/>
    </row>
    <row r="277" spans="1:94" ht="18" x14ac:dyDescent="0.25">
      <c r="A277" s="233"/>
      <c r="B277" s="336" t="s">
        <v>484</v>
      </c>
      <c r="C277" s="336" t="s">
        <v>492</v>
      </c>
      <c r="D277" s="336">
        <v>26</v>
      </c>
      <c r="E277" s="336">
        <v>92.56</v>
      </c>
      <c r="F277" s="336"/>
      <c r="G277" s="233">
        <v>26</v>
      </c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33"/>
      <c r="AA277" s="233"/>
      <c r="AB277" s="233"/>
      <c r="AC277" s="233"/>
      <c r="AD277" s="233"/>
      <c r="AE277" s="233"/>
      <c r="AF277" s="233"/>
      <c r="AG277" s="233"/>
      <c r="AH277" s="233"/>
      <c r="AI277" s="233"/>
      <c r="AJ277" s="233"/>
      <c r="AK277" s="233"/>
      <c r="AL277" s="233"/>
      <c r="AM277" s="233"/>
      <c r="AN277" s="95"/>
      <c r="AO277" s="233"/>
      <c r="AP277" s="233"/>
      <c r="AQ277" s="233"/>
      <c r="AR277" s="233"/>
      <c r="AS277" s="233"/>
      <c r="AT277" s="233"/>
      <c r="AU277" s="233"/>
      <c r="AV277" s="233"/>
      <c r="AW277" s="233"/>
      <c r="AX277" s="233"/>
      <c r="AY277" s="233"/>
      <c r="AZ277" s="233"/>
      <c r="BA277" s="233"/>
      <c r="BB277" s="233"/>
      <c r="BC277" s="233"/>
      <c r="BD277" s="233"/>
      <c r="BE277" s="233"/>
      <c r="BF277" s="233"/>
      <c r="BG277" s="233"/>
      <c r="BH277" s="233"/>
      <c r="BI277" s="233"/>
      <c r="BJ277" s="233"/>
      <c r="BK277" s="233"/>
      <c r="BL277" s="233"/>
      <c r="BM277" s="233"/>
      <c r="BN277" s="233"/>
      <c r="BO277" s="233"/>
      <c r="BP277" s="233"/>
      <c r="BQ277" s="233"/>
      <c r="BR277" s="233"/>
      <c r="BS277" s="233"/>
      <c r="BT277" s="233"/>
      <c r="BU277" s="233"/>
      <c r="BV277" s="233"/>
      <c r="BW277" s="233"/>
      <c r="BX277" s="233"/>
      <c r="BY277" s="233"/>
      <c r="BZ277" s="233"/>
      <c r="CA277" s="233"/>
      <c r="CB277" s="233"/>
      <c r="CC277" s="233"/>
      <c r="CD277" s="233"/>
      <c r="CE277" s="233"/>
      <c r="CF277" s="233"/>
      <c r="CG277" s="233"/>
      <c r="CH277" s="233"/>
      <c r="CI277" s="233"/>
      <c r="CJ277" s="233"/>
      <c r="CK277" s="233"/>
      <c r="CL277" s="233"/>
      <c r="CM277" s="233"/>
      <c r="CN277" s="233"/>
      <c r="CO277" s="233"/>
      <c r="CP277" s="233"/>
    </row>
    <row r="278" spans="1:94" ht="17.45" customHeight="1" x14ac:dyDescent="0.25">
      <c r="A278" s="233"/>
      <c r="B278" s="336" t="s">
        <v>477</v>
      </c>
      <c r="C278" s="336" t="s">
        <v>492</v>
      </c>
      <c r="D278" s="336"/>
      <c r="E278" s="336">
        <v>313.77999999999997</v>
      </c>
      <c r="F278" s="336">
        <v>29</v>
      </c>
      <c r="G278" s="233">
        <v>29</v>
      </c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33"/>
      <c r="AA278" s="233"/>
      <c r="AB278" s="233"/>
      <c r="AC278" s="233"/>
      <c r="AD278" s="233"/>
      <c r="AE278" s="233"/>
      <c r="AF278" s="233"/>
      <c r="AG278" s="233"/>
      <c r="AH278" s="233"/>
      <c r="AI278" s="233"/>
      <c r="AJ278" s="233"/>
      <c r="AK278" s="233"/>
      <c r="AL278" s="233"/>
      <c r="AM278" s="233"/>
      <c r="AN278" s="95"/>
      <c r="AO278" s="233"/>
      <c r="AP278" s="233"/>
      <c r="AQ278" s="233"/>
      <c r="AR278" s="233"/>
      <c r="AS278" s="233"/>
      <c r="AT278" s="233"/>
      <c r="AU278" s="233"/>
      <c r="AV278" s="233"/>
      <c r="AW278" s="233"/>
      <c r="AX278" s="233"/>
      <c r="AY278" s="233"/>
      <c r="AZ278" s="233"/>
      <c r="BA278" s="233"/>
      <c r="BB278" s="233"/>
      <c r="BC278" s="233"/>
      <c r="BD278" s="233"/>
      <c r="BE278" s="233"/>
      <c r="BF278" s="233"/>
      <c r="BG278" s="233"/>
      <c r="BH278" s="233"/>
      <c r="BI278" s="233"/>
      <c r="BJ278" s="233"/>
      <c r="BK278" s="233"/>
      <c r="BL278" s="233"/>
      <c r="BM278" s="233"/>
      <c r="BN278" s="233"/>
      <c r="BO278" s="233"/>
      <c r="BP278" s="233"/>
      <c r="BQ278" s="233"/>
      <c r="BR278" s="233"/>
      <c r="BS278" s="233"/>
      <c r="BT278" s="233"/>
      <c r="BU278" s="233"/>
      <c r="BV278" s="233"/>
      <c r="BW278" s="233"/>
      <c r="BX278" s="233"/>
      <c r="BY278" s="233"/>
      <c r="BZ278" s="233"/>
      <c r="CA278" s="233"/>
      <c r="CB278" s="233"/>
      <c r="CC278" s="233"/>
      <c r="CD278" s="233"/>
      <c r="CE278" s="233"/>
      <c r="CF278" s="233"/>
      <c r="CG278" s="233"/>
      <c r="CH278" s="233"/>
      <c r="CI278" s="233"/>
      <c r="CJ278" s="233"/>
      <c r="CK278" s="233"/>
      <c r="CL278" s="233"/>
      <c r="CM278" s="233"/>
      <c r="CN278" s="233"/>
      <c r="CO278" s="233"/>
      <c r="CP278" s="233"/>
    </row>
    <row r="279" spans="1:94" ht="17.45" customHeight="1" x14ac:dyDescent="0.25">
      <c r="A279" s="233"/>
      <c r="B279" s="336" t="s">
        <v>481</v>
      </c>
      <c r="C279" s="336" t="s">
        <v>492</v>
      </c>
      <c r="D279" s="336"/>
      <c r="E279" s="336">
        <v>684.23</v>
      </c>
      <c r="F279" s="336">
        <v>53</v>
      </c>
      <c r="G279" s="233">
        <v>53</v>
      </c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  <c r="V279" s="233"/>
      <c r="W279" s="233"/>
      <c r="X279" s="233"/>
      <c r="Y279" s="233"/>
      <c r="Z279" s="233"/>
      <c r="AA279" s="233"/>
      <c r="AB279" s="233"/>
      <c r="AC279" s="233"/>
      <c r="AD279" s="233"/>
      <c r="AE279" s="233"/>
      <c r="AF279" s="233"/>
      <c r="AG279" s="233"/>
      <c r="AH279" s="233"/>
      <c r="AI279" s="233"/>
      <c r="AJ279" s="233"/>
      <c r="AK279" s="233"/>
      <c r="AL279" s="233"/>
      <c r="AM279" s="233"/>
      <c r="AN279" s="95"/>
      <c r="AO279" s="233"/>
      <c r="AP279" s="233"/>
      <c r="AQ279" s="233"/>
      <c r="AR279" s="233"/>
      <c r="AS279" s="233"/>
      <c r="AT279" s="233"/>
      <c r="AU279" s="233"/>
      <c r="AV279" s="233"/>
      <c r="AW279" s="233"/>
      <c r="AX279" s="233"/>
      <c r="AY279" s="233"/>
      <c r="AZ279" s="233"/>
      <c r="BA279" s="233"/>
      <c r="BB279" s="233"/>
      <c r="BC279" s="233"/>
      <c r="BD279" s="233"/>
      <c r="BE279" s="233"/>
      <c r="BF279" s="233"/>
      <c r="BG279" s="233"/>
      <c r="BH279" s="233"/>
      <c r="BI279" s="233"/>
      <c r="BJ279" s="233"/>
      <c r="BK279" s="233"/>
      <c r="BL279" s="233"/>
      <c r="BM279" s="233"/>
      <c r="BN279" s="233"/>
      <c r="BO279" s="233"/>
      <c r="BP279" s="233"/>
      <c r="BQ279" s="233"/>
      <c r="BR279" s="233"/>
      <c r="BS279" s="233"/>
      <c r="BT279" s="233"/>
      <c r="BU279" s="233"/>
      <c r="BV279" s="233"/>
      <c r="BW279" s="233"/>
      <c r="BX279" s="233"/>
      <c r="BY279" s="233"/>
      <c r="BZ279" s="233"/>
      <c r="CA279" s="233"/>
      <c r="CB279" s="233"/>
      <c r="CC279" s="233"/>
      <c r="CD279" s="233"/>
      <c r="CE279" s="233"/>
      <c r="CF279" s="233"/>
      <c r="CG279" s="233"/>
      <c r="CH279" s="233"/>
      <c r="CI279" s="233"/>
      <c r="CJ279" s="233"/>
      <c r="CK279" s="233"/>
      <c r="CL279" s="233"/>
      <c r="CM279" s="233"/>
      <c r="CN279" s="233"/>
      <c r="CO279" s="233"/>
      <c r="CP279" s="233"/>
    </row>
    <row r="280" spans="1:94" ht="17.45" customHeight="1" x14ac:dyDescent="0.25">
      <c r="A280" s="233"/>
      <c r="B280" s="336" t="s">
        <v>482</v>
      </c>
      <c r="C280" s="336" t="s">
        <v>492</v>
      </c>
      <c r="D280" s="336">
        <v>34</v>
      </c>
      <c r="E280" s="336">
        <v>126.82</v>
      </c>
      <c r="F280" s="336"/>
      <c r="G280" s="233">
        <v>34</v>
      </c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  <c r="V280" s="233"/>
      <c r="W280" s="233"/>
      <c r="X280" s="233"/>
      <c r="Y280" s="233"/>
      <c r="Z280" s="233"/>
      <c r="AA280" s="233"/>
      <c r="AB280" s="233"/>
      <c r="AC280" s="233"/>
      <c r="AD280" s="233"/>
      <c r="AE280" s="233"/>
      <c r="AF280" s="233"/>
      <c r="AG280" s="233"/>
      <c r="AH280" s="233"/>
      <c r="AI280" s="233"/>
      <c r="AJ280" s="233"/>
      <c r="AK280" s="233"/>
      <c r="AL280" s="233"/>
      <c r="AM280" s="233"/>
      <c r="AN280" s="95"/>
      <c r="AO280" s="233"/>
      <c r="AP280" s="233"/>
      <c r="AQ280" s="233"/>
      <c r="AR280" s="233"/>
      <c r="AS280" s="233"/>
      <c r="AT280" s="233"/>
      <c r="AU280" s="233"/>
      <c r="AV280" s="233"/>
      <c r="AW280" s="233"/>
      <c r="AX280" s="233"/>
      <c r="AY280" s="233"/>
      <c r="AZ280" s="233"/>
      <c r="BA280" s="233"/>
      <c r="BB280" s="233"/>
      <c r="BC280" s="233"/>
      <c r="BD280" s="233"/>
      <c r="BE280" s="233"/>
      <c r="BF280" s="233"/>
      <c r="BG280" s="233"/>
      <c r="BH280" s="233"/>
      <c r="BI280" s="233"/>
      <c r="BJ280" s="233"/>
      <c r="BK280" s="233"/>
      <c r="BL280" s="233"/>
      <c r="BM280" s="233"/>
      <c r="BN280" s="233"/>
      <c r="BO280" s="233"/>
      <c r="BP280" s="233"/>
      <c r="BQ280" s="233"/>
      <c r="BR280" s="233"/>
      <c r="BS280" s="233"/>
      <c r="BT280" s="233"/>
      <c r="BU280" s="233"/>
      <c r="BV280" s="233"/>
      <c r="BW280" s="233"/>
      <c r="BX280" s="233"/>
      <c r="BY280" s="233"/>
      <c r="BZ280" s="233"/>
      <c r="CA280" s="233"/>
      <c r="CB280" s="233"/>
      <c r="CC280" s="233"/>
      <c r="CD280" s="233"/>
      <c r="CE280" s="233"/>
      <c r="CF280" s="233"/>
      <c r="CG280" s="233"/>
      <c r="CH280" s="233"/>
      <c r="CI280" s="233"/>
      <c r="CJ280" s="233"/>
      <c r="CK280" s="233"/>
      <c r="CL280" s="233"/>
      <c r="CM280" s="233"/>
      <c r="CN280" s="233"/>
      <c r="CO280" s="233"/>
      <c r="CP280" s="233"/>
    </row>
    <row r="281" spans="1:94" ht="18" x14ac:dyDescent="0.25">
      <c r="A281" s="233"/>
      <c r="B281" s="336" t="s">
        <v>484</v>
      </c>
      <c r="C281" s="336" t="s">
        <v>492</v>
      </c>
      <c r="D281" s="336">
        <v>27</v>
      </c>
      <c r="E281" s="336">
        <v>96.12</v>
      </c>
      <c r="F281" s="336"/>
      <c r="G281" s="233">
        <v>27</v>
      </c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3"/>
      <c r="Y281" s="233"/>
      <c r="Z281" s="233"/>
      <c r="AA281" s="233"/>
      <c r="AB281" s="233"/>
      <c r="AC281" s="233"/>
      <c r="AD281" s="233"/>
      <c r="AE281" s="233"/>
      <c r="AF281" s="233"/>
      <c r="AG281" s="233"/>
      <c r="AH281" s="233"/>
      <c r="AI281" s="233"/>
      <c r="AJ281" s="233"/>
      <c r="AK281" s="233"/>
      <c r="AL281" s="233"/>
      <c r="AM281" s="233"/>
      <c r="AN281" s="95"/>
      <c r="AO281" s="233"/>
      <c r="AP281" s="233"/>
      <c r="AQ281" s="233"/>
      <c r="AR281" s="233"/>
      <c r="AS281" s="233"/>
      <c r="AT281" s="233"/>
      <c r="AU281" s="233"/>
      <c r="AV281" s="233"/>
      <c r="AW281" s="233"/>
      <c r="AX281" s="233"/>
      <c r="AY281" s="233"/>
      <c r="AZ281" s="233"/>
      <c r="BA281" s="233"/>
      <c r="BB281" s="233"/>
      <c r="BC281" s="233"/>
      <c r="BD281" s="233"/>
      <c r="BE281" s="233"/>
      <c r="BF281" s="233"/>
      <c r="BG281" s="233"/>
      <c r="BH281" s="233"/>
      <c r="BI281" s="233"/>
      <c r="BJ281" s="233"/>
      <c r="BK281" s="233"/>
      <c r="BL281" s="233"/>
      <c r="BM281" s="233"/>
      <c r="BN281" s="233"/>
      <c r="BO281" s="233"/>
      <c r="BP281" s="233"/>
      <c r="BQ281" s="233"/>
      <c r="BR281" s="233"/>
      <c r="BS281" s="233"/>
      <c r="BT281" s="233"/>
      <c r="BU281" s="233"/>
      <c r="BV281" s="233"/>
      <c r="BW281" s="233"/>
      <c r="BX281" s="233"/>
      <c r="BY281" s="233"/>
      <c r="BZ281" s="233"/>
      <c r="CA281" s="233"/>
      <c r="CB281" s="233"/>
      <c r="CC281" s="233"/>
      <c r="CD281" s="233"/>
      <c r="CE281" s="233"/>
      <c r="CF281" s="233"/>
      <c r="CG281" s="233"/>
      <c r="CH281" s="233"/>
      <c r="CI281" s="233"/>
      <c r="CJ281" s="233"/>
      <c r="CK281" s="233"/>
      <c r="CL281" s="233"/>
      <c r="CM281" s="233"/>
      <c r="CN281" s="233"/>
      <c r="CO281" s="233"/>
      <c r="CP281" s="233"/>
    </row>
    <row r="282" spans="1:94" ht="18" x14ac:dyDescent="0.25">
      <c r="A282" s="233"/>
      <c r="B282" s="336" t="s">
        <v>483</v>
      </c>
      <c r="C282" s="336" t="s">
        <v>492</v>
      </c>
      <c r="D282" s="336">
        <v>19</v>
      </c>
      <c r="E282" s="336">
        <v>67.64</v>
      </c>
      <c r="F282" s="336"/>
      <c r="G282" s="233">
        <v>19</v>
      </c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  <c r="V282" s="233"/>
      <c r="W282" s="233"/>
      <c r="X282" s="233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3"/>
      <c r="AK282" s="233"/>
      <c r="AL282" s="233"/>
      <c r="AM282" s="233"/>
      <c r="AN282" s="95"/>
      <c r="AO282" s="233"/>
      <c r="AP282" s="233"/>
      <c r="AQ282" s="233"/>
      <c r="AR282" s="233"/>
      <c r="AS282" s="233"/>
      <c r="AT282" s="233"/>
      <c r="AU282" s="233"/>
      <c r="AV282" s="233"/>
      <c r="AW282" s="233"/>
      <c r="AX282" s="233"/>
      <c r="AY282" s="233"/>
      <c r="AZ282" s="233"/>
      <c r="BA282" s="233"/>
      <c r="BB282" s="233"/>
      <c r="BC282" s="233"/>
      <c r="BD282" s="233"/>
      <c r="BE282" s="233"/>
      <c r="BF282" s="233"/>
      <c r="BG282" s="233"/>
      <c r="BH282" s="233"/>
      <c r="BI282" s="233"/>
      <c r="BJ282" s="233"/>
      <c r="BK282" s="233"/>
      <c r="BL282" s="233"/>
      <c r="BM282" s="233"/>
      <c r="BN282" s="233"/>
      <c r="BO282" s="233"/>
      <c r="BP282" s="233"/>
      <c r="BQ282" s="233"/>
      <c r="BR282" s="233"/>
      <c r="BS282" s="233"/>
      <c r="BT282" s="233"/>
      <c r="BU282" s="233"/>
      <c r="BV282" s="233"/>
      <c r="BW282" s="233"/>
      <c r="BX282" s="233"/>
      <c r="BY282" s="233"/>
      <c r="BZ282" s="233"/>
      <c r="CA282" s="233"/>
      <c r="CB282" s="233"/>
      <c r="CC282" s="233"/>
      <c r="CD282" s="233"/>
      <c r="CE282" s="233"/>
      <c r="CF282" s="233"/>
      <c r="CG282" s="233"/>
      <c r="CH282" s="233"/>
      <c r="CI282" s="233"/>
      <c r="CJ282" s="233"/>
      <c r="CK282" s="233"/>
      <c r="CL282" s="233"/>
      <c r="CM282" s="233"/>
      <c r="CN282" s="233"/>
      <c r="CO282" s="233"/>
      <c r="CP282" s="233"/>
    </row>
    <row r="283" spans="1:94" ht="18" x14ac:dyDescent="0.25">
      <c r="A283" s="233"/>
      <c r="B283" s="336" t="s">
        <v>485</v>
      </c>
      <c r="C283" s="336" t="s">
        <v>492</v>
      </c>
      <c r="D283" s="336">
        <v>15</v>
      </c>
      <c r="E283" s="336">
        <v>53.4</v>
      </c>
      <c r="F283" s="336"/>
      <c r="G283" s="233">
        <v>15</v>
      </c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3"/>
      <c r="Y283" s="233"/>
      <c r="Z283" s="233"/>
      <c r="AA283" s="233"/>
      <c r="AB283" s="233"/>
      <c r="AC283" s="233"/>
      <c r="AD283" s="233"/>
      <c r="AE283" s="233"/>
      <c r="AF283" s="233"/>
      <c r="AG283" s="233"/>
      <c r="AH283" s="233"/>
      <c r="AI283" s="233"/>
      <c r="AJ283" s="233"/>
      <c r="AK283" s="233"/>
      <c r="AL283" s="233"/>
      <c r="AM283" s="233"/>
      <c r="AN283" s="95"/>
      <c r="AO283" s="233"/>
      <c r="AP283" s="233"/>
      <c r="AQ283" s="233"/>
      <c r="AR283" s="233"/>
      <c r="AS283" s="233"/>
      <c r="AT283" s="233"/>
      <c r="AU283" s="233"/>
      <c r="AV283" s="233"/>
      <c r="AW283" s="233"/>
      <c r="AX283" s="233"/>
      <c r="AY283" s="233"/>
      <c r="AZ283" s="233"/>
      <c r="BA283" s="233"/>
      <c r="BB283" s="233"/>
      <c r="BC283" s="233"/>
      <c r="BD283" s="233"/>
      <c r="BE283" s="233"/>
      <c r="BF283" s="233"/>
      <c r="BG283" s="233"/>
      <c r="BH283" s="233"/>
      <c r="BI283" s="233"/>
      <c r="BJ283" s="233"/>
      <c r="BK283" s="233"/>
      <c r="BL283" s="233"/>
      <c r="BM283" s="233"/>
      <c r="BN283" s="233"/>
      <c r="BO283" s="233"/>
      <c r="BP283" s="233"/>
      <c r="BQ283" s="233"/>
      <c r="BR283" s="233"/>
      <c r="BS283" s="233"/>
      <c r="BT283" s="233"/>
      <c r="BU283" s="233"/>
      <c r="BV283" s="233"/>
      <c r="BW283" s="233"/>
      <c r="BX283" s="233"/>
      <c r="BY283" s="233"/>
      <c r="BZ283" s="233"/>
      <c r="CA283" s="233"/>
      <c r="CB283" s="233"/>
      <c r="CC283" s="233"/>
      <c r="CD283" s="233"/>
      <c r="CE283" s="233"/>
      <c r="CF283" s="233"/>
      <c r="CG283" s="233"/>
      <c r="CH283" s="233"/>
      <c r="CI283" s="233"/>
      <c r="CJ283" s="233"/>
      <c r="CK283" s="233"/>
      <c r="CL283" s="233"/>
      <c r="CM283" s="233"/>
      <c r="CN283" s="233"/>
      <c r="CO283" s="233"/>
      <c r="CP283" s="233"/>
    </row>
    <row r="284" spans="1:94" ht="18" x14ac:dyDescent="0.25">
      <c r="A284" s="233"/>
      <c r="B284" s="336" t="s">
        <v>484</v>
      </c>
      <c r="C284" s="336" t="s">
        <v>492</v>
      </c>
      <c r="D284" s="336">
        <v>0</v>
      </c>
      <c r="E284" s="336">
        <v>0</v>
      </c>
      <c r="F284" s="336"/>
      <c r="G284" s="233">
        <v>0</v>
      </c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3"/>
      <c r="Z284" s="233"/>
      <c r="AA284" s="233"/>
      <c r="AB284" s="233"/>
      <c r="AC284" s="233"/>
      <c r="AD284" s="233"/>
      <c r="AE284" s="233"/>
      <c r="AF284" s="233"/>
      <c r="AG284" s="233"/>
      <c r="AH284" s="233"/>
      <c r="AI284" s="233"/>
      <c r="AJ284" s="233"/>
      <c r="AK284" s="233"/>
      <c r="AL284" s="233"/>
      <c r="AM284" s="233"/>
      <c r="AN284" s="95"/>
      <c r="AO284" s="233"/>
      <c r="AP284" s="233"/>
      <c r="AQ284" s="233"/>
      <c r="AR284" s="233"/>
      <c r="AS284" s="233"/>
      <c r="AT284" s="233"/>
      <c r="AU284" s="233"/>
      <c r="AV284" s="233"/>
      <c r="AW284" s="233"/>
      <c r="AX284" s="233"/>
      <c r="AY284" s="233"/>
      <c r="AZ284" s="233"/>
      <c r="BA284" s="233"/>
      <c r="BB284" s="233"/>
      <c r="BC284" s="233"/>
      <c r="BD284" s="233"/>
      <c r="BE284" s="233"/>
      <c r="BF284" s="233"/>
      <c r="BG284" s="233"/>
      <c r="BH284" s="233"/>
      <c r="BI284" s="233"/>
      <c r="BJ284" s="233"/>
      <c r="BK284" s="233"/>
      <c r="BL284" s="233"/>
      <c r="BM284" s="233"/>
      <c r="BN284" s="233"/>
      <c r="BO284" s="233"/>
      <c r="BP284" s="233"/>
      <c r="BQ284" s="233"/>
      <c r="BR284" s="233"/>
      <c r="BS284" s="233"/>
      <c r="BT284" s="233"/>
      <c r="BU284" s="233"/>
      <c r="BV284" s="233"/>
      <c r="BW284" s="233"/>
      <c r="BX284" s="233"/>
      <c r="BY284" s="233"/>
      <c r="BZ284" s="233"/>
      <c r="CA284" s="233"/>
      <c r="CB284" s="233"/>
      <c r="CC284" s="233"/>
      <c r="CD284" s="233"/>
      <c r="CE284" s="233"/>
      <c r="CF284" s="233"/>
      <c r="CG284" s="233"/>
      <c r="CH284" s="233"/>
      <c r="CI284" s="233"/>
      <c r="CJ284" s="233"/>
      <c r="CK284" s="233"/>
      <c r="CL284" s="233"/>
      <c r="CM284" s="233"/>
      <c r="CN284" s="233"/>
      <c r="CO284" s="233"/>
      <c r="CP284" s="233"/>
    </row>
    <row r="285" spans="1:94" ht="17.45" customHeight="1" x14ac:dyDescent="0.25">
      <c r="A285" s="233"/>
      <c r="B285" s="336" t="s">
        <v>480</v>
      </c>
      <c r="C285" s="336" t="s">
        <v>492</v>
      </c>
      <c r="D285" s="336"/>
      <c r="E285" s="336">
        <v>11.32</v>
      </c>
      <c r="F285" s="336">
        <v>1</v>
      </c>
      <c r="G285" s="233">
        <v>1</v>
      </c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3"/>
      <c r="Z285" s="233"/>
      <c r="AA285" s="233"/>
      <c r="AB285" s="233"/>
      <c r="AC285" s="233"/>
      <c r="AD285" s="233"/>
      <c r="AE285" s="233"/>
      <c r="AF285" s="233"/>
      <c r="AG285" s="233"/>
      <c r="AH285" s="233"/>
      <c r="AI285" s="233"/>
      <c r="AJ285" s="233"/>
      <c r="AK285" s="233"/>
      <c r="AL285" s="233"/>
      <c r="AM285" s="233"/>
      <c r="AN285" s="95"/>
      <c r="AO285" s="233"/>
      <c r="AP285" s="233"/>
      <c r="AQ285" s="233"/>
      <c r="AR285" s="233"/>
      <c r="AS285" s="233"/>
      <c r="AT285" s="233"/>
      <c r="AU285" s="233"/>
      <c r="AV285" s="233"/>
      <c r="AW285" s="233"/>
      <c r="AX285" s="233"/>
      <c r="AY285" s="233"/>
      <c r="AZ285" s="233"/>
      <c r="BA285" s="233"/>
      <c r="BB285" s="233"/>
      <c r="BC285" s="233"/>
      <c r="BD285" s="233"/>
      <c r="BE285" s="233"/>
      <c r="BF285" s="233"/>
      <c r="BG285" s="233"/>
      <c r="BH285" s="233"/>
      <c r="BI285" s="233"/>
      <c r="BJ285" s="233"/>
      <c r="BK285" s="233"/>
      <c r="BL285" s="233"/>
      <c r="BM285" s="233"/>
      <c r="BN285" s="233"/>
      <c r="BO285" s="233"/>
      <c r="BP285" s="233"/>
      <c r="BQ285" s="233"/>
      <c r="BR285" s="233"/>
      <c r="BS285" s="233"/>
      <c r="BT285" s="233"/>
      <c r="BU285" s="233"/>
      <c r="BV285" s="233"/>
      <c r="BW285" s="233"/>
      <c r="BX285" s="233"/>
      <c r="BY285" s="233"/>
      <c r="BZ285" s="233"/>
      <c r="CA285" s="233"/>
      <c r="CB285" s="233"/>
      <c r="CC285" s="233"/>
      <c r="CD285" s="233"/>
      <c r="CE285" s="233"/>
      <c r="CF285" s="233"/>
      <c r="CG285" s="233"/>
      <c r="CH285" s="233"/>
      <c r="CI285" s="233"/>
      <c r="CJ285" s="233"/>
      <c r="CK285" s="233"/>
      <c r="CL285" s="233"/>
      <c r="CM285" s="233"/>
      <c r="CN285" s="233"/>
      <c r="CO285" s="233"/>
      <c r="CP285" s="233"/>
    </row>
    <row r="286" spans="1:94" ht="17.45" customHeight="1" x14ac:dyDescent="0.25">
      <c r="A286" s="233"/>
      <c r="B286" s="336" t="s">
        <v>474</v>
      </c>
      <c r="C286" s="336" t="s">
        <v>492</v>
      </c>
      <c r="D286" s="336"/>
      <c r="E286" s="336">
        <v>8.24</v>
      </c>
      <c r="F286" s="336">
        <v>4</v>
      </c>
      <c r="G286" s="233">
        <v>4</v>
      </c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  <c r="V286" s="233"/>
      <c r="W286" s="233"/>
      <c r="X286" s="233"/>
      <c r="Y286" s="233"/>
      <c r="Z286" s="233"/>
      <c r="AA286" s="233"/>
      <c r="AB286" s="233"/>
      <c r="AC286" s="233"/>
      <c r="AD286" s="233"/>
      <c r="AE286" s="233"/>
      <c r="AF286" s="233"/>
      <c r="AG286" s="233"/>
      <c r="AH286" s="233"/>
      <c r="AI286" s="233"/>
      <c r="AJ286" s="233"/>
      <c r="AK286" s="233"/>
      <c r="AL286" s="233"/>
      <c r="AM286" s="233"/>
      <c r="AN286" s="95"/>
      <c r="AO286" s="233"/>
      <c r="AP286" s="233"/>
      <c r="AQ286" s="233"/>
      <c r="AR286" s="233"/>
      <c r="AS286" s="233"/>
      <c r="AT286" s="233"/>
      <c r="AU286" s="233"/>
      <c r="AV286" s="233"/>
      <c r="AW286" s="233"/>
      <c r="AX286" s="233"/>
      <c r="AY286" s="233"/>
      <c r="AZ286" s="233"/>
      <c r="BA286" s="233"/>
      <c r="BB286" s="233"/>
      <c r="BC286" s="233"/>
      <c r="BD286" s="233"/>
      <c r="BE286" s="233"/>
      <c r="BF286" s="233"/>
      <c r="BG286" s="233"/>
      <c r="BH286" s="233"/>
      <c r="BI286" s="233"/>
      <c r="BJ286" s="233"/>
      <c r="BK286" s="233"/>
      <c r="BL286" s="233"/>
      <c r="BM286" s="233"/>
      <c r="BN286" s="233"/>
      <c r="BO286" s="233"/>
      <c r="BP286" s="233"/>
      <c r="BQ286" s="233"/>
      <c r="BR286" s="233"/>
      <c r="BS286" s="233"/>
      <c r="BT286" s="233"/>
      <c r="BU286" s="233"/>
      <c r="BV286" s="233"/>
      <c r="BW286" s="233"/>
      <c r="BX286" s="233"/>
      <c r="BY286" s="233"/>
      <c r="BZ286" s="233"/>
      <c r="CA286" s="233"/>
      <c r="CB286" s="233"/>
      <c r="CC286" s="233"/>
      <c r="CD286" s="233"/>
      <c r="CE286" s="233"/>
      <c r="CF286" s="233"/>
      <c r="CG286" s="233"/>
      <c r="CH286" s="233"/>
      <c r="CI286" s="233"/>
      <c r="CJ286" s="233"/>
      <c r="CK286" s="233"/>
      <c r="CL286" s="233"/>
      <c r="CM286" s="233"/>
      <c r="CN286" s="233"/>
      <c r="CO286" s="233"/>
      <c r="CP286" s="233"/>
    </row>
    <row r="287" spans="1:94" ht="17.45" customHeight="1" x14ac:dyDescent="0.25">
      <c r="A287" s="233"/>
      <c r="B287" s="336" t="s">
        <v>480</v>
      </c>
      <c r="C287" s="336" t="s">
        <v>492</v>
      </c>
      <c r="D287" s="336"/>
      <c r="E287" s="336">
        <v>11.32</v>
      </c>
      <c r="F287" s="336">
        <v>1</v>
      </c>
      <c r="G287" s="233">
        <v>1</v>
      </c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  <c r="V287" s="233"/>
      <c r="W287" s="233"/>
      <c r="X287" s="233"/>
      <c r="Y287" s="233"/>
      <c r="Z287" s="233"/>
      <c r="AA287" s="233"/>
      <c r="AB287" s="233"/>
      <c r="AC287" s="233"/>
      <c r="AD287" s="233"/>
      <c r="AE287" s="233"/>
      <c r="AF287" s="233"/>
      <c r="AG287" s="233"/>
      <c r="AH287" s="233"/>
      <c r="AI287" s="233"/>
      <c r="AJ287" s="233"/>
      <c r="AK287" s="233"/>
      <c r="AL287" s="233"/>
      <c r="AM287" s="233"/>
      <c r="AN287" s="95"/>
      <c r="AO287" s="233"/>
      <c r="AP287" s="233"/>
      <c r="AQ287" s="233"/>
      <c r="AR287" s="233"/>
      <c r="AS287" s="233"/>
      <c r="AT287" s="233"/>
      <c r="AU287" s="233"/>
      <c r="AV287" s="233"/>
      <c r="AW287" s="233"/>
      <c r="AX287" s="233"/>
      <c r="AY287" s="233"/>
      <c r="AZ287" s="233"/>
      <c r="BA287" s="233"/>
      <c r="BB287" s="233"/>
      <c r="BC287" s="233"/>
      <c r="BD287" s="233"/>
      <c r="BE287" s="233"/>
      <c r="BF287" s="233"/>
      <c r="BG287" s="233"/>
      <c r="BH287" s="233"/>
      <c r="BI287" s="233"/>
      <c r="BJ287" s="233"/>
      <c r="BK287" s="233"/>
      <c r="BL287" s="233"/>
      <c r="BM287" s="233"/>
      <c r="BN287" s="233"/>
      <c r="BO287" s="233"/>
      <c r="BP287" s="233"/>
      <c r="BQ287" s="233"/>
      <c r="BR287" s="233"/>
      <c r="BS287" s="233"/>
      <c r="BT287" s="233"/>
      <c r="BU287" s="233"/>
      <c r="BV287" s="233"/>
      <c r="BW287" s="233"/>
      <c r="BX287" s="233"/>
      <c r="BY287" s="233"/>
      <c r="BZ287" s="233"/>
      <c r="CA287" s="233"/>
      <c r="CB287" s="233"/>
      <c r="CC287" s="233"/>
      <c r="CD287" s="233"/>
      <c r="CE287" s="233"/>
      <c r="CF287" s="233"/>
      <c r="CG287" s="233"/>
      <c r="CH287" s="233"/>
      <c r="CI287" s="233"/>
      <c r="CJ287" s="233"/>
      <c r="CK287" s="233"/>
      <c r="CL287" s="233"/>
      <c r="CM287" s="233"/>
      <c r="CN287" s="233"/>
      <c r="CO287" s="233"/>
      <c r="CP287" s="233"/>
    </row>
    <row r="288" spans="1:94" ht="17.45" customHeight="1" x14ac:dyDescent="0.25">
      <c r="A288" s="233"/>
      <c r="B288" s="336" t="s">
        <v>486</v>
      </c>
      <c r="C288" s="336" t="s">
        <v>492</v>
      </c>
      <c r="D288" s="336">
        <v>6</v>
      </c>
      <c r="E288" s="336">
        <v>22.38</v>
      </c>
      <c r="F288" s="336"/>
      <c r="G288" s="233">
        <v>6</v>
      </c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  <c r="X288" s="233"/>
      <c r="Y288" s="233"/>
      <c r="Z288" s="233"/>
      <c r="AA288" s="233"/>
      <c r="AB288" s="233"/>
      <c r="AC288" s="233"/>
      <c r="AD288" s="233"/>
      <c r="AE288" s="233"/>
      <c r="AF288" s="233"/>
      <c r="AG288" s="233"/>
      <c r="AH288" s="233"/>
      <c r="AI288" s="233"/>
      <c r="AJ288" s="233"/>
      <c r="AK288" s="233"/>
      <c r="AL288" s="233"/>
      <c r="AM288" s="233"/>
      <c r="AN288" s="95"/>
      <c r="AO288" s="233"/>
      <c r="AP288" s="233"/>
      <c r="AQ288" s="233"/>
      <c r="AR288" s="233"/>
      <c r="AS288" s="233"/>
      <c r="AT288" s="233"/>
      <c r="AU288" s="233"/>
      <c r="AV288" s="233"/>
      <c r="AW288" s="233"/>
      <c r="AX288" s="233"/>
      <c r="AY288" s="233"/>
      <c r="AZ288" s="233"/>
      <c r="BA288" s="233"/>
      <c r="BB288" s="233"/>
      <c r="BC288" s="233"/>
      <c r="BD288" s="233"/>
      <c r="BE288" s="233"/>
      <c r="BF288" s="233"/>
      <c r="BG288" s="233"/>
      <c r="BH288" s="233"/>
      <c r="BI288" s="233"/>
      <c r="BJ288" s="233"/>
      <c r="BK288" s="233"/>
      <c r="BL288" s="233"/>
      <c r="BM288" s="233"/>
      <c r="BN288" s="233"/>
      <c r="BO288" s="233"/>
      <c r="BP288" s="233"/>
      <c r="BQ288" s="233"/>
      <c r="BR288" s="233"/>
      <c r="BS288" s="233"/>
      <c r="BT288" s="233"/>
      <c r="BU288" s="233"/>
      <c r="BV288" s="233"/>
      <c r="BW288" s="233"/>
      <c r="BX288" s="233"/>
      <c r="BY288" s="233"/>
      <c r="BZ288" s="233"/>
      <c r="CA288" s="233"/>
      <c r="CB288" s="233"/>
      <c r="CC288" s="233"/>
      <c r="CD288" s="233"/>
      <c r="CE288" s="233"/>
      <c r="CF288" s="233"/>
      <c r="CG288" s="233"/>
      <c r="CH288" s="233"/>
      <c r="CI288" s="233"/>
      <c r="CJ288" s="233"/>
      <c r="CK288" s="233"/>
      <c r="CL288" s="233"/>
      <c r="CM288" s="233"/>
      <c r="CN288" s="233"/>
      <c r="CO288" s="233"/>
      <c r="CP288" s="233"/>
    </row>
    <row r="289" spans="1:94" ht="18" x14ac:dyDescent="0.25">
      <c r="A289" s="233"/>
      <c r="B289" s="336" t="s">
        <v>485</v>
      </c>
      <c r="C289" s="336" t="s">
        <v>492</v>
      </c>
      <c r="D289" s="336">
        <v>4</v>
      </c>
      <c r="E289" s="336">
        <v>14.24</v>
      </c>
      <c r="F289" s="336"/>
      <c r="G289" s="233">
        <v>4</v>
      </c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  <c r="X289" s="233"/>
      <c r="Y289" s="233"/>
      <c r="Z289" s="233"/>
      <c r="AA289" s="233"/>
      <c r="AB289" s="233"/>
      <c r="AC289" s="233"/>
      <c r="AD289" s="233"/>
      <c r="AE289" s="233"/>
      <c r="AF289" s="233"/>
      <c r="AG289" s="233"/>
      <c r="AH289" s="233"/>
      <c r="AI289" s="233"/>
      <c r="AJ289" s="233"/>
      <c r="AK289" s="233"/>
      <c r="AL289" s="233"/>
      <c r="AM289" s="233"/>
      <c r="AN289" s="95"/>
      <c r="AO289" s="233"/>
      <c r="AP289" s="233"/>
      <c r="AQ289" s="233"/>
      <c r="AR289" s="233"/>
      <c r="AS289" s="233"/>
      <c r="AT289" s="233"/>
      <c r="AU289" s="233"/>
      <c r="AV289" s="233"/>
      <c r="AW289" s="233"/>
      <c r="AX289" s="233"/>
      <c r="AY289" s="233"/>
      <c r="AZ289" s="233"/>
      <c r="BA289" s="233"/>
      <c r="BB289" s="233"/>
      <c r="BC289" s="233"/>
      <c r="BD289" s="233"/>
      <c r="BE289" s="233"/>
      <c r="BF289" s="233"/>
      <c r="BG289" s="233"/>
      <c r="BH289" s="233"/>
      <c r="BI289" s="233"/>
      <c r="BJ289" s="233"/>
      <c r="BK289" s="233"/>
      <c r="BL289" s="233"/>
      <c r="BM289" s="233"/>
      <c r="BN289" s="233"/>
      <c r="BO289" s="233"/>
      <c r="BP289" s="233"/>
      <c r="BQ289" s="233"/>
      <c r="BR289" s="233"/>
      <c r="BS289" s="233"/>
      <c r="BT289" s="233"/>
      <c r="BU289" s="233"/>
      <c r="BV289" s="233"/>
      <c r="BW289" s="233"/>
      <c r="BX289" s="233"/>
      <c r="BY289" s="233"/>
      <c r="BZ289" s="233"/>
      <c r="CA289" s="233"/>
      <c r="CB289" s="233"/>
      <c r="CC289" s="233"/>
      <c r="CD289" s="233"/>
      <c r="CE289" s="233"/>
      <c r="CF289" s="233"/>
      <c r="CG289" s="233"/>
      <c r="CH289" s="233"/>
      <c r="CI289" s="233"/>
      <c r="CJ289" s="233"/>
      <c r="CK289" s="233"/>
      <c r="CL289" s="233"/>
      <c r="CM289" s="233"/>
      <c r="CN289" s="233"/>
      <c r="CO289" s="233"/>
      <c r="CP289" s="233"/>
    </row>
    <row r="290" spans="1:94" ht="18" x14ac:dyDescent="0.25">
      <c r="A290" s="233"/>
      <c r="B290" s="336" t="s">
        <v>487</v>
      </c>
      <c r="C290" s="336" t="s">
        <v>492</v>
      </c>
      <c r="D290" s="336">
        <v>4</v>
      </c>
      <c r="E290" s="336">
        <v>14.24</v>
      </c>
      <c r="F290" s="336"/>
      <c r="G290" s="233">
        <v>4</v>
      </c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3"/>
      <c r="AG290" s="233"/>
      <c r="AH290" s="233"/>
      <c r="AI290" s="233"/>
      <c r="AJ290" s="233"/>
      <c r="AK290" s="233"/>
      <c r="AL290" s="233"/>
      <c r="AM290" s="233"/>
      <c r="AN290" s="95"/>
      <c r="AO290" s="233"/>
      <c r="AP290" s="233"/>
      <c r="AQ290" s="233"/>
      <c r="AR290" s="233"/>
      <c r="AS290" s="233"/>
      <c r="AT290" s="233"/>
      <c r="AU290" s="233"/>
      <c r="AV290" s="233"/>
      <c r="AW290" s="233"/>
      <c r="AX290" s="233"/>
      <c r="AY290" s="233"/>
      <c r="AZ290" s="233"/>
      <c r="BA290" s="233"/>
      <c r="BB290" s="233"/>
      <c r="BC290" s="233"/>
      <c r="BD290" s="233"/>
      <c r="BE290" s="233"/>
      <c r="BF290" s="233"/>
      <c r="BG290" s="233"/>
      <c r="BH290" s="233"/>
      <c r="BI290" s="233"/>
      <c r="BJ290" s="233"/>
      <c r="BK290" s="233"/>
      <c r="BL290" s="233"/>
      <c r="BM290" s="233"/>
      <c r="BN290" s="233"/>
      <c r="BO290" s="233"/>
      <c r="BP290" s="233"/>
      <c r="BQ290" s="233"/>
      <c r="BR290" s="233"/>
      <c r="BS290" s="233"/>
      <c r="BT290" s="233"/>
      <c r="BU290" s="233"/>
      <c r="BV290" s="233"/>
      <c r="BW290" s="233"/>
      <c r="BX290" s="233"/>
      <c r="BY290" s="233"/>
      <c r="BZ290" s="233"/>
      <c r="CA290" s="233"/>
      <c r="CB290" s="233"/>
      <c r="CC290" s="233"/>
      <c r="CD290" s="233"/>
      <c r="CE290" s="233"/>
      <c r="CF290" s="233"/>
      <c r="CG290" s="233"/>
      <c r="CH290" s="233"/>
      <c r="CI290" s="233"/>
      <c r="CJ290" s="233"/>
      <c r="CK290" s="233"/>
      <c r="CL290" s="233"/>
      <c r="CM290" s="233"/>
      <c r="CN290" s="233"/>
      <c r="CO290" s="233"/>
      <c r="CP290" s="233"/>
    </row>
    <row r="291" spans="1:94" ht="18" x14ac:dyDescent="0.25">
      <c r="A291" s="233"/>
      <c r="B291" s="336" t="s">
        <v>483</v>
      </c>
      <c r="C291" s="336" t="s">
        <v>492</v>
      </c>
      <c r="D291" s="336">
        <v>11</v>
      </c>
      <c r="E291" s="336">
        <v>39.159999999999997</v>
      </c>
      <c r="F291" s="336"/>
      <c r="G291" s="233">
        <v>11</v>
      </c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233"/>
      <c r="AN291" s="95"/>
      <c r="AO291" s="233"/>
      <c r="AP291" s="233"/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3"/>
      <c r="BA291" s="233"/>
      <c r="BB291" s="233"/>
      <c r="BC291" s="233"/>
      <c r="BD291" s="233"/>
      <c r="BE291" s="233"/>
      <c r="BF291" s="233"/>
      <c r="BG291" s="233"/>
      <c r="BH291" s="233"/>
      <c r="BI291" s="233"/>
      <c r="BJ291" s="233"/>
      <c r="BK291" s="233"/>
      <c r="BL291" s="233"/>
      <c r="BM291" s="233"/>
      <c r="BN291" s="233"/>
      <c r="BO291" s="233"/>
      <c r="BP291" s="233"/>
      <c r="BQ291" s="233"/>
      <c r="BR291" s="233"/>
      <c r="BS291" s="233"/>
      <c r="BT291" s="233"/>
      <c r="BU291" s="233"/>
      <c r="BV291" s="233"/>
      <c r="BW291" s="233"/>
      <c r="BX291" s="233"/>
      <c r="BY291" s="233"/>
      <c r="BZ291" s="233"/>
      <c r="CA291" s="233"/>
      <c r="CB291" s="233"/>
      <c r="CC291" s="233"/>
      <c r="CD291" s="233"/>
      <c r="CE291" s="233"/>
      <c r="CF291" s="233"/>
      <c r="CG291" s="233"/>
      <c r="CH291" s="233"/>
      <c r="CI291" s="233"/>
      <c r="CJ291" s="233"/>
      <c r="CK291" s="233"/>
      <c r="CL291" s="233"/>
      <c r="CM291" s="233"/>
      <c r="CN291" s="233"/>
      <c r="CO291" s="233"/>
      <c r="CP291" s="233"/>
    </row>
    <row r="292" spans="1:94" ht="17.45" customHeight="1" x14ac:dyDescent="0.25">
      <c r="A292" s="233"/>
      <c r="B292" s="336" t="s">
        <v>488</v>
      </c>
      <c r="C292" s="336" t="s">
        <v>492</v>
      </c>
      <c r="D292" s="336"/>
      <c r="E292" s="336">
        <v>152.68</v>
      </c>
      <c r="F292" s="336"/>
      <c r="G292" s="233">
        <v>44</v>
      </c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  <c r="V292" s="233"/>
      <c r="W292" s="233"/>
      <c r="X292" s="233"/>
      <c r="Y292" s="233"/>
      <c r="Z292" s="233"/>
      <c r="AA292" s="233"/>
      <c r="AB292" s="233"/>
      <c r="AC292" s="233"/>
      <c r="AD292" s="233"/>
      <c r="AE292" s="233"/>
      <c r="AF292" s="233"/>
      <c r="AG292" s="233"/>
      <c r="AH292" s="233"/>
      <c r="AI292" s="233"/>
      <c r="AJ292" s="233"/>
      <c r="AK292" s="233"/>
      <c r="AL292" s="233"/>
      <c r="AM292" s="233"/>
      <c r="AN292" s="95"/>
      <c r="AO292" s="233"/>
      <c r="AP292" s="233"/>
      <c r="AQ292" s="233"/>
      <c r="AR292" s="233"/>
      <c r="AS292" s="233"/>
      <c r="AT292" s="233"/>
      <c r="AU292" s="233"/>
      <c r="AV292" s="233"/>
      <c r="AW292" s="233"/>
      <c r="AX292" s="233"/>
      <c r="AY292" s="233"/>
      <c r="AZ292" s="233"/>
      <c r="BA292" s="233"/>
      <c r="BB292" s="233"/>
      <c r="BC292" s="233"/>
      <c r="BD292" s="233"/>
      <c r="BE292" s="233"/>
      <c r="BF292" s="233"/>
      <c r="BG292" s="233"/>
      <c r="BH292" s="233"/>
      <c r="BI292" s="233"/>
      <c r="BJ292" s="233"/>
      <c r="BK292" s="233"/>
      <c r="BL292" s="233"/>
      <c r="BM292" s="233"/>
      <c r="BN292" s="233"/>
      <c r="BO292" s="233"/>
      <c r="BP292" s="233"/>
      <c r="BQ292" s="233"/>
      <c r="BR292" s="233"/>
      <c r="BS292" s="233"/>
      <c r="BT292" s="233"/>
      <c r="BU292" s="233"/>
      <c r="BV292" s="233"/>
      <c r="BW292" s="233"/>
      <c r="BX292" s="233"/>
      <c r="BY292" s="233"/>
      <c r="BZ292" s="233"/>
      <c r="CA292" s="233"/>
      <c r="CB292" s="233"/>
      <c r="CC292" s="233"/>
      <c r="CD292" s="233"/>
      <c r="CE292" s="233"/>
      <c r="CF292" s="233"/>
      <c r="CG292" s="233"/>
      <c r="CH292" s="233"/>
      <c r="CI292" s="233"/>
      <c r="CJ292" s="233"/>
      <c r="CK292" s="233"/>
      <c r="CL292" s="233"/>
      <c r="CM292" s="233"/>
      <c r="CN292" s="233"/>
      <c r="CO292" s="233"/>
      <c r="CP292" s="233"/>
    </row>
    <row r="293" spans="1:94" ht="17.45" customHeight="1" x14ac:dyDescent="0.25">
      <c r="A293" s="233"/>
      <c r="B293" s="336" t="s">
        <v>486</v>
      </c>
      <c r="C293" s="336" t="s">
        <v>492</v>
      </c>
      <c r="D293" s="336">
        <v>19</v>
      </c>
      <c r="E293" s="336">
        <v>70.87</v>
      </c>
      <c r="F293" s="336"/>
      <c r="G293" s="233">
        <v>19</v>
      </c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  <c r="V293" s="233"/>
      <c r="W293" s="233"/>
      <c r="X293" s="233"/>
      <c r="Y293" s="233"/>
      <c r="Z293" s="233"/>
      <c r="AA293" s="233"/>
      <c r="AB293" s="233"/>
      <c r="AC293" s="233"/>
      <c r="AD293" s="233"/>
      <c r="AE293" s="233"/>
      <c r="AF293" s="233"/>
      <c r="AG293" s="233"/>
      <c r="AH293" s="233"/>
      <c r="AI293" s="233"/>
      <c r="AJ293" s="233"/>
      <c r="AK293" s="233"/>
      <c r="AL293" s="233"/>
      <c r="AM293" s="233"/>
      <c r="AN293" s="95"/>
      <c r="AO293" s="233"/>
      <c r="AP293" s="233"/>
      <c r="AQ293" s="233"/>
      <c r="AR293" s="233"/>
      <c r="AS293" s="233"/>
      <c r="AT293" s="233"/>
      <c r="AU293" s="233"/>
      <c r="AV293" s="233"/>
      <c r="AW293" s="233"/>
      <c r="AX293" s="233"/>
      <c r="AY293" s="233"/>
      <c r="AZ293" s="233"/>
      <c r="BA293" s="233"/>
      <c r="BB293" s="233"/>
      <c r="BC293" s="233"/>
      <c r="BD293" s="233"/>
      <c r="BE293" s="233"/>
      <c r="BF293" s="233"/>
      <c r="BG293" s="233"/>
      <c r="BH293" s="233"/>
      <c r="BI293" s="233"/>
      <c r="BJ293" s="233"/>
      <c r="BK293" s="233"/>
      <c r="BL293" s="233"/>
      <c r="BM293" s="233"/>
      <c r="BN293" s="233"/>
      <c r="BO293" s="233"/>
      <c r="BP293" s="233"/>
      <c r="BQ293" s="233"/>
      <c r="BR293" s="233"/>
      <c r="BS293" s="233"/>
      <c r="BT293" s="233"/>
      <c r="BU293" s="233"/>
      <c r="BV293" s="233"/>
      <c r="BW293" s="233"/>
      <c r="BX293" s="233"/>
      <c r="BY293" s="233"/>
      <c r="BZ293" s="233"/>
      <c r="CA293" s="233"/>
      <c r="CB293" s="233"/>
      <c r="CC293" s="233"/>
      <c r="CD293" s="233"/>
      <c r="CE293" s="233"/>
      <c r="CF293" s="233"/>
      <c r="CG293" s="233"/>
      <c r="CH293" s="233"/>
      <c r="CI293" s="233"/>
      <c r="CJ293" s="233"/>
      <c r="CK293" s="233"/>
      <c r="CL293" s="233"/>
      <c r="CM293" s="233"/>
      <c r="CN293" s="233"/>
      <c r="CO293" s="233"/>
      <c r="CP293" s="233"/>
    </row>
    <row r="294" spans="1:94" ht="18" x14ac:dyDescent="0.25">
      <c r="A294" s="233"/>
      <c r="B294" s="336" t="s">
        <v>485</v>
      </c>
      <c r="C294" s="336" t="s">
        <v>492</v>
      </c>
      <c r="D294" s="336">
        <v>1</v>
      </c>
      <c r="E294" s="336">
        <v>3.56</v>
      </c>
      <c r="F294" s="336"/>
      <c r="G294" s="233">
        <v>1</v>
      </c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  <c r="X294" s="233"/>
      <c r="Y294" s="233"/>
      <c r="Z294" s="233"/>
      <c r="AA294" s="233"/>
      <c r="AB294" s="233"/>
      <c r="AC294" s="233"/>
      <c r="AD294" s="233"/>
      <c r="AE294" s="233"/>
      <c r="AF294" s="233"/>
      <c r="AG294" s="233"/>
      <c r="AH294" s="233"/>
      <c r="AI294" s="233"/>
      <c r="AJ294" s="233"/>
      <c r="AK294" s="233"/>
      <c r="AL294" s="233"/>
      <c r="AM294" s="233"/>
      <c r="AN294" s="95"/>
      <c r="AO294" s="233"/>
      <c r="AP294" s="233"/>
      <c r="AQ294" s="233"/>
      <c r="AR294" s="233"/>
      <c r="AS294" s="233"/>
      <c r="AT294" s="233"/>
      <c r="AU294" s="233"/>
      <c r="AV294" s="233"/>
      <c r="AW294" s="233"/>
      <c r="AX294" s="233"/>
      <c r="AY294" s="233"/>
      <c r="AZ294" s="233"/>
      <c r="BA294" s="233"/>
      <c r="BB294" s="233"/>
      <c r="BC294" s="233"/>
      <c r="BD294" s="233"/>
      <c r="BE294" s="233"/>
      <c r="BF294" s="233"/>
      <c r="BG294" s="233"/>
      <c r="BH294" s="233"/>
      <c r="BI294" s="233"/>
      <c r="BJ294" s="233"/>
      <c r="BK294" s="233"/>
      <c r="BL294" s="233"/>
      <c r="BM294" s="233"/>
      <c r="BN294" s="233"/>
      <c r="BO294" s="233"/>
      <c r="BP294" s="233"/>
      <c r="BQ294" s="233"/>
      <c r="BR294" s="233"/>
      <c r="BS294" s="233"/>
      <c r="BT294" s="233"/>
      <c r="BU294" s="233"/>
      <c r="BV294" s="233"/>
      <c r="BW294" s="233"/>
      <c r="BX294" s="233"/>
      <c r="BY294" s="233"/>
      <c r="BZ294" s="233"/>
      <c r="CA294" s="233"/>
      <c r="CB294" s="233"/>
      <c r="CC294" s="233"/>
      <c r="CD294" s="233"/>
      <c r="CE294" s="233"/>
      <c r="CF294" s="233"/>
      <c r="CG294" s="233"/>
      <c r="CH294" s="233"/>
      <c r="CI294" s="233"/>
      <c r="CJ294" s="233"/>
      <c r="CK294" s="233"/>
      <c r="CL294" s="233"/>
      <c r="CM294" s="233"/>
      <c r="CN294" s="233"/>
      <c r="CO294" s="233"/>
      <c r="CP294" s="233"/>
    </row>
    <row r="295" spans="1:94" ht="18" x14ac:dyDescent="0.25">
      <c r="A295" s="233"/>
      <c r="B295" s="336" t="s">
        <v>487</v>
      </c>
      <c r="C295" s="336" t="s">
        <v>492</v>
      </c>
      <c r="D295" s="336">
        <v>6</v>
      </c>
      <c r="E295" s="336">
        <v>21.36</v>
      </c>
      <c r="F295" s="336"/>
      <c r="G295" s="233">
        <v>6</v>
      </c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  <c r="X295" s="233"/>
      <c r="Y295" s="233"/>
      <c r="Z295" s="233"/>
      <c r="AA295" s="233"/>
      <c r="AB295" s="233"/>
      <c r="AC295" s="233"/>
      <c r="AD295" s="233"/>
      <c r="AE295" s="233"/>
      <c r="AF295" s="233"/>
      <c r="AG295" s="233"/>
      <c r="AH295" s="233"/>
      <c r="AI295" s="233"/>
      <c r="AJ295" s="233"/>
      <c r="AK295" s="233"/>
      <c r="AL295" s="233"/>
      <c r="AM295" s="233"/>
      <c r="AN295" s="95"/>
      <c r="AO295" s="233"/>
      <c r="AP295" s="233"/>
      <c r="AQ295" s="233"/>
      <c r="AR295" s="233"/>
      <c r="AS295" s="233"/>
      <c r="AT295" s="233"/>
      <c r="AU295" s="233"/>
      <c r="AV295" s="233"/>
      <c r="AW295" s="233"/>
      <c r="AX295" s="233"/>
      <c r="AY295" s="233"/>
      <c r="AZ295" s="233"/>
      <c r="BA295" s="233"/>
      <c r="BB295" s="233"/>
      <c r="BC295" s="233"/>
      <c r="BD295" s="233"/>
      <c r="BE295" s="233"/>
      <c r="BF295" s="233"/>
      <c r="BG295" s="233"/>
      <c r="BH295" s="233"/>
      <c r="BI295" s="233"/>
      <c r="BJ295" s="233"/>
      <c r="BK295" s="233"/>
      <c r="BL295" s="233"/>
      <c r="BM295" s="233"/>
      <c r="BN295" s="233"/>
      <c r="BO295" s="233"/>
      <c r="BP295" s="233"/>
      <c r="BQ295" s="233"/>
      <c r="BR295" s="233"/>
      <c r="BS295" s="233"/>
      <c r="BT295" s="233"/>
      <c r="BU295" s="233"/>
      <c r="BV295" s="233"/>
      <c r="BW295" s="233"/>
      <c r="BX295" s="233"/>
      <c r="BY295" s="233"/>
      <c r="BZ295" s="233"/>
      <c r="CA295" s="233"/>
      <c r="CB295" s="233"/>
      <c r="CC295" s="233"/>
      <c r="CD295" s="233"/>
      <c r="CE295" s="233"/>
      <c r="CF295" s="233"/>
      <c r="CG295" s="233"/>
      <c r="CH295" s="233"/>
      <c r="CI295" s="233"/>
      <c r="CJ295" s="233"/>
      <c r="CK295" s="233"/>
      <c r="CL295" s="233"/>
      <c r="CM295" s="233"/>
      <c r="CN295" s="233"/>
      <c r="CO295" s="233"/>
      <c r="CP295" s="233"/>
    </row>
    <row r="296" spans="1:94" ht="17.45" customHeight="1" x14ac:dyDescent="0.25">
      <c r="A296" s="233"/>
      <c r="B296" s="336" t="s">
        <v>478</v>
      </c>
      <c r="C296" s="336" t="s">
        <v>492</v>
      </c>
      <c r="D296" s="336">
        <v>10</v>
      </c>
      <c r="E296" s="336">
        <v>34.700000000000003</v>
      </c>
      <c r="F296" s="336"/>
      <c r="G296" s="233">
        <v>10</v>
      </c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  <c r="V296" s="233"/>
      <c r="W296" s="233"/>
      <c r="X296" s="233"/>
      <c r="Y296" s="233"/>
      <c r="Z296" s="233"/>
      <c r="AA296" s="233"/>
      <c r="AB296" s="233"/>
      <c r="AC296" s="233"/>
      <c r="AD296" s="233"/>
      <c r="AE296" s="233"/>
      <c r="AF296" s="233"/>
      <c r="AG296" s="233"/>
      <c r="AH296" s="233"/>
      <c r="AI296" s="233"/>
      <c r="AJ296" s="233"/>
      <c r="AK296" s="233"/>
      <c r="AL296" s="233"/>
      <c r="AM296" s="233"/>
      <c r="AN296" s="95"/>
      <c r="AO296" s="233"/>
      <c r="AP296" s="233"/>
      <c r="AQ296" s="233"/>
      <c r="AR296" s="233"/>
      <c r="AS296" s="233"/>
      <c r="AT296" s="233"/>
      <c r="AU296" s="233"/>
      <c r="AV296" s="233"/>
      <c r="AW296" s="233"/>
      <c r="AX296" s="233"/>
      <c r="AY296" s="233"/>
      <c r="AZ296" s="233"/>
      <c r="BA296" s="233"/>
      <c r="BB296" s="233"/>
      <c r="BC296" s="233"/>
      <c r="BD296" s="233"/>
      <c r="BE296" s="233"/>
      <c r="BF296" s="233"/>
      <c r="BG296" s="233"/>
      <c r="BH296" s="233"/>
      <c r="BI296" s="233"/>
      <c r="BJ296" s="233"/>
      <c r="BK296" s="233"/>
      <c r="BL296" s="233"/>
      <c r="BM296" s="233"/>
      <c r="BN296" s="233"/>
      <c r="BO296" s="233"/>
      <c r="BP296" s="233"/>
      <c r="BQ296" s="233"/>
      <c r="BR296" s="233"/>
      <c r="BS296" s="233"/>
      <c r="BT296" s="233"/>
      <c r="BU296" s="233"/>
      <c r="BV296" s="233"/>
      <c r="BW296" s="233"/>
      <c r="BX296" s="233"/>
      <c r="BY296" s="233"/>
      <c r="BZ296" s="233"/>
      <c r="CA296" s="233"/>
      <c r="CB296" s="233"/>
      <c r="CC296" s="233"/>
      <c r="CD296" s="233"/>
      <c r="CE296" s="233"/>
      <c r="CF296" s="233"/>
      <c r="CG296" s="233"/>
      <c r="CH296" s="233"/>
      <c r="CI296" s="233"/>
      <c r="CJ296" s="233"/>
      <c r="CK296" s="233"/>
      <c r="CL296" s="233"/>
      <c r="CM296" s="233"/>
      <c r="CN296" s="233"/>
      <c r="CO296" s="233"/>
      <c r="CP296" s="233"/>
    </row>
    <row r="297" spans="1:94" ht="17.45" customHeight="1" x14ac:dyDescent="0.25">
      <c r="A297" s="233"/>
      <c r="B297" s="336" t="s">
        <v>482</v>
      </c>
      <c r="C297" s="336" t="s">
        <v>492</v>
      </c>
      <c r="D297" s="336">
        <v>4</v>
      </c>
      <c r="E297" s="336">
        <v>14.92</v>
      </c>
      <c r="F297" s="336"/>
      <c r="G297" s="233">
        <v>4</v>
      </c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  <c r="V297" s="233"/>
      <c r="W297" s="233"/>
      <c r="X297" s="233"/>
      <c r="Y297" s="233"/>
      <c r="Z297" s="233"/>
      <c r="AA297" s="233"/>
      <c r="AB297" s="233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95"/>
      <c r="AO297" s="233"/>
      <c r="AP297" s="233"/>
      <c r="AQ297" s="233"/>
      <c r="AR297" s="233"/>
      <c r="AS297" s="233"/>
      <c r="AT297" s="233"/>
      <c r="AU297" s="233"/>
      <c r="AV297" s="233"/>
      <c r="AW297" s="233"/>
      <c r="AX297" s="233"/>
      <c r="AY297" s="233"/>
      <c r="AZ297" s="233"/>
      <c r="BA297" s="233"/>
      <c r="BB297" s="233"/>
      <c r="BC297" s="233"/>
      <c r="BD297" s="233"/>
      <c r="BE297" s="233"/>
      <c r="BF297" s="233"/>
      <c r="BG297" s="233"/>
      <c r="BH297" s="233"/>
      <c r="BI297" s="233"/>
      <c r="BJ297" s="233"/>
      <c r="BK297" s="233"/>
      <c r="BL297" s="233"/>
      <c r="BM297" s="233"/>
      <c r="BN297" s="233"/>
      <c r="BO297" s="233"/>
      <c r="BP297" s="233"/>
      <c r="BQ297" s="233"/>
      <c r="BR297" s="233"/>
      <c r="BS297" s="233"/>
      <c r="BT297" s="233"/>
      <c r="BU297" s="233"/>
      <c r="BV297" s="233"/>
      <c r="BW297" s="233"/>
      <c r="BX297" s="233"/>
      <c r="BY297" s="233"/>
      <c r="BZ297" s="233"/>
      <c r="CA297" s="233"/>
      <c r="CB297" s="233"/>
      <c r="CC297" s="233"/>
      <c r="CD297" s="233"/>
      <c r="CE297" s="233"/>
      <c r="CF297" s="233"/>
      <c r="CG297" s="233"/>
      <c r="CH297" s="233"/>
      <c r="CI297" s="233"/>
      <c r="CJ297" s="233"/>
      <c r="CK297" s="233"/>
      <c r="CL297" s="233"/>
      <c r="CM297" s="233"/>
      <c r="CN297" s="233"/>
      <c r="CO297" s="233"/>
      <c r="CP297" s="233"/>
    </row>
    <row r="298" spans="1:94" ht="18" x14ac:dyDescent="0.25">
      <c r="A298" s="233"/>
      <c r="B298" s="336" t="s">
        <v>484</v>
      </c>
      <c r="C298" s="336" t="s">
        <v>492</v>
      </c>
      <c r="D298" s="336">
        <v>55</v>
      </c>
      <c r="E298" s="336">
        <v>195.8</v>
      </c>
      <c r="F298" s="336"/>
      <c r="G298" s="233">
        <v>55</v>
      </c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  <c r="V298" s="233"/>
      <c r="W298" s="233"/>
      <c r="X298" s="233"/>
      <c r="Y298" s="233"/>
      <c r="Z298" s="233"/>
      <c r="AA298" s="233"/>
      <c r="AB298" s="233"/>
      <c r="AC298" s="233"/>
      <c r="AD298" s="233"/>
      <c r="AE298" s="233"/>
      <c r="AF298" s="233"/>
      <c r="AG298" s="233"/>
      <c r="AH298" s="233"/>
      <c r="AI298" s="233"/>
      <c r="AJ298" s="233"/>
      <c r="AK298" s="233"/>
      <c r="AL298" s="233"/>
      <c r="AM298" s="233"/>
      <c r="AN298" s="95"/>
      <c r="AO298" s="233"/>
      <c r="AP298" s="233"/>
      <c r="AQ298" s="233"/>
      <c r="AR298" s="233"/>
      <c r="AS298" s="233"/>
      <c r="AT298" s="233"/>
      <c r="AU298" s="233"/>
      <c r="AV298" s="233"/>
      <c r="AW298" s="233"/>
      <c r="AX298" s="233"/>
      <c r="AY298" s="233"/>
      <c r="AZ298" s="233"/>
      <c r="BA298" s="233"/>
      <c r="BB298" s="233"/>
      <c r="BC298" s="233"/>
      <c r="BD298" s="233"/>
      <c r="BE298" s="233"/>
      <c r="BF298" s="233"/>
      <c r="BG298" s="233"/>
      <c r="BH298" s="233"/>
      <c r="BI298" s="233"/>
      <c r="BJ298" s="233"/>
      <c r="BK298" s="233"/>
      <c r="BL298" s="233"/>
      <c r="BM298" s="233"/>
      <c r="BN298" s="233"/>
      <c r="BO298" s="233"/>
      <c r="BP298" s="233"/>
      <c r="BQ298" s="233"/>
      <c r="BR298" s="233"/>
      <c r="BS298" s="233"/>
      <c r="BT298" s="233"/>
      <c r="BU298" s="233"/>
      <c r="BV298" s="233"/>
      <c r="BW298" s="233"/>
      <c r="BX298" s="233"/>
      <c r="BY298" s="233"/>
      <c r="BZ298" s="233"/>
      <c r="CA298" s="233"/>
      <c r="CB298" s="233"/>
      <c r="CC298" s="233"/>
      <c r="CD298" s="233"/>
      <c r="CE298" s="233"/>
      <c r="CF298" s="233"/>
      <c r="CG298" s="233"/>
      <c r="CH298" s="233"/>
      <c r="CI298" s="233"/>
      <c r="CJ298" s="233"/>
      <c r="CK298" s="233"/>
      <c r="CL298" s="233"/>
      <c r="CM298" s="233"/>
      <c r="CN298" s="233"/>
      <c r="CO298" s="233"/>
      <c r="CP298" s="233"/>
    </row>
    <row r="299" spans="1:94" ht="18" x14ac:dyDescent="0.25">
      <c r="A299" s="233"/>
      <c r="B299" s="336" t="s">
        <v>483</v>
      </c>
      <c r="C299" s="336" t="s">
        <v>475</v>
      </c>
      <c r="D299" s="336">
        <v>39</v>
      </c>
      <c r="E299" s="336">
        <v>138.84</v>
      </c>
      <c r="F299" s="336"/>
      <c r="G299" s="233">
        <v>39</v>
      </c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  <c r="V299" s="233"/>
      <c r="W299" s="233"/>
      <c r="X299" s="233"/>
      <c r="Y299" s="233"/>
      <c r="Z299" s="233"/>
      <c r="AA299" s="233"/>
      <c r="AB299" s="233"/>
      <c r="AC299" s="233"/>
      <c r="AD299" s="233"/>
      <c r="AE299" s="233"/>
      <c r="AF299" s="233"/>
      <c r="AG299" s="233"/>
      <c r="AH299" s="233"/>
      <c r="AI299" s="233"/>
      <c r="AJ299" s="233"/>
      <c r="AK299" s="233"/>
      <c r="AL299" s="233"/>
      <c r="AM299" s="233"/>
      <c r="AN299" s="95"/>
      <c r="AO299" s="233"/>
      <c r="AP299" s="233"/>
      <c r="AQ299" s="233"/>
      <c r="AR299" s="233"/>
      <c r="AS299" s="233"/>
      <c r="AT299" s="233"/>
      <c r="AU299" s="233"/>
      <c r="AV299" s="233"/>
      <c r="AW299" s="233"/>
      <c r="AX299" s="233"/>
      <c r="AY299" s="233"/>
      <c r="AZ299" s="233"/>
      <c r="BA299" s="233"/>
      <c r="BB299" s="233"/>
      <c r="BC299" s="233"/>
      <c r="BD299" s="233"/>
      <c r="BE299" s="233"/>
      <c r="BF299" s="233"/>
      <c r="BG299" s="233"/>
      <c r="BH299" s="233"/>
      <c r="BI299" s="233"/>
      <c r="BJ299" s="233"/>
      <c r="BK299" s="233"/>
      <c r="BL299" s="233"/>
      <c r="BM299" s="233"/>
      <c r="BN299" s="233"/>
      <c r="BO299" s="233"/>
      <c r="BP299" s="233"/>
      <c r="BQ299" s="233"/>
      <c r="BR299" s="233"/>
      <c r="BS299" s="233"/>
      <c r="BT299" s="233"/>
      <c r="BU299" s="233"/>
      <c r="BV299" s="233"/>
      <c r="BW299" s="233"/>
      <c r="BX299" s="233"/>
      <c r="BY299" s="233"/>
      <c r="BZ299" s="233"/>
      <c r="CA299" s="233"/>
      <c r="CB299" s="233"/>
      <c r="CC299" s="233"/>
      <c r="CD299" s="233"/>
      <c r="CE299" s="233"/>
      <c r="CF299" s="233"/>
      <c r="CG299" s="233"/>
      <c r="CH299" s="233"/>
      <c r="CI299" s="233"/>
      <c r="CJ299" s="233"/>
      <c r="CK299" s="233"/>
      <c r="CL299" s="233"/>
      <c r="CM299" s="233"/>
      <c r="CN299" s="233"/>
      <c r="CO299" s="233"/>
      <c r="CP299" s="233"/>
    </row>
    <row r="300" spans="1:94" ht="17.45" customHeight="1" x14ac:dyDescent="0.25">
      <c r="A300" s="233"/>
      <c r="B300" s="336" t="s">
        <v>488</v>
      </c>
      <c r="C300" s="336" t="s">
        <v>492</v>
      </c>
      <c r="D300" s="336"/>
      <c r="E300" s="336">
        <v>17.350000000000001</v>
      </c>
      <c r="F300" s="336"/>
      <c r="G300" s="233">
        <v>5</v>
      </c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  <c r="V300" s="233"/>
      <c r="W300" s="233"/>
      <c r="X300" s="233"/>
      <c r="Y300" s="233"/>
      <c r="Z300" s="233"/>
      <c r="AA300" s="233"/>
      <c r="AB300" s="233"/>
      <c r="AC300" s="233"/>
      <c r="AD300" s="233"/>
      <c r="AE300" s="233"/>
      <c r="AF300" s="233"/>
      <c r="AG300" s="233"/>
      <c r="AH300" s="233"/>
      <c r="AI300" s="233"/>
      <c r="AJ300" s="233"/>
      <c r="AK300" s="233"/>
      <c r="AL300" s="233"/>
      <c r="AM300" s="233"/>
      <c r="AN300" s="95"/>
      <c r="AO300" s="233"/>
      <c r="AP300" s="233"/>
      <c r="AQ300" s="233"/>
      <c r="AR300" s="233"/>
      <c r="AS300" s="233"/>
      <c r="AT300" s="233"/>
      <c r="AU300" s="233"/>
      <c r="AV300" s="233"/>
      <c r="AW300" s="233"/>
      <c r="AX300" s="233"/>
      <c r="AY300" s="233"/>
      <c r="AZ300" s="233"/>
      <c r="BA300" s="233"/>
      <c r="BB300" s="233"/>
      <c r="BC300" s="233"/>
      <c r="BD300" s="233"/>
      <c r="BE300" s="233"/>
      <c r="BF300" s="233"/>
      <c r="BG300" s="233"/>
      <c r="BH300" s="233"/>
      <c r="BI300" s="233"/>
      <c r="BJ300" s="233"/>
      <c r="BK300" s="233"/>
      <c r="BL300" s="233"/>
      <c r="BM300" s="233"/>
      <c r="BN300" s="233"/>
      <c r="BO300" s="233"/>
      <c r="BP300" s="233"/>
      <c r="BQ300" s="233"/>
      <c r="BR300" s="233"/>
      <c r="BS300" s="233"/>
      <c r="BT300" s="233"/>
      <c r="BU300" s="233"/>
      <c r="BV300" s="233"/>
      <c r="BW300" s="233"/>
      <c r="BX300" s="233"/>
      <c r="BY300" s="233"/>
      <c r="BZ300" s="233"/>
      <c r="CA300" s="233"/>
      <c r="CB300" s="233"/>
      <c r="CC300" s="233"/>
      <c r="CD300" s="233"/>
      <c r="CE300" s="233"/>
      <c r="CF300" s="233"/>
      <c r="CG300" s="233"/>
      <c r="CH300" s="233"/>
      <c r="CI300" s="233"/>
      <c r="CJ300" s="233"/>
      <c r="CK300" s="233"/>
      <c r="CL300" s="233"/>
      <c r="CM300" s="233"/>
      <c r="CN300" s="233"/>
      <c r="CO300" s="233"/>
      <c r="CP300" s="233"/>
    </row>
    <row r="301" spans="1:94" ht="17.45" customHeight="1" x14ac:dyDescent="0.25">
      <c r="A301" s="233"/>
      <c r="B301" s="336" t="s">
        <v>486</v>
      </c>
      <c r="C301" s="336" t="s">
        <v>492</v>
      </c>
      <c r="D301" s="336">
        <v>17</v>
      </c>
      <c r="E301" s="336">
        <v>63.41</v>
      </c>
      <c r="F301" s="336"/>
      <c r="G301" s="233">
        <v>17</v>
      </c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  <c r="V301" s="233"/>
      <c r="W301" s="233"/>
      <c r="X301" s="233"/>
      <c r="Y301" s="233"/>
      <c r="Z301" s="233"/>
      <c r="AA301" s="233"/>
      <c r="AB301" s="233"/>
      <c r="AC301" s="233"/>
      <c r="AD301" s="233"/>
      <c r="AE301" s="233"/>
      <c r="AF301" s="233"/>
      <c r="AG301" s="233"/>
      <c r="AH301" s="233"/>
      <c r="AI301" s="233"/>
      <c r="AJ301" s="233"/>
      <c r="AK301" s="233"/>
      <c r="AL301" s="233"/>
      <c r="AM301" s="233"/>
      <c r="AN301" s="95"/>
      <c r="AO301" s="233"/>
      <c r="AP301" s="233"/>
      <c r="AQ301" s="233"/>
      <c r="AR301" s="233"/>
      <c r="AS301" s="233"/>
      <c r="AT301" s="233"/>
      <c r="AU301" s="233"/>
      <c r="AV301" s="233"/>
      <c r="AW301" s="233"/>
      <c r="AX301" s="233"/>
      <c r="AY301" s="233"/>
      <c r="AZ301" s="233"/>
      <c r="BA301" s="233"/>
      <c r="BB301" s="233"/>
      <c r="BC301" s="233"/>
      <c r="BD301" s="233"/>
      <c r="BE301" s="233"/>
      <c r="BF301" s="233"/>
      <c r="BG301" s="233"/>
      <c r="BH301" s="233"/>
      <c r="BI301" s="233"/>
      <c r="BJ301" s="233"/>
      <c r="BK301" s="233"/>
      <c r="BL301" s="233"/>
      <c r="BM301" s="233"/>
      <c r="BN301" s="233"/>
      <c r="BO301" s="233"/>
      <c r="BP301" s="233"/>
      <c r="BQ301" s="233"/>
      <c r="BR301" s="233"/>
      <c r="BS301" s="233"/>
      <c r="BT301" s="233"/>
      <c r="BU301" s="233"/>
      <c r="BV301" s="233"/>
      <c r="BW301" s="233"/>
      <c r="BX301" s="233"/>
      <c r="BY301" s="233"/>
      <c r="BZ301" s="233"/>
      <c r="CA301" s="233"/>
      <c r="CB301" s="233"/>
      <c r="CC301" s="233"/>
      <c r="CD301" s="233"/>
      <c r="CE301" s="233"/>
      <c r="CF301" s="233"/>
      <c r="CG301" s="233"/>
      <c r="CH301" s="233"/>
      <c r="CI301" s="233"/>
      <c r="CJ301" s="233"/>
      <c r="CK301" s="233"/>
      <c r="CL301" s="233"/>
      <c r="CM301" s="233"/>
      <c r="CN301" s="233"/>
      <c r="CO301" s="233"/>
      <c r="CP301" s="233"/>
    </row>
    <row r="302" spans="1:94" ht="18" x14ac:dyDescent="0.25">
      <c r="A302" s="233"/>
      <c r="B302" s="336" t="s">
        <v>485</v>
      </c>
      <c r="C302" s="336" t="s">
        <v>492</v>
      </c>
      <c r="D302" s="336">
        <v>43</v>
      </c>
      <c r="E302" s="336">
        <v>153.08000000000001</v>
      </c>
      <c r="F302" s="336"/>
      <c r="G302" s="233">
        <v>43</v>
      </c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  <c r="X302" s="233"/>
      <c r="Y302" s="233"/>
      <c r="Z302" s="233"/>
      <c r="AA302" s="233"/>
      <c r="AB302" s="233"/>
      <c r="AC302" s="233"/>
      <c r="AD302" s="233"/>
      <c r="AE302" s="233"/>
      <c r="AF302" s="233"/>
      <c r="AG302" s="233"/>
      <c r="AH302" s="233"/>
      <c r="AI302" s="233"/>
      <c r="AJ302" s="233"/>
      <c r="AK302" s="233"/>
      <c r="AL302" s="233"/>
      <c r="AM302" s="233"/>
      <c r="AN302" s="95"/>
      <c r="AO302" s="233"/>
      <c r="AP302" s="233"/>
      <c r="AQ302" s="233"/>
      <c r="AR302" s="233"/>
      <c r="AS302" s="233"/>
      <c r="AT302" s="233"/>
      <c r="AU302" s="233"/>
      <c r="AV302" s="233"/>
      <c r="AW302" s="233"/>
      <c r="AX302" s="233"/>
      <c r="AY302" s="233"/>
      <c r="AZ302" s="233"/>
      <c r="BA302" s="233"/>
      <c r="BB302" s="233"/>
      <c r="BC302" s="233"/>
      <c r="BD302" s="233"/>
      <c r="BE302" s="233"/>
      <c r="BF302" s="233"/>
      <c r="BG302" s="233"/>
      <c r="BH302" s="233"/>
      <c r="BI302" s="233"/>
      <c r="BJ302" s="233"/>
      <c r="BK302" s="233"/>
      <c r="BL302" s="233"/>
      <c r="BM302" s="233"/>
      <c r="BN302" s="233"/>
      <c r="BO302" s="233"/>
      <c r="BP302" s="233"/>
      <c r="BQ302" s="233"/>
      <c r="BR302" s="233"/>
      <c r="BS302" s="233"/>
      <c r="BT302" s="233"/>
      <c r="BU302" s="233"/>
      <c r="BV302" s="233"/>
      <c r="BW302" s="233"/>
      <c r="BX302" s="233"/>
      <c r="BY302" s="233"/>
      <c r="BZ302" s="233"/>
      <c r="CA302" s="233"/>
      <c r="CB302" s="233"/>
      <c r="CC302" s="233"/>
      <c r="CD302" s="233"/>
      <c r="CE302" s="233"/>
      <c r="CF302" s="233"/>
      <c r="CG302" s="233"/>
      <c r="CH302" s="233"/>
      <c r="CI302" s="233"/>
      <c r="CJ302" s="233"/>
      <c r="CK302" s="233"/>
      <c r="CL302" s="233"/>
      <c r="CM302" s="233"/>
      <c r="CN302" s="233"/>
      <c r="CO302" s="233"/>
      <c r="CP302" s="233"/>
    </row>
    <row r="303" spans="1:94" ht="18" x14ac:dyDescent="0.25">
      <c r="A303" s="233"/>
      <c r="B303" s="336" t="s">
        <v>487</v>
      </c>
      <c r="C303" s="336" t="s">
        <v>492</v>
      </c>
      <c r="D303" s="336">
        <v>11</v>
      </c>
      <c r="E303" s="336">
        <v>39.159999999999997</v>
      </c>
      <c r="F303" s="336"/>
      <c r="G303" s="233">
        <v>11</v>
      </c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  <c r="V303" s="233"/>
      <c r="W303" s="233"/>
      <c r="X303" s="233"/>
      <c r="Y303" s="233"/>
      <c r="Z303" s="233"/>
      <c r="AA303" s="233"/>
      <c r="AB303" s="233"/>
      <c r="AC303" s="233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233"/>
      <c r="AN303" s="95"/>
      <c r="AO303" s="233"/>
      <c r="AP303" s="233"/>
      <c r="AQ303" s="233"/>
      <c r="AR303" s="233"/>
      <c r="AS303" s="233"/>
      <c r="AT303" s="233"/>
      <c r="AU303" s="233"/>
      <c r="AV303" s="233"/>
      <c r="AW303" s="233"/>
      <c r="AX303" s="233"/>
      <c r="AY303" s="233"/>
      <c r="AZ303" s="233"/>
      <c r="BA303" s="233"/>
      <c r="BB303" s="233"/>
      <c r="BC303" s="233"/>
      <c r="BD303" s="233"/>
      <c r="BE303" s="233"/>
      <c r="BF303" s="233"/>
      <c r="BG303" s="233"/>
      <c r="BH303" s="233"/>
      <c r="BI303" s="233"/>
      <c r="BJ303" s="233"/>
      <c r="BK303" s="233"/>
      <c r="BL303" s="233"/>
      <c r="BM303" s="233"/>
      <c r="BN303" s="233"/>
      <c r="BO303" s="233"/>
      <c r="BP303" s="233"/>
      <c r="BQ303" s="233"/>
      <c r="BR303" s="233"/>
      <c r="BS303" s="233"/>
      <c r="BT303" s="233"/>
      <c r="BU303" s="233"/>
      <c r="BV303" s="233"/>
      <c r="BW303" s="233"/>
      <c r="BX303" s="233"/>
      <c r="BY303" s="233"/>
      <c r="BZ303" s="233"/>
      <c r="CA303" s="233"/>
      <c r="CB303" s="233"/>
      <c r="CC303" s="233"/>
      <c r="CD303" s="233"/>
      <c r="CE303" s="233"/>
      <c r="CF303" s="233"/>
      <c r="CG303" s="233"/>
      <c r="CH303" s="233"/>
      <c r="CI303" s="233"/>
      <c r="CJ303" s="233"/>
      <c r="CK303" s="233"/>
      <c r="CL303" s="233"/>
      <c r="CM303" s="233"/>
      <c r="CN303" s="233"/>
      <c r="CO303" s="233"/>
      <c r="CP303" s="233"/>
    </row>
    <row r="304" spans="1:94" ht="17.45" customHeight="1" x14ac:dyDescent="0.25">
      <c r="A304" s="233"/>
      <c r="B304" s="336" t="s">
        <v>482</v>
      </c>
      <c r="C304" s="336" t="s">
        <v>492</v>
      </c>
      <c r="D304" s="336">
        <v>6</v>
      </c>
      <c r="E304" s="336">
        <v>22.38</v>
      </c>
      <c r="F304" s="336"/>
      <c r="G304" s="233">
        <v>6</v>
      </c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  <c r="V304" s="233"/>
      <c r="W304" s="233"/>
      <c r="X304" s="233"/>
      <c r="Y304" s="233"/>
      <c r="Z304" s="233"/>
      <c r="AA304" s="233"/>
      <c r="AB304" s="233"/>
      <c r="AC304" s="233"/>
      <c r="AD304" s="233"/>
      <c r="AE304" s="233"/>
      <c r="AF304" s="233"/>
      <c r="AG304" s="233"/>
      <c r="AH304" s="233"/>
      <c r="AI304" s="233"/>
      <c r="AJ304" s="233"/>
      <c r="AK304" s="233"/>
      <c r="AL304" s="233"/>
      <c r="AM304" s="233"/>
      <c r="AN304" s="95"/>
      <c r="AO304" s="233"/>
      <c r="AP304" s="233"/>
      <c r="AQ304" s="233"/>
      <c r="AR304" s="233"/>
      <c r="AS304" s="233"/>
      <c r="AT304" s="233"/>
      <c r="AU304" s="233"/>
      <c r="AV304" s="233"/>
      <c r="AW304" s="233"/>
      <c r="AX304" s="233"/>
      <c r="AY304" s="233"/>
      <c r="AZ304" s="233"/>
      <c r="BA304" s="233"/>
      <c r="BB304" s="233"/>
      <c r="BC304" s="233"/>
      <c r="BD304" s="233"/>
      <c r="BE304" s="233"/>
      <c r="BF304" s="233"/>
      <c r="BG304" s="233"/>
      <c r="BH304" s="233"/>
      <c r="BI304" s="233"/>
      <c r="BJ304" s="233"/>
      <c r="BK304" s="233"/>
      <c r="BL304" s="233"/>
      <c r="BM304" s="233"/>
      <c r="BN304" s="233"/>
      <c r="BO304" s="233"/>
      <c r="BP304" s="233"/>
      <c r="BQ304" s="233"/>
      <c r="BR304" s="233"/>
      <c r="BS304" s="233"/>
      <c r="BT304" s="233"/>
      <c r="BU304" s="233"/>
      <c r="BV304" s="233"/>
      <c r="BW304" s="233"/>
      <c r="BX304" s="233"/>
      <c r="BY304" s="233"/>
      <c r="BZ304" s="233"/>
      <c r="CA304" s="233"/>
      <c r="CB304" s="233"/>
      <c r="CC304" s="233"/>
      <c r="CD304" s="233"/>
      <c r="CE304" s="233"/>
      <c r="CF304" s="233"/>
      <c r="CG304" s="233"/>
      <c r="CH304" s="233"/>
      <c r="CI304" s="233"/>
      <c r="CJ304" s="233"/>
      <c r="CK304" s="233"/>
      <c r="CL304" s="233"/>
      <c r="CM304" s="233"/>
      <c r="CN304" s="233"/>
      <c r="CO304" s="233"/>
      <c r="CP304" s="233"/>
    </row>
    <row r="305" spans="1:94" ht="17.45" customHeight="1" x14ac:dyDescent="0.25">
      <c r="A305" s="233"/>
      <c r="B305" s="336" t="s">
        <v>486</v>
      </c>
      <c r="C305" s="336" t="s">
        <v>492</v>
      </c>
      <c r="D305" s="336">
        <v>34</v>
      </c>
      <c r="E305" s="336">
        <v>126.82</v>
      </c>
      <c r="F305" s="336"/>
      <c r="G305" s="233">
        <v>34</v>
      </c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  <c r="V305" s="233"/>
      <c r="W305" s="233"/>
      <c r="X305" s="233"/>
      <c r="Y305" s="233"/>
      <c r="Z305" s="233"/>
      <c r="AA305" s="233"/>
      <c r="AB305" s="233"/>
      <c r="AC305" s="233"/>
      <c r="AD305" s="233"/>
      <c r="AE305" s="233"/>
      <c r="AF305" s="233"/>
      <c r="AG305" s="233"/>
      <c r="AH305" s="233"/>
      <c r="AI305" s="233"/>
      <c r="AJ305" s="233"/>
      <c r="AK305" s="233"/>
      <c r="AL305" s="233"/>
      <c r="AM305" s="233"/>
      <c r="AN305" s="95"/>
      <c r="AO305" s="233"/>
      <c r="AP305" s="233"/>
      <c r="AQ305" s="233"/>
      <c r="AR305" s="233"/>
      <c r="AS305" s="233"/>
      <c r="AT305" s="233"/>
      <c r="AU305" s="233"/>
      <c r="AV305" s="233"/>
      <c r="AW305" s="233"/>
      <c r="AX305" s="233"/>
      <c r="AY305" s="233"/>
      <c r="AZ305" s="233"/>
      <c r="BA305" s="233"/>
      <c r="BB305" s="233"/>
      <c r="BC305" s="233"/>
      <c r="BD305" s="233"/>
      <c r="BE305" s="233"/>
      <c r="BF305" s="233"/>
      <c r="BG305" s="233"/>
      <c r="BH305" s="233"/>
      <c r="BI305" s="233"/>
      <c r="BJ305" s="233"/>
      <c r="BK305" s="233"/>
      <c r="BL305" s="233"/>
      <c r="BM305" s="233"/>
      <c r="BN305" s="233"/>
      <c r="BO305" s="233"/>
      <c r="BP305" s="233"/>
      <c r="BQ305" s="233"/>
      <c r="BR305" s="233"/>
      <c r="BS305" s="233"/>
      <c r="BT305" s="233"/>
      <c r="BU305" s="233"/>
      <c r="BV305" s="233"/>
      <c r="BW305" s="233"/>
      <c r="BX305" s="233"/>
      <c r="BY305" s="233"/>
      <c r="BZ305" s="233"/>
      <c r="CA305" s="233"/>
      <c r="CB305" s="233"/>
      <c r="CC305" s="233"/>
      <c r="CD305" s="233"/>
      <c r="CE305" s="233"/>
      <c r="CF305" s="233"/>
      <c r="CG305" s="233"/>
      <c r="CH305" s="233"/>
      <c r="CI305" s="233"/>
      <c r="CJ305" s="233"/>
      <c r="CK305" s="233"/>
      <c r="CL305" s="233"/>
      <c r="CM305" s="233"/>
      <c r="CN305" s="233"/>
      <c r="CO305" s="233"/>
      <c r="CP305" s="233"/>
    </row>
    <row r="306" spans="1:94" ht="18" x14ac:dyDescent="0.25">
      <c r="A306" s="233"/>
      <c r="B306" s="336" t="s">
        <v>485</v>
      </c>
      <c r="C306" s="336" t="s">
        <v>492</v>
      </c>
      <c r="D306" s="336">
        <v>2</v>
      </c>
      <c r="E306" s="336">
        <v>7.12</v>
      </c>
      <c r="F306" s="336"/>
      <c r="G306" s="233">
        <v>2</v>
      </c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  <c r="V306" s="233"/>
      <c r="W306" s="233"/>
      <c r="X306" s="233"/>
      <c r="Y306" s="233"/>
      <c r="Z306" s="233"/>
      <c r="AA306" s="233"/>
      <c r="AB306" s="233"/>
      <c r="AC306" s="233"/>
      <c r="AD306" s="233"/>
      <c r="AE306" s="233"/>
      <c r="AF306" s="233"/>
      <c r="AG306" s="233"/>
      <c r="AH306" s="233"/>
      <c r="AI306" s="233"/>
      <c r="AJ306" s="233"/>
      <c r="AK306" s="233"/>
      <c r="AL306" s="233"/>
      <c r="AM306" s="233"/>
      <c r="AN306" s="95"/>
      <c r="AO306" s="233"/>
      <c r="AP306" s="233"/>
      <c r="AQ306" s="233"/>
      <c r="AR306" s="233"/>
      <c r="AS306" s="233"/>
      <c r="AT306" s="233"/>
      <c r="AU306" s="233"/>
      <c r="AV306" s="233"/>
      <c r="AW306" s="233"/>
      <c r="AX306" s="233"/>
      <c r="AY306" s="233"/>
      <c r="AZ306" s="233"/>
      <c r="BA306" s="233"/>
      <c r="BB306" s="233"/>
      <c r="BC306" s="233"/>
      <c r="BD306" s="233"/>
      <c r="BE306" s="233"/>
      <c r="BF306" s="233"/>
      <c r="BG306" s="233"/>
      <c r="BH306" s="233"/>
      <c r="BI306" s="233"/>
      <c r="BJ306" s="233"/>
      <c r="BK306" s="233"/>
      <c r="BL306" s="233"/>
      <c r="BM306" s="233"/>
      <c r="BN306" s="233"/>
      <c r="BO306" s="233"/>
      <c r="BP306" s="233"/>
      <c r="BQ306" s="233"/>
      <c r="BR306" s="233"/>
      <c r="BS306" s="233"/>
      <c r="BT306" s="233"/>
      <c r="BU306" s="233"/>
      <c r="BV306" s="233"/>
      <c r="BW306" s="233"/>
      <c r="BX306" s="233"/>
      <c r="BY306" s="233"/>
      <c r="BZ306" s="233"/>
      <c r="CA306" s="233"/>
      <c r="CB306" s="233"/>
      <c r="CC306" s="233"/>
      <c r="CD306" s="233"/>
      <c r="CE306" s="233"/>
      <c r="CF306" s="233"/>
      <c r="CG306" s="233"/>
      <c r="CH306" s="233"/>
      <c r="CI306" s="233"/>
      <c r="CJ306" s="233"/>
      <c r="CK306" s="233"/>
      <c r="CL306" s="233"/>
      <c r="CM306" s="233"/>
      <c r="CN306" s="233"/>
      <c r="CO306" s="233"/>
      <c r="CP306" s="233"/>
    </row>
    <row r="307" spans="1:94" ht="18" x14ac:dyDescent="0.25">
      <c r="A307" s="233"/>
      <c r="B307" s="336" t="s">
        <v>487</v>
      </c>
      <c r="C307" s="336" t="s">
        <v>492</v>
      </c>
      <c r="D307" s="336">
        <v>9</v>
      </c>
      <c r="E307" s="336">
        <v>32.04</v>
      </c>
      <c r="F307" s="336"/>
      <c r="G307" s="233">
        <v>9</v>
      </c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  <c r="V307" s="233"/>
      <c r="W307" s="233"/>
      <c r="X307" s="233"/>
      <c r="Y307" s="233"/>
      <c r="Z307" s="233"/>
      <c r="AA307" s="233"/>
      <c r="AB307" s="233"/>
      <c r="AC307" s="233"/>
      <c r="AD307" s="233"/>
      <c r="AE307" s="233"/>
      <c r="AF307" s="233"/>
      <c r="AG307" s="233"/>
      <c r="AH307" s="233"/>
      <c r="AI307" s="233"/>
      <c r="AJ307" s="233"/>
      <c r="AK307" s="233"/>
      <c r="AL307" s="233"/>
      <c r="AM307" s="233"/>
      <c r="AN307" s="95"/>
      <c r="AO307" s="233"/>
      <c r="AP307" s="233"/>
      <c r="AQ307" s="233"/>
      <c r="AR307" s="233"/>
      <c r="AS307" s="233"/>
      <c r="AT307" s="233"/>
      <c r="AU307" s="233"/>
      <c r="AV307" s="233"/>
      <c r="AW307" s="233"/>
      <c r="AX307" s="233"/>
      <c r="AY307" s="233"/>
      <c r="AZ307" s="233"/>
      <c r="BA307" s="233"/>
      <c r="BB307" s="233"/>
      <c r="BC307" s="233"/>
      <c r="BD307" s="233"/>
      <c r="BE307" s="233"/>
      <c r="BF307" s="233"/>
      <c r="BG307" s="233"/>
      <c r="BH307" s="233"/>
      <c r="BI307" s="233"/>
      <c r="BJ307" s="233"/>
      <c r="BK307" s="233"/>
      <c r="BL307" s="233"/>
      <c r="BM307" s="233"/>
      <c r="BN307" s="233"/>
      <c r="BO307" s="233"/>
      <c r="BP307" s="233"/>
      <c r="BQ307" s="233"/>
      <c r="BR307" s="233"/>
      <c r="BS307" s="233"/>
      <c r="BT307" s="233"/>
      <c r="BU307" s="233"/>
      <c r="BV307" s="233"/>
      <c r="BW307" s="233"/>
      <c r="BX307" s="233"/>
      <c r="BY307" s="233"/>
      <c r="BZ307" s="233"/>
      <c r="CA307" s="233"/>
      <c r="CB307" s="233"/>
      <c r="CC307" s="233"/>
      <c r="CD307" s="233"/>
      <c r="CE307" s="233"/>
      <c r="CF307" s="233"/>
      <c r="CG307" s="233"/>
      <c r="CH307" s="233"/>
      <c r="CI307" s="233"/>
      <c r="CJ307" s="233"/>
      <c r="CK307" s="233"/>
      <c r="CL307" s="233"/>
      <c r="CM307" s="233"/>
      <c r="CN307" s="233"/>
      <c r="CO307" s="233"/>
      <c r="CP307" s="233"/>
    </row>
    <row r="308" spans="1:94" ht="17.45" customHeight="1" x14ac:dyDescent="0.25">
      <c r="A308" s="233"/>
      <c r="B308" s="336" t="s">
        <v>488</v>
      </c>
      <c r="C308" s="336" t="s">
        <v>492</v>
      </c>
      <c r="D308" s="336"/>
      <c r="E308" s="336">
        <v>3.47</v>
      </c>
      <c r="F308" s="336"/>
      <c r="G308" s="233">
        <v>1</v>
      </c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  <c r="V308" s="233"/>
      <c r="W308" s="233"/>
      <c r="X308" s="233"/>
      <c r="Y308" s="233"/>
      <c r="Z308" s="233"/>
      <c r="AA308" s="233"/>
      <c r="AB308" s="233"/>
      <c r="AC308" s="233"/>
      <c r="AD308" s="233"/>
      <c r="AE308" s="233"/>
      <c r="AF308" s="233"/>
      <c r="AG308" s="233"/>
      <c r="AH308" s="233"/>
      <c r="AI308" s="233"/>
      <c r="AJ308" s="233"/>
      <c r="AK308" s="233"/>
      <c r="AL308" s="233"/>
      <c r="AM308" s="233"/>
      <c r="AN308" s="95"/>
      <c r="AO308" s="233"/>
      <c r="AP308" s="233"/>
      <c r="AQ308" s="233"/>
      <c r="AR308" s="233"/>
      <c r="AS308" s="233"/>
      <c r="AT308" s="233"/>
      <c r="AU308" s="233"/>
      <c r="AV308" s="233"/>
      <c r="AW308" s="233"/>
      <c r="AX308" s="233"/>
      <c r="AY308" s="233"/>
      <c r="AZ308" s="233"/>
      <c r="BA308" s="233"/>
      <c r="BB308" s="233"/>
      <c r="BC308" s="233"/>
      <c r="BD308" s="233"/>
      <c r="BE308" s="233"/>
      <c r="BF308" s="233"/>
      <c r="BG308" s="233"/>
      <c r="BH308" s="233"/>
      <c r="BI308" s="233"/>
      <c r="BJ308" s="233"/>
      <c r="BK308" s="233"/>
      <c r="BL308" s="233"/>
      <c r="BM308" s="233"/>
      <c r="BN308" s="233"/>
      <c r="BO308" s="233"/>
      <c r="BP308" s="233"/>
      <c r="BQ308" s="233"/>
      <c r="BR308" s="233"/>
      <c r="BS308" s="233"/>
      <c r="BT308" s="233"/>
      <c r="BU308" s="233"/>
      <c r="BV308" s="233"/>
      <c r="BW308" s="233"/>
      <c r="BX308" s="233"/>
      <c r="BY308" s="233"/>
      <c r="BZ308" s="233"/>
      <c r="CA308" s="233"/>
      <c r="CB308" s="233"/>
      <c r="CC308" s="233"/>
      <c r="CD308" s="233"/>
      <c r="CE308" s="233"/>
      <c r="CF308" s="233"/>
      <c r="CG308" s="233"/>
      <c r="CH308" s="233"/>
      <c r="CI308" s="233"/>
      <c r="CJ308" s="233"/>
      <c r="CK308" s="233"/>
      <c r="CL308" s="233"/>
      <c r="CM308" s="233"/>
      <c r="CN308" s="233"/>
      <c r="CO308" s="233"/>
      <c r="CP308" s="233"/>
    </row>
    <row r="309" spans="1:94" ht="17.45" customHeight="1" x14ac:dyDescent="0.25">
      <c r="A309" s="233"/>
      <c r="B309" s="336" t="s">
        <v>474</v>
      </c>
      <c r="C309" s="336" t="s">
        <v>492</v>
      </c>
      <c r="D309" s="336"/>
      <c r="E309" s="336">
        <v>2.06</v>
      </c>
      <c r="F309" s="336">
        <v>1</v>
      </c>
      <c r="G309" s="233">
        <v>1</v>
      </c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  <c r="V309" s="233"/>
      <c r="W309" s="233"/>
      <c r="X309" s="233"/>
      <c r="Y309" s="233"/>
      <c r="Z309" s="233"/>
      <c r="AA309" s="233"/>
      <c r="AB309" s="233"/>
      <c r="AC309" s="233"/>
      <c r="AD309" s="233"/>
      <c r="AE309" s="233"/>
      <c r="AF309" s="233"/>
      <c r="AG309" s="233"/>
      <c r="AH309" s="233"/>
      <c r="AI309" s="233"/>
      <c r="AJ309" s="233"/>
      <c r="AK309" s="233"/>
      <c r="AL309" s="233"/>
      <c r="AM309" s="233"/>
      <c r="AN309" s="95"/>
      <c r="AO309" s="233"/>
      <c r="AP309" s="233"/>
      <c r="AQ309" s="233"/>
      <c r="AR309" s="233"/>
      <c r="AS309" s="233"/>
      <c r="AT309" s="233"/>
      <c r="AU309" s="233"/>
      <c r="AV309" s="233"/>
      <c r="AW309" s="233"/>
      <c r="AX309" s="233"/>
      <c r="AY309" s="233"/>
      <c r="AZ309" s="233"/>
      <c r="BA309" s="233"/>
      <c r="BB309" s="233"/>
      <c r="BC309" s="233"/>
      <c r="BD309" s="233"/>
      <c r="BE309" s="233"/>
      <c r="BF309" s="233"/>
      <c r="BG309" s="233"/>
      <c r="BH309" s="233"/>
      <c r="BI309" s="233"/>
      <c r="BJ309" s="233"/>
      <c r="BK309" s="233"/>
      <c r="BL309" s="233"/>
      <c r="BM309" s="233"/>
      <c r="BN309" s="233"/>
      <c r="BO309" s="233"/>
      <c r="BP309" s="233"/>
      <c r="BQ309" s="233"/>
      <c r="BR309" s="233"/>
      <c r="BS309" s="233"/>
      <c r="BT309" s="233"/>
      <c r="BU309" s="233"/>
      <c r="BV309" s="233"/>
      <c r="BW309" s="233"/>
      <c r="BX309" s="233"/>
      <c r="BY309" s="233"/>
      <c r="BZ309" s="233"/>
      <c r="CA309" s="233"/>
      <c r="CB309" s="233"/>
      <c r="CC309" s="233"/>
      <c r="CD309" s="233"/>
      <c r="CE309" s="233"/>
      <c r="CF309" s="233"/>
      <c r="CG309" s="233"/>
      <c r="CH309" s="233"/>
      <c r="CI309" s="233"/>
      <c r="CJ309" s="233"/>
      <c r="CK309" s="233"/>
      <c r="CL309" s="233"/>
      <c r="CM309" s="233"/>
      <c r="CN309" s="233"/>
      <c r="CO309" s="233"/>
      <c r="CP309" s="233"/>
    </row>
    <row r="310" spans="1:94" ht="17.45" customHeight="1" x14ac:dyDescent="0.25">
      <c r="A310" s="233"/>
      <c r="B310" s="336" t="s">
        <v>481</v>
      </c>
      <c r="C310" s="336" t="s">
        <v>492</v>
      </c>
      <c r="D310" s="336"/>
      <c r="E310" s="336">
        <v>38.729999999999997</v>
      </c>
      <c r="F310" s="336">
        <v>3</v>
      </c>
      <c r="G310" s="233">
        <v>3</v>
      </c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3"/>
      <c r="AG310" s="233"/>
      <c r="AH310" s="233"/>
      <c r="AI310" s="233"/>
      <c r="AJ310" s="233"/>
      <c r="AK310" s="233"/>
      <c r="AL310" s="233"/>
      <c r="AM310" s="233"/>
      <c r="AN310" s="95"/>
      <c r="AO310" s="233"/>
      <c r="AP310" s="233"/>
      <c r="AQ310" s="233"/>
      <c r="AR310" s="233"/>
      <c r="AS310" s="233"/>
      <c r="AT310" s="233"/>
      <c r="AU310" s="233"/>
      <c r="AV310" s="233"/>
      <c r="AW310" s="233"/>
      <c r="AX310" s="233"/>
      <c r="AY310" s="233"/>
      <c r="AZ310" s="233"/>
      <c r="BA310" s="233"/>
      <c r="BB310" s="233"/>
      <c r="BC310" s="233"/>
      <c r="BD310" s="233"/>
      <c r="BE310" s="233"/>
      <c r="BF310" s="233"/>
      <c r="BG310" s="233"/>
      <c r="BH310" s="233"/>
      <c r="BI310" s="233"/>
      <c r="BJ310" s="233"/>
      <c r="BK310" s="233"/>
      <c r="BL310" s="233"/>
      <c r="BM310" s="233"/>
      <c r="BN310" s="233"/>
      <c r="BO310" s="233"/>
      <c r="BP310" s="233"/>
      <c r="BQ310" s="233"/>
      <c r="BR310" s="233"/>
      <c r="BS310" s="233"/>
      <c r="BT310" s="233"/>
      <c r="BU310" s="233"/>
      <c r="BV310" s="233"/>
      <c r="BW310" s="233"/>
      <c r="BX310" s="233"/>
      <c r="BY310" s="233"/>
      <c r="BZ310" s="233"/>
      <c r="CA310" s="233"/>
      <c r="CB310" s="233"/>
      <c r="CC310" s="233"/>
      <c r="CD310" s="233"/>
      <c r="CE310" s="233"/>
      <c r="CF310" s="233"/>
      <c r="CG310" s="233"/>
      <c r="CH310" s="233"/>
      <c r="CI310" s="233"/>
      <c r="CJ310" s="233"/>
      <c r="CK310" s="233"/>
      <c r="CL310" s="233"/>
      <c r="CM310" s="233"/>
      <c r="CN310" s="233"/>
      <c r="CO310" s="233"/>
      <c r="CP310" s="233"/>
    </row>
    <row r="311" spans="1:94" ht="17.45" customHeight="1" x14ac:dyDescent="0.25">
      <c r="A311" s="233"/>
      <c r="B311" s="336" t="s">
        <v>482</v>
      </c>
      <c r="C311" s="336" t="s">
        <v>492</v>
      </c>
      <c r="D311" s="336">
        <v>2</v>
      </c>
      <c r="E311" s="336">
        <v>7.46</v>
      </c>
      <c r="F311" s="336"/>
      <c r="G311" s="233">
        <v>2</v>
      </c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33"/>
      <c r="AM311" s="233"/>
      <c r="AN311" s="95"/>
      <c r="AO311" s="233"/>
      <c r="AP311" s="233"/>
      <c r="AQ311" s="233"/>
      <c r="AR311" s="233"/>
      <c r="AS311" s="233"/>
      <c r="AT311" s="233"/>
      <c r="AU311" s="233"/>
      <c r="AV311" s="233"/>
      <c r="AW311" s="233"/>
      <c r="AX311" s="233"/>
      <c r="AY311" s="233"/>
      <c r="AZ311" s="233"/>
      <c r="BA311" s="233"/>
      <c r="BB311" s="233"/>
      <c r="BC311" s="233"/>
      <c r="BD311" s="233"/>
      <c r="BE311" s="233"/>
      <c r="BF311" s="233"/>
      <c r="BG311" s="233"/>
      <c r="BH311" s="233"/>
      <c r="BI311" s="233"/>
      <c r="BJ311" s="233"/>
      <c r="BK311" s="233"/>
      <c r="BL311" s="233"/>
      <c r="BM311" s="233"/>
      <c r="BN311" s="233"/>
      <c r="BO311" s="233"/>
      <c r="BP311" s="233"/>
      <c r="BQ311" s="233"/>
      <c r="BR311" s="233"/>
      <c r="BS311" s="233"/>
      <c r="BT311" s="233"/>
      <c r="BU311" s="233"/>
      <c r="BV311" s="233"/>
      <c r="BW311" s="233"/>
      <c r="BX311" s="233"/>
      <c r="BY311" s="233"/>
      <c r="BZ311" s="233"/>
      <c r="CA311" s="233"/>
      <c r="CB311" s="233"/>
      <c r="CC311" s="233"/>
      <c r="CD311" s="233"/>
      <c r="CE311" s="233"/>
      <c r="CF311" s="233"/>
      <c r="CG311" s="233"/>
      <c r="CH311" s="233"/>
      <c r="CI311" s="233"/>
      <c r="CJ311" s="233"/>
      <c r="CK311" s="233"/>
      <c r="CL311" s="233"/>
      <c r="CM311" s="233"/>
      <c r="CN311" s="233"/>
      <c r="CO311" s="233"/>
      <c r="CP311" s="233"/>
    </row>
    <row r="312" spans="1:94" ht="18" x14ac:dyDescent="0.25">
      <c r="A312" s="233"/>
      <c r="B312" s="336" t="s">
        <v>484</v>
      </c>
      <c r="C312" s="336" t="s">
        <v>492</v>
      </c>
      <c r="D312" s="336">
        <v>1</v>
      </c>
      <c r="E312" s="336">
        <v>3.56</v>
      </c>
      <c r="F312" s="336"/>
      <c r="G312" s="233">
        <v>1</v>
      </c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  <c r="V312" s="233"/>
      <c r="W312" s="233"/>
      <c r="X312" s="233"/>
      <c r="Y312" s="233"/>
      <c r="Z312" s="233"/>
      <c r="AA312" s="233"/>
      <c r="AB312" s="233"/>
      <c r="AC312" s="233"/>
      <c r="AD312" s="233"/>
      <c r="AE312" s="233"/>
      <c r="AF312" s="233"/>
      <c r="AG312" s="233"/>
      <c r="AH312" s="233"/>
      <c r="AI312" s="233"/>
      <c r="AJ312" s="233"/>
      <c r="AK312" s="233"/>
      <c r="AL312" s="233"/>
      <c r="AM312" s="233"/>
      <c r="AN312" s="95"/>
      <c r="AO312" s="233"/>
      <c r="AP312" s="233"/>
      <c r="AQ312" s="233"/>
      <c r="AR312" s="233"/>
      <c r="AS312" s="233"/>
      <c r="AT312" s="233"/>
      <c r="AU312" s="233"/>
      <c r="AV312" s="233"/>
      <c r="AW312" s="233"/>
      <c r="AX312" s="233"/>
      <c r="AY312" s="233"/>
      <c r="AZ312" s="233"/>
      <c r="BA312" s="233"/>
      <c r="BB312" s="233"/>
      <c r="BC312" s="233"/>
      <c r="BD312" s="233"/>
      <c r="BE312" s="233"/>
      <c r="BF312" s="233"/>
      <c r="BG312" s="233"/>
      <c r="BH312" s="233"/>
      <c r="BI312" s="233"/>
      <c r="BJ312" s="233"/>
      <c r="BK312" s="233"/>
      <c r="BL312" s="233"/>
      <c r="BM312" s="233"/>
      <c r="BN312" s="233"/>
      <c r="BO312" s="233"/>
      <c r="BP312" s="233"/>
      <c r="BQ312" s="233"/>
      <c r="BR312" s="233"/>
      <c r="BS312" s="233"/>
      <c r="BT312" s="233"/>
      <c r="BU312" s="233"/>
      <c r="BV312" s="233"/>
      <c r="BW312" s="233"/>
      <c r="BX312" s="233"/>
      <c r="BY312" s="233"/>
      <c r="BZ312" s="233"/>
      <c r="CA312" s="233"/>
      <c r="CB312" s="233"/>
      <c r="CC312" s="233"/>
      <c r="CD312" s="233"/>
      <c r="CE312" s="233"/>
      <c r="CF312" s="233"/>
      <c r="CG312" s="233"/>
      <c r="CH312" s="233"/>
      <c r="CI312" s="233"/>
      <c r="CJ312" s="233"/>
      <c r="CK312" s="233"/>
      <c r="CL312" s="233"/>
      <c r="CM312" s="233"/>
      <c r="CN312" s="233"/>
      <c r="CO312" s="233"/>
      <c r="CP312" s="233"/>
    </row>
    <row r="313" spans="1:94" ht="18" x14ac:dyDescent="0.25">
      <c r="A313" s="233"/>
      <c r="B313" s="336" t="s">
        <v>483</v>
      </c>
      <c r="C313" s="336" t="s">
        <v>492</v>
      </c>
      <c r="D313" s="336">
        <v>78</v>
      </c>
      <c r="E313" s="336">
        <v>277.68</v>
      </c>
      <c r="F313" s="336"/>
      <c r="G313" s="233">
        <v>78</v>
      </c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  <c r="X313" s="233"/>
      <c r="Y313" s="233"/>
      <c r="Z313" s="233"/>
      <c r="AA313" s="233"/>
      <c r="AB313" s="233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95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3"/>
      <c r="BA313" s="233"/>
      <c r="BB313" s="233"/>
      <c r="BC313" s="233"/>
      <c r="BD313" s="233"/>
      <c r="BE313" s="233"/>
      <c r="BF313" s="233"/>
      <c r="BG313" s="233"/>
      <c r="BH313" s="233"/>
      <c r="BI313" s="233"/>
      <c r="BJ313" s="233"/>
      <c r="BK313" s="233"/>
      <c r="BL313" s="233"/>
      <c r="BM313" s="233"/>
      <c r="BN313" s="233"/>
      <c r="BO313" s="233"/>
      <c r="BP313" s="233"/>
      <c r="BQ313" s="233"/>
      <c r="BR313" s="233"/>
      <c r="BS313" s="233"/>
      <c r="BT313" s="233"/>
      <c r="BU313" s="233"/>
      <c r="BV313" s="233"/>
      <c r="BW313" s="233"/>
      <c r="BX313" s="233"/>
      <c r="BY313" s="233"/>
      <c r="BZ313" s="233"/>
      <c r="CA313" s="233"/>
      <c r="CB313" s="233"/>
      <c r="CC313" s="233"/>
      <c r="CD313" s="233"/>
      <c r="CE313" s="233"/>
      <c r="CF313" s="233"/>
      <c r="CG313" s="233"/>
      <c r="CH313" s="233"/>
      <c r="CI313" s="233"/>
      <c r="CJ313" s="233"/>
      <c r="CK313" s="233"/>
      <c r="CL313" s="233"/>
      <c r="CM313" s="233"/>
      <c r="CN313" s="233"/>
      <c r="CO313" s="233"/>
      <c r="CP313" s="233"/>
    </row>
    <row r="314" spans="1:94" ht="17.45" customHeight="1" x14ac:dyDescent="0.25">
      <c r="A314" s="233"/>
      <c r="B314" s="336" t="s">
        <v>486</v>
      </c>
      <c r="C314" s="336" t="s">
        <v>475</v>
      </c>
      <c r="D314" s="336">
        <v>4</v>
      </c>
      <c r="E314" s="336">
        <v>14.92</v>
      </c>
      <c r="F314" s="336"/>
      <c r="G314" s="233">
        <v>4</v>
      </c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  <c r="V314" s="233"/>
      <c r="W314" s="233"/>
      <c r="X314" s="233"/>
      <c r="Y314" s="233"/>
      <c r="Z314" s="233"/>
      <c r="AA314" s="233"/>
      <c r="AB314" s="233"/>
      <c r="AC314" s="233"/>
      <c r="AD314" s="233"/>
      <c r="AE314" s="233"/>
      <c r="AF314" s="233"/>
      <c r="AG314" s="233"/>
      <c r="AH314" s="233"/>
      <c r="AI314" s="233"/>
      <c r="AJ314" s="233"/>
      <c r="AK314" s="233"/>
      <c r="AL314" s="233"/>
      <c r="AM314" s="233"/>
      <c r="AN314" s="95"/>
      <c r="AO314" s="233"/>
      <c r="AP314" s="233"/>
      <c r="AQ314" s="233"/>
      <c r="AR314" s="233"/>
      <c r="AS314" s="233"/>
      <c r="AT314" s="233"/>
      <c r="AU314" s="233"/>
      <c r="AV314" s="233"/>
      <c r="AW314" s="233"/>
      <c r="AX314" s="233"/>
      <c r="AY314" s="233"/>
      <c r="AZ314" s="233"/>
      <c r="BA314" s="233"/>
      <c r="BB314" s="233"/>
      <c r="BC314" s="233"/>
      <c r="BD314" s="233"/>
      <c r="BE314" s="233"/>
      <c r="BF314" s="233"/>
      <c r="BG314" s="233"/>
      <c r="BH314" s="233"/>
      <c r="BI314" s="233"/>
      <c r="BJ314" s="233"/>
      <c r="BK314" s="233"/>
      <c r="BL314" s="233"/>
      <c r="BM314" s="233"/>
      <c r="BN314" s="233"/>
      <c r="BO314" s="233"/>
      <c r="BP314" s="233"/>
      <c r="BQ314" s="233"/>
      <c r="BR314" s="233"/>
      <c r="BS314" s="233"/>
      <c r="BT314" s="233"/>
      <c r="BU314" s="233"/>
      <c r="BV314" s="233"/>
      <c r="BW314" s="233"/>
      <c r="BX314" s="233"/>
      <c r="BY314" s="233"/>
      <c r="BZ314" s="233"/>
      <c r="CA314" s="233"/>
      <c r="CB314" s="233"/>
      <c r="CC314" s="233"/>
      <c r="CD314" s="233"/>
      <c r="CE314" s="233"/>
      <c r="CF314" s="233"/>
      <c r="CG314" s="233"/>
      <c r="CH314" s="233"/>
      <c r="CI314" s="233"/>
      <c r="CJ314" s="233"/>
      <c r="CK314" s="233"/>
      <c r="CL314" s="233"/>
      <c r="CM314" s="233"/>
      <c r="CN314" s="233"/>
      <c r="CO314" s="233"/>
      <c r="CP314" s="233"/>
    </row>
    <row r="315" spans="1:94" ht="17.45" customHeight="1" x14ac:dyDescent="0.25">
      <c r="A315" s="233"/>
      <c r="B315" s="336" t="s">
        <v>486</v>
      </c>
      <c r="C315" s="336" t="s">
        <v>492</v>
      </c>
      <c r="D315" s="336">
        <v>5</v>
      </c>
      <c r="E315" s="336">
        <v>18.649999999999999</v>
      </c>
      <c r="F315" s="336"/>
      <c r="G315" s="233">
        <v>5</v>
      </c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  <c r="V315" s="233"/>
      <c r="W315" s="233"/>
      <c r="X315" s="233"/>
      <c r="Y315" s="233"/>
      <c r="Z315" s="233"/>
      <c r="AA315" s="233"/>
      <c r="AB315" s="233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233"/>
      <c r="AN315" s="233"/>
      <c r="AO315" s="233"/>
      <c r="AP315" s="233"/>
      <c r="AQ315" s="233"/>
      <c r="AR315" s="233"/>
      <c r="AS315" s="233"/>
      <c r="AT315" s="233"/>
      <c r="AU315" s="233"/>
      <c r="AV315" s="233"/>
      <c r="AW315" s="233"/>
      <c r="AX315" s="233"/>
      <c r="AY315" s="233"/>
      <c r="AZ315" s="233"/>
      <c r="BA315" s="233"/>
      <c r="BB315" s="233"/>
      <c r="BC315" s="233"/>
      <c r="BD315" s="233"/>
      <c r="BE315" s="233"/>
      <c r="BF315" s="233"/>
      <c r="BG315" s="233"/>
      <c r="BH315" s="233"/>
      <c r="BI315" s="233"/>
      <c r="BJ315" s="233"/>
      <c r="BK315" s="233"/>
      <c r="BL315" s="233"/>
      <c r="BM315" s="233"/>
      <c r="BN315" s="233"/>
      <c r="BO315" s="233"/>
      <c r="BP315" s="233"/>
      <c r="BQ315" s="233"/>
      <c r="BR315" s="233"/>
      <c r="BS315" s="233"/>
      <c r="BT315" s="233"/>
      <c r="BU315" s="233"/>
      <c r="BV315" s="233"/>
      <c r="BW315" s="233"/>
      <c r="BX315" s="233"/>
      <c r="BY315" s="233"/>
      <c r="BZ315" s="233"/>
      <c r="CA315" s="233"/>
      <c r="CB315" s="233"/>
      <c r="CC315" s="233"/>
      <c r="CD315" s="233"/>
      <c r="CE315" s="233"/>
      <c r="CF315" s="233"/>
      <c r="CG315" s="233"/>
      <c r="CH315" s="233"/>
      <c r="CI315" s="233"/>
      <c r="CJ315" s="233"/>
      <c r="CK315" s="233"/>
      <c r="CL315" s="233"/>
      <c r="CM315" s="233"/>
      <c r="CN315" s="233"/>
      <c r="CO315" s="233"/>
      <c r="CP315" s="233"/>
    </row>
    <row r="316" spans="1:94" ht="18" x14ac:dyDescent="0.25">
      <c r="A316" s="233"/>
      <c r="B316" s="336" t="s">
        <v>485</v>
      </c>
      <c r="C316" s="336" t="s">
        <v>492</v>
      </c>
      <c r="D316" s="336">
        <v>28</v>
      </c>
      <c r="E316" s="336">
        <v>99.68</v>
      </c>
      <c r="F316" s="336"/>
      <c r="G316" s="233">
        <v>28</v>
      </c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3"/>
      <c r="AA316" s="233"/>
      <c r="AB316" s="233"/>
      <c r="AC316" s="233"/>
      <c r="AD316" s="233"/>
      <c r="AE316" s="233"/>
      <c r="AF316" s="233"/>
      <c r="AG316" s="233"/>
      <c r="AH316" s="233"/>
      <c r="AI316" s="233"/>
      <c r="AJ316" s="233"/>
      <c r="AK316" s="233"/>
      <c r="AL316" s="233"/>
      <c r="AM316" s="233"/>
      <c r="AN316" s="233"/>
      <c r="AO316" s="233"/>
      <c r="AP316" s="233"/>
      <c r="AQ316" s="233"/>
      <c r="AR316" s="233"/>
      <c r="AS316" s="233"/>
      <c r="AT316" s="233"/>
      <c r="AU316" s="233"/>
      <c r="AV316" s="233"/>
      <c r="AW316" s="233"/>
      <c r="AX316" s="233"/>
      <c r="AY316" s="233"/>
      <c r="AZ316" s="233"/>
      <c r="BA316" s="233"/>
      <c r="BB316" s="233"/>
      <c r="BC316" s="233"/>
      <c r="BD316" s="233"/>
      <c r="BE316" s="233"/>
      <c r="BF316" s="233"/>
      <c r="BG316" s="233"/>
      <c r="BH316" s="233"/>
      <c r="BI316" s="233"/>
      <c r="BJ316" s="233"/>
      <c r="BK316" s="233"/>
      <c r="BL316" s="233"/>
      <c r="BM316" s="233"/>
      <c r="BN316" s="233"/>
      <c r="BO316" s="233"/>
      <c r="BP316" s="233"/>
      <c r="BQ316" s="233"/>
      <c r="BR316" s="233"/>
      <c r="BS316" s="233"/>
      <c r="BT316" s="233"/>
      <c r="BU316" s="233"/>
      <c r="BV316" s="233"/>
      <c r="BW316" s="233"/>
      <c r="BX316" s="233"/>
      <c r="BY316" s="233"/>
      <c r="BZ316" s="233"/>
      <c r="CA316" s="233"/>
      <c r="CB316" s="233"/>
      <c r="CC316" s="233"/>
      <c r="CD316" s="233"/>
      <c r="CE316" s="233"/>
      <c r="CF316" s="233"/>
      <c r="CG316" s="233"/>
      <c r="CH316" s="233"/>
      <c r="CI316" s="233"/>
      <c r="CJ316" s="233"/>
      <c r="CK316" s="233"/>
      <c r="CL316" s="233"/>
      <c r="CM316" s="233"/>
      <c r="CN316" s="233"/>
      <c r="CO316" s="233"/>
      <c r="CP316" s="233"/>
    </row>
    <row r="317" spans="1:94" ht="18" x14ac:dyDescent="0.25">
      <c r="A317" s="233"/>
      <c r="B317" s="336" t="s">
        <v>487</v>
      </c>
      <c r="C317" s="336" t="s">
        <v>492</v>
      </c>
      <c r="D317" s="336">
        <v>36</v>
      </c>
      <c r="E317" s="336">
        <v>128.16</v>
      </c>
      <c r="F317" s="336"/>
      <c r="G317" s="233">
        <v>36</v>
      </c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3"/>
      <c r="AA317" s="233"/>
      <c r="AB317" s="233"/>
      <c r="AC317" s="233"/>
      <c r="AD317" s="233"/>
      <c r="AE317" s="233"/>
      <c r="AF317" s="233"/>
      <c r="AG317" s="233"/>
      <c r="AH317" s="233"/>
      <c r="AI317" s="233"/>
      <c r="AJ317" s="233"/>
      <c r="AK317" s="233"/>
      <c r="AL317" s="233"/>
      <c r="AM317" s="233"/>
      <c r="AN317" s="233"/>
      <c r="AO317" s="233"/>
      <c r="AP317" s="233"/>
      <c r="AQ317" s="233"/>
      <c r="AR317" s="233"/>
      <c r="AS317" s="233"/>
      <c r="AT317" s="233"/>
      <c r="AU317" s="233"/>
      <c r="AV317" s="233"/>
      <c r="AW317" s="233"/>
      <c r="AX317" s="233"/>
      <c r="AY317" s="233"/>
      <c r="AZ317" s="233"/>
      <c r="BA317" s="233"/>
      <c r="BB317" s="233"/>
      <c r="BC317" s="233"/>
      <c r="BD317" s="233"/>
      <c r="BE317" s="233"/>
      <c r="BF317" s="233"/>
      <c r="BG317" s="233"/>
      <c r="BH317" s="233"/>
      <c r="BI317" s="233"/>
      <c r="BJ317" s="233"/>
      <c r="BK317" s="233"/>
      <c r="BL317" s="233"/>
      <c r="BM317" s="233"/>
      <c r="BN317" s="233"/>
      <c r="BO317" s="233"/>
      <c r="BP317" s="233"/>
      <c r="BQ317" s="233"/>
      <c r="BR317" s="233"/>
      <c r="BS317" s="233"/>
      <c r="BT317" s="233"/>
      <c r="BU317" s="233"/>
      <c r="BV317" s="233"/>
      <c r="BW317" s="233"/>
      <c r="BX317" s="233"/>
      <c r="BY317" s="233"/>
      <c r="BZ317" s="233"/>
      <c r="CA317" s="233"/>
      <c r="CB317" s="233"/>
      <c r="CC317" s="233"/>
      <c r="CD317" s="233"/>
      <c r="CE317" s="233"/>
      <c r="CF317" s="233"/>
      <c r="CG317" s="233"/>
      <c r="CH317" s="233"/>
      <c r="CI317" s="233"/>
      <c r="CJ317" s="233"/>
      <c r="CK317" s="233"/>
      <c r="CL317" s="233"/>
      <c r="CM317" s="233"/>
      <c r="CN317" s="233"/>
      <c r="CO317" s="233"/>
      <c r="CP317" s="233"/>
    </row>
    <row r="318" spans="1:94" ht="17.45" customHeight="1" x14ac:dyDescent="0.25">
      <c r="A318" s="233"/>
      <c r="B318" s="336" t="s">
        <v>480</v>
      </c>
      <c r="C318" s="336" t="s">
        <v>492</v>
      </c>
      <c r="D318" s="336"/>
      <c r="E318" s="336">
        <v>384.88</v>
      </c>
      <c r="F318" s="336">
        <v>34</v>
      </c>
      <c r="G318" s="233">
        <v>34</v>
      </c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  <c r="V318" s="233"/>
      <c r="W318" s="233"/>
      <c r="X318" s="233"/>
      <c r="Y318" s="233"/>
      <c r="Z318" s="233"/>
      <c r="AA318" s="233"/>
      <c r="AB318" s="233"/>
      <c r="AC318" s="233"/>
      <c r="AD318" s="233"/>
      <c r="AE318" s="233"/>
      <c r="AF318" s="233"/>
      <c r="AG318" s="233"/>
      <c r="AH318" s="233"/>
      <c r="AI318" s="233"/>
      <c r="AJ318" s="233"/>
      <c r="AK318" s="233"/>
      <c r="AL318" s="233"/>
      <c r="AM318" s="233"/>
      <c r="AN318" s="233"/>
      <c r="AO318" s="233"/>
      <c r="AP318" s="233"/>
      <c r="AQ318" s="233"/>
      <c r="AR318" s="233"/>
      <c r="AS318" s="233"/>
      <c r="AT318" s="233"/>
      <c r="AU318" s="233"/>
      <c r="AV318" s="233"/>
      <c r="AW318" s="233"/>
      <c r="AX318" s="233"/>
      <c r="AY318" s="233"/>
      <c r="AZ318" s="233"/>
      <c r="BA318" s="233"/>
      <c r="BB318" s="233"/>
      <c r="BC318" s="233"/>
      <c r="BD318" s="233"/>
      <c r="BE318" s="233"/>
      <c r="BF318" s="233"/>
      <c r="BG318" s="233"/>
      <c r="BH318" s="233"/>
      <c r="BI318" s="233"/>
      <c r="BJ318" s="233"/>
      <c r="BK318" s="233"/>
      <c r="BL318" s="233"/>
      <c r="BM318" s="233"/>
      <c r="BN318" s="233"/>
      <c r="BO318" s="233"/>
      <c r="BP318" s="233"/>
      <c r="BQ318" s="233"/>
      <c r="BR318" s="233"/>
      <c r="BS318" s="233"/>
      <c r="BT318" s="233"/>
      <c r="BU318" s="233"/>
      <c r="BV318" s="233"/>
      <c r="BW318" s="233"/>
      <c r="BX318" s="233"/>
      <c r="BY318" s="233"/>
      <c r="BZ318" s="233"/>
      <c r="CA318" s="233"/>
      <c r="CB318" s="233"/>
      <c r="CC318" s="233"/>
      <c r="CD318" s="233"/>
      <c r="CE318" s="233"/>
      <c r="CF318" s="233"/>
      <c r="CG318" s="233"/>
      <c r="CH318" s="233"/>
      <c r="CI318" s="233"/>
      <c r="CJ318" s="233"/>
      <c r="CK318" s="233"/>
      <c r="CL318" s="233"/>
      <c r="CM318" s="233"/>
      <c r="CN318" s="233"/>
      <c r="CO318" s="233"/>
      <c r="CP318" s="233"/>
    </row>
    <row r="319" spans="1:94" ht="17.45" customHeight="1" x14ac:dyDescent="0.25">
      <c r="A319" s="233"/>
      <c r="B319" s="336" t="s">
        <v>474</v>
      </c>
      <c r="C319" s="336" t="s">
        <v>475</v>
      </c>
      <c r="D319" s="336"/>
      <c r="E319" s="336">
        <v>10.18</v>
      </c>
      <c r="F319" s="336">
        <v>5</v>
      </c>
      <c r="G319" s="233">
        <v>5</v>
      </c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3"/>
      <c r="Z319" s="233"/>
      <c r="AA319" s="233"/>
      <c r="AB319" s="233"/>
      <c r="AC319" s="233"/>
      <c r="AD319" s="233"/>
      <c r="AE319" s="233"/>
      <c r="AF319" s="233"/>
      <c r="AG319" s="233"/>
      <c r="AH319" s="233"/>
      <c r="AI319" s="233"/>
      <c r="AJ319" s="233"/>
      <c r="AK319" s="233"/>
      <c r="AL319" s="233"/>
      <c r="AM319" s="233"/>
      <c r="AN319" s="233"/>
      <c r="AO319" s="233"/>
      <c r="AP319" s="233"/>
      <c r="AQ319" s="233"/>
      <c r="AR319" s="233"/>
      <c r="AS319" s="233"/>
      <c r="AT319" s="233"/>
      <c r="AU319" s="233"/>
      <c r="AV319" s="233"/>
      <c r="AW319" s="233"/>
      <c r="AX319" s="233"/>
      <c r="AY319" s="233"/>
      <c r="AZ319" s="233"/>
      <c r="BA319" s="233"/>
      <c r="BB319" s="233"/>
      <c r="BC319" s="233"/>
      <c r="BD319" s="233"/>
      <c r="BE319" s="233"/>
      <c r="BF319" s="233"/>
      <c r="BG319" s="233"/>
      <c r="BH319" s="233"/>
      <c r="BI319" s="233"/>
      <c r="BJ319" s="233"/>
      <c r="BK319" s="233"/>
      <c r="BL319" s="233"/>
      <c r="BM319" s="233"/>
      <c r="BN319" s="233"/>
      <c r="BO319" s="233"/>
      <c r="BP319" s="233"/>
      <c r="BQ319" s="233"/>
      <c r="BR319" s="233"/>
      <c r="BS319" s="233"/>
      <c r="BT319" s="233"/>
      <c r="BU319" s="233"/>
      <c r="BV319" s="233"/>
      <c r="BW319" s="233"/>
      <c r="BX319" s="233"/>
      <c r="BY319" s="233"/>
      <c r="BZ319" s="233"/>
      <c r="CA319" s="233"/>
      <c r="CB319" s="233"/>
      <c r="CC319" s="233"/>
      <c r="CD319" s="233"/>
      <c r="CE319" s="233"/>
      <c r="CF319" s="233"/>
      <c r="CG319" s="233"/>
      <c r="CH319" s="233"/>
      <c r="CI319" s="233"/>
      <c r="CJ319" s="233"/>
      <c r="CK319" s="233"/>
      <c r="CL319" s="233"/>
      <c r="CM319" s="233"/>
      <c r="CN319" s="233"/>
      <c r="CO319" s="233"/>
      <c r="CP319" s="233"/>
    </row>
    <row r="320" spans="1:94" ht="17.45" customHeight="1" x14ac:dyDescent="0.25">
      <c r="A320" s="233"/>
      <c r="B320" s="336" t="s">
        <v>474</v>
      </c>
      <c r="C320" s="336" t="s">
        <v>492</v>
      </c>
      <c r="D320" s="336"/>
      <c r="E320" s="336">
        <v>890.67</v>
      </c>
      <c r="F320" s="336">
        <v>438</v>
      </c>
      <c r="G320" s="233">
        <v>432</v>
      </c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3"/>
      <c r="Z320" s="233"/>
      <c r="AA320" s="233"/>
      <c r="AB320" s="233"/>
      <c r="AC320" s="233"/>
      <c r="AD320" s="233"/>
      <c r="AE320" s="233"/>
      <c r="AF320" s="233"/>
      <c r="AG320" s="233"/>
      <c r="AH320" s="233"/>
      <c r="AI320" s="233"/>
      <c r="AJ320" s="233"/>
      <c r="AK320" s="233"/>
      <c r="AL320" s="233"/>
      <c r="AM320" s="233"/>
      <c r="AN320" s="233"/>
      <c r="AO320" s="233"/>
      <c r="AP320" s="233"/>
      <c r="AQ320" s="233"/>
      <c r="AR320" s="233"/>
      <c r="AS320" s="233"/>
      <c r="AT320" s="233"/>
      <c r="AU320" s="233"/>
      <c r="AV320" s="233"/>
      <c r="AW320" s="233"/>
      <c r="AX320" s="233"/>
      <c r="AY320" s="233"/>
      <c r="AZ320" s="233"/>
      <c r="BA320" s="233"/>
      <c r="BB320" s="233"/>
      <c r="BC320" s="233"/>
      <c r="BD320" s="233"/>
      <c r="BE320" s="233"/>
      <c r="BF320" s="233"/>
      <c r="BG320" s="233"/>
      <c r="BH320" s="233"/>
      <c r="BI320" s="233"/>
      <c r="BJ320" s="233"/>
      <c r="BK320" s="233"/>
      <c r="BL320" s="233"/>
      <c r="BM320" s="233"/>
      <c r="BN320" s="233"/>
      <c r="BO320" s="233"/>
      <c r="BP320" s="233"/>
      <c r="BQ320" s="233"/>
      <c r="BR320" s="233"/>
      <c r="BS320" s="233"/>
      <c r="BT320" s="233"/>
      <c r="BU320" s="233"/>
      <c r="BV320" s="233"/>
      <c r="BW320" s="233"/>
      <c r="BX320" s="233"/>
      <c r="BY320" s="233"/>
      <c r="BZ320" s="233"/>
      <c r="CA320" s="233"/>
      <c r="CB320" s="233"/>
      <c r="CC320" s="233"/>
      <c r="CD320" s="233"/>
      <c r="CE320" s="233"/>
      <c r="CF320" s="233"/>
      <c r="CG320" s="233"/>
      <c r="CH320" s="233"/>
      <c r="CI320" s="233"/>
      <c r="CJ320" s="233"/>
      <c r="CK320" s="233"/>
      <c r="CL320" s="233"/>
      <c r="CM320" s="233"/>
      <c r="CN320" s="233"/>
      <c r="CO320" s="233"/>
      <c r="CP320" s="233"/>
    </row>
    <row r="321" spans="1:94" ht="17.45" customHeight="1" x14ac:dyDescent="0.25">
      <c r="A321" s="233"/>
      <c r="B321" s="336" t="s">
        <v>480</v>
      </c>
      <c r="C321" s="336" t="s">
        <v>475</v>
      </c>
      <c r="D321" s="336"/>
      <c r="E321" s="336">
        <v>2.64</v>
      </c>
      <c r="F321" s="336">
        <v>1</v>
      </c>
      <c r="G321" s="233">
        <v>0</v>
      </c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3"/>
      <c r="Z321" s="233"/>
      <c r="AA321" s="233"/>
      <c r="AB321" s="233"/>
      <c r="AC321" s="233"/>
      <c r="AD321" s="233"/>
      <c r="AE321" s="233"/>
      <c r="AF321" s="233"/>
      <c r="AG321" s="233"/>
      <c r="AH321" s="233"/>
      <c r="AI321" s="233"/>
      <c r="AJ321" s="233"/>
      <c r="AK321" s="233"/>
      <c r="AL321" s="233"/>
      <c r="AM321" s="233"/>
      <c r="AN321" s="233"/>
      <c r="AO321" s="233"/>
      <c r="AP321" s="233"/>
      <c r="AQ321" s="233"/>
      <c r="AR321" s="233"/>
      <c r="AS321" s="233"/>
      <c r="AT321" s="233"/>
      <c r="AU321" s="233"/>
      <c r="AV321" s="233"/>
      <c r="AW321" s="233"/>
      <c r="AX321" s="233"/>
      <c r="AY321" s="233"/>
      <c r="AZ321" s="233"/>
      <c r="BA321" s="233"/>
      <c r="BB321" s="233"/>
      <c r="BC321" s="233"/>
      <c r="BD321" s="233"/>
      <c r="BE321" s="233"/>
      <c r="BF321" s="233"/>
      <c r="BG321" s="233"/>
      <c r="BH321" s="233"/>
      <c r="BI321" s="233"/>
      <c r="BJ321" s="233"/>
      <c r="BK321" s="233"/>
      <c r="BL321" s="233"/>
      <c r="BM321" s="233"/>
      <c r="BN321" s="233"/>
      <c r="BO321" s="233"/>
      <c r="BP321" s="233"/>
      <c r="BQ321" s="233"/>
      <c r="BR321" s="233"/>
      <c r="BS321" s="233"/>
      <c r="BT321" s="233"/>
      <c r="BU321" s="233"/>
      <c r="BV321" s="233"/>
      <c r="BW321" s="233"/>
      <c r="BX321" s="233"/>
      <c r="BY321" s="233"/>
      <c r="BZ321" s="233"/>
      <c r="CA321" s="233"/>
      <c r="CB321" s="233"/>
      <c r="CC321" s="233"/>
      <c r="CD321" s="233"/>
      <c r="CE321" s="233"/>
      <c r="CF321" s="233"/>
      <c r="CG321" s="233"/>
      <c r="CH321" s="233"/>
      <c r="CI321" s="233"/>
      <c r="CJ321" s="233"/>
      <c r="CK321" s="233"/>
      <c r="CL321" s="233"/>
      <c r="CM321" s="233"/>
      <c r="CN321" s="233"/>
      <c r="CO321" s="233"/>
      <c r="CP321" s="233"/>
    </row>
    <row r="322" spans="1:94" ht="17.45" customHeight="1" x14ac:dyDescent="0.25">
      <c r="A322" s="233"/>
      <c r="B322" s="336" t="s">
        <v>480</v>
      </c>
      <c r="C322" s="336" t="s">
        <v>492</v>
      </c>
      <c r="D322" s="336"/>
      <c r="E322" s="336">
        <v>192.44</v>
      </c>
      <c r="F322" s="336">
        <v>17</v>
      </c>
      <c r="G322" s="233">
        <v>17</v>
      </c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  <c r="V322" s="233"/>
      <c r="W322" s="233"/>
      <c r="X322" s="233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3"/>
      <c r="AK322" s="233"/>
      <c r="AL322" s="233"/>
      <c r="AM322" s="233"/>
      <c r="AN322" s="233"/>
      <c r="AO322" s="233"/>
      <c r="AP322" s="233"/>
      <c r="AQ322" s="233"/>
      <c r="AR322" s="233"/>
      <c r="AS322" s="233"/>
      <c r="AT322" s="233"/>
      <c r="AU322" s="233"/>
      <c r="AV322" s="233"/>
      <c r="AW322" s="233"/>
      <c r="AX322" s="233"/>
      <c r="AY322" s="233"/>
      <c r="AZ322" s="233"/>
      <c r="BA322" s="233"/>
      <c r="BB322" s="233"/>
      <c r="BC322" s="233"/>
      <c r="BD322" s="233"/>
      <c r="BE322" s="233"/>
      <c r="BF322" s="233"/>
      <c r="BG322" s="233"/>
      <c r="BH322" s="233"/>
      <c r="BI322" s="233"/>
      <c r="BJ322" s="233"/>
      <c r="BK322" s="233"/>
      <c r="BL322" s="233"/>
      <c r="BM322" s="233"/>
      <c r="BN322" s="233"/>
      <c r="BO322" s="233"/>
      <c r="BP322" s="233"/>
      <c r="BQ322" s="233"/>
      <c r="BR322" s="233"/>
      <c r="BS322" s="233"/>
      <c r="BT322" s="233"/>
      <c r="BU322" s="233"/>
      <c r="BV322" s="233"/>
      <c r="BW322" s="233"/>
      <c r="BX322" s="233"/>
      <c r="BY322" s="233"/>
      <c r="BZ322" s="233"/>
      <c r="CA322" s="233"/>
      <c r="CB322" s="233"/>
      <c r="CC322" s="233"/>
      <c r="CD322" s="233"/>
      <c r="CE322" s="233"/>
      <c r="CF322" s="233"/>
      <c r="CG322" s="233"/>
      <c r="CH322" s="233"/>
      <c r="CI322" s="233"/>
      <c r="CJ322" s="233"/>
      <c r="CK322" s="233"/>
      <c r="CL322" s="233"/>
      <c r="CM322" s="233"/>
      <c r="CN322" s="233"/>
      <c r="CO322" s="233"/>
      <c r="CP322" s="233"/>
    </row>
    <row r="323" spans="1:94" ht="17.45" customHeight="1" x14ac:dyDescent="0.25">
      <c r="A323" s="233"/>
      <c r="B323" s="336" t="s">
        <v>474</v>
      </c>
      <c r="C323" s="336" t="s">
        <v>475</v>
      </c>
      <c r="D323" s="336"/>
      <c r="E323" s="336">
        <v>7.07</v>
      </c>
      <c r="F323" s="336">
        <v>4</v>
      </c>
      <c r="G323" s="233">
        <v>3</v>
      </c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33"/>
      <c r="Y323" s="233"/>
      <c r="Z323" s="233"/>
      <c r="AA323" s="233"/>
      <c r="AB323" s="233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3"/>
      <c r="BA323" s="233"/>
      <c r="BB323" s="233"/>
      <c r="BC323" s="233"/>
      <c r="BD323" s="233"/>
      <c r="BE323" s="233"/>
      <c r="BF323" s="233"/>
      <c r="BG323" s="233"/>
      <c r="BH323" s="233"/>
      <c r="BI323" s="233"/>
      <c r="BJ323" s="233"/>
      <c r="BK323" s="233"/>
      <c r="BL323" s="233"/>
      <c r="BM323" s="233"/>
      <c r="BN323" s="233"/>
      <c r="BO323" s="233"/>
      <c r="BP323" s="233"/>
      <c r="BQ323" s="233"/>
      <c r="BR323" s="233"/>
      <c r="BS323" s="233"/>
      <c r="BT323" s="233"/>
      <c r="BU323" s="233"/>
      <c r="BV323" s="233"/>
      <c r="BW323" s="233"/>
      <c r="BX323" s="233"/>
      <c r="BY323" s="233"/>
      <c r="BZ323" s="233"/>
      <c r="CA323" s="233"/>
      <c r="CB323" s="233"/>
      <c r="CC323" s="233"/>
      <c r="CD323" s="233"/>
      <c r="CE323" s="233"/>
      <c r="CF323" s="233"/>
      <c r="CG323" s="233"/>
      <c r="CH323" s="233"/>
      <c r="CI323" s="233"/>
      <c r="CJ323" s="233"/>
      <c r="CK323" s="233"/>
      <c r="CL323" s="233"/>
      <c r="CM323" s="233"/>
      <c r="CN323" s="233"/>
      <c r="CO323" s="233"/>
      <c r="CP323" s="233"/>
    </row>
    <row r="324" spans="1:94" ht="17.45" customHeight="1" x14ac:dyDescent="0.25">
      <c r="A324" s="233"/>
      <c r="B324" s="336" t="s">
        <v>474</v>
      </c>
      <c r="C324" s="336" t="s">
        <v>492</v>
      </c>
      <c r="D324" s="336"/>
      <c r="E324" s="336">
        <v>817.96</v>
      </c>
      <c r="F324" s="336">
        <v>401</v>
      </c>
      <c r="G324" s="233">
        <v>397</v>
      </c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33"/>
      <c r="Y324" s="233"/>
      <c r="Z324" s="233"/>
      <c r="AA324" s="233"/>
      <c r="AB324" s="233"/>
      <c r="AC324" s="233"/>
      <c r="AD324" s="233"/>
      <c r="AE324" s="233"/>
      <c r="AF324" s="233"/>
      <c r="AG324" s="233"/>
      <c r="AH324" s="233"/>
      <c r="AI324" s="233"/>
      <c r="AJ324" s="233"/>
      <c r="AK324" s="233"/>
      <c r="AL324" s="233"/>
      <c r="AM324" s="233"/>
      <c r="AN324" s="233"/>
      <c r="AO324" s="233"/>
      <c r="AP324" s="233"/>
      <c r="AQ324" s="233"/>
      <c r="AR324" s="233"/>
      <c r="AS324" s="233"/>
      <c r="AT324" s="233"/>
      <c r="AU324" s="233"/>
      <c r="AV324" s="233"/>
      <c r="AW324" s="233"/>
      <c r="AX324" s="233"/>
      <c r="AY324" s="233"/>
      <c r="AZ324" s="233"/>
      <c r="BA324" s="233"/>
      <c r="BB324" s="233"/>
      <c r="BC324" s="233"/>
      <c r="BD324" s="233"/>
      <c r="BE324" s="233"/>
      <c r="BF324" s="233"/>
      <c r="BG324" s="233"/>
      <c r="BH324" s="233"/>
      <c r="BI324" s="233"/>
      <c r="BJ324" s="233"/>
      <c r="BK324" s="233"/>
      <c r="BL324" s="233"/>
      <c r="BM324" s="233"/>
      <c r="BN324" s="233"/>
      <c r="BO324" s="233"/>
      <c r="BP324" s="233"/>
      <c r="BQ324" s="233"/>
      <c r="BR324" s="233"/>
      <c r="BS324" s="233"/>
      <c r="BT324" s="233"/>
      <c r="BU324" s="233"/>
      <c r="BV324" s="233"/>
      <c r="BW324" s="233"/>
      <c r="BX324" s="233"/>
      <c r="BY324" s="233"/>
      <c r="BZ324" s="233"/>
      <c r="CA324" s="233"/>
      <c r="CB324" s="233"/>
      <c r="CC324" s="233"/>
      <c r="CD324" s="233"/>
      <c r="CE324" s="233"/>
      <c r="CF324" s="233"/>
      <c r="CG324" s="233"/>
      <c r="CH324" s="233"/>
      <c r="CI324" s="233"/>
      <c r="CJ324" s="233"/>
      <c r="CK324" s="233"/>
      <c r="CL324" s="233"/>
      <c r="CM324" s="233"/>
      <c r="CN324" s="233"/>
      <c r="CO324" s="233"/>
      <c r="CP324" s="233"/>
    </row>
    <row r="325" spans="1:94" ht="17.45" customHeight="1" x14ac:dyDescent="0.25">
      <c r="A325" s="233"/>
      <c r="B325" s="336" t="s">
        <v>480</v>
      </c>
      <c r="C325" s="336" t="s">
        <v>492</v>
      </c>
      <c r="D325" s="336"/>
      <c r="E325" s="336">
        <v>316.95999999999998</v>
      </c>
      <c r="F325" s="336">
        <v>28</v>
      </c>
      <c r="G325" s="233">
        <v>28</v>
      </c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  <c r="V325" s="233"/>
      <c r="W325" s="233"/>
      <c r="X325" s="233"/>
      <c r="Y325" s="233"/>
      <c r="Z325" s="233"/>
      <c r="AA325" s="233"/>
      <c r="AB325" s="233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  <c r="AM325" s="233"/>
      <c r="AN325" s="233"/>
      <c r="AO325" s="233"/>
      <c r="AP325" s="233"/>
      <c r="AQ325" s="233"/>
      <c r="AR325" s="233"/>
      <c r="AS325" s="233"/>
      <c r="AT325" s="233"/>
      <c r="AU325" s="233"/>
      <c r="AV325" s="233"/>
      <c r="AW325" s="233"/>
      <c r="AX325" s="233"/>
      <c r="AY325" s="233"/>
      <c r="AZ325" s="233"/>
      <c r="BA325" s="233"/>
      <c r="BB325" s="233"/>
      <c r="BC325" s="233"/>
      <c r="BD325" s="233"/>
      <c r="BE325" s="233"/>
      <c r="BF325" s="233"/>
      <c r="BG325" s="233"/>
      <c r="BH325" s="233"/>
      <c r="BI325" s="233"/>
      <c r="BJ325" s="233"/>
      <c r="BK325" s="233"/>
      <c r="BL325" s="233"/>
      <c r="BM325" s="233"/>
      <c r="BN325" s="233"/>
      <c r="BO325" s="233"/>
      <c r="BP325" s="233"/>
      <c r="BQ325" s="233"/>
      <c r="BR325" s="233"/>
      <c r="BS325" s="233"/>
      <c r="BT325" s="233"/>
      <c r="BU325" s="233"/>
      <c r="BV325" s="233"/>
      <c r="BW325" s="233"/>
      <c r="BX325" s="233"/>
      <c r="BY325" s="233"/>
      <c r="BZ325" s="233"/>
      <c r="CA325" s="233"/>
      <c r="CB325" s="233"/>
      <c r="CC325" s="233"/>
      <c r="CD325" s="233"/>
      <c r="CE325" s="233"/>
      <c r="CF325" s="233"/>
      <c r="CG325" s="233"/>
      <c r="CH325" s="233"/>
      <c r="CI325" s="233"/>
      <c r="CJ325" s="233"/>
      <c r="CK325" s="233"/>
      <c r="CL325" s="233"/>
      <c r="CM325" s="233"/>
      <c r="CN325" s="233"/>
      <c r="CO325" s="233"/>
      <c r="CP325" s="233"/>
    </row>
    <row r="326" spans="1:94" ht="17.45" customHeight="1" x14ac:dyDescent="0.25">
      <c r="A326" s="233"/>
      <c r="B326" s="336" t="s">
        <v>474</v>
      </c>
      <c r="C326" s="336" t="s">
        <v>475</v>
      </c>
      <c r="D326" s="336"/>
      <c r="E326" s="336">
        <v>24.19</v>
      </c>
      <c r="F326" s="336">
        <v>13</v>
      </c>
      <c r="G326" s="233">
        <v>12</v>
      </c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  <c r="V326" s="233"/>
      <c r="W326" s="233"/>
      <c r="X326" s="233"/>
      <c r="Y326" s="233"/>
      <c r="Z326" s="233"/>
      <c r="AA326" s="233"/>
      <c r="AB326" s="233"/>
      <c r="AC326" s="233"/>
      <c r="AD326" s="233"/>
      <c r="AE326" s="233"/>
      <c r="AF326" s="233"/>
      <c r="AG326" s="233"/>
      <c r="AH326" s="233"/>
      <c r="AI326" s="233"/>
      <c r="AJ326" s="233"/>
      <c r="AK326" s="233"/>
      <c r="AL326" s="233"/>
      <c r="AM326" s="233"/>
      <c r="AN326" s="233"/>
      <c r="AO326" s="233"/>
      <c r="AP326" s="233"/>
      <c r="AQ326" s="233"/>
      <c r="AR326" s="233"/>
      <c r="AS326" s="233"/>
      <c r="AT326" s="233"/>
      <c r="AU326" s="233"/>
      <c r="AV326" s="233"/>
      <c r="AW326" s="233"/>
      <c r="AX326" s="233"/>
      <c r="AY326" s="233"/>
      <c r="AZ326" s="233"/>
      <c r="BA326" s="233"/>
      <c r="BB326" s="233"/>
      <c r="BC326" s="233"/>
      <c r="BD326" s="233"/>
      <c r="BE326" s="233"/>
      <c r="BF326" s="233"/>
      <c r="BG326" s="233"/>
      <c r="BH326" s="233"/>
      <c r="BI326" s="233"/>
      <c r="BJ326" s="233"/>
      <c r="BK326" s="233"/>
      <c r="BL326" s="233"/>
      <c r="BM326" s="233"/>
      <c r="BN326" s="233"/>
      <c r="BO326" s="233"/>
      <c r="BP326" s="233"/>
      <c r="BQ326" s="233"/>
      <c r="BR326" s="233"/>
      <c r="BS326" s="233"/>
      <c r="BT326" s="233"/>
      <c r="BU326" s="233"/>
      <c r="BV326" s="233"/>
      <c r="BW326" s="233"/>
      <c r="BX326" s="233"/>
      <c r="BY326" s="233"/>
      <c r="BZ326" s="233"/>
      <c r="CA326" s="233"/>
      <c r="CB326" s="233"/>
      <c r="CC326" s="233"/>
      <c r="CD326" s="233"/>
      <c r="CE326" s="233"/>
      <c r="CF326" s="233"/>
      <c r="CG326" s="233"/>
      <c r="CH326" s="233"/>
      <c r="CI326" s="233"/>
      <c r="CJ326" s="233"/>
      <c r="CK326" s="233"/>
      <c r="CL326" s="233"/>
      <c r="CM326" s="233"/>
      <c r="CN326" s="233"/>
      <c r="CO326" s="233"/>
      <c r="CP326" s="233"/>
    </row>
    <row r="327" spans="1:94" ht="17.45" customHeight="1" x14ac:dyDescent="0.25">
      <c r="A327" s="233"/>
      <c r="B327" s="336" t="s">
        <v>474</v>
      </c>
      <c r="C327" s="336" t="s">
        <v>492</v>
      </c>
      <c r="D327" s="336"/>
      <c r="E327" s="336">
        <v>1954.8</v>
      </c>
      <c r="F327" s="336">
        <v>954</v>
      </c>
      <c r="G327" s="233">
        <v>949</v>
      </c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  <c r="V327" s="233"/>
      <c r="W327" s="233"/>
      <c r="X327" s="233"/>
      <c r="Y327" s="233"/>
      <c r="Z327" s="233"/>
      <c r="AA327" s="233"/>
      <c r="AB327" s="233"/>
      <c r="AC327" s="233"/>
      <c r="AD327" s="233"/>
      <c r="AE327" s="233"/>
      <c r="AF327" s="233"/>
      <c r="AG327" s="233"/>
      <c r="AH327" s="233"/>
      <c r="AI327" s="233"/>
      <c r="AJ327" s="233"/>
      <c r="AK327" s="233"/>
      <c r="AL327" s="233"/>
      <c r="AM327" s="233"/>
      <c r="AN327" s="233"/>
      <c r="AO327" s="233"/>
      <c r="AP327" s="233"/>
      <c r="AQ327" s="233"/>
      <c r="AR327" s="233"/>
      <c r="AS327" s="233"/>
      <c r="AT327" s="233"/>
      <c r="AU327" s="233"/>
      <c r="AV327" s="233"/>
      <c r="AW327" s="233"/>
      <c r="AX327" s="233"/>
      <c r="AY327" s="233"/>
      <c r="AZ327" s="233"/>
      <c r="BA327" s="233"/>
      <c r="BB327" s="233"/>
      <c r="BC327" s="233"/>
      <c r="BD327" s="233"/>
      <c r="BE327" s="233"/>
      <c r="BF327" s="233"/>
      <c r="BG327" s="233"/>
      <c r="BH327" s="233"/>
      <c r="BI327" s="233"/>
      <c r="BJ327" s="233"/>
      <c r="BK327" s="233"/>
      <c r="BL327" s="233"/>
      <c r="BM327" s="233"/>
      <c r="BN327" s="233"/>
      <c r="BO327" s="233"/>
      <c r="BP327" s="233"/>
      <c r="BQ327" s="233"/>
      <c r="BR327" s="233"/>
      <c r="BS327" s="233"/>
      <c r="BT327" s="233"/>
      <c r="BU327" s="233"/>
      <c r="BV327" s="233"/>
      <c r="BW327" s="233"/>
      <c r="BX327" s="233"/>
      <c r="BY327" s="233"/>
      <c r="BZ327" s="233"/>
      <c r="CA327" s="233"/>
      <c r="CB327" s="233"/>
      <c r="CC327" s="233"/>
      <c r="CD327" s="233"/>
      <c r="CE327" s="233"/>
      <c r="CF327" s="233"/>
      <c r="CG327" s="233"/>
      <c r="CH327" s="233"/>
      <c r="CI327" s="233"/>
      <c r="CJ327" s="233"/>
      <c r="CK327" s="233"/>
      <c r="CL327" s="233"/>
      <c r="CM327" s="233"/>
      <c r="CN327" s="233"/>
      <c r="CO327" s="233"/>
      <c r="CP327" s="233"/>
    </row>
    <row r="328" spans="1:94" ht="17.45" customHeight="1" x14ac:dyDescent="0.25">
      <c r="A328" s="233"/>
      <c r="B328" s="336" t="s">
        <v>480</v>
      </c>
      <c r="C328" s="336" t="s">
        <v>492</v>
      </c>
      <c r="D328" s="336"/>
      <c r="E328" s="336">
        <v>877.68</v>
      </c>
      <c r="F328" s="336">
        <v>78</v>
      </c>
      <c r="G328" s="233">
        <v>78</v>
      </c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  <c r="V328" s="233"/>
      <c r="W328" s="233"/>
      <c r="X328" s="233"/>
      <c r="Y328" s="233"/>
      <c r="Z328" s="233"/>
      <c r="AA328" s="233"/>
      <c r="AB328" s="233"/>
      <c r="AC328" s="233"/>
      <c r="AD328" s="233"/>
      <c r="AE328" s="233"/>
      <c r="AF328" s="233"/>
      <c r="AG328" s="233"/>
      <c r="AH328" s="233"/>
      <c r="AI328" s="233"/>
      <c r="AJ328" s="233"/>
      <c r="AK328" s="233"/>
      <c r="AL328" s="233"/>
      <c r="AM328" s="233"/>
      <c r="AN328" s="233"/>
      <c r="AO328" s="233"/>
      <c r="AP328" s="233"/>
      <c r="AQ328" s="233"/>
      <c r="AR328" s="233"/>
      <c r="AS328" s="233"/>
      <c r="AT328" s="233"/>
      <c r="AU328" s="233"/>
      <c r="AV328" s="233"/>
      <c r="AW328" s="233"/>
      <c r="AX328" s="233"/>
      <c r="AY328" s="233"/>
      <c r="AZ328" s="233"/>
      <c r="BA328" s="233"/>
      <c r="BB328" s="233"/>
      <c r="BC328" s="233"/>
      <c r="BD328" s="233"/>
      <c r="BE328" s="233"/>
      <c r="BF328" s="233"/>
      <c r="BG328" s="233"/>
      <c r="BH328" s="233"/>
      <c r="BI328" s="233"/>
      <c r="BJ328" s="233"/>
      <c r="BK328" s="233"/>
      <c r="BL328" s="233"/>
      <c r="BM328" s="233"/>
      <c r="BN328" s="233"/>
      <c r="BO328" s="233"/>
      <c r="BP328" s="233"/>
      <c r="BQ328" s="233"/>
      <c r="BR328" s="233"/>
      <c r="BS328" s="233"/>
      <c r="BT328" s="233"/>
      <c r="BU328" s="233"/>
      <c r="BV328" s="233"/>
      <c r="BW328" s="233"/>
      <c r="BX328" s="233"/>
      <c r="BY328" s="233"/>
      <c r="BZ328" s="233"/>
      <c r="CA328" s="233"/>
      <c r="CB328" s="233"/>
      <c r="CC328" s="233"/>
      <c r="CD328" s="233"/>
      <c r="CE328" s="233"/>
      <c r="CF328" s="233"/>
      <c r="CG328" s="233"/>
      <c r="CH328" s="233"/>
      <c r="CI328" s="233"/>
      <c r="CJ328" s="233"/>
      <c r="CK328" s="233"/>
      <c r="CL328" s="233"/>
      <c r="CM328" s="233"/>
      <c r="CN328" s="233"/>
      <c r="CO328" s="233"/>
      <c r="CP328" s="233"/>
    </row>
    <row r="329" spans="1:94" ht="17.45" customHeight="1" x14ac:dyDescent="0.25">
      <c r="A329" s="233"/>
      <c r="B329" s="336" t="s">
        <v>474</v>
      </c>
      <c r="C329" s="336" t="s">
        <v>492</v>
      </c>
      <c r="D329" s="336"/>
      <c r="E329" s="336">
        <v>113.3</v>
      </c>
      <c r="F329" s="336">
        <v>55</v>
      </c>
      <c r="G329" s="233">
        <v>55</v>
      </c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  <c r="V329" s="233"/>
      <c r="W329" s="233"/>
      <c r="X329" s="233"/>
      <c r="Y329" s="233"/>
      <c r="Z329" s="233"/>
      <c r="AA329" s="233"/>
      <c r="AB329" s="233"/>
      <c r="AC329" s="233"/>
      <c r="AD329" s="233"/>
      <c r="AE329" s="233"/>
      <c r="AF329" s="233"/>
      <c r="AG329" s="233"/>
      <c r="AH329" s="233"/>
      <c r="AI329" s="233"/>
      <c r="AJ329" s="233"/>
      <c r="AK329" s="233"/>
      <c r="AL329" s="233"/>
      <c r="AM329" s="233"/>
      <c r="AN329" s="233"/>
      <c r="AO329" s="233"/>
      <c r="AP329" s="233"/>
      <c r="AQ329" s="233"/>
      <c r="AR329" s="233"/>
      <c r="AS329" s="233"/>
      <c r="AT329" s="233"/>
      <c r="AU329" s="233"/>
      <c r="AV329" s="233"/>
      <c r="AW329" s="233"/>
      <c r="AX329" s="233"/>
      <c r="AY329" s="233"/>
      <c r="AZ329" s="233"/>
      <c r="BA329" s="233"/>
      <c r="BB329" s="233"/>
      <c r="BC329" s="233"/>
      <c r="BD329" s="233"/>
      <c r="BE329" s="233"/>
      <c r="BF329" s="233"/>
      <c r="BG329" s="233"/>
      <c r="BH329" s="233"/>
      <c r="BI329" s="233"/>
      <c r="BJ329" s="233"/>
      <c r="BK329" s="233"/>
      <c r="BL329" s="233"/>
      <c r="BM329" s="233"/>
      <c r="BN329" s="233"/>
      <c r="BO329" s="233"/>
      <c r="BP329" s="233"/>
      <c r="BQ329" s="233"/>
      <c r="BR329" s="233"/>
      <c r="BS329" s="233"/>
      <c r="BT329" s="233"/>
      <c r="BU329" s="233"/>
      <c r="BV329" s="233"/>
      <c r="BW329" s="233"/>
      <c r="BX329" s="233"/>
      <c r="BY329" s="233"/>
      <c r="BZ329" s="233"/>
      <c r="CA329" s="233"/>
      <c r="CB329" s="233"/>
      <c r="CC329" s="233"/>
      <c r="CD329" s="233"/>
      <c r="CE329" s="233"/>
      <c r="CF329" s="233"/>
      <c r="CG329" s="233"/>
      <c r="CH329" s="233"/>
      <c r="CI329" s="233"/>
      <c r="CJ329" s="233"/>
      <c r="CK329" s="233"/>
      <c r="CL329" s="233"/>
      <c r="CM329" s="233"/>
      <c r="CN329" s="233"/>
      <c r="CO329" s="233"/>
      <c r="CP329" s="233"/>
    </row>
    <row r="330" spans="1:94" ht="17.45" customHeight="1" x14ac:dyDescent="0.25">
      <c r="A330" s="233"/>
      <c r="B330" s="336" t="s">
        <v>480</v>
      </c>
      <c r="C330" s="336" t="s">
        <v>492</v>
      </c>
      <c r="D330" s="336"/>
      <c r="E330" s="336">
        <v>90.56</v>
      </c>
      <c r="F330" s="336">
        <v>8</v>
      </c>
      <c r="G330" s="233">
        <v>8</v>
      </c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  <c r="V330" s="233"/>
      <c r="W330" s="233"/>
      <c r="X330" s="233"/>
      <c r="Y330" s="233"/>
      <c r="Z330" s="233"/>
      <c r="AA330" s="233"/>
      <c r="AB330" s="233"/>
      <c r="AC330" s="233"/>
      <c r="AD330" s="233"/>
      <c r="AE330" s="233"/>
      <c r="AF330" s="233"/>
      <c r="AG330" s="233"/>
      <c r="AH330" s="233"/>
      <c r="AI330" s="233"/>
      <c r="AJ330" s="233"/>
      <c r="AK330" s="233"/>
      <c r="AL330" s="233"/>
      <c r="AM330" s="233"/>
      <c r="AN330" s="233"/>
      <c r="AO330" s="233"/>
      <c r="AP330" s="233"/>
      <c r="AQ330" s="233"/>
      <c r="AR330" s="233"/>
      <c r="AS330" s="233"/>
      <c r="AT330" s="233"/>
      <c r="AU330" s="233"/>
      <c r="AV330" s="233"/>
      <c r="AW330" s="233"/>
      <c r="AX330" s="233"/>
      <c r="AY330" s="233"/>
      <c r="AZ330" s="233"/>
      <c r="BA330" s="233"/>
      <c r="BB330" s="233"/>
      <c r="BC330" s="233"/>
      <c r="BD330" s="233"/>
      <c r="BE330" s="233"/>
      <c r="BF330" s="233"/>
      <c r="BG330" s="233"/>
      <c r="BH330" s="233"/>
      <c r="BI330" s="233"/>
      <c r="BJ330" s="233"/>
      <c r="BK330" s="233"/>
      <c r="BL330" s="233"/>
      <c r="BM330" s="233"/>
      <c r="BN330" s="233"/>
      <c r="BO330" s="233"/>
      <c r="BP330" s="233"/>
      <c r="BQ330" s="233"/>
      <c r="BR330" s="233"/>
      <c r="BS330" s="233"/>
      <c r="BT330" s="233"/>
      <c r="BU330" s="233"/>
      <c r="BV330" s="233"/>
      <c r="BW330" s="233"/>
      <c r="BX330" s="233"/>
      <c r="BY330" s="233"/>
      <c r="BZ330" s="233"/>
      <c r="CA330" s="233"/>
      <c r="CB330" s="233"/>
      <c r="CC330" s="233"/>
      <c r="CD330" s="233"/>
      <c r="CE330" s="233"/>
      <c r="CF330" s="233"/>
      <c r="CG330" s="233"/>
      <c r="CH330" s="233"/>
      <c r="CI330" s="233"/>
      <c r="CJ330" s="233"/>
      <c r="CK330" s="233"/>
      <c r="CL330" s="233"/>
      <c r="CM330" s="233"/>
      <c r="CN330" s="233"/>
      <c r="CO330" s="233"/>
      <c r="CP330" s="233"/>
    </row>
    <row r="331" spans="1:94" ht="17.45" customHeight="1" x14ac:dyDescent="0.25">
      <c r="A331" s="233"/>
      <c r="B331" s="336" t="s">
        <v>474</v>
      </c>
      <c r="C331" s="336" t="s">
        <v>475</v>
      </c>
      <c r="D331" s="336"/>
      <c r="E331" s="336">
        <v>81.37</v>
      </c>
      <c r="F331" s="336">
        <v>42</v>
      </c>
      <c r="G331" s="233">
        <v>40</v>
      </c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  <c r="V331" s="233"/>
      <c r="W331" s="233"/>
      <c r="X331" s="233"/>
      <c r="Y331" s="233"/>
      <c r="Z331" s="233"/>
      <c r="AA331" s="233"/>
      <c r="AB331" s="233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3"/>
      <c r="BA331" s="233"/>
      <c r="BB331" s="233"/>
      <c r="BC331" s="233"/>
      <c r="BD331" s="233"/>
      <c r="BE331" s="233"/>
      <c r="BF331" s="233"/>
      <c r="BG331" s="233"/>
      <c r="BH331" s="233"/>
      <c r="BI331" s="233"/>
      <c r="BJ331" s="233"/>
      <c r="BK331" s="233"/>
      <c r="BL331" s="233"/>
      <c r="BM331" s="233"/>
      <c r="BN331" s="233"/>
      <c r="BO331" s="233"/>
      <c r="BP331" s="233"/>
      <c r="BQ331" s="233"/>
      <c r="BR331" s="233"/>
      <c r="BS331" s="233"/>
      <c r="BT331" s="233"/>
      <c r="BU331" s="233"/>
      <c r="BV331" s="233"/>
      <c r="BW331" s="233"/>
      <c r="BX331" s="233"/>
      <c r="BY331" s="233"/>
      <c r="BZ331" s="233"/>
      <c r="CA331" s="233"/>
      <c r="CB331" s="233"/>
      <c r="CC331" s="233"/>
      <c r="CD331" s="233"/>
      <c r="CE331" s="233"/>
      <c r="CF331" s="233"/>
      <c r="CG331" s="233"/>
      <c r="CH331" s="233"/>
      <c r="CI331" s="233"/>
      <c r="CJ331" s="233"/>
      <c r="CK331" s="233"/>
      <c r="CL331" s="233"/>
      <c r="CM331" s="233"/>
      <c r="CN331" s="233"/>
      <c r="CO331" s="233"/>
      <c r="CP331" s="233"/>
    </row>
    <row r="332" spans="1:94" ht="17.45" customHeight="1" x14ac:dyDescent="0.25">
      <c r="A332" s="233"/>
      <c r="B332" s="336" t="s">
        <v>474</v>
      </c>
      <c r="C332" s="336" t="s">
        <v>492</v>
      </c>
      <c r="D332" s="336"/>
      <c r="E332" s="336">
        <v>5493.15</v>
      </c>
      <c r="F332" s="336">
        <v>2672</v>
      </c>
      <c r="G332" s="233">
        <v>2667</v>
      </c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  <c r="V332" s="233"/>
      <c r="W332" s="233"/>
      <c r="X332" s="233"/>
      <c r="Y332" s="233"/>
      <c r="Z332" s="233"/>
      <c r="AA332" s="233"/>
      <c r="AB332" s="233"/>
      <c r="AC332" s="233"/>
      <c r="AD332" s="233"/>
      <c r="AE332" s="233"/>
      <c r="AF332" s="233"/>
      <c r="AG332" s="233"/>
      <c r="AH332" s="233"/>
      <c r="AI332" s="233"/>
      <c r="AJ332" s="233"/>
      <c r="AK332" s="233"/>
      <c r="AL332" s="233"/>
      <c r="AM332" s="233"/>
      <c r="AN332" s="233"/>
      <c r="AO332" s="233"/>
      <c r="AP332" s="233"/>
      <c r="AQ332" s="233"/>
      <c r="AR332" s="233"/>
      <c r="AS332" s="233"/>
      <c r="AT332" s="233"/>
      <c r="AU332" s="233"/>
      <c r="AV332" s="233"/>
      <c r="AW332" s="233"/>
      <c r="AX332" s="233"/>
      <c r="AY332" s="233"/>
      <c r="AZ332" s="233"/>
      <c r="BA332" s="233"/>
      <c r="BB332" s="233"/>
      <c r="BC332" s="233"/>
      <c r="BD332" s="233"/>
      <c r="BE332" s="233"/>
      <c r="BF332" s="233"/>
      <c r="BG332" s="233"/>
      <c r="BH332" s="233"/>
      <c r="BI332" s="233"/>
      <c r="BJ332" s="233"/>
      <c r="BK332" s="233"/>
      <c r="BL332" s="233"/>
      <c r="BM332" s="233"/>
      <c r="BN332" s="233"/>
      <c r="BO332" s="233"/>
      <c r="BP332" s="233"/>
      <c r="BQ332" s="233"/>
      <c r="BR332" s="233"/>
      <c r="BS332" s="233"/>
      <c r="BT332" s="233"/>
      <c r="BU332" s="233"/>
      <c r="BV332" s="233"/>
      <c r="BW332" s="233"/>
      <c r="BX332" s="233"/>
      <c r="BY332" s="233"/>
      <c r="BZ332" s="233"/>
      <c r="CA332" s="233"/>
      <c r="CB332" s="233"/>
      <c r="CC332" s="233"/>
      <c r="CD332" s="233"/>
      <c r="CE332" s="233"/>
      <c r="CF332" s="233"/>
      <c r="CG332" s="233"/>
      <c r="CH332" s="233"/>
      <c r="CI332" s="233"/>
      <c r="CJ332" s="233"/>
      <c r="CK332" s="233"/>
      <c r="CL332" s="233"/>
      <c r="CM332" s="233"/>
      <c r="CN332" s="233"/>
      <c r="CO332" s="233"/>
      <c r="CP332" s="233"/>
    </row>
    <row r="333" spans="1:94" ht="17.45" customHeight="1" x14ac:dyDescent="0.25">
      <c r="A333" s="233"/>
      <c r="B333" s="336" t="s">
        <v>480</v>
      </c>
      <c r="C333" s="336" t="s">
        <v>475</v>
      </c>
      <c r="D333" s="336"/>
      <c r="E333" s="336">
        <v>43.02</v>
      </c>
      <c r="F333" s="336">
        <v>5</v>
      </c>
      <c r="G333" s="233">
        <v>4</v>
      </c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  <c r="V333" s="233"/>
      <c r="W333" s="233"/>
      <c r="X333" s="233"/>
      <c r="Y333" s="233"/>
      <c r="Z333" s="233"/>
      <c r="AA333" s="233"/>
      <c r="AB333" s="233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  <c r="AM333" s="233"/>
      <c r="AN333" s="233"/>
      <c r="AO333" s="233"/>
      <c r="AP333" s="233"/>
      <c r="AQ333" s="233"/>
      <c r="AR333" s="233"/>
      <c r="AS333" s="233"/>
      <c r="AT333" s="233"/>
      <c r="AU333" s="233"/>
      <c r="AV333" s="233"/>
      <c r="AW333" s="233"/>
      <c r="AX333" s="233"/>
      <c r="AY333" s="233"/>
      <c r="AZ333" s="233"/>
      <c r="BA333" s="233"/>
      <c r="BB333" s="233"/>
      <c r="BC333" s="233"/>
      <c r="BD333" s="233"/>
      <c r="BE333" s="233"/>
      <c r="BF333" s="233"/>
      <c r="BG333" s="233"/>
      <c r="BH333" s="233"/>
      <c r="BI333" s="233"/>
      <c r="BJ333" s="233"/>
      <c r="BK333" s="233"/>
      <c r="BL333" s="233"/>
      <c r="BM333" s="233"/>
      <c r="BN333" s="233"/>
      <c r="BO333" s="233"/>
      <c r="BP333" s="233"/>
      <c r="BQ333" s="233"/>
      <c r="BR333" s="233"/>
      <c r="BS333" s="233"/>
      <c r="BT333" s="233"/>
      <c r="BU333" s="233"/>
      <c r="BV333" s="233"/>
      <c r="BW333" s="233"/>
      <c r="BX333" s="233"/>
      <c r="BY333" s="233"/>
      <c r="BZ333" s="233"/>
      <c r="CA333" s="233"/>
      <c r="CB333" s="233"/>
      <c r="CC333" s="233"/>
      <c r="CD333" s="233"/>
      <c r="CE333" s="233"/>
      <c r="CF333" s="233"/>
      <c r="CG333" s="233"/>
      <c r="CH333" s="233"/>
      <c r="CI333" s="233"/>
      <c r="CJ333" s="233"/>
      <c r="CK333" s="233"/>
      <c r="CL333" s="233"/>
      <c r="CM333" s="233"/>
      <c r="CN333" s="233"/>
      <c r="CO333" s="233"/>
      <c r="CP333" s="233"/>
    </row>
    <row r="334" spans="1:94" ht="17.45" customHeight="1" x14ac:dyDescent="0.25">
      <c r="A334" s="233"/>
      <c r="B334" s="336" t="s">
        <v>480</v>
      </c>
      <c r="C334" s="336" t="s">
        <v>492</v>
      </c>
      <c r="D334" s="336"/>
      <c r="E334" s="336">
        <v>2001</v>
      </c>
      <c r="F334" s="336">
        <v>179</v>
      </c>
      <c r="G334" s="233">
        <v>177</v>
      </c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  <c r="V334" s="233"/>
      <c r="W334" s="233"/>
      <c r="X334" s="233"/>
      <c r="Y334" s="233"/>
      <c r="Z334" s="233"/>
      <c r="AA334" s="233"/>
      <c r="AB334" s="233"/>
      <c r="AC334" s="233"/>
      <c r="AD334" s="233"/>
      <c r="AE334" s="233"/>
      <c r="AF334" s="233"/>
      <c r="AG334" s="233"/>
      <c r="AH334" s="233"/>
      <c r="AI334" s="233"/>
      <c r="AJ334" s="233"/>
      <c r="AK334" s="233"/>
      <c r="AL334" s="233"/>
      <c r="AM334" s="233"/>
      <c r="AN334" s="233"/>
      <c r="AO334" s="233"/>
      <c r="AP334" s="233"/>
      <c r="AQ334" s="233"/>
      <c r="AR334" s="233"/>
      <c r="AS334" s="233"/>
      <c r="AT334" s="233"/>
      <c r="AU334" s="233"/>
      <c r="AV334" s="233"/>
      <c r="AW334" s="233"/>
      <c r="AX334" s="233"/>
      <c r="AY334" s="233"/>
      <c r="AZ334" s="233"/>
      <c r="BA334" s="233"/>
      <c r="BB334" s="233"/>
      <c r="BC334" s="233"/>
      <c r="BD334" s="233"/>
      <c r="BE334" s="233"/>
      <c r="BF334" s="233"/>
      <c r="BG334" s="233"/>
      <c r="BH334" s="233"/>
      <c r="BI334" s="233"/>
      <c r="BJ334" s="233"/>
      <c r="BK334" s="233"/>
      <c r="BL334" s="233"/>
      <c r="BM334" s="233"/>
      <c r="BN334" s="233"/>
      <c r="BO334" s="233"/>
      <c r="BP334" s="233"/>
      <c r="BQ334" s="233"/>
      <c r="BR334" s="233"/>
      <c r="BS334" s="233"/>
      <c r="BT334" s="233"/>
      <c r="BU334" s="233"/>
      <c r="BV334" s="233"/>
      <c r="BW334" s="233"/>
      <c r="BX334" s="233"/>
      <c r="BY334" s="233"/>
      <c r="BZ334" s="233"/>
      <c r="CA334" s="233"/>
      <c r="CB334" s="233"/>
      <c r="CC334" s="233"/>
      <c r="CD334" s="233"/>
      <c r="CE334" s="233"/>
      <c r="CF334" s="233"/>
      <c r="CG334" s="233"/>
      <c r="CH334" s="233"/>
      <c r="CI334" s="233"/>
      <c r="CJ334" s="233"/>
      <c r="CK334" s="233"/>
      <c r="CL334" s="233"/>
      <c r="CM334" s="233"/>
      <c r="CN334" s="233"/>
      <c r="CO334" s="233"/>
      <c r="CP334" s="233"/>
    </row>
    <row r="335" spans="1:94" ht="17.45" customHeight="1" x14ac:dyDescent="0.25">
      <c r="A335" s="233"/>
      <c r="B335" s="336" t="s">
        <v>474</v>
      </c>
      <c r="C335" s="336" t="s">
        <v>475</v>
      </c>
      <c r="D335" s="336"/>
      <c r="E335" s="336">
        <v>2.06</v>
      </c>
      <c r="F335" s="336">
        <v>1</v>
      </c>
      <c r="G335" s="233">
        <v>1</v>
      </c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  <c r="V335" s="233"/>
      <c r="W335" s="233"/>
      <c r="X335" s="233"/>
      <c r="Y335" s="233"/>
      <c r="Z335" s="233"/>
      <c r="AA335" s="233"/>
      <c r="AB335" s="233"/>
      <c r="AC335" s="233"/>
      <c r="AD335" s="233"/>
      <c r="AE335" s="233"/>
      <c r="AF335" s="233"/>
      <c r="AG335" s="233"/>
      <c r="AH335" s="233"/>
      <c r="AI335" s="233"/>
      <c r="AJ335" s="233"/>
      <c r="AK335" s="233"/>
      <c r="AL335" s="233"/>
      <c r="AM335" s="233"/>
      <c r="AN335" s="233"/>
      <c r="AO335" s="233"/>
      <c r="AP335" s="233"/>
      <c r="AQ335" s="233"/>
      <c r="AR335" s="233"/>
      <c r="AS335" s="233"/>
      <c r="AT335" s="233"/>
      <c r="AU335" s="233"/>
      <c r="AV335" s="233"/>
      <c r="AW335" s="233"/>
      <c r="AX335" s="233"/>
      <c r="AY335" s="233"/>
      <c r="AZ335" s="233"/>
      <c r="BA335" s="233"/>
      <c r="BB335" s="233"/>
      <c r="BC335" s="233"/>
      <c r="BD335" s="233"/>
      <c r="BE335" s="233"/>
      <c r="BF335" s="233"/>
      <c r="BG335" s="233"/>
      <c r="BH335" s="233"/>
      <c r="BI335" s="233"/>
      <c r="BJ335" s="233"/>
      <c r="BK335" s="233"/>
      <c r="BL335" s="233"/>
      <c r="BM335" s="233"/>
      <c r="BN335" s="233"/>
      <c r="BO335" s="233"/>
      <c r="BP335" s="233"/>
      <c r="BQ335" s="233"/>
      <c r="BR335" s="233"/>
      <c r="BS335" s="233"/>
      <c r="BT335" s="233"/>
      <c r="BU335" s="233"/>
      <c r="BV335" s="233"/>
      <c r="BW335" s="233"/>
      <c r="BX335" s="233"/>
      <c r="BY335" s="233"/>
      <c r="BZ335" s="233"/>
      <c r="CA335" s="233"/>
      <c r="CB335" s="233"/>
      <c r="CC335" s="233"/>
      <c r="CD335" s="233"/>
      <c r="CE335" s="233"/>
      <c r="CF335" s="233"/>
      <c r="CG335" s="233"/>
      <c r="CH335" s="233"/>
      <c r="CI335" s="233"/>
      <c r="CJ335" s="233"/>
      <c r="CK335" s="233"/>
      <c r="CL335" s="233"/>
      <c r="CM335" s="233"/>
      <c r="CN335" s="233"/>
      <c r="CO335" s="233"/>
      <c r="CP335" s="233"/>
    </row>
    <row r="336" spans="1:94" ht="17.45" customHeight="1" x14ac:dyDescent="0.25">
      <c r="A336" s="233"/>
      <c r="B336" s="336" t="s">
        <v>474</v>
      </c>
      <c r="C336" s="336" t="s">
        <v>492</v>
      </c>
      <c r="D336" s="336"/>
      <c r="E336" s="336">
        <v>1222.4000000000001</v>
      </c>
      <c r="F336" s="336">
        <v>600</v>
      </c>
      <c r="G336" s="233">
        <v>593</v>
      </c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  <c r="V336" s="233"/>
      <c r="W336" s="233"/>
      <c r="X336" s="233"/>
      <c r="Y336" s="233"/>
      <c r="Z336" s="233"/>
      <c r="AA336" s="233"/>
      <c r="AB336" s="233"/>
      <c r="AC336" s="233"/>
      <c r="AD336" s="233"/>
      <c r="AE336" s="233"/>
      <c r="AF336" s="233"/>
      <c r="AG336" s="233"/>
      <c r="AH336" s="233"/>
      <c r="AI336" s="233"/>
      <c r="AJ336" s="233"/>
      <c r="AK336" s="233"/>
      <c r="AL336" s="233"/>
      <c r="AM336" s="233"/>
      <c r="AN336" s="233"/>
      <c r="AO336" s="233"/>
      <c r="AP336" s="233"/>
      <c r="AQ336" s="233"/>
      <c r="AR336" s="233"/>
      <c r="AS336" s="233"/>
      <c r="AT336" s="233"/>
      <c r="AU336" s="233"/>
      <c r="AV336" s="233"/>
      <c r="AW336" s="233"/>
      <c r="AX336" s="233"/>
      <c r="AY336" s="233"/>
      <c r="AZ336" s="233"/>
      <c r="BA336" s="233"/>
      <c r="BB336" s="233"/>
      <c r="BC336" s="233"/>
      <c r="BD336" s="233"/>
      <c r="BE336" s="233"/>
      <c r="BF336" s="233"/>
      <c r="BG336" s="233"/>
      <c r="BH336" s="233"/>
      <c r="BI336" s="233"/>
      <c r="BJ336" s="233"/>
      <c r="BK336" s="233"/>
      <c r="BL336" s="233"/>
      <c r="BM336" s="233"/>
      <c r="BN336" s="233"/>
      <c r="BO336" s="233"/>
      <c r="BP336" s="233"/>
      <c r="BQ336" s="233"/>
      <c r="BR336" s="233"/>
      <c r="BS336" s="233"/>
      <c r="BT336" s="233"/>
      <c r="BU336" s="233"/>
      <c r="BV336" s="233"/>
      <c r="BW336" s="233"/>
      <c r="BX336" s="233"/>
      <c r="BY336" s="233"/>
      <c r="BZ336" s="233"/>
      <c r="CA336" s="233"/>
      <c r="CB336" s="233"/>
      <c r="CC336" s="233"/>
      <c r="CD336" s="233"/>
      <c r="CE336" s="233"/>
      <c r="CF336" s="233"/>
      <c r="CG336" s="233"/>
      <c r="CH336" s="233"/>
      <c r="CI336" s="233"/>
      <c r="CJ336" s="233"/>
      <c r="CK336" s="233"/>
      <c r="CL336" s="233"/>
      <c r="CM336" s="233"/>
      <c r="CN336" s="233"/>
      <c r="CO336" s="233"/>
      <c r="CP336" s="233"/>
    </row>
    <row r="337" spans="1:94" ht="17.45" customHeight="1" x14ac:dyDescent="0.25">
      <c r="A337" s="233"/>
      <c r="B337" s="336" t="s">
        <v>480</v>
      </c>
      <c r="C337" s="336" t="s">
        <v>492</v>
      </c>
      <c r="D337" s="336"/>
      <c r="E337" s="336">
        <v>441.48</v>
      </c>
      <c r="F337" s="336">
        <v>39</v>
      </c>
      <c r="G337" s="233">
        <v>39</v>
      </c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  <c r="V337" s="233"/>
      <c r="W337" s="233"/>
      <c r="X337" s="233"/>
      <c r="Y337" s="233"/>
      <c r="Z337" s="233"/>
      <c r="AA337" s="233"/>
      <c r="AB337" s="233"/>
      <c r="AC337" s="233"/>
      <c r="AD337" s="233"/>
      <c r="AE337" s="233"/>
      <c r="AF337" s="233"/>
      <c r="AG337" s="233"/>
      <c r="AH337" s="233"/>
      <c r="AI337" s="233"/>
      <c r="AJ337" s="233"/>
      <c r="AK337" s="233"/>
      <c r="AL337" s="233"/>
      <c r="AM337" s="233"/>
      <c r="AN337" s="233"/>
      <c r="AO337" s="233"/>
      <c r="AP337" s="233"/>
      <c r="AQ337" s="233"/>
      <c r="AR337" s="233"/>
      <c r="AS337" s="233"/>
      <c r="AT337" s="233"/>
      <c r="AU337" s="233"/>
      <c r="AV337" s="233"/>
      <c r="AW337" s="233"/>
      <c r="AX337" s="233"/>
      <c r="AY337" s="233"/>
      <c r="AZ337" s="233"/>
      <c r="BA337" s="233"/>
      <c r="BB337" s="233"/>
      <c r="BC337" s="233"/>
      <c r="BD337" s="233"/>
      <c r="BE337" s="233"/>
      <c r="BF337" s="233"/>
      <c r="BG337" s="233"/>
      <c r="BH337" s="233"/>
      <c r="BI337" s="233"/>
      <c r="BJ337" s="233"/>
      <c r="BK337" s="233"/>
      <c r="BL337" s="233"/>
      <c r="BM337" s="233"/>
      <c r="BN337" s="233"/>
      <c r="BO337" s="233"/>
      <c r="BP337" s="233"/>
      <c r="BQ337" s="233"/>
      <c r="BR337" s="233"/>
      <c r="BS337" s="233"/>
      <c r="BT337" s="233"/>
      <c r="BU337" s="233"/>
      <c r="BV337" s="233"/>
      <c r="BW337" s="233"/>
      <c r="BX337" s="233"/>
      <c r="BY337" s="233"/>
      <c r="BZ337" s="233"/>
      <c r="CA337" s="233"/>
      <c r="CB337" s="233"/>
      <c r="CC337" s="233"/>
      <c r="CD337" s="233"/>
      <c r="CE337" s="233"/>
      <c r="CF337" s="233"/>
      <c r="CG337" s="233"/>
      <c r="CH337" s="233"/>
      <c r="CI337" s="233"/>
      <c r="CJ337" s="233"/>
      <c r="CK337" s="233"/>
      <c r="CL337" s="233"/>
      <c r="CM337" s="233"/>
      <c r="CN337" s="233"/>
      <c r="CO337" s="233"/>
      <c r="CP337" s="233"/>
    </row>
    <row r="338" spans="1:94" ht="17.45" customHeight="1" x14ac:dyDescent="0.25">
      <c r="A338" s="233"/>
      <c r="B338" s="336" t="s">
        <v>474</v>
      </c>
      <c r="C338" s="336" t="s">
        <v>492</v>
      </c>
      <c r="D338" s="336"/>
      <c r="E338" s="336">
        <v>4.12</v>
      </c>
      <c r="F338" s="336">
        <v>2</v>
      </c>
      <c r="G338" s="233">
        <v>2</v>
      </c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  <c r="V338" s="233"/>
      <c r="W338" s="233"/>
      <c r="X338" s="233"/>
      <c r="Y338" s="233"/>
      <c r="Z338" s="233"/>
      <c r="AA338" s="233"/>
      <c r="AB338" s="233"/>
      <c r="AC338" s="233"/>
      <c r="AD338" s="233"/>
      <c r="AE338" s="233"/>
      <c r="AF338" s="233"/>
      <c r="AG338" s="233"/>
      <c r="AH338" s="233"/>
      <c r="AI338" s="233"/>
      <c r="AJ338" s="233"/>
      <c r="AK338" s="233"/>
      <c r="AL338" s="233"/>
      <c r="AM338" s="233"/>
      <c r="AN338" s="233"/>
      <c r="AO338" s="233"/>
      <c r="AP338" s="233"/>
      <c r="AQ338" s="233"/>
      <c r="AR338" s="233"/>
      <c r="AS338" s="233"/>
      <c r="AT338" s="233"/>
      <c r="AU338" s="233"/>
      <c r="AV338" s="233"/>
      <c r="AW338" s="233"/>
      <c r="AX338" s="233"/>
      <c r="AY338" s="233"/>
      <c r="AZ338" s="233"/>
      <c r="BA338" s="233"/>
      <c r="BB338" s="233"/>
      <c r="BC338" s="233"/>
      <c r="BD338" s="233"/>
      <c r="BE338" s="233"/>
      <c r="BF338" s="233"/>
      <c r="BG338" s="233"/>
      <c r="BH338" s="233"/>
      <c r="BI338" s="233"/>
      <c r="BJ338" s="233"/>
      <c r="BK338" s="233"/>
      <c r="BL338" s="233"/>
      <c r="BM338" s="233"/>
      <c r="BN338" s="233"/>
      <c r="BO338" s="233"/>
      <c r="BP338" s="233"/>
      <c r="BQ338" s="233"/>
      <c r="BR338" s="233"/>
      <c r="BS338" s="233"/>
      <c r="BT338" s="233"/>
      <c r="BU338" s="233"/>
      <c r="BV338" s="233"/>
      <c r="BW338" s="233"/>
      <c r="BX338" s="233"/>
      <c r="BY338" s="233"/>
      <c r="BZ338" s="233"/>
      <c r="CA338" s="233"/>
      <c r="CB338" s="233"/>
      <c r="CC338" s="233"/>
      <c r="CD338" s="233"/>
      <c r="CE338" s="233"/>
      <c r="CF338" s="233"/>
      <c r="CG338" s="233"/>
      <c r="CH338" s="233"/>
      <c r="CI338" s="233"/>
      <c r="CJ338" s="233"/>
      <c r="CK338" s="233"/>
      <c r="CL338" s="233"/>
      <c r="CM338" s="233"/>
      <c r="CN338" s="233"/>
      <c r="CO338" s="233"/>
      <c r="CP338" s="233"/>
    </row>
    <row r="339" spans="1:94" ht="17.45" customHeight="1" x14ac:dyDescent="0.25">
      <c r="A339" s="233"/>
      <c r="B339" s="336" t="s">
        <v>474</v>
      </c>
      <c r="C339" s="336" t="s">
        <v>492</v>
      </c>
      <c r="D339" s="336"/>
      <c r="E339" s="336">
        <v>28.84</v>
      </c>
      <c r="F339" s="336">
        <v>14</v>
      </c>
      <c r="G339" s="233">
        <v>14</v>
      </c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  <c r="V339" s="233"/>
      <c r="W339" s="233"/>
      <c r="X339" s="233"/>
      <c r="Y339" s="233"/>
      <c r="Z339" s="233"/>
      <c r="AA339" s="233"/>
      <c r="AB339" s="233"/>
      <c r="AC339" s="233"/>
      <c r="AD339" s="233"/>
      <c r="AE339" s="233"/>
      <c r="AF339" s="233"/>
      <c r="AG339" s="233"/>
      <c r="AH339" s="233"/>
      <c r="AI339" s="233"/>
      <c r="AJ339" s="233"/>
      <c r="AK339" s="233"/>
      <c r="AL339" s="233"/>
      <c r="AM339" s="233"/>
      <c r="AN339" s="233"/>
      <c r="AO339" s="233"/>
      <c r="AP339" s="233"/>
      <c r="AQ339" s="233"/>
      <c r="AR339" s="233"/>
      <c r="AS339" s="233"/>
      <c r="AT339" s="233"/>
      <c r="AU339" s="233"/>
      <c r="AV339" s="233"/>
      <c r="AW339" s="233"/>
      <c r="AX339" s="233"/>
      <c r="AY339" s="233"/>
      <c r="AZ339" s="233"/>
      <c r="BA339" s="233"/>
      <c r="BB339" s="233"/>
      <c r="BC339" s="233"/>
      <c r="BD339" s="233"/>
      <c r="BE339" s="233"/>
      <c r="BF339" s="233"/>
      <c r="BG339" s="233"/>
      <c r="BH339" s="233"/>
      <c r="BI339" s="233"/>
      <c r="BJ339" s="233"/>
      <c r="BK339" s="233"/>
      <c r="BL339" s="233"/>
      <c r="BM339" s="233"/>
      <c r="BN339" s="233"/>
      <c r="BO339" s="233"/>
      <c r="BP339" s="233"/>
      <c r="BQ339" s="233"/>
      <c r="BR339" s="233"/>
      <c r="BS339" s="233"/>
      <c r="BT339" s="233"/>
      <c r="BU339" s="233"/>
      <c r="BV339" s="233"/>
      <c r="BW339" s="233"/>
      <c r="BX339" s="233"/>
      <c r="BY339" s="233"/>
      <c r="BZ339" s="233"/>
      <c r="CA339" s="233"/>
      <c r="CB339" s="233"/>
      <c r="CC339" s="233"/>
      <c r="CD339" s="233"/>
      <c r="CE339" s="233"/>
      <c r="CF339" s="233"/>
      <c r="CG339" s="233"/>
      <c r="CH339" s="233"/>
      <c r="CI339" s="233"/>
      <c r="CJ339" s="233"/>
      <c r="CK339" s="233"/>
      <c r="CL339" s="233"/>
      <c r="CM339" s="233"/>
      <c r="CN339" s="233"/>
      <c r="CO339" s="233"/>
      <c r="CP339" s="233"/>
    </row>
    <row r="340" spans="1:94" ht="17.45" customHeight="1" x14ac:dyDescent="0.25">
      <c r="A340" s="233"/>
      <c r="B340" s="336" t="s">
        <v>480</v>
      </c>
      <c r="C340" s="336" t="s">
        <v>492</v>
      </c>
      <c r="D340" s="336"/>
      <c r="E340" s="336">
        <v>79.239999999999995</v>
      </c>
      <c r="F340" s="336">
        <v>7</v>
      </c>
      <c r="G340" s="233">
        <v>7</v>
      </c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  <c r="V340" s="233"/>
      <c r="W340" s="233"/>
      <c r="X340" s="233"/>
      <c r="Y340" s="233"/>
      <c r="Z340" s="233"/>
      <c r="AA340" s="233"/>
      <c r="AB340" s="233"/>
      <c r="AC340" s="233"/>
      <c r="AD340" s="233"/>
      <c r="AE340" s="233"/>
      <c r="AF340" s="233"/>
      <c r="AG340" s="233"/>
      <c r="AH340" s="233"/>
      <c r="AI340" s="233"/>
      <c r="AJ340" s="233"/>
      <c r="AK340" s="233"/>
      <c r="AL340" s="233"/>
      <c r="AM340" s="233"/>
      <c r="AN340" s="233"/>
      <c r="AO340" s="233"/>
      <c r="AP340" s="233"/>
      <c r="AQ340" s="233"/>
      <c r="AR340" s="233"/>
      <c r="AS340" s="233"/>
      <c r="AT340" s="233"/>
      <c r="AU340" s="233"/>
      <c r="AV340" s="233"/>
      <c r="AW340" s="233"/>
      <c r="AX340" s="233"/>
      <c r="AY340" s="233"/>
      <c r="AZ340" s="233"/>
      <c r="BA340" s="233"/>
      <c r="BB340" s="233"/>
      <c r="BC340" s="233"/>
      <c r="BD340" s="233"/>
      <c r="BE340" s="233"/>
      <c r="BF340" s="233"/>
      <c r="BG340" s="233"/>
      <c r="BH340" s="233"/>
      <c r="BI340" s="233"/>
      <c r="BJ340" s="233"/>
      <c r="BK340" s="233"/>
      <c r="BL340" s="233"/>
      <c r="BM340" s="233"/>
      <c r="BN340" s="233"/>
      <c r="BO340" s="233"/>
      <c r="BP340" s="233"/>
      <c r="BQ340" s="233"/>
      <c r="BR340" s="233"/>
      <c r="BS340" s="233"/>
      <c r="BT340" s="233"/>
      <c r="BU340" s="233"/>
      <c r="BV340" s="233"/>
      <c r="BW340" s="233"/>
      <c r="BX340" s="233"/>
      <c r="BY340" s="233"/>
      <c r="BZ340" s="233"/>
      <c r="CA340" s="233"/>
      <c r="CB340" s="233"/>
      <c r="CC340" s="233"/>
      <c r="CD340" s="233"/>
      <c r="CE340" s="233"/>
      <c r="CF340" s="233"/>
      <c r="CG340" s="233"/>
      <c r="CH340" s="233"/>
      <c r="CI340" s="233"/>
      <c r="CJ340" s="233"/>
      <c r="CK340" s="233"/>
      <c r="CL340" s="233"/>
      <c r="CM340" s="233"/>
      <c r="CN340" s="233"/>
      <c r="CO340" s="233"/>
      <c r="CP340" s="233"/>
    </row>
    <row r="341" spans="1:94" ht="17.45" customHeight="1" x14ac:dyDescent="0.25">
      <c r="A341" s="233"/>
      <c r="B341" s="336" t="s">
        <v>474</v>
      </c>
      <c r="C341" s="336" t="s">
        <v>492</v>
      </c>
      <c r="D341" s="336"/>
      <c r="E341" s="336">
        <v>4.12</v>
      </c>
      <c r="F341" s="336">
        <v>2</v>
      </c>
      <c r="G341" s="233">
        <v>2</v>
      </c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  <c r="V341" s="233"/>
      <c r="W341" s="233"/>
      <c r="X341" s="233"/>
      <c r="Y341" s="233"/>
      <c r="Z341" s="233"/>
      <c r="AA341" s="233"/>
      <c r="AB341" s="233"/>
      <c r="AC341" s="233"/>
      <c r="AD341" s="233"/>
      <c r="AE341" s="233"/>
      <c r="AF341" s="233"/>
      <c r="AG341" s="233"/>
      <c r="AH341" s="233"/>
      <c r="AI341" s="233"/>
      <c r="AJ341" s="233"/>
      <c r="AK341" s="233"/>
      <c r="AL341" s="233"/>
      <c r="AM341" s="233"/>
      <c r="AN341" s="233"/>
      <c r="AO341" s="233"/>
      <c r="AP341" s="233"/>
      <c r="AQ341" s="233"/>
      <c r="AR341" s="233"/>
      <c r="AS341" s="233"/>
      <c r="AT341" s="233"/>
      <c r="AU341" s="233"/>
      <c r="AV341" s="233"/>
      <c r="AW341" s="233"/>
      <c r="AX341" s="233"/>
      <c r="AY341" s="233"/>
      <c r="AZ341" s="233"/>
      <c r="BA341" s="233"/>
      <c r="BB341" s="233"/>
      <c r="BC341" s="233"/>
      <c r="BD341" s="233"/>
      <c r="BE341" s="233"/>
      <c r="BF341" s="233"/>
      <c r="BG341" s="233"/>
      <c r="BH341" s="233"/>
      <c r="BI341" s="233"/>
      <c r="BJ341" s="233"/>
      <c r="BK341" s="233"/>
      <c r="BL341" s="233"/>
      <c r="BM341" s="233"/>
      <c r="BN341" s="233"/>
      <c r="BO341" s="233"/>
      <c r="BP341" s="233"/>
      <c r="BQ341" s="233"/>
      <c r="BR341" s="233"/>
      <c r="BS341" s="233"/>
      <c r="BT341" s="233"/>
      <c r="BU341" s="233"/>
      <c r="BV341" s="233"/>
      <c r="BW341" s="233"/>
      <c r="BX341" s="233"/>
      <c r="BY341" s="233"/>
      <c r="BZ341" s="233"/>
      <c r="CA341" s="233"/>
      <c r="CB341" s="233"/>
      <c r="CC341" s="233"/>
      <c r="CD341" s="233"/>
      <c r="CE341" s="233"/>
      <c r="CF341" s="233"/>
      <c r="CG341" s="233"/>
      <c r="CH341" s="233"/>
      <c r="CI341" s="233"/>
      <c r="CJ341" s="233"/>
      <c r="CK341" s="233"/>
      <c r="CL341" s="233"/>
      <c r="CM341" s="233"/>
      <c r="CN341" s="233"/>
      <c r="CO341" s="233"/>
      <c r="CP341" s="233"/>
    </row>
    <row r="342" spans="1:94" ht="17.45" customHeight="1" x14ac:dyDescent="0.25">
      <c r="A342" s="233"/>
      <c r="B342" s="336" t="s">
        <v>480</v>
      </c>
      <c r="C342" s="336" t="s">
        <v>492</v>
      </c>
      <c r="D342" s="336"/>
      <c r="E342" s="336">
        <v>22.64</v>
      </c>
      <c r="F342" s="336">
        <v>2</v>
      </c>
      <c r="G342" s="233">
        <v>2</v>
      </c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  <c r="V342" s="233"/>
      <c r="W342" s="233"/>
      <c r="X342" s="233"/>
      <c r="Y342" s="233"/>
      <c r="Z342" s="233"/>
      <c r="AA342" s="233"/>
      <c r="AB342" s="233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  <c r="AM342" s="233"/>
      <c r="AN342" s="233"/>
      <c r="AO342" s="233"/>
      <c r="AP342" s="233"/>
      <c r="AQ342" s="233"/>
      <c r="AR342" s="233"/>
      <c r="AS342" s="233"/>
      <c r="AT342" s="233"/>
      <c r="AU342" s="233"/>
      <c r="AV342" s="233"/>
      <c r="AW342" s="233"/>
      <c r="AX342" s="233"/>
      <c r="AY342" s="233"/>
      <c r="AZ342" s="233"/>
      <c r="BA342" s="233"/>
      <c r="BB342" s="233"/>
      <c r="BC342" s="233"/>
      <c r="BD342" s="233"/>
      <c r="BE342" s="233"/>
      <c r="BF342" s="233"/>
      <c r="BG342" s="233"/>
      <c r="BH342" s="233"/>
      <c r="BI342" s="233"/>
      <c r="BJ342" s="233"/>
      <c r="BK342" s="233"/>
      <c r="BL342" s="233"/>
      <c r="BM342" s="233"/>
      <c r="BN342" s="233"/>
      <c r="BO342" s="233"/>
      <c r="BP342" s="233"/>
      <c r="BQ342" s="233"/>
      <c r="BR342" s="233"/>
      <c r="BS342" s="233"/>
      <c r="BT342" s="233"/>
      <c r="BU342" s="233"/>
      <c r="BV342" s="233"/>
      <c r="BW342" s="233"/>
      <c r="BX342" s="233"/>
      <c r="BY342" s="233"/>
      <c r="BZ342" s="233"/>
      <c r="CA342" s="233"/>
      <c r="CB342" s="233"/>
      <c r="CC342" s="233"/>
      <c r="CD342" s="233"/>
      <c r="CE342" s="233"/>
      <c r="CF342" s="233"/>
      <c r="CG342" s="233"/>
      <c r="CH342" s="233"/>
      <c r="CI342" s="233"/>
      <c r="CJ342" s="233"/>
      <c r="CK342" s="233"/>
      <c r="CL342" s="233"/>
      <c r="CM342" s="233"/>
      <c r="CN342" s="233"/>
      <c r="CO342" s="233"/>
      <c r="CP342" s="233"/>
    </row>
    <row r="343" spans="1:94" ht="17.45" customHeight="1" x14ac:dyDescent="0.25">
      <c r="A343" s="233"/>
      <c r="B343" s="336" t="s">
        <v>474</v>
      </c>
      <c r="C343" s="336" t="s">
        <v>492</v>
      </c>
      <c r="D343" s="336"/>
      <c r="E343" s="336">
        <v>35.020000000000003</v>
      </c>
      <c r="F343" s="336">
        <v>17</v>
      </c>
      <c r="G343" s="233">
        <v>17</v>
      </c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  <c r="V343" s="233"/>
      <c r="W343" s="233"/>
      <c r="X343" s="233"/>
      <c r="Y343" s="233"/>
      <c r="Z343" s="233"/>
      <c r="AA343" s="233"/>
      <c r="AB343" s="233"/>
      <c r="AC343" s="233"/>
      <c r="AD343" s="233"/>
      <c r="AE343" s="233"/>
      <c r="AF343" s="233"/>
      <c r="AG343" s="233"/>
      <c r="AH343" s="233"/>
      <c r="AI343" s="233"/>
      <c r="AJ343" s="233"/>
      <c r="AK343" s="233"/>
      <c r="AL343" s="233"/>
      <c r="AM343" s="233"/>
      <c r="AN343" s="233"/>
      <c r="AO343" s="233"/>
      <c r="AP343" s="233"/>
      <c r="AQ343" s="233"/>
      <c r="AR343" s="233"/>
      <c r="AS343" s="233"/>
      <c r="AT343" s="233"/>
      <c r="AU343" s="233"/>
      <c r="AV343" s="233"/>
      <c r="AW343" s="233"/>
      <c r="AX343" s="233"/>
      <c r="AY343" s="233"/>
      <c r="AZ343" s="233"/>
      <c r="BA343" s="233"/>
      <c r="BB343" s="233"/>
      <c r="BC343" s="233"/>
      <c r="BD343" s="233"/>
      <c r="BE343" s="233"/>
      <c r="BF343" s="233"/>
      <c r="BG343" s="233"/>
      <c r="BH343" s="233"/>
      <c r="BI343" s="233"/>
      <c r="BJ343" s="233"/>
      <c r="BK343" s="233"/>
      <c r="BL343" s="233"/>
      <c r="BM343" s="233"/>
      <c r="BN343" s="233"/>
      <c r="BO343" s="233"/>
      <c r="BP343" s="233"/>
      <c r="BQ343" s="233"/>
      <c r="BR343" s="233"/>
      <c r="BS343" s="233"/>
      <c r="BT343" s="233"/>
      <c r="BU343" s="233"/>
      <c r="BV343" s="233"/>
      <c r="BW343" s="233"/>
      <c r="BX343" s="233"/>
      <c r="BY343" s="233"/>
      <c r="BZ343" s="233"/>
      <c r="CA343" s="233"/>
      <c r="CB343" s="233"/>
      <c r="CC343" s="233"/>
      <c r="CD343" s="233"/>
      <c r="CE343" s="233"/>
      <c r="CF343" s="233"/>
      <c r="CG343" s="233"/>
      <c r="CH343" s="233"/>
      <c r="CI343" s="233"/>
      <c r="CJ343" s="233"/>
      <c r="CK343" s="233"/>
      <c r="CL343" s="233"/>
      <c r="CM343" s="233"/>
      <c r="CN343" s="233"/>
      <c r="CO343" s="233"/>
      <c r="CP343" s="233"/>
    </row>
    <row r="344" spans="1:94" ht="17.45" customHeight="1" x14ac:dyDescent="0.25">
      <c r="A344" s="233"/>
      <c r="B344" s="336" t="s">
        <v>480</v>
      </c>
      <c r="C344" s="336" t="s">
        <v>492</v>
      </c>
      <c r="D344" s="336"/>
      <c r="E344" s="336">
        <v>113.2</v>
      </c>
      <c r="F344" s="336">
        <v>10</v>
      </c>
      <c r="G344" s="233">
        <v>10</v>
      </c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  <c r="V344" s="233"/>
      <c r="W344" s="233"/>
      <c r="X344" s="233"/>
      <c r="Y344" s="233"/>
      <c r="Z344" s="233"/>
      <c r="AA344" s="233"/>
      <c r="AB344" s="233"/>
      <c r="AC344" s="233"/>
      <c r="AD344" s="233"/>
      <c r="AE344" s="233"/>
      <c r="AF344" s="233"/>
      <c r="AG344" s="233"/>
      <c r="AH344" s="233"/>
      <c r="AI344" s="233"/>
      <c r="AJ344" s="233"/>
      <c r="AK344" s="233"/>
      <c r="AL344" s="233"/>
      <c r="AM344" s="233"/>
      <c r="AN344" s="233"/>
      <c r="AO344" s="233"/>
      <c r="AP344" s="233"/>
      <c r="AQ344" s="233"/>
      <c r="AR344" s="233"/>
      <c r="AS344" s="233"/>
      <c r="AT344" s="233"/>
      <c r="AU344" s="233"/>
      <c r="AV344" s="233"/>
      <c r="AW344" s="233"/>
      <c r="AX344" s="233"/>
      <c r="AY344" s="233"/>
      <c r="AZ344" s="233"/>
      <c r="BA344" s="233"/>
      <c r="BB344" s="233"/>
      <c r="BC344" s="233"/>
      <c r="BD344" s="233"/>
      <c r="BE344" s="233"/>
      <c r="BF344" s="233"/>
      <c r="BG344" s="233"/>
      <c r="BH344" s="233"/>
      <c r="BI344" s="233"/>
      <c r="BJ344" s="233"/>
      <c r="BK344" s="233"/>
      <c r="BL344" s="233"/>
      <c r="BM344" s="233"/>
      <c r="BN344" s="233"/>
      <c r="BO344" s="233"/>
      <c r="BP344" s="233"/>
      <c r="BQ344" s="233"/>
      <c r="BR344" s="233"/>
      <c r="BS344" s="233"/>
      <c r="BT344" s="233"/>
      <c r="BU344" s="233"/>
      <c r="BV344" s="233"/>
      <c r="BW344" s="233"/>
      <c r="BX344" s="233"/>
      <c r="BY344" s="233"/>
      <c r="BZ344" s="233"/>
      <c r="CA344" s="233"/>
      <c r="CB344" s="233"/>
      <c r="CC344" s="233"/>
      <c r="CD344" s="233"/>
      <c r="CE344" s="233"/>
      <c r="CF344" s="233"/>
      <c r="CG344" s="233"/>
      <c r="CH344" s="233"/>
      <c r="CI344" s="233"/>
      <c r="CJ344" s="233"/>
      <c r="CK344" s="233"/>
      <c r="CL344" s="233"/>
      <c r="CM344" s="233"/>
      <c r="CN344" s="233"/>
      <c r="CO344" s="233"/>
      <c r="CP344" s="233"/>
    </row>
    <row r="345" spans="1:94" ht="17.45" customHeight="1" x14ac:dyDescent="0.25">
      <c r="A345" s="233"/>
      <c r="B345" s="336" t="s">
        <v>474</v>
      </c>
      <c r="C345" s="336" t="s">
        <v>492</v>
      </c>
      <c r="D345" s="336"/>
      <c r="E345" s="336">
        <v>0</v>
      </c>
      <c r="F345" s="336">
        <v>0</v>
      </c>
      <c r="G345" s="233">
        <v>0</v>
      </c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  <c r="V345" s="233"/>
      <c r="W345" s="233"/>
      <c r="X345" s="233"/>
      <c r="Y345" s="233"/>
      <c r="Z345" s="233"/>
      <c r="AA345" s="233"/>
      <c r="AB345" s="233"/>
      <c r="AC345" s="233"/>
      <c r="AD345" s="233"/>
      <c r="AE345" s="233"/>
      <c r="AF345" s="233"/>
      <c r="AG345" s="233"/>
      <c r="AH345" s="233"/>
      <c r="AI345" s="233"/>
      <c r="AJ345" s="233"/>
      <c r="AK345" s="233"/>
      <c r="AL345" s="233"/>
      <c r="AM345" s="233"/>
      <c r="AN345" s="233"/>
      <c r="AO345" s="233"/>
      <c r="AP345" s="233"/>
      <c r="AQ345" s="233"/>
      <c r="AR345" s="233"/>
      <c r="AS345" s="233"/>
      <c r="AT345" s="233"/>
      <c r="AU345" s="233"/>
      <c r="AV345" s="233"/>
      <c r="AW345" s="233"/>
      <c r="AX345" s="233"/>
      <c r="AY345" s="233"/>
      <c r="AZ345" s="233"/>
      <c r="BA345" s="233"/>
      <c r="BB345" s="233"/>
      <c r="BC345" s="233"/>
      <c r="BD345" s="233"/>
      <c r="BE345" s="233"/>
      <c r="BF345" s="233"/>
      <c r="BG345" s="233"/>
      <c r="BH345" s="233"/>
      <c r="BI345" s="233"/>
      <c r="BJ345" s="233"/>
      <c r="BK345" s="233"/>
      <c r="BL345" s="233"/>
      <c r="BM345" s="233"/>
      <c r="BN345" s="233"/>
      <c r="BO345" s="233"/>
      <c r="BP345" s="233"/>
      <c r="BQ345" s="233"/>
      <c r="BR345" s="233"/>
      <c r="BS345" s="233"/>
      <c r="BT345" s="233"/>
      <c r="BU345" s="233"/>
      <c r="BV345" s="233"/>
      <c r="BW345" s="233"/>
      <c r="BX345" s="233"/>
      <c r="BY345" s="233"/>
      <c r="BZ345" s="233"/>
      <c r="CA345" s="233"/>
      <c r="CB345" s="233"/>
      <c r="CC345" s="233"/>
      <c r="CD345" s="233"/>
      <c r="CE345" s="233"/>
      <c r="CF345" s="233"/>
      <c r="CG345" s="233"/>
      <c r="CH345" s="233"/>
      <c r="CI345" s="233"/>
      <c r="CJ345" s="233"/>
      <c r="CK345" s="233"/>
      <c r="CL345" s="233"/>
      <c r="CM345" s="233"/>
      <c r="CN345" s="233"/>
      <c r="CO345" s="233"/>
      <c r="CP345" s="233"/>
    </row>
    <row r="346" spans="1:94" ht="17.45" customHeight="1" x14ac:dyDescent="0.25">
      <c r="A346" s="233"/>
      <c r="B346" s="336" t="s">
        <v>480</v>
      </c>
      <c r="C346" s="336" t="s">
        <v>492</v>
      </c>
      <c r="D346" s="336"/>
      <c r="E346" s="336">
        <v>33.96</v>
      </c>
      <c r="F346" s="336">
        <v>3</v>
      </c>
      <c r="G346" s="233">
        <v>3</v>
      </c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  <c r="V346" s="233"/>
      <c r="W346" s="233"/>
      <c r="X346" s="233"/>
      <c r="Y346" s="233"/>
      <c r="Z346" s="233"/>
      <c r="AA346" s="233"/>
      <c r="AB346" s="233"/>
      <c r="AC346" s="233"/>
      <c r="AD346" s="233"/>
      <c r="AE346" s="233"/>
      <c r="AF346" s="233"/>
      <c r="AG346" s="233"/>
      <c r="AH346" s="233"/>
      <c r="AI346" s="233"/>
      <c r="AJ346" s="233"/>
      <c r="AK346" s="233"/>
      <c r="AL346" s="233"/>
      <c r="AM346" s="233"/>
      <c r="AN346" s="233"/>
      <c r="AO346" s="233"/>
      <c r="AP346" s="233"/>
      <c r="AQ346" s="233"/>
      <c r="AR346" s="233"/>
      <c r="AS346" s="233"/>
      <c r="AT346" s="233"/>
      <c r="AU346" s="233"/>
      <c r="AV346" s="233"/>
      <c r="AW346" s="233"/>
      <c r="AX346" s="233"/>
      <c r="AY346" s="233"/>
      <c r="AZ346" s="233"/>
      <c r="BA346" s="233"/>
      <c r="BB346" s="233"/>
      <c r="BC346" s="233"/>
      <c r="BD346" s="233"/>
      <c r="BE346" s="233"/>
      <c r="BF346" s="233"/>
      <c r="BG346" s="233"/>
      <c r="BH346" s="233"/>
      <c r="BI346" s="233"/>
      <c r="BJ346" s="233"/>
      <c r="BK346" s="233"/>
      <c r="BL346" s="233"/>
      <c r="BM346" s="233"/>
      <c r="BN346" s="233"/>
      <c r="BO346" s="233"/>
      <c r="BP346" s="233"/>
      <c r="BQ346" s="233"/>
      <c r="BR346" s="233"/>
      <c r="BS346" s="233"/>
      <c r="BT346" s="233"/>
      <c r="BU346" s="233"/>
      <c r="BV346" s="233"/>
      <c r="BW346" s="233"/>
      <c r="BX346" s="233"/>
      <c r="BY346" s="233"/>
      <c r="BZ346" s="233"/>
      <c r="CA346" s="233"/>
      <c r="CB346" s="233"/>
      <c r="CC346" s="233"/>
      <c r="CD346" s="233"/>
      <c r="CE346" s="233"/>
      <c r="CF346" s="233"/>
      <c r="CG346" s="233"/>
      <c r="CH346" s="233"/>
      <c r="CI346" s="233"/>
      <c r="CJ346" s="233"/>
      <c r="CK346" s="233"/>
      <c r="CL346" s="233"/>
      <c r="CM346" s="233"/>
      <c r="CN346" s="233"/>
      <c r="CO346" s="233"/>
      <c r="CP346" s="233"/>
    </row>
    <row r="347" spans="1:94" ht="17.45" customHeight="1" x14ac:dyDescent="0.25">
      <c r="A347" s="233"/>
      <c r="B347" s="336" t="s">
        <v>474</v>
      </c>
      <c r="C347" s="336" t="s">
        <v>492</v>
      </c>
      <c r="D347" s="336"/>
      <c r="E347" s="336">
        <v>0</v>
      </c>
      <c r="F347" s="336">
        <v>0</v>
      </c>
      <c r="G347" s="233">
        <v>0</v>
      </c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  <c r="V347" s="233"/>
      <c r="W347" s="233"/>
      <c r="X347" s="233"/>
      <c r="Y347" s="233"/>
      <c r="Z347" s="233"/>
      <c r="AA347" s="233"/>
      <c r="AB347" s="233"/>
      <c r="AC347" s="233"/>
      <c r="AD347" s="233"/>
      <c r="AE347" s="233"/>
      <c r="AF347" s="233"/>
      <c r="AG347" s="233"/>
      <c r="AH347" s="233"/>
      <c r="AI347" s="233"/>
      <c r="AJ347" s="233"/>
      <c r="AK347" s="233"/>
      <c r="AL347" s="233"/>
      <c r="AM347" s="233"/>
      <c r="AN347" s="233"/>
      <c r="AO347" s="233"/>
      <c r="AP347" s="233"/>
      <c r="AQ347" s="233"/>
      <c r="AR347" s="233"/>
      <c r="AS347" s="233"/>
      <c r="AT347" s="233"/>
      <c r="AU347" s="233"/>
      <c r="AV347" s="233"/>
      <c r="AW347" s="233"/>
      <c r="AX347" s="233"/>
      <c r="AY347" s="233"/>
      <c r="AZ347" s="233"/>
      <c r="BA347" s="233"/>
      <c r="BB347" s="233"/>
      <c r="BC347" s="233"/>
      <c r="BD347" s="233"/>
      <c r="BE347" s="233"/>
      <c r="BF347" s="233"/>
      <c r="BG347" s="233"/>
      <c r="BH347" s="233"/>
      <c r="BI347" s="233"/>
      <c r="BJ347" s="233"/>
      <c r="BK347" s="233"/>
      <c r="BL347" s="233"/>
      <c r="BM347" s="233"/>
      <c r="BN347" s="233"/>
      <c r="BO347" s="233"/>
      <c r="BP347" s="233"/>
      <c r="BQ347" s="233"/>
      <c r="BR347" s="233"/>
      <c r="BS347" s="233"/>
      <c r="BT347" s="233"/>
      <c r="BU347" s="233"/>
      <c r="BV347" s="233"/>
      <c r="BW347" s="233"/>
      <c r="BX347" s="233"/>
      <c r="BY347" s="233"/>
      <c r="BZ347" s="233"/>
      <c r="CA347" s="233"/>
      <c r="CB347" s="233"/>
      <c r="CC347" s="233"/>
      <c r="CD347" s="233"/>
      <c r="CE347" s="233"/>
      <c r="CF347" s="233"/>
      <c r="CG347" s="233"/>
      <c r="CH347" s="233"/>
      <c r="CI347" s="233"/>
      <c r="CJ347" s="233"/>
      <c r="CK347" s="233"/>
      <c r="CL347" s="233"/>
      <c r="CM347" s="233"/>
      <c r="CN347" s="233"/>
      <c r="CO347" s="233"/>
      <c r="CP347" s="233"/>
    </row>
    <row r="348" spans="1:94" ht="17.45" customHeight="1" x14ac:dyDescent="0.25">
      <c r="A348" s="233"/>
      <c r="B348" s="336" t="s">
        <v>474</v>
      </c>
      <c r="C348" s="336" t="s">
        <v>492</v>
      </c>
      <c r="D348" s="336"/>
      <c r="E348" s="336">
        <v>0</v>
      </c>
      <c r="F348" s="336">
        <v>0</v>
      </c>
      <c r="G348" s="233">
        <v>0</v>
      </c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  <c r="V348" s="233"/>
      <c r="W348" s="233"/>
      <c r="X348" s="233"/>
      <c r="Y348" s="233"/>
      <c r="Z348" s="233"/>
      <c r="AA348" s="233"/>
      <c r="AB348" s="233"/>
      <c r="AC348" s="233"/>
      <c r="AD348" s="233"/>
      <c r="AE348" s="233"/>
      <c r="AF348" s="233"/>
      <c r="AG348" s="233"/>
      <c r="AH348" s="233"/>
      <c r="AI348" s="233"/>
      <c r="AJ348" s="233"/>
      <c r="AK348" s="233"/>
      <c r="AL348" s="233"/>
      <c r="AM348" s="233"/>
      <c r="AN348" s="233"/>
      <c r="AO348" s="233"/>
      <c r="AP348" s="233"/>
      <c r="AQ348" s="233"/>
      <c r="AR348" s="233"/>
      <c r="AS348" s="233"/>
      <c r="AT348" s="233"/>
      <c r="AU348" s="233"/>
      <c r="AV348" s="233"/>
      <c r="AW348" s="233"/>
      <c r="AX348" s="233"/>
      <c r="AY348" s="233"/>
      <c r="AZ348" s="233"/>
      <c r="BA348" s="233"/>
      <c r="BB348" s="233"/>
      <c r="BC348" s="233"/>
      <c r="BD348" s="233"/>
      <c r="BE348" s="233"/>
      <c r="BF348" s="233"/>
      <c r="BG348" s="233"/>
      <c r="BH348" s="233"/>
      <c r="BI348" s="233"/>
      <c r="BJ348" s="233"/>
      <c r="BK348" s="233"/>
      <c r="BL348" s="233"/>
      <c r="BM348" s="233"/>
      <c r="BN348" s="233"/>
      <c r="BO348" s="233"/>
      <c r="BP348" s="233"/>
      <c r="BQ348" s="233"/>
      <c r="BR348" s="233"/>
      <c r="BS348" s="233"/>
      <c r="BT348" s="233"/>
      <c r="BU348" s="233"/>
      <c r="BV348" s="233"/>
      <c r="BW348" s="233"/>
      <c r="BX348" s="233"/>
      <c r="BY348" s="233"/>
      <c r="BZ348" s="233"/>
      <c r="CA348" s="233"/>
      <c r="CB348" s="233"/>
      <c r="CC348" s="233"/>
      <c r="CD348" s="233"/>
      <c r="CE348" s="233"/>
      <c r="CF348" s="233"/>
      <c r="CG348" s="233"/>
      <c r="CH348" s="233"/>
      <c r="CI348" s="233"/>
      <c r="CJ348" s="233"/>
      <c r="CK348" s="233"/>
      <c r="CL348" s="233"/>
      <c r="CM348" s="233"/>
      <c r="CN348" s="233"/>
      <c r="CO348" s="233"/>
      <c r="CP348" s="233"/>
    </row>
    <row r="349" spans="1:94" ht="17.45" customHeight="1" x14ac:dyDescent="0.25">
      <c r="A349" s="233"/>
      <c r="B349" s="336" t="s">
        <v>474</v>
      </c>
      <c r="C349" s="336" t="s">
        <v>493</v>
      </c>
      <c r="D349" s="336"/>
      <c r="E349" s="336">
        <v>35.090000000000003</v>
      </c>
      <c r="F349" s="336">
        <v>18</v>
      </c>
      <c r="G349" s="233">
        <v>17</v>
      </c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  <c r="V349" s="233"/>
      <c r="W349" s="233"/>
      <c r="X349" s="233"/>
      <c r="Y349" s="233"/>
      <c r="Z349" s="233"/>
      <c r="AA349" s="233"/>
      <c r="AB349" s="233"/>
      <c r="AC349" s="233"/>
      <c r="AD349" s="233"/>
      <c r="AE349" s="233"/>
      <c r="AF349" s="233"/>
      <c r="AG349" s="233"/>
      <c r="AH349" s="233"/>
      <c r="AI349" s="233"/>
      <c r="AJ349" s="233"/>
      <c r="AK349" s="233"/>
      <c r="AL349" s="233"/>
      <c r="AM349" s="233"/>
      <c r="AN349" s="233"/>
      <c r="AO349" s="233"/>
      <c r="AP349" s="233"/>
      <c r="AQ349" s="233"/>
      <c r="AR349" s="233"/>
      <c r="AS349" s="233"/>
      <c r="AT349" s="233"/>
      <c r="AU349" s="233"/>
      <c r="AV349" s="233"/>
      <c r="AW349" s="233"/>
      <c r="AX349" s="233"/>
      <c r="AY349" s="233"/>
      <c r="AZ349" s="233"/>
      <c r="BA349" s="233"/>
      <c r="BB349" s="233"/>
      <c r="BC349" s="233"/>
      <c r="BD349" s="233"/>
      <c r="BE349" s="233"/>
      <c r="BF349" s="233"/>
      <c r="BG349" s="233"/>
      <c r="BH349" s="233"/>
      <c r="BI349" s="233"/>
      <c r="BJ349" s="233"/>
      <c r="BK349" s="233"/>
      <c r="BL349" s="233"/>
      <c r="BM349" s="233"/>
      <c r="BN349" s="233"/>
      <c r="BO349" s="233"/>
      <c r="BP349" s="233"/>
      <c r="BQ349" s="233"/>
      <c r="BR349" s="233"/>
      <c r="BS349" s="233"/>
      <c r="BT349" s="233"/>
      <c r="BU349" s="233"/>
      <c r="BV349" s="233"/>
      <c r="BW349" s="233"/>
      <c r="BX349" s="233"/>
      <c r="BY349" s="233"/>
      <c r="BZ349" s="233"/>
      <c r="CA349" s="233"/>
      <c r="CB349" s="233"/>
      <c r="CC349" s="233"/>
      <c r="CD349" s="233"/>
      <c r="CE349" s="233"/>
      <c r="CF349" s="233"/>
      <c r="CG349" s="233"/>
      <c r="CH349" s="233"/>
      <c r="CI349" s="233"/>
      <c r="CJ349" s="233"/>
      <c r="CK349" s="233"/>
      <c r="CL349" s="233"/>
      <c r="CM349" s="233"/>
      <c r="CN349" s="233"/>
      <c r="CO349" s="233"/>
      <c r="CP349" s="233"/>
    </row>
    <row r="350" spans="1:94" ht="17.45" customHeight="1" x14ac:dyDescent="0.25">
      <c r="A350" s="233"/>
      <c r="B350" s="336" t="s">
        <v>474</v>
      </c>
      <c r="C350" s="336" t="s">
        <v>492</v>
      </c>
      <c r="D350" s="336"/>
      <c r="E350" s="336">
        <v>3.16</v>
      </c>
      <c r="F350" s="336">
        <v>2</v>
      </c>
      <c r="G350" s="233">
        <v>2</v>
      </c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  <c r="V350" s="233"/>
      <c r="W350" s="233"/>
      <c r="X350" s="233"/>
      <c r="Y350" s="233"/>
      <c r="Z350" s="233"/>
      <c r="AA350" s="233"/>
      <c r="AB350" s="233"/>
      <c r="AC350" s="233"/>
      <c r="AD350" s="233"/>
      <c r="AE350" s="233"/>
      <c r="AF350" s="233"/>
      <c r="AG350" s="233"/>
      <c r="AH350" s="233"/>
      <c r="AI350" s="233"/>
      <c r="AJ350" s="233"/>
      <c r="AK350" s="233"/>
      <c r="AL350" s="233"/>
      <c r="AM350" s="233"/>
      <c r="AN350" s="233"/>
      <c r="AO350" s="233"/>
      <c r="AP350" s="233"/>
      <c r="AQ350" s="233"/>
      <c r="AR350" s="233"/>
      <c r="AS350" s="233"/>
      <c r="AT350" s="233"/>
      <c r="AU350" s="233"/>
      <c r="AV350" s="233"/>
      <c r="AW350" s="233"/>
      <c r="AX350" s="233"/>
      <c r="AY350" s="233"/>
      <c r="AZ350" s="233"/>
      <c r="BA350" s="233"/>
      <c r="BB350" s="233"/>
      <c r="BC350" s="233"/>
      <c r="BD350" s="233"/>
      <c r="BE350" s="233"/>
      <c r="BF350" s="233"/>
      <c r="BG350" s="233"/>
      <c r="BH350" s="233"/>
      <c r="BI350" s="233"/>
      <c r="BJ350" s="233"/>
      <c r="BK350" s="233"/>
      <c r="BL350" s="233"/>
      <c r="BM350" s="233"/>
      <c r="BN350" s="233"/>
      <c r="BO350" s="233"/>
      <c r="BP350" s="233"/>
      <c r="BQ350" s="233"/>
      <c r="BR350" s="233"/>
      <c r="BS350" s="233"/>
      <c r="BT350" s="233"/>
      <c r="BU350" s="233"/>
      <c r="BV350" s="233"/>
      <c r="BW350" s="233"/>
      <c r="BX350" s="233"/>
      <c r="BY350" s="233"/>
      <c r="BZ350" s="233"/>
      <c r="CA350" s="233"/>
      <c r="CB350" s="233"/>
      <c r="CC350" s="233"/>
      <c r="CD350" s="233"/>
      <c r="CE350" s="233"/>
      <c r="CF350" s="233"/>
      <c r="CG350" s="233"/>
      <c r="CH350" s="233"/>
      <c r="CI350" s="233"/>
      <c r="CJ350" s="233"/>
      <c r="CK350" s="233"/>
      <c r="CL350" s="233"/>
      <c r="CM350" s="233"/>
      <c r="CN350" s="233"/>
      <c r="CO350" s="233"/>
      <c r="CP350" s="233"/>
    </row>
    <row r="351" spans="1:94" ht="17.45" customHeight="1" x14ac:dyDescent="0.25">
      <c r="A351" s="233"/>
      <c r="B351" s="336" t="s">
        <v>474</v>
      </c>
      <c r="C351" s="336" t="s">
        <v>493</v>
      </c>
      <c r="D351" s="336"/>
      <c r="E351" s="336">
        <v>455.26</v>
      </c>
      <c r="F351" s="336">
        <v>221</v>
      </c>
      <c r="G351" s="233">
        <v>221</v>
      </c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  <c r="V351" s="233"/>
      <c r="W351" s="233"/>
      <c r="X351" s="233"/>
      <c r="Y351" s="233"/>
      <c r="Z351" s="233"/>
      <c r="AA351" s="233"/>
      <c r="AB351" s="233"/>
      <c r="AC351" s="233"/>
      <c r="AD351" s="233"/>
      <c r="AE351" s="233"/>
      <c r="AF351" s="233"/>
      <c r="AG351" s="233"/>
      <c r="AH351" s="233"/>
      <c r="AI351" s="233"/>
      <c r="AJ351" s="233"/>
      <c r="AK351" s="233"/>
      <c r="AL351" s="233"/>
      <c r="AM351" s="233"/>
      <c r="AN351" s="233"/>
      <c r="AO351" s="233"/>
      <c r="AP351" s="233"/>
      <c r="AQ351" s="233"/>
      <c r="AR351" s="233"/>
      <c r="AS351" s="233"/>
      <c r="AT351" s="233"/>
      <c r="AU351" s="233"/>
      <c r="AV351" s="233"/>
      <c r="AW351" s="233"/>
      <c r="AX351" s="233"/>
      <c r="AY351" s="233"/>
      <c r="AZ351" s="233"/>
      <c r="BA351" s="233"/>
      <c r="BB351" s="233"/>
      <c r="BC351" s="233"/>
      <c r="BD351" s="233"/>
      <c r="BE351" s="233"/>
      <c r="BF351" s="233"/>
      <c r="BG351" s="233"/>
      <c r="BH351" s="233"/>
      <c r="BI351" s="233"/>
      <c r="BJ351" s="233"/>
      <c r="BK351" s="233"/>
      <c r="BL351" s="233"/>
      <c r="BM351" s="233"/>
      <c r="BN351" s="233"/>
      <c r="BO351" s="233"/>
      <c r="BP351" s="233"/>
      <c r="BQ351" s="233"/>
      <c r="BR351" s="233"/>
      <c r="BS351" s="233"/>
      <c r="BT351" s="233"/>
      <c r="BU351" s="233"/>
      <c r="BV351" s="233"/>
      <c r="BW351" s="233"/>
      <c r="BX351" s="233"/>
      <c r="BY351" s="233"/>
      <c r="BZ351" s="233"/>
      <c r="CA351" s="233"/>
      <c r="CB351" s="233"/>
      <c r="CC351" s="233"/>
      <c r="CD351" s="233"/>
      <c r="CE351" s="233"/>
      <c r="CF351" s="233"/>
      <c r="CG351" s="233"/>
      <c r="CH351" s="233"/>
      <c r="CI351" s="233"/>
      <c r="CJ351" s="233"/>
      <c r="CK351" s="233"/>
      <c r="CL351" s="233"/>
      <c r="CM351" s="233"/>
      <c r="CN351" s="233"/>
      <c r="CO351" s="233"/>
      <c r="CP351" s="233"/>
    </row>
    <row r="352" spans="1:94" ht="17.45" customHeight="1" x14ac:dyDescent="0.25">
      <c r="A352" s="233"/>
      <c r="B352" s="336" t="s">
        <v>477</v>
      </c>
      <c r="C352" s="336" t="s">
        <v>493</v>
      </c>
      <c r="D352" s="336"/>
      <c r="E352" s="336">
        <v>0</v>
      </c>
      <c r="F352" s="336">
        <v>0</v>
      </c>
      <c r="G352" s="233">
        <v>0</v>
      </c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  <c r="V352" s="233"/>
      <c r="W352" s="233"/>
      <c r="X352" s="233"/>
      <c r="Y352" s="233"/>
      <c r="Z352" s="233"/>
      <c r="AA352" s="233"/>
      <c r="AB352" s="233"/>
      <c r="AC352" s="233"/>
      <c r="AD352" s="233"/>
      <c r="AE352" s="233"/>
      <c r="AF352" s="233"/>
      <c r="AG352" s="233"/>
      <c r="AH352" s="233"/>
      <c r="AI352" s="233"/>
      <c r="AJ352" s="233"/>
      <c r="AK352" s="233"/>
      <c r="AL352" s="233"/>
      <c r="AM352" s="233"/>
      <c r="AN352" s="233"/>
      <c r="AO352" s="233"/>
      <c r="AP352" s="233"/>
      <c r="AQ352" s="233"/>
      <c r="AR352" s="233"/>
      <c r="AS352" s="233"/>
      <c r="AT352" s="233"/>
      <c r="AU352" s="233"/>
      <c r="AV352" s="233"/>
      <c r="AW352" s="233"/>
      <c r="AX352" s="233"/>
      <c r="AY352" s="233"/>
      <c r="AZ352" s="233"/>
      <c r="BA352" s="233"/>
      <c r="BB352" s="233"/>
      <c r="BC352" s="233"/>
      <c r="BD352" s="233"/>
      <c r="BE352" s="233"/>
      <c r="BF352" s="233"/>
      <c r="BG352" s="233"/>
      <c r="BH352" s="233"/>
      <c r="BI352" s="233"/>
      <c r="BJ352" s="233"/>
      <c r="BK352" s="233"/>
      <c r="BL352" s="233"/>
      <c r="BM352" s="233"/>
      <c r="BN352" s="233"/>
      <c r="BO352" s="233"/>
      <c r="BP352" s="233"/>
      <c r="BQ352" s="233"/>
      <c r="BR352" s="233"/>
      <c r="BS352" s="233"/>
      <c r="BT352" s="233"/>
      <c r="BU352" s="233"/>
      <c r="BV352" s="233"/>
      <c r="BW352" s="233"/>
      <c r="BX352" s="233"/>
      <c r="BY352" s="233"/>
      <c r="BZ352" s="233"/>
      <c r="CA352" s="233"/>
      <c r="CB352" s="233"/>
      <c r="CC352" s="233"/>
      <c r="CD352" s="233"/>
      <c r="CE352" s="233"/>
      <c r="CF352" s="233"/>
      <c r="CG352" s="233"/>
      <c r="CH352" s="233"/>
      <c r="CI352" s="233"/>
      <c r="CJ352" s="233"/>
      <c r="CK352" s="233"/>
      <c r="CL352" s="233"/>
      <c r="CM352" s="233"/>
      <c r="CN352" s="233"/>
      <c r="CO352" s="233"/>
      <c r="CP352" s="233"/>
    </row>
    <row r="353" spans="1:94" ht="17.45" customHeight="1" x14ac:dyDescent="0.25">
      <c r="A353" s="233"/>
      <c r="B353" s="336" t="s">
        <v>478</v>
      </c>
      <c r="C353" s="336" t="s">
        <v>493</v>
      </c>
      <c r="D353" s="336">
        <v>0</v>
      </c>
      <c r="E353" s="336">
        <v>0</v>
      </c>
      <c r="F353" s="336"/>
      <c r="G353" s="233">
        <v>0</v>
      </c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3"/>
      <c r="Z353" s="233"/>
      <c r="AA353" s="233"/>
      <c r="AB353" s="233"/>
      <c r="AC353" s="233"/>
      <c r="AD353" s="233"/>
      <c r="AE353" s="233"/>
      <c r="AF353" s="233"/>
      <c r="AG353" s="233"/>
      <c r="AH353" s="233"/>
      <c r="AI353" s="233"/>
      <c r="AJ353" s="233"/>
      <c r="AK353" s="233"/>
      <c r="AL353" s="233"/>
      <c r="AM353" s="233"/>
      <c r="AN353" s="233"/>
      <c r="AO353" s="233"/>
      <c r="AP353" s="233"/>
      <c r="AQ353" s="233"/>
      <c r="AR353" s="233"/>
      <c r="AS353" s="233"/>
      <c r="AT353" s="233"/>
      <c r="AU353" s="233"/>
      <c r="AV353" s="233"/>
      <c r="AW353" s="233"/>
      <c r="AX353" s="233"/>
      <c r="AY353" s="233"/>
      <c r="AZ353" s="233"/>
      <c r="BA353" s="233"/>
      <c r="BB353" s="233"/>
      <c r="BC353" s="233"/>
      <c r="BD353" s="233"/>
      <c r="BE353" s="233"/>
      <c r="BF353" s="233"/>
      <c r="BG353" s="233"/>
      <c r="BH353" s="233"/>
      <c r="BI353" s="233"/>
      <c r="BJ353" s="233"/>
      <c r="BK353" s="233"/>
      <c r="BL353" s="233"/>
      <c r="BM353" s="233"/>
      <c r="BN353" s="233"/>
      <c r="BO353" s="233"/>
      <c r="BP353" s="233"/>
      <c r="BQ353" s="233"/>
      <c r="BR353" s="233"/>
      <c r="BS353" s="233"/>
      <c r="BT353" s="233"/>
      <c r="BU353" s="233"/>
      <c r="BV353" s="233"/>
      <c r="BW353" s="233"/>
      <c r="BX353" s="233"/>
      <c r="BY353" s="233"/>
      <c r="BZ353" s="233"/>
      <c r="CA353" s="233"/>
      <c r="CB353" s="233"/>
      <c r="CC353" s="233"/>
      <c r="CD353" s="233"/>
      <c r="CE353" s="233"/>
      <c r="CF353" s="233"/>
      <c r="CG353" s="233"/>
      <c r="CH353" s="233"/>
      <c r="CI353" s="233"/>
      <c r="CJ353" s="233"/>
      <c r="CK353" s="233"/>
      <c r="CL353" s="233"/>
      <c r="CM353" s="233"/>
      <c r="CN353" s="233"/>
      <c r="CO353" s="233"/>
      <c r="CP353" s="233"/>
    </row>
    <row r="354" spans="1:94" ht="17.45" customHeight="1" x14ac:dyDescent="0.25">
      <c r="A354" s="233"/>
      <c r="B354" s="336" t="s">
        <v>474</v>
      </c>
      <c r="C354" s="336" t="s">
        <v>492</v>
      </c>
      <c r="D354" s="336"/>
      <c r="E354" s="336">
        <v>12.57</v>
      </c>
      <c r="F354" s="336">
        <v>7</v>
      </c>
      <c r="G354" s="233">
        <v>6</v>
      </c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  <c r="V354" s="233"/>
      <c r="W354" s="233"/>
      <c r="X354" s="233"/>
      <c r="Y354" s="233"/>
      <c r="Z354" s="233"/>
      <c r="AA354" s="233"/>
      <c r="AB354" s="233"/>
      <c r="AC354" s="233"/>
      <c r="AD354" s="233"/>
      <c r="AE354" s="233"/>
      <c r="AF354" s="233"/>
      <c r="AG354" s="233"/>
      <c r="AH354" s="233"/>
      <c r="AI354" s="233"/>
      <c r="AJ354" s="233"/>
      <c r="AK354" s="233"/>
      <c r="AL354" s="233"/>
      <c r="AM354" s="233"/>
      <c r="AN354" s="233"/>
      <c r="AO354" s="233"/>
      <c r="AP354" s="233"/>
      <c r="AQ354" s="233"/>
      <c r="AR354" s="233"/>
      <c r="AS354" s="233"/>
      <c r="AT354" s="233"/>
      <c r="AU354" s="233"/>
      <c r="AV354" s="233"/>
      <c r="AW354" s="233"/>
      <c r="AX354" s="233"/>
      <c r="AY354" s="233"/>
      <c r="AZ354" s="233"/>
      <c r="BA354" s="233"/>
      <c r="BB354" s="233"/>
      <c r="BC354" s="233"/>
      <c r="BD354" s="233"/>
      <c r="BE354" s="233"/>
      <c r="BF354" s="233"/>
      <c r="BG354" s="233"/>
      <c r="BH354" s="233"/>
      <c r="BI354" s="233"/>
      <c r="BJ354" s="233"/>
      <c r="BK354" s="233"/>
      <c r="BL354" s="233"/>
      <c r="BM354" s="233"/>
      <c r="BN354" s="233"/>
      <c r="BO354" s="233"/>
      <c r="BP354" s="233"/>
      <c r="BQ354" s="233"/>
      <c r="BR354" s="233"/>
      <c r="BS354" s="233"/>
      <c r="BT354" s="233"/>
      <c r="BU354" s="233"/>
      <c r="BV354" s="233"/>
      <c r="BW354" s="233"/>
      <c r="BX354" s="233"/>
      <c r="BY354" s="233"/>
      <c r="BZ354" s="233"/>
      <c r="CA354" s="233"/>
      <c r="CB354" s="233"/>
      <c r="CC354" s="233"/>
      <c r="CD354" s="233"/>
      <c r="CE354" s="233"/>
      <c r="CF354" s="233"/>
      <c r="CG354" s="233"/>
      <c r="CH354" s="233"/>
      <c r="CI354" s="233"/>
      <c r="CJ354" s="233"/>
      <c r="CK354" s="233"/>
      <c r="CL354" s="233"/>
      <c r="CM354" s="233"/>
      <c r="CN354" s="233"/>
      <c r="CO354" s="233"/>
      <c r="CP354" s="233"/>
    </row>
    <row r="355" spans="1:94" ht="17.45" customHeight="1" x14ac:dyDescent="0.25">
      <c r="A355" s="233"/>
      <c r="B355" s="336" t="s">
        <v>474</v>
      </c>
      <c r="C355" s="336" t="s">
        <v>493</v>
      </c>
      <c r="D355" s="336"/>
      <c r="E355" s="336">
        <v>653.09</v>
      </c>
      <c r="F355" s="336">
        <v>320</v>
      </c>
      <c r="G355" s="233">
        <v>317</v>
      </c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  <c r="V355" s="233"/>
      <c r="W355" s="233"/>
      <c r="X355" s="233"/>
      <c r="Y355" s="233"/>
      <c r="Z355" s="233"/>
      <c r="AA355" s="233"/>
      <c r="AB355" s="233"/>
      <c r="AC355" s="233"/>
      <c r="AD355" s="233"/>
      <c r="AE355" s="233"/>
      <c r="AF355" s="233"/>
      <c r="AG355" s="233"/>
      <c r="AH355" s="233"/>
      <c r="AI355" s="233"/>
      <c r="AJ355" s="233"/>
      <c r="AK355" s="233"/>
      <c r="AL355" s="233"/>
      <c r="AM355" s="233"/>
      <c r="AN355" s="233"/>
      <c r="AO355" s="233"/>
      <c r="AP355" s="233"/>
      <c r="AQ355" s="233"/>
      <c r="AR355" s="233"/>
      <c r="AS355" s="233"/>
      <c r="AT355" s="233"/>
      <c r="AU355" s="233"/>
      <c r="AV355" s="233"/>
      <c r="AW355" s="233"/>
      <c r="AX355" s="233"/>
      <c r="AY355" s="233"/>
      <c r="AZ355" s="233"/>
      <c r="BA355" s="233"/>
      <c r="BB355" s="233"/>
      <c r="BC355" s="233"/>
      <c r="BD355" s="233"/>
      <c r="BE355" s="233"/>
      <c r="BF355" s="233"/>
      <c r="BG355" s="233"/>
      <c r="BH355" s="233"/>
      <c r="BI355" s="233"/>
      <c r="BJ355" s="233"/>
      <c r="BK355" s="233"/>
      <c r="BL355" s="233"/>
      <c r="BM355" s="233"/>
      <c r="BN355" s="233"/>
      <c r="BO355" s="233"/>
      <c r="BP355" s="233"/>
      <c r="BQ355" s="233"/>
      <c r="BR355" s="233"/>
      <c r="BS355" s="233"/>
      <c r="BT355" s="233"/>
      <c r="BU355" s="233"/>
      <c r="BV355" s="233"/>
      <c r="BW355" s="233"/>
      <c r="BX355" s="233"/>
      <c r="BY355" s="233"/>
      <c r="BZ355" s="233"/>
      <c r="CA355" s="233"/>
      <c r="CB355" s="233"/>
      <c r="CC355" s="233"/>
      <c r="CD355" s="233"/>
      <c r="CE355" s="233"/>
      <c r="CF355" s="233"/>
      <c r="CG355" s="233"/>
      <c r="CH355" s="233"/>
      <c r="CI355" s="233"/>
      <c r="CJ355" s="233"/>
      <c r="CK355" s="233"/>
      <c r="CL355" s="233"/>
      <c r="CM355" s="233"/>
      <c r="CN355" s="233"/>
      <c r="CO355" s="233"/>
      <c r="CP355" s="233"/>
    </row>
    <row r="356" spans="1:94" ht="17.45" customHeight="1" x14ac:dyDescent="0.25">
      <c r="A356" s="233"/>
      <c r="B356" s="336" t="s">
        <v>480</v>
      </c>
      <c r="C356" s="336" t="s">
        <v>493</v>
      </c>
      <c r="D356" s="336"/>
      <c r="E356" s="336">
        <v>22.64</v>
      </c>
      <c r="F356" s="336">
        <v>2</v>
      </c>
      <c r="G356" s="233">
        <v>2</v>
      </c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  <c r="V356" s="233"/>
      <c r="W356" s="233"/>
      <c r="X356" s="233"/>
      <c r="Y356" s="233"/>
      <c r="Z356" s="233"/>
      <c r="AA356" s="233"/>
      <c r="AB356" s="233"/>
      <c r="AC356" s="233"/>
      <c r="AD356" s="233"/>
      <c r="AE356" s="233"/>
      <c r="AF356" s="233"/>
      <c r="AG356" s="233"/>
      <c r="AH356" s="233"/>
      <c r="AI356" s="233"/>
      <c r="AJ356" s="233"/>
      <c r="AK356" s="233"/>
      <c r="AL356" s="233"/>
      <c r="AM356" s="233"/>
      <c r="AN356" s="233"/>
      <c r="AO356" s="233"/>
      <c r="AP356" s="233"/>
      <c r="AQ356" s="233"/>
      <c r="AR356" s="233"/>
      <c r="AS356" s="233"/>
      <c r="AT356" s="233"/>
      <c r="AU356" s="233"/>
      <c r="AV356" s="233"/>
      <c r="AW356" s="233"/>
      <c r="AX356" s="233"/>
      <c r="AY356" s="233"/>
      <c r="AZ356" s="233"/>
      <c r="BA356" s="233"/>
      <c r="BB356" s="233"/>
      <c r="BC356" s="233"/>
      <c r="BD356" s="233"/>
      <c r="BE356" s="233"/>
      <c r="BF356" s="233"/>
      <c r="BG356" s="233"/>
      <c r="BH356" s="233"/>
      <c r="BI356" s="233"/>
      <c r="BJ356" s="233"/>
      <c r="BK356" s="233"/>
      <c r="BL356" s="233"/>
      <c r="BM356" s="233"/>
      <c r="BN356" s="233"/>
      <c r="BO356" s="233"/>
      <c r="BP356" s="233"/>
      <c r="BQ356" s="233"/>
      <c r="BR356" s="233"/>
      <c r="BS356" s="233"/>
      <c r="BT356" s="233"/>
      <c r="BU356" s="233"/>
      <c r="BV356" s="233"/>
      <c r="BW356" s="233"/>
      <c r="BX356" s="233"/>
      <c r="BY356" s="233"/>
      <c r="BZ356" s="233"/>
      <c r="CA356" s="233"/>
      <c r="CB356" s="233"/>
      <c r="CC356" s="233"/>
      <c r="CD356" s="233"/>
      <c r="CE356" s="233"/>
      <c r="CF356" s="233"/>
      <c r="CG356" s="233"/>
      <c r="CH356" s="233"/>
      <c r="CI356" s="233"/>
      <c r="CJ356" s="233"/>
      <c r="CK356" s="233"/>
      <c r="CL356" s="233"/>
      <c r="CM356" s="233"/>
      <c r="CN356" s="233"/>
      <c r="CO356" s="233"/>
      <c r="CP356" s="233"/>
    </row>
    <row r="357" spans="1:94" ht="17.45" customHeight="1" x14ac:dyDescent="0.25">
      <c r="A357" s="233"/>
      <c r="B357" s="336" t="s">
        <v>474</v>
      </c>
      <c r="C357" s="336" t="s">
        <v>492</v>
      </c>
      <c r="D357" s="336"/>
      <c r="E357" s="336">
        <v>6.18</v>
      </c>
      <c r="F357" s="336">
        <v>3</v>
      </c>
      <c r="G357" s="233">
        <v>3</v>
      </c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3"/>
      <c r="Z357" s="233"/>
      <c r="AA357" s="233"/>
      <c r="AB357" s="233"/>
      <c r="AC357" s="233"/>
      <c r="AD357" s="233"/>
      <c r="AE357" s="233"/>
      <c r="AF357" s="233"/>
      <c r="AG357" s="233"/>
      <c r="AH357" s="233"/>
      <c r="AI357" s="233"/>
      <c r="AJ357" s="233"/>
      <c r="AK357" s="233"/>
      <c r="AL357" s="233"/>
      <c r="AM357" s="233"/>
      <c r="AN357" s="233"/>
      <c r="AO357" s="233"/>
      <c r="AP357" s="233"/>
      <c r="AQ357" s="233"/>
      <c r="AR357" s="233"/>
      <c r="AS357" s="233"/>
      <c r="AT357" s="233"/>
      <c r="AU357" s="233"/>
      <c r="AV357" s="233"/>
      <c r="AW357" s="233"/>
      <c r="AX357" s="233"/>
      <c r="AY357" s="233"/>
      <c r="AZ357" s="233"/>
      <c r="BA357" s="233"/>
      <c r="BB357" s="233"/>
      <c r="BC357" s="233"/>
      <c r="BD357" s="233"/>
      <c r="BE357" s="233"/>
      <c r="BF357" s="233"/>
      <c r="BG357" s="233"/>
      <c r="BH357" s="233"/>
      <c r="BI357" s="233"/>
      <c r="BJ357" s="233"/>
      <c r="BK357" s="233"/>
      <c r="BL357" s="233"/>
      <c r="BM357" s="233"/>
      <c r="BN357" s="233"/>
      <c r="BO357" s="233"/>
      <c r="BP357" s="233"/>
      <c r="BQ357" s="233"/>
      <c r="BR357" s="233"/>
      <c r="BS357" s="233"/>
      <c r="BT357" s="233"/>
      <c r="BU357" s="233"/>
      <c r="BV357" s="233"/>
      <c r="BW357" s="233"/>
      <c r="BX357" s="233"/>
      <c r="BY357" s="233"/>
      <c r="BZ357" s="233"/>
      <c r="CA357" s="233"/>
      <c r="CB357" s="233"/>
      <c r="CC357" s="233"/>
      <c r="CD357" s="233"/>
      <c r="CE357" s="233"/>
      <c r="CF357" s="233"/>
      <c r="CG357" s="233"/>
      <c r="CH357" s="233"/>
      <c r="CI357" s="233"/>
      <c r="CJ357" s="233"/>
      <c r="CK357" s="233"/>
      <c r="CL357" s="233"/>
      <c r="CM357" s="233"/>
      <c r="CN357" s="233"/>
      <c r="CO357" s="233"/>
      <c r="CP357" s="233"/>
    </row>
    <row r="358" spans="1:94" ht="17.45" customHeight="1" x14ac:dyDescent="0.25">
      <c r="A358" s="233"/>
      <c r="B358" s="336" t="s">
        <v>474</v>
      </c>
      <c r="C358" s="336" t="s">
        <v>493</v>
      </c>
      <c r="D358" s="336"/>
      <c r="E358" s="336">
        <v>238.96</v>
      </c>
      <c r="F358" s="336">
        <v>116</v>
      </c>
      <c r="G358" s="233">
        <v>116</v>
      </c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  <c r="V358" s="233"/>
      <c r="W358" s="233"/>
      <c r="X358" s="233"/>
      <c r="Y358" s="233"/>
      <c r="Z358" s="233"/>
      <c r="AA358" s="233"/>
      <c r="AB358" s="233"/>
      <c r="AC358" s="233"/>
      <c r="AD358" s="233"/>
      <c r="AE358" s="233"/>
      <c r="AF358" s="233"/>
      <c r="AG358" s="233"/>
      <c r="AH358" s="233"/>
      <c r="AI358" s="233"/>
      <c r="AJ358" s="233"/>
      <c r="AK358" s="233"/>
      <c r="AL358" s="233"/>
      <c r="AM358" s="233"/>
      <c r="AN358" s="233"/>
      <c r="AO358" s="233"/>
      <c r="AP358" s="233"/>
      <c r="AQ358" s="233"/>
      <c r="AR358" s="233"/>
      <c r="AS358" s="233"/>
      <c r="AT358" s="233"/>
      <c r="AU358" s="233"/>
      <c r="AV358" s="233"/>
      <c r="AW358" s="233"/>
      <c r="AX358" s="233"/>
      <c r="AY358" s="233"/>
      <c r="AZ358" s="233"/>
      <c r="BA358" s="233"/>
      <c r="BB358" s="233"/>
      <c r="BC358" s="233"/>
      <c r="BD358" s="233"/>
      <c r="BE358" s="233"/>
      <c r="BF358" s="233"/>
      <c r="BG358" s="233"/>
      <c r="BH358" s="233"/>
      <c r="BI358" s="233"/>
      <c r="BJ358" s="233"/>
      <c r="BK358" s="233"/>
      <c r="BL358" s="233"/>
      <c r="BM358" s="233"/>
      <c r="BN358" s="233"/>
      <c r="BO358" s="233"/>
      <c r="BP358" s="233"/>
      <c r="BQ358" s="233"/>
      <c r="BR358" s="233"/>
      <c r="BS358" s="233"/>
      <c r="BT358" s="233"/>
      <c r="BU358" s="233"/>
      <c r="BV358" s="233"/>
      <c r="BW358" s="233"/>
      <c r="BX358" s="233"/>
      <c r="BY358" s="233"/>
      <c r="BZ358" s="233"/>
      <c r="CA358" s="233"/>
      <c r="CB358" s="233"/>
      <c r="CC358" s="233"/>
      <c r="CD358" s="233"/>
      <c r="CE358" s="233"/>
      <c r="CF358" s="233"/>
      <c r="CG358" s="233"/>
      <c r="CH358" s="233"/>
      <c r="CI358" s="233"/>
      <c r="CJ358" s="233"/>
      <c r="CK358" s="233"/>
      <c r="CL358" s="233"/>
      <c r="CM358" s="233"/>
      <c r="CN358" s="233"/>
      <c r="CO358" s="233"/>
      <c r="CP358" s="233"/>
    </row>
    <row r="359" spans="1:94" ht="17.45" customHeight="1" x14ac:dyDescent="0.25">
      <c r="A359" s="233"/>
      <c r="B359" s="336" t="s">
        <v>480</v>
      </c>
      <c r="C359" s="336" t="s">
        <v>492</v>
      </c>
      <c r="D359" s="336"/>
      <c r="E359" s="336">
        <v>11.32</v>
      </c>
      <c r="F359" s="336">
        <v>1</v>
      </c>
      <c r="G359" s="233">
        <v>1</v>
      </c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  <c r="V359" s="233"/>
      <c r="W359" s="233"/>
      <c r="X359" s="233"/>
      <c r="Y359" s="233"/>
      <c r="Z359" s="233"/>
      <c r="AA359" s="233"/>
      <c r="AB359" s="233"/>
      <c r="AC359" s="233"/>
      <c r="AD359" s="233"/>
      <c r="AE359" s="233"/>
      <c r="AF359" s="233"/>
      <c r="AG359" s="233"/>
      <c r="AH359" s="233"/>
      <c r="AI359" s="233"/>
      <c r="AJ359" s="233"/>
      <c r="AK359" s="233"/>
      <c r="AL359" s="233"/>
      <c r="AM359" s="233"/>
      <c r="AN359" s="233"/>
      <c r="AO359" s="233"/>
      <c r="AP359" s="233"/>
      <c r="AQ359" s="233"/>
      <c r="AR359" s="233"/>
      <c r="AS359" s="233"/>
      <c r="AT359" s="233"/>
      <c r="AU359" s="233"/>
      <c r="AV359" s="233"/>
      <c r="AW359" s="233"/>
      <c r="AX359" s="233"/>
      <c r="AY359" s="233"/>
      <c r="AZ359" s="233"/>
      <c r="BA359" s="233"/>
      <c r="BB359" s="233"/>
      <c r="BC359" s="233"/>
      <c r="BD359" s="233"/>
      <c r="BE359" s="233"/>
      <c r="BF359" s="233"/>
      <c r="BG359" s="233"/>
      <c r="BH359" s="233"/>
      <c r="BI359" s="233"/>
      <c r="BJ359" s="233"/>
      <c r="BK359" s="233"/>
      <c r="BL359" s="233"/>
      <c r="BM359" s="233"/>
      <c r="BN359" s="233"/>
      <c r="BO359" s="233"/>
      <c r="BP359" s="233"/>
      <c r="BQ359" s="233"/>
      <c r="BR359" s="233"/>
      <c r="BS359" s="233"/>
      <c r="BT359" s="233"/>
      <c r="BU359" s="233"/>
      <c r="BV359" s="233"/>
      <c r="BW359" s="233"/>
      <c r="BX359" s="233"/>
      <c r="BY359" s="233"/>
      <c r="BZ359" s="233"/>
      <c r="CA359" s="233"/>
      <c r="CB359" s="233"/>
      <c r="CC359" s="233"/>
      <c r="CD359" s="233"/>
      <c r="CE359" s="233"/>
      <c r="CF359" s="233"/>
      <c r="CG359" s="233"/>
      <c r="CH359" s="233"/>
      <c r="CI359" s="233"/>
      <c r="CJ359" s="233"/>
      <c r="CK359" s="233"/>
      <c r="CL359" s="233"/>
      <c r="CM359" s="233"/>
      <c r="CN359" s="233"/>
      <c r="CO359" s="233"/>
      <c r="CP359" s="233"/>
    </row>
    <row r="360" spans="1:94" ht="17.45" customHeight="1" x14ac:dyDescent="0.25">
      <c r="A360" s="233"/>
      <c r="B360" s="336" t="s">
        <v>480</v>
      </c>
      <c r="C360" s="336" t="s">
        <v>493</v>
      </c>
      <c r="D360" s="336"/>
      <c r="E360" s="336">
        <v>237.72</v>
      </c>
      <c r="F360" s="336">
        <v>21</v>
      </c>
      <c r="G360" s="233">
        <v>21</v>
      </c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  <c r="X360" s="233"/>
      <c r="Y360" s="233"/>
      <c r="Z360" s="233"/>
      <c r="AA360" s="233"/>
      <c r="AB360" s="233"/>
      <c r="AC360" s="233"/>
      <c r="AD360" s="233"/>
      <c r="AE360" s="233"/>
      <c r="AF360" s="233"/>
      <c r="AG360" s="233"/>
      <c r="AH360" s="233"/>
      <c r="AI360" s="233"/>
      <c r="AJ360" s="233"/>
      <c r="AK360" s="233"/>
      <c r="AL360" s="233"/>
      <c r="AM360" s="233"/>
      <c r="AN360" s="233"/>
      <c r="AO360" s="233"/>
      <c r="AP360" s="233"/>
      <c r="AQ360" s="233"/>
      <c r="AR360" s="233"/>
      <c r="AS360" s="233"/>
      <c r="AT360" s="233"/>
      <c r="AU360" s="233"/>
      <c r="AV360" s="233"/>
      <c r="AW360" s="233"/>
      <c r="AX360" s="233"/>
      <c r="AY360" s="233"/>
      <c r="AZ360" s="233"/>
      <c r="BA360" s="233"/>
      <c r="BB360" s="233"/>
      <c r="BC360" s="233"/>
      <c r="BD360" s="233"/>
      <c r="BE360" s="233"/>
      <c r="BF360" s="233"/>
      <c r="BG360" s="233"/>
      <c r="BH360" s="233"/>
      <c r="BI360" s="233"/>
      <c r="BJ360" s="233"/>
      <c r="BK360" s="233"/>
      <c r="BL360" s="233"/>
      <c r="BM360" s="233"/>
      <c r="BN360" s="233"/>
      <c r="BO360" s="233"/>
      <c r="BP360" s="233"/>
      <c r="BQ360" s="233"/>
      <c r="BR360" s="233"/>
      <c r="BS360" s="233"/>
      <c r="BT360" s="233"/>
      <c r="BU360" s="233"/>
      <c r="BV360" s="233"/>
      <c r="BW360" s="233"/>
      <c r="BX360" s="233"/>
      <c r="BY360" s="233"/>
      <c r="BZ360" s="233"/>
      <c r="CA360" s="233"/>
      <c r="CB360" s="233"/>
      <c r="CC360" s="233"/>
      <c r="CD360" s="233"/>
      <c r="CE360" s="233"/>
      <c r="CF360" s="233"/>
      <c r="CG360" s="233"/>
      <c r="CH360" s="233"/>
      <c r="CI360" s="233"/>
      <c r="CJ360" s="233"/>
      <c r="CK360" s="233"/>
      <c r="CL360" s="233"/>
      <c r="CM360" s="233"/>
      <c r="CN360" s="233"/>
      <c r="CO360" s="233"/>
      <c r="CP360" s="233"/>
    </row>
    <row r="361" spans="1:94" ht="17.45" customHeight="1" x14ac:dyDescent="0.25">
      <c r="A361" s="233"/>
      <c r="B361" s="336" t="s">
        <v>474</v>
      </c>
      <c r="C361" s="336" t="s">
        <v>493</v>
      </c>
      <c r="D361" s="336"/>
      <c r="E361" s="336">
        <v>43.26</v>
      </c>
      <c r="F361" s="336">
        <v>21</v>
      </c>
      <c r="G361" s="233">
        <v>21</v>
      </c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  <c r="V361" s="233"/>
      <c r="W361" s="233"/>
      <c r="X361" s="233"/>
      <c r="Y361" s="233"/>
      <c r="Z361" s="233"/>
      <c r="AA361" s="233"/>
      <c r="AB361" s="233"/>
      <c r="AC361" s="233"/>
      <c r="AD361" s="233"/>
      <c r="AE361" s="233"/>
      <c r="AF361" s="233"/>
      <c r="AG361" s="233"/>
      <c r="AH361" s="233"/>
      <c r="AI361" s="233"/>
      <c r="AJ361" s="233"/>
      <c r="AK361" s="233"/>
      <c r="AL361" s="233"/>
      <c r="AM361" s="233"/>
      <c r="AN361" s="233"/>
      <c r="AO361" s="233"/>
      <c r="AP361" s="233"/>
      <c r="AQ361" s="233"/>
      <c r="AR361" s="233"/>
      <c r="AS361" s="233"/>
      <c r="AT361" s="233"/>
      <c r="AU361" s="233"/>
      <c r="AV361" s="233"/>
      <c r="AW361" s="233"/>
      <c r="AX361" s="233"/>
      <c r="AY361" s="233"/>
      <c r="AZ361" s="233"/>
      <c r="BA361" s="233"/>
      <c r="BB361" s="233"/>
      <c r="BC361" s="233"/>
      <c r="BD361" s="233"/>
      <c r="BE361" s="233"/>
      <c r="BF361" s="233"/>
      <c r="BG361" s="233"/>
      <c r="BH361" s="233"/>
      <c r="BI361" s="233"/>
      <c r="BJ361" s="233"/>
      <c r="BK361" s="233"/>
      <c r="BL361" s="233"/>
      <c r="BM361" s="233"/>
      <c r="BN361" s="233"/>
      <c r="BO361" s="233"/>
      <c r="BP361" s="233"/>
      <c r="BQ361" s="233"/>
      <c r="BR361" s="233"/>
      <c r="BS361" s="233"/>
      <c r="BT361" s="233"/>
      <c r="BU361" s="233"/>
      <c r="BV361" s="233"/>
      <c r="BW361" s="233"/>
      <c r="BX361" s="233"/>
      <c r="BY361" s="233"/>
      <c r="BZ361" s="233"/>
      <c r="CA361" s="233"/>
      <c r="CB361" s="233"/>
      <c r="CC361" s="233"/>
      <c r="CD361" s="233"/>
      <c r="CE361" s="233"/>
      <c r="CF361" s="233"/>
      <c r="CG361" s="233"/>
      <c r="CH361" s="233"/>
      <c r="CI361" s="233"/>
      <c r="CJ361" s="233"/>
      <c r="CK361" s="233"/>
      <c r="CL361" s="233"/>
      <c r="CM361" s="233"/>
      <c r="CN361" s="233"/>
      <c r="CO361" s="233"/>
      <c r="CP361" s="233"/>
    </row>
    <row r="362" spans="1:94" ht="17.45" customHeight="1" x14ac:dyDescent="0.25">
      <c r="A362" s="233"/>
      <c r="B362" s="336" t="s">
        <v>474</v>
      </c>
      <c r="C362" s="336" t="s">
        <v>492</v>
      </c>
      <c r="D362" s="336"/>
      <c r="E362" s="336">
        <v>10.57</v>
      </c>
      <c r="F362" s="336">
        <v>6</v>
      </c>
      <c r="G362" s="233">
        <v>5</v>
      </c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  <c r="V362" s="233"/>
      <c r="W362" s="233"/>
      <c r="X362" s="233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3"/>
      <c r="AK362" s="233"/>
      <c r="AL362" s="233"/>
      <c r="AM362" s="233"/>
      <c r="AN362" s="233"/>
      <c r="AO362" s="233"/>
      <c r="AP362" s="233"/>
      <c r="AQ362" s="233"/>
      <c r="AR362" s="233"/>
      <c r="AS362" s="233"/>
      <c r="AT362" s="233"/>
      <c r="AU362" s="233"/>
      <c r="AV362" s="233"/>
      <c r="AW362" s="233"/>
      <c r="AX362" s="233"/>
      <c r="AY362" s="233"/>
      <c r="AZ362" s="233"/>
      <c r="BA362" s="233"/>
      <c r="BB362" s="233"/>
      <c r="BC362" s="233"/>
      <c r="BD362" s="233"/>
      <c r="BE362" s="233"/>
      <c r="BF362" s="233"/>
      <c r="BG362" s="233"/>
      <c r="BH362" s="233"/>
      <c r="BI362" s="233"/>
      <c r="BJ362" s="233"/>
      <c r="BK362" s="233"/>
      <c r="BL362" s="233"/>
      <c r="BM362" s="233"/>
      <c r="BN362" s="233"/>
      <c r="BO362" s="233"/>
      <c r="BP362" s="233"/>
      <c r="BQ362" s="233"/>
      <c r="BR362" s="233"/>
      <c r="BS362" s="233"/>
      <c r="BT362" s="233"/>
      <c r="BU362" s="233"/>
      <c r="BV362" s="233"/>
      <c r="BW362" s="233"/>
      <c r="BX362" s="233"/>
      <c r="BY362" s="233"/>
      <c r="BZ362" s="233"/>
      <c r="CA362" s="233"/>
      <c r="CB362" s="233"/>
      <c r="CC362" s="233"/>
      <c r="CD362" s="233"/>
      <c r="CE362" s="233"/>
      <c r="CF362" s="233"/>
      <c r="CG362" s="233"/>
      <c r="CH362" s="233"/>
      <c r="CI362" s="233"/>
      <c r="CJ362" s="233"/>
      <c r="CK362" s="233"/>
      <c r="CL362" s="233"/>
      <c r="CM362" s="233"/>
      <c r="CN362" s="233"/>
      <c r="CO362" s="233"/>
      <c r="CP362" s="233"/>
    </row>
    <row r="363" spans="1:94" ht="17.45" customHeight="1" x14ac:dyDescent="0.25">
      <c r="A363" s="233"/>
      <c r="B363" s="336" t="s">
        <v>474</v>
      </c>
      <c r="C363" s="336" t="s">
        <v>493</v>
      </c>
      <c r="D363" s="336"/>
      <c r="E363" s="336">
        <v>177.16</v>
      </c>
      <c r="F363" s="336">
        <v>86</v>
      </c>
      <c r="G363" s="233">
        <v>86</v>
      </c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  <c r="V363" s="233"/>
      <c r="W363" s="233"/>
      <c r="X363" s="233"/>
      <c r="Y363" s="233"/>
      <c r="Z363" s="233"/>
      <c r="AA363" s="233"/>
      <c r="AB363" s="233"/>
      <c r="AC363" s="233"/>
      <c r="AD363" s="233"/>
      <c r="AE363" s="233"/>
      <c r="AF363" s="233"/>
      <c r="AG363" s="233"/>
      <c r="AH363" s="233"/>
      <c r="AI363" s="233"/>
      <c r="AJ363" s="233"/>
      <c r="AK363" s="233"/>
      <c r="AL363" s="233"/>
      <c r="AM363" s="233"/>
      <c r="AN363" s="233"/>
      <c r="AO363" s="233"/>
      <c r="AP363" s="233"/>
      <c r="AQ363" s="233"/>
      <c r="AR363" s="233"/>
      <c r="AS363" s="233"/>
      <c r="AT363" s="233"/>
      <c r="AU363" s="233"/>
      <c r="AV363" s="233"/>
      <c r="AW363" s="233"/>
      <c r="AX363" s="233"/>
      <c r="AY363" s="233"/>
      <c r="AZ363" s="233"/>
      <c r="BA363" s="233"/>
      <c r="BB363" s="233"/>
      <c r="BC363" s="233"/>
      <c r="BD363" s="233"/>
      <c r="BE363" s="233"/>
      <c r="BF363" s="233"/>
      <c r="BG363" s="233"/>
      <c r="BH363" s="233"/>
      <c r="BI363" s="233"/>
      <c r="BJ363" s="233"/>
      <c r="BK363" s="233"/>
      <c r="BL363" s="233"/>
      <c r="BM363" s="233"/>
      <c r="BN363" s="233"/>
      <c r="BO363" s="233"/>
      <c r="BP363" s="233"/>
      <c r="BQ363" s="233"/>
      <c r="BR363" s="233"/>
      <c r="BS363" s="233"/>
      <c r="BT363" s="233"/>
      <c r="BU363" s="233"/>
      <c r="BV363" s="233"/>
      <c r="BW363" s="233"/>
      <c r="BX363" s="233"/>
      <c r="BY363" s="233"/>
      <c r="BZ363" s="233"/>
      <c r="CA363" s="233"/>
      <c r="CB363" s="233"/>
      <c r="CC363" s="233"/>
      <c r="CD363" s="233"/>
      <c r="CE363" s="233"/>
      <c r="CF363" s="233"/>
      <c r="CG363" s="233"/>
      <c r="CH363" s="233"/>
      <c r="CI363" s="233"/>
      <c r="CJ363" s="233"/>
      <c r="CK363" s="233"/>
      <c r="CL363" s="233"/>
      <c r="CM363" s="233"/>
      <c r="CN363" s="233"/>
      <c r="CO363" s="233"/>
      <c r="CP363" s="233"/>
    </row>
    <row r="364" spans="1:94" ht="17.45" customHeight="1" x14ac:dyDescent="0.25">
      <c r="A364" s="233"/>
      <c r="B364" s="336" t="s">
        <v>474</v>
      </c>
      <c r="C364" s="336" t="s">
        <v>492</v>
      </c>
      <c r="D364" s="336"/>
      <c r="E364" s="336">
        <v>4.12</v>
      </c>
      <c r="F364" s="336">
        <v>2</v>
      </c>
      <c r="G364" s="233">
        <v>2</v>
      </c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  <c r="V364" s="233"/>
      <c r="W364" s="233"/>
      <c r="X364" s="233"/>
      <c r="Y364" s="233"/>
      <c r="Z364" s="233"/>
      <c r="AA364" s="233"/>
      <c r="AB364" s="233"/>
      <c r="AC364" s="233"/>
      <c r="AD364" s="233"/>
      <c r="AE364" s="233"/>
      <c r="AF364" s="233"/>
      <c r="AG364" s="233"/>
      <c r="AH364" s="233"/>
      <c r="AI364" s="233"/>
      <c r="AJ364" s="233"/>
      <c r="AK364" s="233"/>
      <c r="AL364" s="233"/>
      <c r="AM364" s="233"/>
      <c r="AN364" s="233"/>
      <c r="AO364" s="233"/>
      <c r="AP364" s="233"/>
      <c r="AQ364" s="233"/>
      <c r="AR364" s="233"/>
      <c r="AS364" s="233"/>
      <c r="AT364" s="233"/>
      <c r="AU364" s="233"/>
      <c r="AV364" s="233"/>
      <c r="AW364" s="233"/>
      <c r="AX364" s="233"/>
      <c r="AY364" s="233"/>
      <c r="AZ364" s="233"/>
      <c r="BA364" s="233"/>
      <c r="BB364" s="233"/>
      <c r="BC364" s="233"/>
      <c r="BD364" s="233"/>
      <c r="BE364" s="233"/>
      <c r="BF364" s="233"/>
      <c r="BG364" s="233"/>
      <c r="BH364" s="233"/>
      <c r="BI364" s="233"/>
      <c r="BJ364" s="233"/>
      <c r="BK364" s="233"/>
      <c r="BL364" s="233"/>
      <c r="BM364" s="233"/>
      <c r="BN364" s="233"/>
      <c r="BO364" s="233"/>
      <c r="BP364" s="233"/>
      <c r="BQ364" s="233"/>
      <c r="BR364" s="233"/>
      <c r="BS364" s="233"/>
      <c r="BT364" s="233"/>
      <c r="BU364" s="233"/>
      <c r="BV364" s="233"/>
      <c r="BW364" s="233"/>
      <c r="BX364" s="233"/>
      <c r="BY364" s="233"/>
      <c r="BZ364" s="233"/>
      <c r="CA364" s="233"/>
      <c r="CB364" s="233"/>
      <c r="CC364" s="233"/>
      <c r="CD364" s="233"/>
      <c r="CE364" s="233"/>
      <c r="CF364" s="233"/>
      <c r="CG364" s="233"/>
      <c r="CH364" s="233"/>
      <c r="CI364" s="233"/>
      <c r="CJ364" s="233"/>
      <c r="CK364" s="233"/>
      <c r="CL364" s="233"/>
      <c r="CM364" s="233"/>
      <c r="CN364" s="233"/>
      <c r="CO364" s="233"/>
      <c r="CP364" s="233"/>
    </row>
    <row r="365" spans="1:94" ht="17.45" customHeight="1" x14ac:dyDescent="0.25">
      <c r="A365" s="233"/>
      <c r="B365" s="336" t="s">
        <v>474</v>
      </c>
      <c r="C365" s="336" t="s">
        <v>493</v>
      </c>
      <c r="D365" s="336"/>
      <c r="E365" s="336">
        <v>1415.29</v>
      </c>
      <c r="F365" s="336">
        <v>695</v>
      </c>
      <c r="G365" s="233">
        <v>687</v>
      </c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  <c r="V365" s="233"/>
      <c r="W365" s="233"/>
      <c r="X365" s="233"/>
      <c r="Y365" s="233"/>
      <c r="Z365" s="233"/>
      <c r="AA365" s="233"/>
      <c r="AB365" s="233"/>
      <c r="AC365" s="233"/>
      <c r="AD365" s="233"/>
      <c r="AE365" s="233"/>
      <c r="AF365" s="233"/>
      <c r="AG365" s="233"/>
      <c r="AH365" s="233"/>
      <c r="AI365" s="233"/>
      <c r="AJ365" s="233"/>
      <c r="AK365" s="233"/>
      <c r="AL365" s="233"/>
      <c r="AM365" s="233"/>
      <c r="AN365" s="233"/>
      <c r="AO365" s="233"/>
      <c r="AP365" s="233"/>
      <c r="AQ365" s="233"/>
      <c r="AR365" s="233"/>
      <c r="AS365" s="233"/>
      <c r="AT365" s="233"/>
      <c r="AU365" s="233"/>
      <c r="AV365" s="233"/>
      <c r="AW365" s="233"/>
      <c r="AX365" s="233"/>
      <c r="AY365" s="233"/>
      <c r="AZ365" s="233"/>
      <c r="BA365" s="233"/>
      <c r="BB365" s="233"/>
      <c r="BC365" s="233"/>
      <c r="BD365" s="233"/>
      <c r="BE365" s="233"/>
      <c r="BF365" s="233"/>
      <c r="BG365" s="233"/>
      <c r="BH365" s="233"/>
      <c r="BI365" s="233"/>
      <c r="BJ365" s="233"/>
      <c r="BK365" s="233"/>
      <c r="BL365" s="233"/>
      <c r="BM365" s="233"/>
      <c r="BN365" s="233"/>
      <c r="BO365" s="233"/>
      <c r="BP365" s="233"/>
      <c r="BQ365" s="233"/>
      <c r="BR365" s="233"/>
      <c r="BS365" s="233"/>
      <c r="BT365" s="233"/>
      <c r="BU365" s="233"/>
      <c r="BV365" s="233"/>
      <c r="BW365" s="233"/>
      <c r="BX365" s="233"/>
      <c r="BY365" s="233"/>
      <c r="BZ365" s="233"/>
      <c r="CA365" s="233"/>
      <c r="CB365" s="233"/>
      <c r="CC365" s="233"/>
      <c r="CD365" s="233"/>
      <c r="CE365" s="233"/>
      <c r="CF365" s="233"/>
      <c r="CG365" s="233"/>
      <c r="CH365" s="233"/>
      <c r="CI365" s="233"/>
      <c r="CJ365" s="233"/>
      <c r="CK365" s="233"/>
      <c r="CL365" s="233"/>
      <c r="CM365" s="233"/>
      <c r="CN365" s="233"/>
      <c r="CO365" s="233"/>
      <c r="CP365" s="233"/>
    </row>
    <row r="366" spans="1:94" ht="17.45" customHeight="1" x14ac:dyDescent="0.25">
      <c r="A366" s="233"/>
      <c r="B366" s="336" t="s">
        <v>474</v>
      </c>
      <c r="C366" s="336" t="s">
        <v>493</v>
      </c>
      <c r="D366" s="336"/>
      <c r="E366" s="336">
        <v>2.06</v>
      </c>
      <c r="F366" s="336">
        <v>1</v>
      </c>
      <c r="G366" s="233">
        <v>1</v>
      </c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  <c r="V366" s="233"/>
      <c r="W366" s="233"/>
      <c r="X366" s="233"/>
      <c r="Y366" s="233"/>
      <c r="Z366" s="233"/>
      <c r="AA366" s="233"/>
      <c r="AB366" s="233"/>
      <c r="AC366" s="233"/>
      <c r="AD366" s="233"/>
      <c r="AE366" s="233"/>
      <c r="AF366" s="233"/>
      <c r="AG366" s="233"/>
      <c r="AH366" s="233"/>
      <c r="AI366" s="233"/>
      <c r="AJ366" s="233"/>
      <c r="AK366" s="233"/>
      <c r="AL366" s="233"/>
      <c r="AM366" s="233"/>
      <c r="AN366" s="233"/>
      <c r="AO366" s="233"/>
      <c r="AP366" s="233"/>
      <c r="AQ366" s="233"/>
      <c r="AR366" s="233"/>
      <c r="AS366" s="233"/>
      <c r="AT366" s="233"/>
      <c r="AU366" s="233"/>
      <c r="AV366" s="233"/>
      <c r="AW366" s="233"/>
      <c r="AX366" s="233"/>
      <c r="AY366" s="233"/>
      <c r="AZ366" s="233"/>
      <c r="BA366" s="233"/>
      <c r="BB366" s="233"/>
      <c r="BC366" s="233"/>
      <c r="BD366" s="233"/>
      <c r="BE366" s="233"/>
      <c r="BF366" s="233"/>
      <c r="BG366" s="233"/>
      <c r="BH366" s="233"/>
      <c r="BI366" s="233"/>
      <c r="BJ366" s="233"/>
      <c r="BK366" s="233"/>
      <c r="BL366" s="233"/>
      <c r="BM366" s="233"/>
      <c r="BN366" s="233"/>
      <c r="BO366" s="233"/>
      <c r="BP366" s="233"/>
      <c r="BQ366" s="233"/>
      <c r="BR366" s="233"/>
      <c r="BS366" s="233"/>
      <c r="BT366" s="233"/>
      <c r="BU366" s="233"/>
      <c r="BV366" s="233"/>
      <c r="BW366" s="233"/>
      <c r="BX366" s="233"/>
      <c r="BY366" s="233"/>
      <c r="BZ366" s="233"/>
      <c r="CA366" s="233"/>
      <c r="CB366" s="233"/>
      <c r="CC366" s="233"/>
      <c r="CD366" s="233"/>
      <c r="CE366" s="233"/>
      <c r="CF366" s="233"/>
      <c r="CG366" s="233"/>
      <c r="CH366" s="233"/>
      <c r="CI366" s="233"/>
      <c r="CJ366" s="233"/>
      <c r="CK366" s="233"/>
      <c r="CL366" s="233"/>
      <c r="CM366" s="233"/>
      <c r="CN366" s="233"/>
      <c r="CO366" s="233"/>
      <c r="CP366" s="233"/>
    </row>
    <row r="367" spans="1:94" ht="17.45" customHeight="1" x14ac:dyDescent="0.25">
      <c r="A367" s="233"/>
      <c r="B367" s="336" t="s">
        <v>474</v>
      </c>
      <c r="C367" s="336" t="s">
        <v>493</v>
      </c>
      <c r="D367" s="336"/>
      <c r="E367" s="336">
        <v>2.06</v>
      </c>
      <c r="F367" s="336">
        <v>1</v>
      </c>
      <c r="G367" s="233">
        <v>1</v>
      </c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  <c r="V367" s="233"/>
      <c r="W367" s="233"/>
      <c r="X367" s="233"/>
      <c r="Y367" s="233"/>
      <c r="Z367" s="233"/>
      <c r="AA367" s="233"/>
      <c r="AB367" s="233"/>
      <c r="AC367" s="233"/>
      <c r="AD367" s="233"/>
      <c r="AE367" s="233"/>
      <c r="AF367" s="233"/>
      <c r="AG367" s="233"/>
      <c r="AH367" s="233"/>
      <c r="AI367" s="233"/>
      <c r="AJ367" s="233"/>
      <c r="AK367" s="233"/>
      <c r="AL367" s="233"/>
      <c r="AM367" s="233"/>
      <c r="AN367" s="233"/>
      <c r="AO367" s="233"/>
      <c r="AP367" s="233"/>
      <c r="AQ367" s="233"/>
      <c r="AR367" s="233"/>
      <c r="AS367" s="233"/>
      <c r="AT367" s="233"/>
      <c r="AU367" s="233"/>
      <c r="AV367" s="233"/>
      <c r="AW367" s="233"/>
      <c r="AX367" s="233"/>
      <c r="AY367" s="233"/>
      <c r="AZ367" s="233"/>
      <c r="BA367" s="233"/>
      <c r="BB367" s="233"/>
      <c r="BC367" s="233"/>
      <c r="BD367" s="233"/>
      <c r="BE367" s="233"/>
      <c r="BF367" s="233"/>
      <c r="BG367" s="233"/>
      <c r="BH367" s="233"/>
      <c r="BI367" s="233"/>
      <c r="BJ367" s="233"/>
      <c r="BK367" s="233"/>
      <c r="BL367" s="233"/>
      <c r="BM367" s="233"/>
      <c r="BN367" s="233"/>
      <c r="BO367" s="233"/>
      <c r="BP367" s="233"/>
      <c r="BQ367" s="233"/>
      <c r="BR367" s="233"/>
      <c r="BS367" s="233"/>
      <c r="BT367" s="233"/>
      <c r="BU367" s="233"/>
      <c r="BV367" s="233"/>
      <c r="BW367" s="233"/>
      <c r="BX367" s="233"/>
      <c r="BY367" s="233"/>
      <c r="BZ367" s="233"/>
      <c r="CA367" s="233"/>
      <c r="CB367" s="233"/>
      <c r="CC367" s="233"/>
      <c r="CD367" s="233"/>
      <c r="CE367" s="233"/>
      <c r="CF367" s="233"/>
      <c r="CG367" s="233"/>
      <c r="CH367" s="233"/>
      <c r="CI367" s="233"/>
      <c r="CJ367" s="233"/>
      <c r="CK367" s="233"/>
      <c r="CL367" s="233"/>
      <c r="CM367" s="233"/>
      <c r="CN367" s="233"/>
      <c r="CO367" s="233"/>
      <c r="CP367" s="233"/>
    </row>
    <row r="368" spans="1:94" ht="17.45" customHeight="1" x14ac:dyDescent="0.25">
      <c r="A368" s="233"/>
      <c r="B368" s="336" t="s">
        <v>480</v>
      </c>
      <c r="C368" s="336" t="s">
        <v>493</v>
      </c>
      <c r="D368" s="336"/>
      <c r="E368" s="336">
        <v>11.32</v>
      </c>
      <c r="F368" s="336">
        <v>1</v>
      </c>
      <c r="G368" s="233">
        <v>1</v>
      </c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  <c r="V368" s="233"/>
      <c r="W368" s="233"/>
      <c r="X368" s="233"/>
      <c r="Y368" s="233"/>
      <c r="Z368" s="233"/>
      <c r="AA368" s="233"/>
      <c r="AB368" s="233"/>
      <c r="AC368" s="233"/>
      <c r="AD368" s="233"/>
      <c r="AE368" s="233"/>
      <c r="AF368" s="233"/>
      <c r="AG368" s="233"/>
      <c r="AH368" s="233"/>
      <c r="AI368" s="233"/>
      <c r="AJ368" s="233"/>
      <c r="AK368" s="233"/>
      <c r="AL368" s="233"/>
      <c r="AM368" s="233"/>
      <c r="AN368" s="233"/>
      <c r="AO368" s="233"/>
      <c r="AP368" s="233"/>
      <c r="AQ368" s="233"/>
      <c r="AR368" s="233"/>
      <c r="AS368" s="233"/>
      <c r="AT368" s="233"/>
      <c r="AU368" s="233"/>
      <c r="AV368" s="233"/>
      <c r="AW368" s="233"/>
      <c r="AX368" s="233"/>
      <c r="AY368" s="233"/>
      <c r="AZ368" s="233"/>
      <c r="BA368" s="233"/>
      <c r="BB368" s="233"/>
      <c r="BC368" s="233"/>
      <c r="BD368" s="233"/>
      <c r="BE368" s="233"/>
      <c r="BF368" s="233"/>
      <c r="BG368" s="233"/>
      <c r="BH368" s="233"/>
      <c r="BI368" s="233"/>
      <c r="BJ368" s="233"/>
      <c r="BK368" s="233"/>
      <c r="BL368" s="233"/>
      <c r="BM368" s="233"/>
      <c r="BN368" s="233"/>
      <c r="BO368" s="233"/>
      <c r="BP368" s="233"/>
      <c r="BQ368" s="233"/>
      <c r="BR368" s="233"/>
      <c r="BS368" s="233"/>
      <c r="BT368" s="233"/>
      <c r="BU368" s="233"/>
      <c r="BV368" s="233"/>
      <c r="BW368" s="233"/>
      <c r="BX368" s="233"/>
      <c r="BY368" s="233"/>
      <c r="BZ368" s="233"/>
      <c r="CA368" s="233"/>
      <c r="CB368" s="233"/>
      <c r="CC368" s="233"/>
      <c r="CD368" s="233"/>
      <c r="CE368" s="233"/>
      <c r="CF368" s="233"/>
      <c r="CG368" s="233"/>
      <c r="CH368" s="233"/>
      <c r="CI368" s="233"/>
      <c r="CJ368" s="233"/>
      <c r="CK368" s="233"/>
      <c r="CL368" s="233"/>
      <c r="CM368" s="233"/>
      <c r="CN368" s="233"/>
      <c r="CO368" s="233"/>
      <c r="CP368" s="233"/>
    </row>
    <row r="369" spans="1:94" ht="17.45" customHeight="1" x14ac:dyDescent="0.25">
      <c r="A369" s="233"/>
      <c r="B369" s="336" t="s">
        <v>478</v>
      </c>
      <c r="C369" s="336" t="s">
        <v>493</v>
      </c>
      <c r="D369" s="336">
        <v>4</v>
      </c>
      <c r="E369" s="336">
        <v>13.88</v>
      </c>
      <c r="F369" s="336"/>
      <c r="G369" s="233">
        <v>4</v>
      </c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  <c r="V369" s="233"/>
      <c r="W369" s="233"/>
      <c r="X369" s="233"/>
      <c r="Y369" s="233"/>
      <c r="Z369" s="233"/>
      <c r="AA369" s="233"/>
      <c r="AB369" s="233"/>
      <c r="AC369" s="233"/>
      <c r="AD369" s="233"/>
      <c r="AE369" s="233"/>
      <c r="AF369" s="233"/>
      <c r="AG369" s="233"/>
      <c r="AH369" s="233"/>
      <c r="AI369" s="233"/>
      <c r="AJ369" s="233"/>
      <c r="AK369" s="233"/>
      <c r="AL369" s="233"/>
      <c r="AM369" s="233"/>
      <c r="AN369" s="233"/>
      <c r="AO369" s="233"/>
      <c r="AP369" s="233"/>
      <c r="AQ369" s="233"/>
      <c r="AR369" s="233"/>
      <c r="AS369" s="233"/>
      <c r="AT369" s="233"/>
      <c r="AU369" s="233"/>
      <c r="AV369" s="233"/>
      <c r="AW369" s="233"/>
      <c r="AX369" s="233"/>
      <c r="AY369" s="233"/>
      <c r="AZ369" s="233"/>
      <c r="BA369" s="233"/>
      <c r="BB369" s="233"/>
      <c r="BC369" s="233"/>
      <c r="BD369" s="233"/>
      <c r="BE369" s="233"/>
      <c r="BF369" s="233"/>
      <c r="BG369" s="233"/>
      <c r="BH369" s="233"/>
      <c r="BI369" s="233"/>
      <c r="BJ369" s="233"/>
      <c r="BK369" s="233"/>
      <c r="BL369" s="233"/>
      <c r="BM369" s="233"/>
      <c r="BN369" s="233"/>
      <c r="BO369" s="233"/>
      <c r="BP369" s="233"/>
      <c r="BQ369" s="233"/>
      <c r="BR369" s="233"/>
      <c r="BS369" s="233"/>
      <c r="BT369" s="233"/>
      <c r="BU369" s="233"/>
      <c r="BV369" s="233"/>
      <c r="BW369" s="233"/>
      <c r="BX369" s="233"/>
      <c r="BY369" s="233"/>
      <c r="BZ369" s="233"/>
      <c r="CA369" s="233"/>
      <c r="CB369" s="233"/>
      <c r="CC369" s="233"/>
      <c r="CD369" s="233"/>
      <c r="CE369" s="233"/>
      <c r="CF369" s="233"/>
      <c r="CG369" s="233"/>
      <c r="CH369" s="233"/>
      <c r="CI369" s="233"/>
      <c r="CJ369" s="233"/>
      <c r="CK369" s="233"/>
      <c r="CL369" s="233"/>
      <c r="CM369" s="233"/>
      <c r="CN369" s="233"/>
      <c r="CO369" s="233"/>
      <c r="CP369" s="233"/>
    </row>
    <row r="370" spans="1:94" ht="17.45" customHeight="1" x14ac:dyDescent="0.25">
      <c r="A370" s="233"/>
      <c r="B370" s="336" t="s">
        <v>480</v>
      </c>
      <c r="C370" s="336" t="s">
        <v>493</v>
      </c>
      <c r="D370" s="336"/>
      <c r="E370" s="336">
        <v>45.28</v>
      </c>
      <c r="F370" s="336">
        <v>4</v>
      </c>
      <c r="G370" s="233">
        <v>4</v>
      </c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  <c r="V370" s="233"/>
      <c r="W370" s="233"/>
      <c r="X370" s="233"/>
      <c r="Y370" s="233"/>
      <c r="Z370" s="233"/>
      <c r="AA370" s="233"/>
      <c r="AB370" s="233"/>
      <c r="AC370" s="233"/>
      <c r="AD370" s="233"/>
      <c r="AE370" s="233"/>
      <c r="AF370" s="233"/>
      <c r="AG370" s="233"/>
      <c r="AH370" s="233"/>
      <c r="AI370" s="233"/>
      <c r="AJ370" s="233"/>
      <c r="AK370" s="233"/>
      <c r="AL370" s="233"/>
      <c r="AM370" s="233"/>
      <c r="AN370" s="233"/>
      <c r="AO370" s="233"/>
      <c r="AP370" s="233"/>
      <c r="AQ370" s="233"/>
      <c r="AR370" s="233"/>
      <c r="AS370" s="233"/>
      <c r="AT370" s="233"/>
      <c r="AU370" s="233"/>
      <c r="AV370" s="233"/>
      <c r="AW370" s="233"/>
      <c r="AX370" s="233"/>
      <c r="AY370" s="233"/>
      <c r="AZ370" s="233"/>
      <c r="BA370" s="233"/>
      <c r="BB370" s="233"/>
      <c r="BC370" s="233"/>
      <c r="BD370" s="233"/>
      <c r="BE370" s="233"/>
      <c r="BF370" s="233"/>
      <c r="BG370" s="233"/>
      <c r="BH370" s="233"/>
      <c r="BI370" s="233"/>
      <c r="BJ370" s="233"/>
      <c r="BK370" s="233"/>
      <c r="BL370" s="233"/>
      <c r="BM370" s="233"/>
      <c r="BN370" s="233"/>
      <c r="BO370" s="233"/>
      <c r="BP370" s="233"/>
      <c r="BQ370" s="233"/>
      <c r="BR370" s="233"/>
      <c r="BS370" s="233"/>
      <c r="BT370" s="233"/>
      <c r="BU370" s="233"/>
      <c r="BV370" s="233"/>
      <c r="BW370" s="233"/>
      <c r="BX370" s="233"/>
      <c r="BY370" s="233"/>
      <c r="BZ370" s="233"/>
      <c r="CA370" s="233"/>
      <c r="CB370" s="233"/>
      <c r="CC370" s="233"/>
      <c r="CD370" s="233"/>
      <c r="CE370" s="233"/>
      <c r="CF370" s="233"/>
      <c r="CG370" s="233"/>
      <c r="CH370" s="233"/>
      <c r="CI370" s="233"/>
      <c r="CJ370" s="233"/>
      <c r="CK370" s="233"/>
      <c r="CL370" s="233"/>
      <c r="CM370" s="233"/>
      <c r="CN370" s="233"/>
      <c r="CO370" s="233"/>
      <c r="CP370" s="233"/>
    </row>
    <row r="371" spans="1:94" ht="17.45" customHeight="1" x14ac:dyDescent="0.25">
      <c r="A371" s="233"/>
      <c r="B371" s="336" t="s">
        <v>477</v>
      </c>
      <c r="C371" s="336" t="s">
        <v>493</v>
      </c>
      <c r="D371" s="336"/>
      <c r="E371" s="336">
        <v>140.66</v>
      </c>
      <c r="F371" s="336">
        <v>13</v>
      </c>
      <c r="G371" s="233">
        <v>13</v>
      </c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  <c r="V371" s="233"/>
      <c r="W371" s="233"/>
      <c r="X371" s="233"/>
      <c r="Y371" s="233"/>
      <c r="Z371" s="233"/>
      <c r="AA371" s="233"/>
      <c r="AB371" s="233"/>
      <c r="AC371" s="233"/>
      <c r="AD371" s="233"/>
      <c r="AE371" s="233"/>
      <c r="AF371" s="233"/>
      <c r="AG371" s="233"/>
      <c r="AH371" s="233"/>
      <c r="AI371" s="233"/>
      <c r="AJ371" s="233"/>
      <c r="AK371" s="233"/>
      <c r="AL371" s="233"/>
      <c r="AM371" s="233"/>
      <c r="AN371" s="233"/>
      <c r="AO371" s="233"/>
      <c r="AP371" s="233"/>
      <c r="AQ371" s="233"/>
      <c r="AR371" s="233"/>
      <c r="AS371" s="233"/>
      <c r="AT371" s="233"/>
      <c r="AU371" s="233"/>
      <c r="AV371" s="233"/>
      <c r="AW371" s="233"/>
      <c r="AX371" s="233"/>
      <c r="AY371" s="233"/>
      <c r="AZ371" s="233"/>
      <c r="BA371" s="233"/>
      <c r="BB371" s="233"/>
      <c r="BC371" s="233"/>
      <c r="BD371" s="233"/>
      <c r="BE371" s="233"/>
      <c r="BF371" s="233"/>
      <c r="BG371" s="233"/>
      <c r="BH371" s="233"/>
      <c r="BI371" s="233"/>
      <c r="BJ371" s="233"/>
      <c r="BK371" s="233"/>
      <c r="BL371" s="233"/>
      <c r="BM371" s="233"/>
      <c r="BN371" s="233"/>
      <c r="BO371" s="233"/>
      <c r="BP371" s="233"/>
      <c r="BQ371" s="233"/>
      <c r="BR371" s="233"/>
      <c r="BS371" s="233"/>
      <c r="BT371" s="233"/>
      <c r="BU371" s="233"/>
      <c r="BV371" s="233"/>
      <c r="BW371" s="233"/>
      <c r="BX371" s="233"/>
      <c r="BY371" s="233"/>
      <c r="BZ371" s="233"/>
      <c r="CA371" s="233"/>
      <c r="CB371" s="233"/>
      <c r="CC371" s="233"/>
      <c r="CD371" s="233"/>
      <c r="CE371" s="233"/>
      <c r="CF371" s="233"/>
      <c r="CG371" s="233"/>
      <c r="CH371" s="233"/>
      <c r="CI371" s="233"/>
      <c r="CJ371" s="233"/>
      <c r="CK371" s="233"/>
      <c r="CL371" s="233"/>
      <c r="CM371" s="233"/>
      <c r="CN371" s="233"/>
      <c r="CO371" s="233"/>
      <c r="CP371" s="233"/>
    </row>
    <row r="372" spans="1:94" ht="17.45" customHeight="1" x14ac:dyDescent="0.25">
      <c r="A372" s="233"/>
      <c r="B372" s="336" t="s">
        <v>481</v>
      </c>
      <c r="C372" s="336" t="s">
        <v>493</v>
      </c>
      <c r="D372" s="336"/>
      <c r="E372" s="336">
        <v>426.03</v>
      </c>
      <c r="F372" s="336">
        <v>33</v>
      </c>
      <c r="G372" s="233">
        <v>33</v>
      </c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  <c r="V372" s="233"/>
      <c r="W372" s="233"/>
      <c r="X372" s="233"/>
      <c r="Y372" s="233"/>
      <c r="Z372" s="233"/>
      <c r="AA372" s="233"/>
      <c r="AB372" s="233"/>
      <c r="AC372" s="233"/>
      <c r="AD372" s="233"/>
      <c r="AE372" s="233"/>
      <c r="AF372" s="233"/>
      <c r="AG372" s="233"/>
      <c r="AH372" s="233"/>
      <c r="AI372" s="233"/>
      <c r="AJ372" s="233"/>
      <c r="AK372" s="233"/>
      <c r="AL372" s="233"/>
      <c r="AM372" s="233"/>
      <c r="AN372" s="233"/>
      <c r="AO372" s="233"/>
      <c r="AP372" s="233"/>
      <c r="AQ372" s="233"/>
      <c r="AR372" s="233"/>
      <c r="AS372" s="233"/>
      <c r="AT372" s="233"/>
      <c r="AU372" s="233"/>
      <c r="AV372" s="233"/>
      <c r="AW372" s="233"/>
      <c r="AX372" s="233"/>
      <c r="AY372" s="233"/>
      <c r="AZ372" s="233"/>
      <c r="BA372" s="233"/>
      <c r="BB372" s="233"/>
      <c r="BC372" s="233"/>
      <c r="BD372" s="233"/>
      <c r="BE372" s="233"/>
      <c r="BF372" s="233"/>
      <c r="BG372" s="233"/>
      <c r="BH372" s="233"/>
      <c r="BI372" s="233"/>
      <c r="BJ372" s="233"/>
      <c r="BK372" s="233"/>
      <c r="BL372" s="233"/>
      <c r="BM372" s="233"/>
      <c r="BN372" s="233"/>
      <c r="BO372" s="233"/>
      <c r="BP372" s="233"/>
      <c r="BQ372" s="233"/>
      <c r="BR372" s="233"/>
      <c r="BS372" s="233"/>
      <c r="BT372" s="233"/>
      <c r="BU372" s="233"/>
      <c r="BV372" s="233"/>
      <c r="BW372" s="233"/>
      <c r="BX372" s="233"/>
      <c r="BY372" s="233"/>
      <c r="BZ372" s="233"/>
      <c r="CA372" s="233"/>
      <c r="CB372" s="233"/>
      <c r="CC372" s="233"/>
      <c r="CD372" s="233"/>
      <c r="CE372" s="233"/>
      <c r="CF372" s="233"/>
      <c r="CG372" s="233"/>
      <c r="CH372" s="233"/>
      <c r="CI372" s="233"/>
      <c r="CJ372" s="233"/>
      <c r="CK372" s="233"/>
      <c r="CL372" s="233"/>
      <c r="CM372" s="233"/>
      <c r="CN372" s="233"/>
      <c r="CO372" s="233"/>
      <c r="CP372" s="233"/>
    </row>
    <row r="373" spans="1:94" ht="17.45" customHeight="1" x14ac:dyDescent="0.25">
      <c r="A373" s="233"/>
      <c r="B373" s="336" t="s">
        <v>478</v>
      </c>
      <c r="C373" s="336" t="s">
        <v>493</v>
      </c>
      <c r="D373" s="336">
        <v>6</v>
      </c>
      <c r="E373" s="336">
        <v>20.82</v>
      </c>
      <c r="F373" s="336"/>
      <c r="G373" s="233">
        <v>6</v>
      </c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  <c r="V373" s="233"/>
      <c r="W373" s="233"/>
      <c r="X373" s="233"/>
      <c r="Y373" s="233"/>
      <c r="Z373" s="233"/>
      <c r="AA373" s="233"/>
      <c r="AB373" s="233"/>
      <c r="AC373" s="233"/>
      <c r="AD373" s="233"/>
      <c r="AE373" s="233"/>
      <c r="AF373" s="233"/>
      <c r="AG373" s="233"/>
      <c r="AH373" s="233"/>
      <c r="AI373" s="233"/>
      <c r="AJ373" s="233"/>
      <c r="AK373" s="233"/>
      <c r="AL373" s="233"/>
      <c r="AM373" s="233"/>
      <c r="AN373" s="233"/>
      <c r="AO373" s="233"/>
      <c r="AP373" s="233"/>
      <c r="AQ373" s="233"/>
      <c r="AR373" s="233"/>
      <c r="AS373" s="233"/>
      <c r="AT373" s="233"/>
      <c r="AU373" s="233"/>
      <c r="AV373" s="233"/>
      <c r="AW373" s="233"/>
      <c r="AX373" s="233"/>
      <c r="AY373" s="233"/>
      <c r="AZ373" s="233"/>
      <c r="BA373" s="233"/>
      <c r="BB373" s="233"/>
      <c r="BC373" s="233"/>
      <c r="BD373" s="233"/>
      <c r="BE373" s="233"/>
      <c r="BF373" s="233"/>
      <c r="BG373" s="233"/>
      <c r="BH373" s="233"/>
      <c r="BI373" s="233"/>
      <c r="BJ373" s="233"/>
      <c r="BK373" s="233"/>
      <c r="BL373" s="233"/>
      <c r="BM373" s="233"/>
      <c r="BN373" s="233"/>
      <c r="BO373" s="233"/>
      <c r="BP373" s="233"/>
      <c r="BQ373" s="233"/>
      <c r="BR373" s="233"/>
      <c r="BS373" s="233"/>
      <c r="BT373" s="233"/>
      <c r="BU373" s="233"/>
      <c r="BV373" s="233"/>
      <c r="BW373" s="233"/>
      <c r="BX373" s="233"/>
      <c r="BY373" s="233"/>
      <c r="BZ373" s="233"/>
      <c r="CA373" s="233"/>
      <c r="CB373" s="233"/>
      <c r="CC373" s="233"/>
      <c r="CD373" s="233"/>
      <c r="CE373" s="233"/>
      <c r="CF373" s="233"/>
      <c r="CG373" s="233"/>
      <c r="CH373" s="233"/>
      <c r="CI373" s="233"/>
      <c r="CJ373" s="233"/>
      <c r="CK373" s="233"/>
      <c r="CL373" s="233"/>
      <c r="CM373" s="233"/>
      <c r="CN373" s="233"/>
      <c r="CO373" s="233"/>
      <c r="CP373" s="233"/>
    </row>
    <row r="374" spans="1:94" ht="17.45" customHeight="1" x14ac:dyDescent="0.25">
      <c r="A374" s="233"/>
      <c r="B374" s="336" t="s">
        <v>482</v>
      </c>
      <c r="C374" s="336" t="s">
        <v>493</v>
      </c>
      <c r="D374" s="336">
        <v>33</v>
      </c>
      <c r="E374" s="336">
        <v>123.09</v>
      </c>
      <c r="F374" s="336"/>
      <c r="G374" s="233">
        <v>33</v>
      </c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  <c r="V374" s="233"/>
      <c r="W374" s="233"/>
      <c r="X374" s="233"/>
      <c r="Y374" s="233"/>
      <c r="Z374" s="233"/>
      <c r="AA374" s="233"/>
      <c r="AB374" s="233"/>
      <c r="AC374" s="233"/>
      <c r="AD374" s="233"/>
      <c r="AE374" s="233"/>
      <c r="AF374" s="233"/>
      <c r="AG374" s="233"/>
      <c r="AH374" s="233"/>
      <c r="AI374" s="233"/>
      <c r="AJ374" s="233"/>
      <c r="AK374" s="233"/>
      <c r="AL374" s="233"/>
      <c r="AM374" s="233"/>
      <c r="AN374" s="233"/>
      <c r="AO374" s="233"/>
      <c r="AP374" s="233"/>
      <c r="AQ374" s="233"/>
      <c r="AR374" s="233"/>
      <c r="AS374" s="233"/>
      <c r="AT374" s="233"/>
      <c r="AU374" s="233"/>
      <c r="AV374" s="233"/>
      <c r="AW374" s="233"/>
      <c r="AX374" s="233"/>
      <c r="AY374" s="233"/>
      <c r="AZ374" s="233"/>
      <c r="BA374" s="233"/>
      <c r="BB374" s="233"/>
      <c r="BC374" s="233"/>
      <c r="BD374" s="233"/>
      <c r="BE374" s="233"/>
      <c r="BF374" s="233"/>
      <c r="BG374" s="233"/>
      <c r="BH374" s="233"/>
      <c r="BI374" s="233"/>
      <c r="BJ374" s="233"/>
      <c r="BK374" s="233"/>
      <c r="BL374" s="233"/>
      <c r="BM374" s="233"/>
      <c r="BN374" s="233"/>
      <c r="BO374" s="233"/>
      <c r="BP374" s="233"/>
      <c r="BQ374" s="233"/>
      <c r="BR374" s="233"/>
      <c r="BS374" s="233"/>
      <c r="BT374" s="233"/>
      <c r="BU374" s="233"/>
      <c r="BV374" s="233"/>
      <c r="BW374" s="233"/>
      <c r="BX374" s="233"/>
      <c r="BY374" s="233"/>
      <c r="BZ374" s="233"/>
      <c r="CA374" s="233"/>
      <c r="CB374" s="233"/>
      <c r="CC374" s="233"/>
      <c r="CD374" s="233"/>
      <c r="CE374" s="233"/>
      <c r="CF374" s="233"/>
      <c r="CG374" s="233"/>
      <c r="CH374" s="233"/>
      <c r="CI374" s="233"/>
      <c r="CJ374" s="233"/>
      <c r="CK374" s="233"/>
      <c r="CL374" s="233"/>
      <c r="CM374" s="233"/>
      <c r="CN374" s="233"/>
      <c r="CO374" s="233"/>
      <c r="CP374" s="233"/>
    </row>
    <row r="375" spans="1:94" ht="18" x14ac:dyDescent="0.25">
      <c r="A375" s="233"/>
      <c r="B375" s="336" t="s">
        <v>483</v>
      </c>
      <c r="C375" s="336" t="s">
        <v>493</v>
      </c>
      <c r="D375" s="336">
        <v>7</v>
      </c>
      <c r="E375" s="336">
        <v>24.92</v>
      </c>
      <c r="F375" s="336"/>
      <c r="G375" s="233">
        <v>7</v>
      </c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  <c r="V375" s="233"/>
      <c r="W375" s="233"/>
      <c r="X375" s="233"/>
      <c r="Y375" s="233"/>
      <c r="Z375" s="233"/>
      <c r="AA375" s="233"/>
      <c r="AB375" s="233"/>
      <c r="AC375" s="233"/>
      <c r="AD375" s="233"/>
      <c r="AE375" s="233"/>
      <c r="AF375" s="233"/>
      <c r="AG375" s="233"/>
      <c r="AH375" s="233"/>
      <c r="AI375" s="233"/>
      <c r="AJ375" s="233"/>
      <c r="AK375" s="233"/>
      <c r="AL375" s="233"/>
      <c r="AM375" s="233"/>
      <c r="AN375" s="233"/>
      <c r="AO375" s="233"/>
      <c r="AP375" s="233"/>
      <c r="AQ375" s="233"/>
      <c r="AR375" s="233"/>
      <c r="AS375" s="233"/>
      <c r="AT375" s="233"/>
      <c r="AU375" s="233"/>
      <c r="AV375" s="233"/>
      <c r="AW375" s="233"/>
      <c r="AX375" s="233"/>
      <c r="AY375" s="233"/>
      <c r="AZ375" s="233"/>
      <c r="BA375" s="233"/>
      <c r="BB375" s="233"/>
      <c r="BC375" s="233"/>
      <c r="BD375" s="233"/>
      <c r="BE375" s="233"/>
      <c r="BF375" s="233"/>
      <c r="BG375" s="233"/>
      <c r="BH375" s="233"/>
      <c r="BI375" s="233"/>
      <c r="BJ375" s="233"/>
      <c r="BK375" s="233"/>
      <c r="BL375" s="233"/>
      <c r="BM375" s="233"/>
      <c r="BN375" s="233"/>
      <c r="BO375" s="233"/>
      <c r="BP375" s="233"/>
      <c r="BQ375" s="233"/>
      <c r="BR375" s="233"/>
      <c r="BS375" s="233"/>
      <c r="BT375" s="233"/>
      <c r="BU375" s="233"/>
      <c r="BV375" s="233"/>
      <c r="BW375" s="233"/>
      <c r="BX375" s="233"/>
      <c r="BY375" s="233"/>
      <c r="BZ375" s="233"/>
      <c r="CA375" s="233"/>
      <c r="CB375" s="233"/>
      <c r="CC375" s="233"/>
      <c r="CD375" s="233"/>
      <c r="CE375" s="233"/>
      <c r="CF375" s="233"/>
      <c r="CG375" s="233"/>
      <c r="CH375" s="233"/>
      <c r="CI375" s="233"/>
      <c r="CJ375" s="233"/>
      <c r="CK375" s="233"/>
      <c r="CL375" s="233"/>
      <c r="CM375" s="233"/>
      <c r="CN375" s="233"/>
      <c r="CO375" s="233"/>
      <c r="CP375" s="233"/>
    </row>
    <row r="376" spans="1:94" ht="17.45" customHeight="1" x14ac:dyDescent="0.25">
      <c r="A376" s="233"/>
      <c r="B376" s="336" t="s">
        <v>477</v>
      </c>
      <c r="C376" s="336" t="s">
        <v>493</v>
      </c>
      <c r="D376" s="336"/>
      <c r="E376" s="336">
        <v>789.86</v>
      </c>
      <c r="F376" s="336">
        <v>73</v>
      </c>
      <c r="G376" s="233">
        <v>73</v>
      </c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  <c r="V376" s="233"/>
      <c r="W376" s="233"/>
      <c r="X376" s="233"/>
      <c r="Y376" s="233"/>
      <c r="Z376" s="233"/>
      <c r="AA376" s="233"/>
      <c r="AB376" s="233"/>
      <c r="AC376" s="233"/>
      <c r="AD376" s="233"/>
      <c r="AE376" s="233"/>
      <c r="AF376" s="233"/>
      <c r="AG376" s="233"/>
      <c r="AH376" s="233"/>
      <c r="AI376" s="233"/>
      <c r="AJ376" s="233"/>
      <c r="AK376" s="233"/>
      <c r="AL376" s="233"/>
      <c r="AM376" s="233"/>
      <c r="AN376" s="233"/>
      <c r="AO376" s="233"/>
      <c r="AP376" s="233"/>
      <c r="AQ376" s="233"/>
      <c r="AR376" s="233"/>
      <c r="AS376" s="233"/>
      <c r="AT376" s="233"/>
      <c r="AU376" s="233"/>
      <c r="AV376" s="233"/>
      <c r="AW376" s="233"/>
      <c r="AX376" s="233"/>
      <c r="AY376" s="233"/>
      <c r="AZ376" s="233"/>
      <c r="BA376" s="233"/>
      <c r="BB376" s="233"/>
      <c r="BC376" s="233"/>
      <c r="BD376" s="233"/>
      <c r="BE376" s="233"/>
      <c r="BF376" s="233"/>
      <c r="BG376" s="233"/>
      <c r="BH376" s="233"/>
      <c r="BI376" s="233"/>
      <c r="BJ376" s="233"/>
      <c r="BK376" s="233"/>
      <c r="BL376" s="233"/>
      <c r="BM376" s="233"/>
      <c r="BN376" s="233"/>
      <c r="BO376" s="233"/>
      <c r="BP376" s="233"/>
      <c r="BQ376" s="233"/>
      <c r="BR376" s="233"/>
      <c r="BS376" s="233"/>
      <c r="BT376" s="233"/>
      <c r="BU376" s="233"/>
      <c r="BV376" s="233"/>
      <c r="BW376" s="233"/>
      <c r="BX376" s="233"/>
      <c r="BY376" s="233"/>
      <c r="BZ376" s="233"/>
      <c r="CA376" s="233"/>
      <c r="CB376" s="233"/>
      <c r="CC376" s="233"/>
      <c r="CD376" s="233"/>
      <c r="CE376" s="233"/>
      <c r="CF376" s="233"/>
      <c r="CG376" s="233"/>
      <c r="CH376" s="233"/>
      <c r="CI376" s="233"/>
      <c r="CJ376" s="233"/>
      <c r="CK376" s="233"/>
      <c r="CL376" s="233"/>
      <c r="CM376" s="233"/>
      <c r="CN376" s="233"/>
      <c r="CO376" s="233"/>
      <c r="CP376" s="233"/>
    </row>
    <row r="377" spans="1:94" ht="17.45" customHeight="1" x14ac:dyDescent="0.25">
      <c r="A377" s="233"/>
      <c r="B377" s="336" t="s">
        <v>481</v>
      </c>
      <c r="C377" s="336" t="s">
        <v>493</v>
      </c>
      <c r="D377" s="336"/>
      <c r="E377" s="336">
        <v>2130.15</v>
      </c>
      <c r="F377" s="336">
        <v>165</v>
      </c>
      <c r="G377" s="233">
        <v>165</v>
      </c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  <c r="V377" s="233"/>
      <c r="W377" s="233"/>
      <c r="X377" s="233"/>
      <c r="Y377" s="233"/>
      <c r="Z377" s="233"/>
      <c r="AA377" s="233"/>
      <c r="AB377" s="233"/>
      <c r="AC377" s="233"/>
      <c r="AD377" s="233"/>
      <c r="AE377" s="233"/>
      <c r="AF377" s="233"/>
      <c r="AG377" s="233"/>
      <c r="AH377" s="233"/>
      <c r="AI377" s="233"/>
      <c r="AJ377" s="233"/>
      <c r="AK377" s="233"/>
      <c r="AL377" s="233"/>
      <c r="AM377" s="233"/>
      <c r="AN377" s="233"/>
      <c r="AO377" s="233"/>
      <c r="AP377" s="233"/>
      <c r="AQ377" s="233"/>
      <c r="AR377" s="233"/>
      <c r="AS377" s="233"/>
      <c r="AT377" s="233"/>
      <c r="AU377" s="233"/>
      <c r="AV377" s="233"/>
      <c r="AW377" s="233"/>
      <c r="AX377" s="233"/>
      <c r="AY377" s="233"/>
      <c r="AZ377" s="233"/>
      <c r="BA377" s="233"/>
      <c r="BB377" s="233"/>
      <c r="BC377" s="233"/>
      <c r="BD377" s="233"/>
      <c r="BE377" s="233"/>
      <c r="BF377" s="233"/>
      <c r="BG377" s="233"/>
      <c r="BH377" s="233"/>
      <c r="BI377" s="233"/>
      <c r="BJ377" s="233"/>
      <c r="BK377" s="233"/>
      <c r="BL377" s="233"/>
      <c r="BM377" s="233"/>
      <c r="BN377" s="233"/>
      <c r="BO377" s="233"/>
      <c r="BP377" s="233"/>
      <c r="BQ377" s="233"/>
      <c r="BR377" s="233"/>
      <c r="BS377" s="233"/>
      <c r="BT377" s="233"/>
      <c r="BU377" s="233"/>
      <c r="BV377" s="233"/>
      <c r="BW377" s="233"/>
      <c r="BX377" s="233"/>
      <c r="BY377" s="233"/>
      <c r="BZ377" s="233"/>
      <c r="CA377" s="233"/>
      <c r="CB377" s="233"/>
      <c r="CC377" s="233"/>
      <c r="CD377" s="233"/>
      <c r="CE377" s="233"/>
      <c r="CF377" s="233"/>
      <c r="CG377" s="233"/>
      <c r="CH377" s="233"/>
      <c r="CI377" s="233"/>
      <c r="CJ377" s="233"/>
      <c r="CK377" s="233"/>
      <c r="CL377" s="233"/>
      <c r="CM377" s="233"/>
      <c r="CN377" s="233"/>
      <c r="CO377" s="233"/>
      <c r="CP377" s="233"/>
    </row>
    <row r="378" spans="1:94" ht="17.45" customHeight="1" x14ac:dyDescent="0.25">
      <c r="A378" s="233"/>
      <c r="B378" s="336" t="s">
        <v>478</v>
      </c>
      <c r="C378" s="336" t="s">
        <v>493</v>
      </c>
      <c r="D378" s="336">
        <v>15</v>
      </c>
      <c r="E378" s="336">
        <v>52.05</v>
      </c>
      <c r="F378" s="336"/>
      <c r="G378" s="233">
        <v>15</v>
      </c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3"/>
      <c r="W378" s="233"/>
      <c r="X378" s="233"/>
      <c r="Y378" s="233"/>
      <c r="Z378" s="233"/>
      <c r="AA378" s="233"/>
      <c r="AB378" s="233"/>
      <c r="AC378" s="233"/>
      <c r="AD378" s="233"/>
      <c r="AE378" s="233"/>
      <c r="AF378" s="233"/>
      <c r="AG378" s="233"/>
      <c r="AH378" s="233"/>
      <c r="AI378" s="233"/>
      <c r="AJ378" s="233"/>
      <c r="AK378" s="233"/>
      <c r="AL378" s="233"/>
      <c r="AM378" s="233"/>
      <c r="AN378" s="233"/>
      <c r="AO378" s="233"/>
      <c r="AP378" s="233"/>
      <c r="AQ378" s="233"/>
      <c r="AR378" s="233"/>
      <c r="AS378" s="233"/>
      <c r="AT378" s="233"/>
      <c r="AU378" s="233"/>
      <c r="AV378" s="233"/>
      <c r="AW378" s="233"/>
      <c r="AX378" s="233"/>
      <c r="AY378" s="233"/>
      <c r="AZ378" s="233"/>
      <c r="BA378" s="233"/>
      <c r="BB378" s="233"/>
      <c r="BC378" s="233"/>
      <c r="BD378" s="233"/>
      <c r="BE378" s="233"/>
      <c r="BF378" s="233"/>
      <c r="BG378" s="233"/>
      <c r="BH378" s="233"/>
      <c r="BI378" s="233"/>
      <c r="BJ378" s="233"/>
      <c r="BK378" s="233"/>
      <c r="BL378" s="233"/>
      <c r="BM378" s="233"/>
      <c r="BN378" s="233"/>
      <c r="BO378" s="233"/>
      <c r="BP378" s="233"/>
      <c r="BQ378" s="233"/>
      <c r="BR378" s="233"/>
      <c r="BS378" s="233"/>
      <c r="BT378" s="233"/>
      <c r="BU378" s="233"/>
      <c r="BV378" s="233"/>
      <c r="BW378" s="233"/>
      <c r="BX378" s="233"/>
      <c r="BY378" s="233"/>
      <c r="BZ378" s="233"/>
      <c r="CA378" s="233"/>
      <c r="CB378" s="233"/>
      <c r="CC378" s="233"/>
      <c r="CD378" s="233"/>
      <c r="CE378" s="233"/>
      <c r="CF378" s="233"/>
      <c r="CG378" s="233"/>
      <c r="CH378" s="233"/>
      <c r="CI378" s="233"/>
      <c r="CJ378" s="233"/>
      <c r="CK378" s="233"/>
      <c r="CL378" s="233"/>
      <c r="CM378" s="233"/>
      <c r="CN378" s="233"/>
      <c r="CO378" s="233"/>
      <c r="CP378" s="233"/>
    </row>
    <row r="379" spans="1:94" ht="17.45" customHeight="1" x14ac:dyDescent="0.25">
      <c r="A379" s="233"/>
      <c r="B379" s="336" t="s">
        <v>482</v>
      </c>
      <c r="C379" s="336" t="s">
        <v>493</v>
      </c>
      <c r="D379" s="336">
        <v>78</v>
      </c>
      <c r="E379" s="336">
        <v>290.94</v>
      </c>
      <c r="F379" s="336"/>
      <c r="G379" s="233">
        <v>78</v>
      </c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  <c r="V379" s="233"/>
      <c r="W379" s="233"/>
      <c r="X379" s="233"/>
      <c r="Y379" s="233"/>
      <c r="Z379" s="233"/>
      <c r="AA379" s="233"/>
      <c r="AB379" s="233"/>
      <c r="AC379" s="233"/>
      <c r="AD379" s="233"/>
      <c r="AE379" s="233"/>
      <c r="AF379" s="233"/>
      <c r="AG379" s="233"/>
      <c r="AH379" s="233"/>
      <c r="AI379" s="233"/>
      <c r="AJ379" s="233"/>
      <c r="AK379" s="233"/>
      <c r="AL379" s="233"/>
      <c r="AM379" s="233"/>
      <c r="AN379" s="233"/>
      <c r="AO379" s="233"/>
      <c r="AP379" s="233"/>
      <c r="AQ379" s="233"/>
      <c r="AR379" s="233"/>
      <c r="AS379" s="233"/>
      <c r="AT379" s="233"/>
      <c r="AU379" s="233"/>
      <c r="AV379" s="233"/>
      <c r="AW379" s="233"/>
      <c r="AX379" s="233"/>
      <c r="AY379" s="233"/>
      <c r="AZ379" s="233"/>
      <c r="BA379" s="233"/>
      <c r="BB379" s="233"/>
      <c r="BC379" s="233"/>
      <c r="BD379" s="233"/>
      <c r="BE379" s="233"/>
      <c r="BF379" s="233"/>
      <c r="BG379" s="233"/>
      <c r="BH379" s="233"/>
      <c r="BI379" s="233"/>
      <c r="BJ379" s="233"/>
      <c r="BK379" s="233"/>
      <c r="BL379" s="233"/>
      <c r="BM379" s="233"/>
      <c r="BN379" s="233"/>
      <c r="BO379" s="233"/>
      <c r="BP379" s="233"/>
      <c r="BQ379" s="233"/>
      <c r="BR379" s="233"/>
      <c r="BS379" s="233"/>
      <c r="BT379" s="233"/>
      <c r="BU379" s="233"/>
      <c r="BV379" s="233"/>
      <c r="BW379" s="233"/>
      <c r="BX379" s="233"/>
      <c r="BY379" s="233"/>
      <c r="BZ379" s="233"/>
      <c r="CA379" s="233"/>
      <c r="CB379" s="233"/>
      <c r="CC379" s="233"/>
      <c r="CD379" s="233"/>
      <c r="CE379" s="233"/>
      <c r="CF379" s="233"/>
      <c r="CG379" s="233"/>
      <c r="CH379" s="233"/>
      <c r="CI379" s="233"/>
      <c r="CJ379" s="233"/>
      <c r="CK379" s="233"/>
      <c r="CL379" s="233"/>
      <c r="CM379" s="233"/>
      <c r="CN379" s="233"/>
      <c r="CO379" s="233"/>
      <c r="CP379" s="233"/>
    </row>
    <row r="380" spans="1:94" ht="18" x14ac:dyDescent="0.25">
      <c r="A380" s="233"/>
      <c r="B380" s="336" t="s">
        <v>484</v>
      </c>
      <c r="C380" s="336" t="s">
        <v>493</v>
      </c>
      <c r="D380" s="336">
        <v>126</v>
      </c>
      <c r="E380" s="336">
        <v>448.56</v>
      </c>
      <c r="F380" s="336"/>
      <c r="G380" s="233">
        <v>126</v>
      </c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  <c r="V380" s="233"/>
      <c r="W380" s="233"/>
      <c r="X380" s="233"/>
      <c r="Y380" s="233"/>
      <c r="Z380" s="233"/>
      <c r="AA380" s="233"/>
      <c r="AB380" s="233"/>
      <c r="AC380" s="233"/>
      <c r="AD380" s="233"/>
      <c r="AE380" s="233"/>
      <c r="AF380" s="233"/>
      <c r="AG380" s="233"/>
      <c r="AH380" s="233"/>
      <c r="AI380" s="233"/>
      <c r="AJ380" s="233"/>
      <c r="AK380" s="233"/>
      <c r="AL380" s="233"/>
      <c r="AM380" s="233"/>
      <c r="AN380" s="233"/>
      <c r="AO380" s="233"/>
      <c r="AP380" s="233"/>
      <c r="AQ380" s="233"/>
      <c r="AR380" s="233"/>
      <c r="AS380" s="233"/>
      <c r="AT380" s="233"/>
      <c r="AU380" s="233"/>
      <c r="AV380" s="233"/>
      <c r="AW380" s="233"/>
      <c r="AX380" s="233"/>
      <c r="AY380" s="233"/>
      <c r="AZ380" s="233"/>
      <c r="BA380" s="233"/>
      <c r="BB380" s="233"/>
      <c r="BC380" s="233"/>
      <c r="BD380" s="233"/>
      <c r="BE380" s="233"/>
      <c r="BF380" s="233"/>
      <c r="BG380" s="233"/>
      <c r="BH380" s="233"/>
      <c r="BI380" s="233"/>
      <c r="BJ380" s="233"/>
      <c r="BK380" s="233"/>
      <c r="BL380" s="233"/>
      <c r="BM380" s="233"/>
      <c r="BN380" s="233"/>
      <c r="BO380" s="233"/>
      <c r="BP380" s="233"/>
      <c r="BQ380" s="233"/>
      <c r="BR380" s="233"/>
      <c r="BS380" s="233"/>
      <c r="BT380" s="233"/>
      <c r="BU380" s="233"/>
      <c r="BV380" s="233"/>
      <c r="BW380" s="233"/>
      <c r="BX380" s="233"/>
      <c r="BY380" s="233"/>
      <c r="BZ380" s="233"/>
      <c r="CA380" s="233"/>
      <c r="CB380" s="233"/>
      <c r="CC380" s="233"/>
      <c r="CD380" s="233"/>
      <c r="CE380" s="233"/>
      <c r="CF380" s="233"/>
      <c r="CG380" s="233"/>
      <c r="CH380" s="233"/>
      <c r="CI380" s="233"/>
      <c r="CJ380" s="233"/>
      <c r="CK380" s="233"/>
      <c r="CL380" s="233"/>
      <c r="CM380" s="233"/>
      <c r="CN380" s="233"/>
      <c r="CO380" s="233"/>
      <c r="CP380" s="233"/>
    </row>
    <row r="381" spans="1:94" ht="18" x14ac:dyDescent="0.25">
      <c r="A381" s="233"/>
      <c r="B381" s="336" t="s">
        <v>483</v>
      </c>
      <c r="C381" s="336" t="s">
        <v>493</v>
      </c>
      <c r="D381" s="336">
        <v>19</v>
      </c>
      <c r="E381" s="336">
        <v>67.64</v>
      </c>
      <c r="F381" s="336"/>
      <c r="G381" s="233">
        <v>19</v>
      </c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  <c r="X381" s="233"/>
      <c r="Y381" s="233"/>
      <c r="Z381" s="233"/>
      <c r="AA381" s="233"/>
      <c r="AB381" s="233"/>
      <c r="AC381" s="233"/>
      <c r="AD381" s="233"/>
      <c r="AE381" s="233"/>
      <c r="AF381" s="233"/>
      <c r="AG381" s="233"/>
      <c r="AH381" s="233"/>
      <c r="AI381" s="233"/>
      <c r="AJ381" s="233"/>
      <c r="AK381" s="233"/>
      <c r="AL381" s="233"/>
      <c r="AM381" s="233"/>
      <c r="AN381" s="233"/>
      <c r="AO381" s="233"/>
      <c r="AP381" s="233"/>
      <c r="AQ381" s="233"/>
      <c r="AR381" s="233"/>
      <c r="AS381" s="233"/>
      <c r="AT381" s="233"/>
      <c r="AU381" s="233"/>
      <c r="AV381" s="233"/>
      <c r="AW381" s="233"/>
      <c r="AX381" s="233"/>
      <c r="AY381" s="233"/>
      <c r="AZ381" s="233"/>
      <c r="BA381" s="233"/>
      <c r="BB381" s="233"/>
      <c r="BC381" s="233"/>
      <c r="BD381" s="233"/>
      <c r="BE381" s="233"/>
      <c r="BF381" s="233"/>
      <c r="BG381" s="233"/>
      <c r="BH381" s="233"/>
      <c r="BI381" s="233"/>
      <c r="BJ381" s="233"/>
      <c r="BK381" s="233"/>
      <c r="BL381" s="233"/>
      <c r="BM381" s="233"/>
      <c r="BN381" s="233"/>
      <c r="BO381" s="233"/>
      <c r="BP381" s="233"/>
      <c r="BQ381" s="233"/>
      <c r="BR381" s="233"/>
      <c r="BS381" s="233"/>
      <c r="BT381" s="233"/>
      <c r="BU381" s="233"/>
      <c r="BV381" s="233"/>
      <c r="BW381" s="233"/>
      <c r="BX381" s="233"/>
      <c r="BY381" s="233"/>
      <c r="BZ381" s="233"/>
      <c r="CA381" s="233"/>
      <c r="CB381" s="233"/>
      <c r="CC381" s="233"/>
      <c r="CD381" s="233"/>
      <c r="CE381" s="233"/>
      <c r="CF381" s="233"/>
      <c r="CG381" s="233"/>
      <c r="CH381" s="233"/>
      <c r="CI381" s="233"/>
      <c r="CJ381" s="233"/>
      <c r="CK381" s="233"/>
      <c r="CL381" s="233"/>
      <c r="CM381" s="233"/>
      <c r="CN381" s="233"/>
      <c r="CO381" s="233"/>
      <c r="CP381" s="233"/>
    </row>
    <row r="382" spans="1:94" ht="17.45" customHeight="1" x14ac:dyDescent="0.25">
      <c r="A382" s="233"/>
      <c r="B382" s="336" t="s">
        <v>477</v>
      </c>
      <c r="C382" s="336" t="s">
        <v>493</v>
      </c>
      <c r="D382" s="336"/>
      <c r="E382" s="336">
        <v>432.8</v>
      </c>
      <c r="F382" s="336">
        <v>40</v>
      </c>
      <c r="G382" s="233">
        <v>40</v>
      </c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  <c r="X382" s="233"/>
      <c r="Y382" s="233"/>
      <c r="Z382" s="233"/>
      <c r="AA382" s="233"/>
      <c r="AB382" s="233"/>
      <c r="AC382" s="233"/>
      <c r="AD382" s="233"/>
      <c r="AE382" s="233"/>
      <c r="AF382" s="233"/>
      <c r="AG382" s="233"/>
      <c r="AH382" s="233"/>
      <c r="AI382" s="233"/>
      <c r="AJ382" s="233"/>
      <c r="AK382" s="233"/>
      <c r="AL382" s="233"/>
      <c r="AM382" s="233"/>
      <c r="AN382" s="233"/>
      <c r="AO382" s="233"/>
      <c r="AP382" s="233"/>
      <c r="AQ382" s="233"/>
      <c r="AR382" s="233"/>
      <c r="AS382" s="233"/>
      <c r="AT382" s="233"/>
      <c r="AU382" s="233"/>
      <c r="AV382" s="233"/>
      <c r="AW382" s="233"/>
      <c r="AX382" s="233"/>
      <c r="AY382" s="233"/>
      <c r="AZ382" s="233"/>
      <c r="BA382" s="233"/>
      <c r="BB382" s="233"/>
      <c r="BC382" s="233"/>
      <c r="BD382" s="233"/>
      <c r="BE382" s="233"/>
      <c r="BF382" s="233"/>
      <c r="BG382" s="233"/>
      <c r="BH382" s="233"/>
      <c r="BI382" s="233"/>
      <c r="BJ382" s="233"/>
      <c r="BK382" s="233"/>
      <c r="BL382" s="233"/>
      <c r="BM382" s="233"/>
      <c r="BN382" s="233"/>
      <c r="BO382" s="233"/>
      <c r="BP382" s="233"/>
      <c r="BQ382" s="233"/>
      <c r="BR382" s="233"/>
      <c r="BS382" s="233"/>
      <c r="BT382" s="233"/>
      <c r="BU382" s="233"/>
      <c r="BV382" s="233"/>
      <c r="BW382" s="233"/>
      <c r="BX382" s="233"/>
      <c r="BY382" s="233"/>
      <c r="BZ382" s="233"/>
      <c r="CA382" s="233"/>
      <c r="CB382" s="233"/>
      <c r="CC382" s="233"/>
      <c r="CD382" s="233"/>
      <c r="CE382" s="233"/>
      <c r="CF382" s="233"/>
      <c r="CG382" s="233"/>
      <c r="CH382" s="233"/>
      <c r="CI382" s="233"/>
      <c r="CJ382" s="233"/>
      <c r="CK382" s="233"/>
      <c r="CL382" s="233"/>
      <c r="CM382" s="233"/>
      <c r="CN382" s="233"/>
      <c r="CO382" s="233"/>
      <c r="CP382" s="233"/>
    </row>
    <row r="383" spans="1:94" ht="17.45" customHeight="1" x14ac:dyDescent="0.25">
      <c r="A383" s="233"/>
      <c r="B383" s="336" t="s">
        <v>481</v>
      </c>
      <c r="C383" s="336" t="s">
        <v>493</v>
      </c>
      <c r="D383" s="336"/>
      <c r="E383" s="336">
        <v>335.66</v>
      </c>
      <c r="F383" s="336">
        <v>26</v>
      </c>
      <c r="G383" s="233">
        <v>26</v>
      </c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  <c r="V383" s="233"/>
      <c r="W383" s="233"/>
      <c r="X383" s="233"/>
      <c r="Y383" s="233"/>
      <c r="Z383" s="233"/>
      <c r="AA383" s="233"/>
      <c r="AB383" s="233"/>
      <c r="AC383" s="233"/>
      <c r="AD383" s="233"/>
      <c r="AE383" s="233"/>
      <c r="AF383" s="233"/>
      <c r="AG383" s="233"/>
      <c r="AH383" s="233"/>
      <c r="AI383" s="233"/>
      <c r="AJ383" s="233"/>
      <c r="AK383" s="233"/>
      <c r="AL383" s="233"/>
      <c r="AM383" s="233"/>
      <c r="AN383" s="233"/>
      <c r="AO383" s="233"/>
      <c r="AP383" s="233"/>
      <c r="AQ383" s="233"/>
      <c r="AR383" s="233"/>
      <c r="AS383" s="233"/>
      <c r="AT383" s="233"/>
      <c r="AU383" s="233"/>
      <c r="AV383" s="233"/>
      <c r="AW383" s="233"/>
      <c r="AX383" s="233"/>
      <c r="AY383" s="233"/>
      <c r="AZ383" s="233"/>
      <c r="BA383" s="233"/>
      <c r="BB383" s="233"/>
      <c r="BC383" s="233"/>
      <c r="BD383" s="233"/>
      <c r="BE383" s="233"/>
      <c r="BF383" s="233"/>
      <c r="BG383" s="233"/>
      <c r="BH383" s="233"/>
      <c r="BI383" s="233"/>
      <c r="BJ383" s="233"/>
      <c r="BK383" s="233"/>
      <c r="BL383" s="233"/>
      <c r="BM383" s="233"/>
      <c r="BN383" s="233"/>
      <c r="BO383" s="233"/>
      <c r="BP383" s="233"/>
      <c r="BQ383" s="233"/>
      <c r="BR383" s="233"/>
      <c r="BS383" s="233"/>
      <c r="BT383" s="233"/>
      <c r="BU383" s="233"/>
      <c r="BV383" s="233"/>
      <c r="BW383" s="233"/>
      <c r="BX383" s="233"/>
      <c r="BY383" s="233"/>
      <c r="BZ383" s="233"/>
      <c r="CA383" s="233"/>
      <c r="CB383" s="233"/>
      <c r="CC383" s="233"/>
      <c r="CD383" s="233"/>
      <c r="CE383" s="233"/>
      <c r="CF383" s="233"/>
      <c r="CG383" s="233"/>
      <c r="CH383" s="233"/>
      <c r="CI383" s="233"/>
      <c r="CJ383" s="233"/>
      <c r="CK383" s="233"/>
      <c r="CL383" s="233"/>
      <c r="CM383" s="233"/>
      <c r="CN383" s="233"/>
      <c r="CO383" s="233"/>
      <c r="CP383" s="233"/>
    </row>
    <row r="384" spans="1:94" ht="17.45" customHeight="1" x14ac:dyDescent="0.25">
      <c r="A384" s="233"/>
      <c r="B384" s="336" t="s">
        <v>478</v>
      </c>
      <c r="C384" s="336" t="s">
        <v>493</v>
      </c>
      <c r="D384" s="336">
        <v>5</v>
      </c>
      <c r="E384" s="336">
        <v>17.350000000000001</v>
      </c>
      <c r="F384" s="336"/>
      <c r="G384" s="233">
        <v>5</v>
      </c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  <c r="X384" s="233"/>
      <c r="Y384" s="233"/>
      <c r="Z384" s="233"/>
      <c r="AA384" s="233"/>
      <c r="AB384" s="233"/>
      <c r="AC384" s="233"/>
      <c r="AD384" s="233"/>
      <c r="AE384" s="233"/>
      <c r="AF384" s="233"/>
      <c r="AG384" s="233"/>
      <c r="AH384" s="233"/>
      <c r="AI384" s="233"/>
      <c r="AJ384" s="233"/>
      <c r="AK384" s="233"/>
      <c r="AL384" s="233"/>
      <c r="AM384" s="233"/>
      <c r="AN384" s="233"/>
      <c r="AO384" s="233"/>
      <c r="AP384" s="233"/>
      <c r="AQ384" s="233"/>
      <c r="AR384" s="233"/>
      <c r="AS384" s="233"/>
      <c r="AT384" s="233"/>
      <c r="AU384" s="233"/>
      <c r="AV384" s="233"/>
      <c r="AW384" s="233"/>
      <c r="AX384" s="233"/>
      <c r="AY384" s="233"/>
      <c r="AZ384" s="233"/>
      <c r="BA384" s="233"/>
      <c r="BB384" s="233"/>
      <c r="BC384" s="233"/>
      <c r="BD384" s="233"/>
      <c r="BE384" s="233"/>
      <c r="BF384" s="233"/>
      <c r="BG384" s="233"/>
      <c r="BH384" s="233"/>
      <c r="BI384" s="233"/>
      <c r="BJ384" s="233"/>
      <c r="BK384" s="233"/>
      <c r="BL384" s="233"/>
      <c r="BM384" s="233"/>
      <c r="BN384" s="233"/>
      <c r="BO384" s="233"/>
      <c r="BP384" s="233"/>
      <c r="BQ384" s="233"/>
      <c r="BR384" s="233"/>
      <c r="BS384" s="233"/>
      <c r="BT384" s="233"/>
      <c r="BU384" s="233"/>
      <c r="BV384" s="233"/>
      <c r="BW384" s="233"/>
      <c r="BX384" s="233"/>
      <c r="BY384" s="233"/>
      <c r="BZ384" s="233"/>
      <c r="CA384" s="233"/>
      <c r="CB384" s="233"/>
      <c r="CC384" s="233"/>
      <c r="CD384" s="233"/>
      <c r="CE384" s="233"/>
      <c r="CF384" s="233"/>
      <c r="CG384" s="233"/>
      <c r="CH384" s="233"/>
      <c r="CI384" s="233"/>
      <c r="CJ384" s="233"/>
      <c r="CK384" s="233"/>
      <c r="CL384" s="233"/>
      <c r="CM384" s="233"/>
      <c r="CN384" s="233"/>
      <c r="CO384" s="233"/>
      <c r="CP384" s="233"/>
    </row>
    <row r="385" spans="1:94" ht="17.45" customHeight="1" x14ac:dyDescent="0.25">
      <c r="A385" s="233"/>
      <c r="B385" s="336" t="s">
        <v>482</v>
      </c>
      <c r="C385" s="336" t="s">
        <v>493</v>
      </c>
      <c r="D385" s="336">
        <v>30</v>
      </c>
      <c r="E385" s="336">
        <v>111.9</v>
      </c>
      <c r="F385" s="336"/>
      <c r="G385" s="233">
        <v>30</v>
      </c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  <c r="X385" s="233"/>
      <c r="Y385" s="233"/>
      <c r="Z385" s="233"/>
      <c r="AA385" s="233"/>
      <c r="AB385" s="233"/>
      <c r="AC385" s="233"/>
      <c r="AD385" s="233"/>
      <c r="AE385" s="233"/>
      <c r="AF385" s="233"/>
      <c r="AG385" s="233"/>
      <c r="AH385" s="233"/>
      <c r="AI385" s="233"/>
      <c r="AJ385" s="233"/>
      <c r="AK385" s="233"/>
      <c r="AL385" s="233"/>
      <c r="AM385" s="233"/>
      <c r="AN385" s="233"/>
      <c r="AO385" s="233"/>
      <c r="AP385" s="233"/>
      <c r="AQ385" s="233"/>
      <c r="AR385" s="233"/>
      <c r="AS385" s="233"/>
      <c r="AT385" s="233"/>
      <c r="AU385" s="233"/>
      <c r="AV385" s="233"/>
      <c r="AW385" s="233"/>
      <c r="AX385" s="233"/>
      <c r="AY385" s="233"/>
      <c r="AZ385" s="233"/>
      <c r="BA385" s="233"/>
      <c r="BB385" s="233"/>
      <c r="BC385" s="233"/>
      <c r="BD385" s="233"/>
      <c r="BE385" s="233"/>
      <c r="BF385" s="233"/>
      <c r="BG385" s="233"/>
      <c r="BH385" s="233"/>
      <c r="BI385" s="233"/>
      <c r="BJ385" s="233"/>
      <c r="BK385" s="233"/>
      <c r="BL385" s="233"/>
      <c r="BM385" s="233"/>
      <c r="BN385" s="233"/>
      <c r="BO385" s="233"/>
      <c r="BP385" s="233"/>
      <c r="BQ385" s="233"/>
      <c r="BR385" s="233"/>
      <c r="BS385" s="233"/>
      <c r="BT385" s="233"/>
      <c r="BU385" s="233"/>
      <c r="BV385" s="233"/>
      <c r="BW385" s="233"/>
      <c r="BX385" s="233"/>
      <c r="BY385" s="233"/>
      <c r="BZ385" s="233"/>
      <c r="CA385" s="233"/>
      <c r="CB385" s="233"/>
      <c r="CC385" s="233"/>
      <c r="CD385" s="233"/>
      <c r="CE385" s="233"/>
      <c r="CF385" s="233"/>
      <c r="CG385" s="233"/>
      <c r="CH385" s="233"/>
      <c r="CI385" s="233"/>
      <c r="CJ385" s="233"/>
      <c r="CK385" s="233"/>
      <c r="CL385" s="233"/>
      <c r="CM385" s="233"/>
      <c r="CN385" s="233"/>
      <c r="CO385" s="233"/>
      <c r="CP385" s="233"/>
    </row>
    <row r="386" spans="1:94" ht="18" x14ac:dyDescent="0.25">
      <c r="A386" s="233"/>
      <c r="B386" s="336" t="s">
        <v>484</v>
      </c>
      <c r="C386" s="336" t="s">
        <v>493</v>
      </c>
      <c r="D386" s="336">
        <v>26</v>
      </c>
      <c r="E386" s="336">
        <v>92.56</v>
      </c>
      <c r="F386" s="336"/>
      <c r="G386" s="233">
        <v>26</v>
      </c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  <c r="V386" s="233"/>
      <c r="W386" s="233"/>
      <c r="X386" s="233"/>
      <c r="Y386" s="233"/>
      <c r="Z386" s="233"/>
      <c r="AA386" s="233"/>
      <c r="AB386" s="233"/>
      <c r="AC386" s="233"/>
      <c r="AD386" s="233"/>
      <c r="AE386" s="233"/>
      <c r="AF386" s="233"/>
      <c r="AG386" s="233"/>
      <c r="AH386" s="233"/>
      <c r="AI386" s="233"/>
      <c r="AJ386" s="233"/>
      <c r="AK386" s="233"/>
      <c r="AL386" s="233"/>
      <c r="AM386" s="233"/>
      <c r="AN386" s="233"/>
      <c r="AO386" s="233"/>
      <c r="AP386" s="233"/>
      <c r="AQ386" s="233"/>
      <c r="AR386" s="233"/>
      <c r="AS386" s="233"/>
      <c r="AT386" s="233"/>
      <c r="AU386" s="233"/>
      <c r="AV386" s="233"/>
      <c r="AW386" s="233"/>
      <c r="AX386" s="233"/>
      <c r="AY386" s="233"/>
      <c r="AZ386" s="233"/>
      <c r="BA386" s="233"/>
      <c r="BB386" s="233"/>
      <c r="BC386" s="233"/>
      <c r="BD386" s="233"/>
      <c r="BE386" s="233"/>
      <c r="BF386" s="233"/>
      <c r="BG386" s="233"/>
      <c r="BH386" s="233"/>
      <c r="BI386" s="233"/>
      <c r="BJ386" s="233"/>
      <c r="BK386" s="233"/>
      <c r="BL386" s="233"/>
      <c r="BM386" s="233"/>
      <c r="BN386" s="233"/>
      <c r="BO386" s="233"/>
      <c r="BP386" s="233"/>
      <c r="BQ386" s="233"/>
      <c r="BR386" s="233"/>
      <c r="BS386" s="233"/>
      <c r="BT386" s="233"/>
      <c r="BU386" s="233"/>
      <c r="BV386" s="233"/>
      <c r="BW386" s="233"/>
      <c r="BX386" s="233"/>
      <c r="BY386" s="233"/>
      <c r="BZ386" s="233"/>
      <c r="CA386" s="233"/>
      <c r="CB386" s="233"/>
      <c r="CC386" s="233"/>
      <c r="CD386" s="233"/>
      <c r="CE386" s="233"/>
      <c r="CF386" s="233"/>
      <c r="CG386" s="233"/>
      <c r="CH386" s="233"/>
      <c r="CI386" s="233"/>
      <c r="CJ386" s="233"/>
      <c r="CK386" s="233"/>
      <c r="CL386" s="233"/>
      <c r="CM386" s="233"/>
      <c r="CN386" s="233"/>
      <c r="CO386" s="233"/>
      <c r="CP386" s="233"/>
    </row>
    <row r="387" spans="1:94" ht="17.45" customHeight="1" x14ac:dyDescent="0.25">
      <c r="A387" s="233"/>
      <c r="B387" s="336" t="s">
        <v>477</v>
      </c>
      <c r="C387" s="336" t="s">
        <v>493</v>
      </c>
      <c r="D387" s="336"/>
      <c r="E387" s="336">
        <v>313.77999999999997</v>
      </c>
      <c r="F387" s="336">
        <v>29</v>
      </c>
      <c r="G387" s="233">
        <v>29</v>
      </c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  <c r="V387" s="233"/>
      <c r="W387" s="233"/>
      <c r="X387" s="233"/>
      <c r="Y387" s="233"/>
      <c r="Z387" s="233"/>
      <c r="AA387" s="233"/>
      <c r="AB387" s="233"/>
      <c r="AC387" s="233"/>
      <c r="AD387" s="233"/>
      <c r="AE387" s="233"/>
      <c r="AF387" s="233"/>
      <c r="AG387" s="233"/>
      <c r="AH387" s="233"/>
      <c r="AI387" s="233"/>
      <c r="AJ387" s="233"/>
      <c r="AK387" s="233"/>
      <c r="AL387" s="233"/>
      <c r="AM387" s="233"/>
      <c r="AN387" s="233"/>
      <c r="AO387" s="233"/>
      <c r="AP387" s="233"/>
      <c r="AQ387" s="233"/>
      <c r="AR387" s="233"/>
      <c r="AS387" s="233"/>
      <c r="AT387" s="233"/>
      <c r="AU387" s="233"/>
      <c r="AV387" s="233"/>
      <c r="AW387" s="233"/>
      <c r="AX387" s="233"/>
      <c r="AY387" s="233"/>
      <c r="AZ387" s="233"/>
      <c r="BA387" s="233"/>
      <c r="BB387" s="233"/>
      <c r="BC387" s="233"/>
      <c r="BD387" s="233"/>
      <c r="BE387" s="233"/>
      <c r="BF387" s="233"/>
      <c r="BG387" s="233"/>
      <c r="BH387" s="233"/>
      <c r="BI387" s="233"/>
      <c r="BJ387" s="233"/>
      <c r="BK387" s="233"/>
      <c r="BL387" s="233"/>
      <c r="BM387" s="233"/>
      <c r="BN387" s="233"/>
      <c r="BO387" s="233"/>
      <c r="BP387" s="233"/>
      <c r="BQ387" s="233"/>
      <c r="BR387" s="233"/>
      <c r="BS387" s="233"/>
      <c r="BT387" s="233"/>
      <c r="BU387" s="233"/>
      <c r="BV387" s="233"/>
      <c r="BW387" s="233"/>
      <c r="BX387" s="233"/>
      <c r="BY387" s="233"/>
      <c r="BZ387" s="233"/>
      <c r="CA387" s="233"/>
      <c r="CB387" s="233"/>
      <c r="CC387" s="233"/>
      <c r="CD387" s="233"/>
      <c r="CE387" s="233"/>
      <c r="CF387" s="233"/>
      <c r="CG387" s="233"/>
      <c r="CH387" s="233"/>
      <c r="CI387" s="233"/>
      <c r="CJ387" s="233"/>
      <c r="CK387" s="233"/>
      <c r="CL387" s="233"/>
      <c r="CM387" s="233"/>
      <c r="CN387" s="233"/>
      <c r="CO387" s="233"/>
      <c r="CP387" s="233"/>
    </row>
    <row r="388" spans="1:94" ht="17.45" customHeight="1" x14ac:dyDescent="0.25">
      <c r="A388" s="233"/>
      <c r="B388" s="336" t="s">
        <v>481</v>
      </c>
      <c r="C388" s="336" t="s">
        <v>493</v>
      </c>
      <c r="D388" s="336"/>
      <c r="E388" s="336">
        <v>684.23</v>
      </c>
      <c r="F388" s="336">
        <v>53</v>
      </c>
      <c r="G388" s="233">
        <v>53</v>
      </c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  <c r="V388" s="233"/>
      <c r="W388" s="233"/>
      <c r="X388" s="233"/>
      <c r="Y388" s="233"/>
      <c r="Z388" s="233"/>
      <c r="AA388" s="233"/>
      <c r="AB388" s="233"/>
      <c r="AC388" s="233"/>
      <c r="AD388" s="233"/>
      <c r="AE388" s="233"/>
      <c r="AF388" s="233"/>
      <c r="AG388" s="233"/>
      <c r="AH388" s="233"/>
      <c r="AI388" s="233"/>
      <c r="AJ388" s="233"/>
      <c r="AK388" s="233"/>
      <c r="AL388" s="233"/>
      <c r="AM388" s="233"/>
      <c r="AN388" s="233"/>
      <c r="AO388" s="233"/>
      <c r="AP388" s="233"/>
      <c r="AQ388" s="233"/>
      <c r="AR388" s="233"/>
      <c r="AS388" s="233"/>
      <c r="AT388" s="233"/>
      <c r="AU388" s="233"/>
      <c r="AV388" s="233"/>
      <c r="AW388" s="233"/>
      <c r="AX388" s="233"/>
      <c r="AY388" s="233"/>
      <c r="AZ388" s="233"/>
      <c r="BA388" s="233"/>
      <c r="BB388" s="233"/>
      <c r="BC388" s="233"/>
      <c r="BD388" s="233"/>
      <c r="BE388" s="233"/>
      <c r="BF388" s="233"/>
      <c r="BG388" s="233"/>
      <c r="BH388" s="233"/>
      <c r="BI388" s="233"/>
      <c r="BJ388" s="233"/>
      <c r="BK388" s="233"/>
      <c r="BL388" s="233"/>
      <c r="BM388" s="233"/>
      <c r="BN388" s="233"/>
      <c r="BO388" s="233"/>
      <c r="BP388" s="233"/>
      <c r="BQ388" s="233"/>
      <c r="BR388" s="233"/>
      <c r="BS388" s="233"/>
      <c r="BT388" s="233"/>
      <c r="BU388" s="233"/>
      <c r="BV388" s="233"/>
      <c r="BW388" s="233"/>
      <c r="BX388" s="233"/>
      <c r="BY388" s="233"/>
      <c r="BZ388" s="233"/>
      <c r="CA388" s="233"/>
      <c r="CB388" s="233"/>
      <c r="CC388" s="233"/>
      <c r="CD388" s="233"/>
      <c r="CE388" s="233"/>
      <c r="CF388" s="233"/>
      <c r="CG388" s="233"/>
      <c r="CH388" s="233"/>
      <c r="CI388" s="233"/>
      <c r="CJ388" s="233"/>
      <c r="CK388" s="233"/>
      <c r="CL388" s="233"/>
      <c r="CM388" s="233"/>
      <c r="CN388" s="233"/>
      <c r="CO388" s="233"/>
      <c r="CP388" s="233"/>
    </row>
    <row r="389" spans="1:94" ht="17.45" customHeight="1" x14ac:dyDescent="0.25">
      <c r="A389" s="233"/>
      <c r="B389" s="336" t="s">
        <v>482</v>
      </c>
      <c r="C389" s="336" t="s">
        <v>493</v>
      </c>
      <c r="D389" s="336">
        <v>34</v>
      </c>
      <c r="E389" s="336">
        <v>126.82</v>
      </c>
      <c r="F389" s="336"/>
      <c r="G389" s="233">
        <v>34</v>
      </c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3"/>
      <c r="Z389" s="233"/>
      <c r="AA389" s="233"/>
      <c r="AB389" s="233"/>
      <c r="AC389" s="233"/>
      <c r="AD389" s="233"/>
      <c r="AE389" s="233"/>
      <c r="AF389" s="233"/>
      <c r="AG389" s="233"/>
      <c r="AH389" s="233"/>
      <c r="AI389" s="233"/>
      <c r="AJ389" s="233"/>
      <c r="AK389" s="233"/>
      <c r="AL389" s="233"/>
      <c r="AM389" s="233"/>
      <c r="AN389" s="233"/>
      <c r="AO389" s="233"/>
      <c r="AP389" s="233"/>
      <c r="AQ389" s="233"/>
      <c r="AR389" s="233"/>
      <c r="AS389" s="233"/>
      <c r="AT389" s="233"/>
      <c r="AU389" s="233"/>
      <c r="AV389" s="233"/>
      <c r="AW389" s="233"/>
      <c r="AX389" s="233"/>
      <c r="AY389" s="233"/>
      <c r="AZ389" s="233"/>
      <c r="BA389" s="233"/>
      <c r="BB389" s="233"/>
      <c r="BC389" s="233"/>
      <c r="BD389" s="233"/>
      <c r="BE389" s="233"/>
      <c r="BF389" s="233"/>
      <c r="BG389" s="233"/>
      <c r="BH389" s="233"/>
      <c r="BI389" s="233"/>
      <c r="BJ389" s="233"/>
      <c r="BK389" s="233"/>
      <c r="BL389" s="233"/>
      <c r="BM389" s="233"/>
      <c r="BN389" s="233"/>
      <c r="BO389" s="233"/>
      <c r="BP389" s="233"/>
      <c r="BQ389" s="233"/>
      <c r="BR389" s="233"/>
      <c r="BS389" s="233"/>
      <c r="BT389" s="233"/>
      <c r="BU389" s="233"/>
      <c r="BV389" s="233"/>
      <c r="BW389" s="233"/>
      <c r="BX389" s="233"/>
      <c r="BY389" s="233"/>
      <c r="BZ389" s="233"/>
      <c r="CA389" s="233"/>
      <c r="CB389" s="233"/>
      <c r="CC389" s="233"/>
      <c r="CD389" s="233"/>
      <c r="CE389" s="233"/>
      <c r="CF389" s="233"/>
      <c r="CG389" s="233"/>
      <c r="CH389" s="233"/>
      <c r="CI389" s="233"/>
      <c r="CJ389" s="233"/>
      <c r="CK389" s="233"/>
      <c r="CL389" s="233"/>
      <c r="CM389" s="233"/>
      <c r="CN389" s="233"/>
      <c r="CO389" s="233"/>
      <c r="CP389" s="233"/>
    </row>
    <row r="390" spans="1:94" ht="18" x14ac:dyDescent="0.25">
      <c r="A390" s="233"/>
      <c r="B390" s="336" t="s">
        <v>484</v>
      </c>
      <c r="C390" s="336" t="s">
        <v>493</v>
      </c>
      <c r="D390" s="336">
        <v>27</v>
      </c>
      <c r="E390" s="336">
        <v>96.12</v>
      </c>
      <c r="F390" s="336"/>
      <c r="G390" s="233">
        <v>27</v>
      </c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  <c r="X390" s="233"/>
      <c r="Y390" s="233"/>
      <c r="Z390" s="233"/>
      <c r="AA390" s="233"/>
      <c r="AB390" s="233"/>
      <c r="AC390" s="233"/>
      <c r="AD390" s="233"/>
      <c r="AE390" s="233"/>
      <c r="AF390" s="233"/>
      <c r="AG390" s="233"/>
      <c r="AH390" s="233"/>
      <c r="AI390" s="233"/>
      <c r="AJ390" s="233"/>
      <c r="AK390" s="233"/>
      <c r="AL390" s="233"/>
      <c r="AM390" s="233"/>
      <c r="AN390" s="233"/>
      <c r="AO390" s="233"/>
      <c r="AP390" s="233"/>
      <c r="AQ390" s="233"/>
      <c r="AR390" s="233"/>
      <c r="AS390" s="233"/>
      <c r="AT390" s="233"/>
      <c r="AU390" s="233"/>
      <c r="AV390" s="233"/>
      <c r="AW390" s="233"/>
      <c r="AX390" s="233"/>
      <c r="AY390" s="233"/>
      <c r="AZ390" s="233"/>
      <c r="BA390" s="233"/>
      <c r="BB390" s="233"/>
      <c r="BC390" s="233"/>
      <c r="BD390" s="233"/>
      <c r="BE390" s="233"/>
      <c r="BF390" s="233"/>
      <c r="BG390" s="233"/>
      <c r="BH390" s="233"/>
      <c r="BI390" s="233"/>
      <c r="BJ390" s="233"/>
      <c r="BK390" s="233"/>
      <c r="BL390" s="233"/>
      <c r="BM390" s="233"/>
      <c r="BN390" s="233"/>
      <c r="BO390" s="233"/>
      <c r="BP390" s="233"/>
      <c r="BQ390" s="233"/>
      <c r="BR390" s="233"/>
      <c r="BS390" s="233"/>
      <c r="BT390" s="233"/>
      <c r="BU390" s="233"/>
      <c r="BV390" s="233"/>
      <c r="BW390" s="233"/>
      <c r="BX390" s="233"/>
      <c r="BY390" s="233"/>
      <c r="BZ390" s="233"/>
      <c r="CA390" s="233"/>
      <c r="CB390" s="233"/>
      <c r="CC390" s="233"/>
      <c r="CD390" s="233"/>
      <c r="CE390" s="233"/>
      <c r="CF390" s="233"/>
      <c r="CG390" s="233"/>
      <c r="CH390" s="233"/>
      <c r="CI390" s="233"/>
      <c r="CJ390" s="233"/>
      <c r="CK390" s="233"/>
      <c r="CL390" s="233"/>
      <c r="CM390" s="233"/>
      <c r="CN390" s="233"/>
      <c r="CO390" s="233"/>
      <c r="CP390" s="233"/>
    </row>
    <row r="391" spans="1:94" ht="18" x14ac:dyDescent="0.25">
      <c r="A391" s="233"/>
      <c r="B391" s="336" t="s">
        <v>483</v>
      </c>
      <c r="C391" s="336" t="s">
        <v>493</v>
      </c>
      <c r="D391" s="336">
        <v>19</v>
      </c>
      <c r="E391" s="336">
        <v>67.64</v>
      </c>
      <c r="F391" s="336"/>
      <c r="G391" s="233">
        <v>19</v>
      </c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3"/>
      <c r="Z391" s="233"/>
      <c r="AA391" s="233"/>
      <c r="AB391" s="233"/>
      <c r="AC391" s="233"/>
      <c r="AD391" s="233"/>
      <c r="AE391" s="233"/>
      <c r="AF391" s="233"/>
      <c r="AG391" s="233"/>
      <c r="AH391" s="233"/>
      <c r="AI391" s="233"/>
      <c r="AJ391" s="233"/>
      <c r="AK391" s="233"/>
      <c r="AL391" s="233"/>
      <c r="AM391" s="233"/>
      <c r="AN391" s="233"/>
      <c r="AO391" s="233"/>
      <c r="AP391" s="233"/>
      <c r="AQ391" s="233"/>
      <c r="AR391" s="233"/>
      <c r="AS391" s="233"/>
      <c r="AT391" s="233"/>
      <c r="AU391" s="233"/>
      <c r="AV391" s="233"/>
      <c r="AW391" s="233"/>
      <c r="AX391" s="233"/>
      <c r="AY391" s="233"/>
      <c r="AZ391" s="233"/>
      <c r="BA391" s="233"/>
      <c r="BB391" s="233"/>
      <c r="BC391" s="233"/>
      <c r="BD391" s="233"/>
      <c r="BE391" s="233"/>
      <c r="BF391" s="233"/>
      <c r="BG391" s="233"/>
      <c r="BH391" s="233"/>
      <c r="BI391" s="233"/>
      <c r="BJ391" s="233"/>
      <c r="BK391" s="233"/>
      <c r="BL391" s="233"/>
      <c r="BM391" s="233"/>
      <c r="BN391" s="233"/>
      <c r="BO391" s="233"/>
      <c r="BP391" s="233"/>
      <c r="BQ391" s="233"/>
      <c r="BR391" s="233"/>
      <c r="BS391" s="233"/>
      <c r="BT391" s="233"/>
      <c r="BU391" s="233"/>
      <c r="BV391" s="233"/>
      <c r="BW391" s="233"/>
      <c r="BX391" s="233"/>
      <c r="BY391" s="233"/>
      <c r="BZ391" s="233"/>
      <c r="CA391" s="233"/>
      <c r="CB391" s="233"/>
      <c r="CC391" s="233"/>
      <c r="CD391" s="233"/>
      <c r="CE391" s="233"/>
      <c r="CF391" s="233"/>
      <c r="CG391" s="233"/>
      <c r="CH391" s="233"/>
      <c r="CI391" s="233"/>
      <c r="CJ391" s="233"/>
      <c r="CK391" s="233"/>
      <c r="CL391" s="233"/>
      <c r="CM391" s="233"/>
      <c r="CN391" s="233"/>
      <c r="CO391" s="233"/>
      <c r="CP391" s="233"/>
    </row>
    <row r="392" spans="1:94" ht="18" x14ac:dyDescent="0.25">
      <c r="A392" s="233"/>
      <c r="B392" s="336" t="s">
        <v>485</v>
      </c>
      <c r="C392" s="336" t="s">
        <v>493</v>
      </c>
      <c r="D392" s="336">
        <v>15</v>
      </c>
      <c r="E392" s="336">
        <v>53.4</v>
      </c>
      <c r="F392" s="336"/>
      <c r="G392" s="233">
        <v>15</v>
      </c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33"/>
      <c r="Z392" s="233"/>
      <c r="AA392" s="233"/>
      <c r="AB392" s="233"/>
      <c r="AC392" s="233"/>
      <c r="AD392" s="233"/>
      <c r="AE392" s="233"/>
      <c r="AF392" s="233"/>
      <c r="AG392" s="233"/>
      <c r="AH392" s="233"/>
      <c r="AI392" s="233"/>
      <c r="AJ392" s="233"/>
      <c r="AK392" s="233"/>
      <c r="AL392" s="233"/>
      <c r="AM392" s="233"/>
      <c r="AN392" s="233"/>
      <c r="AO392" s="233"/>
      <c r="AP392" s="233"/>
      <c r="AQ392" s="233"/>
      <c r="AR392" s="233"/>
      <c r="AS392" s="233"/>
      <c r="AT392" s="233"/>
      <c r="AU392" s="233"/>
      <c r="AV392" s="233"/>
      <c r="AW392" s="233"/>
      <c r="AX392" s="233"/>
      <c r="AY392" s="233"/>
      <c r="AZ392" s="233"/>
      <c r="BA392" s="233"/>
      <c r="BB392" s="233"/>
      <c r="BC392" s="233"/>
      <c r="BD392" s="233"/>
      <c r="BE392" s="233"/>
      <c r="BF392" s="233"/>
      <c r="BG392" s="233"/>
      <c r="BH392" s="233"/>
      <c r="BI392" s="233"/>
      <c r="BJ392" s="233"/>
      <c r="BK392" s="233"/>
      <c r="BL392" s="233"/>
      <c r="BM392" s="233"/>
      <c r="BN392" s="233"/>
      <c r="BO392" s="233"/>
      <c r="BP392" s="233"/>
      <c r="BQ392" s="233"/>
      <c r="BR392" s="233"/>
      <c r="BS392" s="233"/>
      <c r="BT392" s="233"/>
      <c r="BU392" s="233"/>
      <c r="BV392" s="233"/>
      <c r="BW392" s="233"/>
      <c r="BX392" s="233"/>
      <c r="BY392" s="233"/>
      <c r="BZ392" s="233"/>
      <c r="CA392" s="233"/>
      <c r="CB392" s="233"/>
      <c r="CC392" s="233"/>
      <c r="CD392" s="233"/>
      <c r="CE392" s="233"/>
      <c r="CF392" s="233"/>
      <c r="CG392" s="233"/>
      <c r="CH392" s="233"/>
      <c r="CI392" s="233"/>
      <c r="CJ392" s="233"/>
      <c r="CK392" s="233"/>
      <c r="CL392" s="233"/>
      <c r="CM392" s="233"/>
      <c r="CN392" s="233"/>
      <c r="CO392" s="233"/>
      <c r="CP392" s="233"/>
    </row>
    <row r="393" spans="1:94" ht="18" x14ac:dyDescent="0.25">
      <c r="A393" s="233"/>
      <c r="B393" s="336" t="s">
        <v>484</v>
      </c>
      <c r="C393" s="336" t="s">
        <v>493</v>
      </c>
      <c r="D393" s="336">
        <v>0</v>
      </c>
      <c r="E393" s="336">
        <v>0</v>
      </c>
      <c r="F393" s="336"/>
      <c r="G393" s="233">
        <v>0</v>
      </c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  <c r="V393" s="233"/>
      <c r="W393" s="233"/>
      <c r="X393" s="233"/>
      <c r="Y393" s="233"/>
      <c r="Z393" s="233"/>
      <c r="AA393" s="233"/>
      <c r="AB393" s="233"/>
      <c r="AC393" s="233"/>
      <c r="AD393" s="233"/>
      <c r="AE393" s="233"/>
      <c r="AF393" s="233"/>
      <c r="AG393" s="233"/>
      <c r="AH393" s="233"/>
      <c r="AI393" s="233"/>
      <c r="AJ393" s="233"/>
      <c r="AK393" s="233"/>
      <c r="AL393" s="233"/>
      <c r="AM393" s="233"/>
      <c r="AN393" s="233"/>
      <c r="AO393" s="233"/>
      <c r="AP393" s="233"/>
      <c r="AQ393" s="233"/>
      <c r="AR393" s="233"/>
      <c r="AS393" s="233"/>
      <c r="AT393" s="233"/>
      <c r="AU393" s="233"/>
      <c r="AV393" s="233"/>
      <c r="AW393" s="233"/>
      <c r="AX393" s="233"/>
      <c r="AY393" s="233"/>
      <c r="AZ393" s="233"/>
      <c r="BA393" s="233"/>
      <c r="BB393" s="233"/>
      <c r="BC393" s="233"/>
      <c r="BD393" s="233"/>
      <c r="BE393" s="233"/>
      <c r="BF393" s="233"/>
      <c r="BG393" s="233"/>
      <c r="BH393" s="233"/>
      <c r="BI393" s="233"/>
      <c r="BJ393" s="233"/>
      <c r="BK393" s="233"/>
      <c r="BL393" s="233"/>
      <c r="BM393" s="233"/>
      <c r="BN393" s="233"/>
      <c r="BO393" s="233"/>
      <c r="BP393" s="233"/>
      <c r="BQ393" s="233"/>
      <c r="BR393" s="233"/>
      <c r="BS393" s="233"/>
      <c r="BT393" s="233"/>
      <c r="BU393" s="233"/>
      <c r="BV393" s="233"/>
      <c r="BW393" s="233"/>
      <c r="BX393" s="233"/>
      <c r="BY393" s="233"/>
      <c r="BZ393" s="233"/>
      <c r="CA393" s="233"/>
      <c r="CB393" s="233"/>
      <c r="CC393" s="233"/>
      <c r="CD393" s="233"/>
      <c r="CE393" s="233"/>
      <c r="CF393" s="233"/>
      <c r="CG393" s="233"/>
      <c r="CH393" s="233"/>
      <c r="CI393" s="233"/>
      <c r="CJ393" s="233"/>
      <c r="CK393" s="233"/>
      <c r="CL393" s="233"/>
      <c r="CM393" s="233"/>
      <c r="CN393" s="233"/>
      <c r="CO393" s="233"/>
      <c r="CP393" s="233"/>
    </row>
    <row r="394" spans="1:94" ht="17.45" customHeight="1" x14ac:dyDescent="0.25">
      <c r="A394" s="233"/>
      <c r="B394" s="336" t="s">
        <v>480</v>
      </c>
      <c r="C394" s="336" t="s">
        <v>493</v>
      </c>
      <c r="D394" s="336"/>
      <c r="E394" s="336">
        <v>11.32</v>
      </c>
      <c r="F394" s="336">
        <v>1</v>
      </c>
      <c r="G394" s="233">
        <v>1</v>
      </c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  <c r="V394" s="233"/>
      <c r="W394" s="233"/>
      <c r="X394" s="233"/>
      <c r="Y394" s="233"/>
      <c r="Z394" s="233"/>
      <c r="AA394" s="233"/>
      <c r="AB394" s="233"/>
      <c r="AC394" s="233"/>
      <c r="AD394" s="233"/>
      <c r="AE394" s="233"/>
      <c r="AF394" s="233"/>
      <c r="AG394" s="233"/>
      <c r="AH394" s="233"/>
      <c r="AI394" s="233"/>
      <c r="AJ394" s="233"/>
      <c r="AK394" s="233"/>
      <c r="AL394" s="233"/>
      <c r="AM394" s="233"/>
      <c r="AN394" s="233"/>
      <c r="AO394" s="233"/>
      <c r="AP394" s="233"/>
      <c r="AQ394" s="233"/>
      <c r="AR394" s="233"/>
      <c r="AS394" s="233"/>
      <c r="AT394" s="233"/>
      <c r="AU394" s="233"/>
      <c r="AV394" s="233"/>
      <c r="AW394" s="233"/>
      <c r="AX394" s="233"/>
      <c r="AY394" s="233"/>
      <c r="AZ394" s="233"/>
      <c r="BA394" s="233"/>
      <c r="BB394" s="233"/>
      <c r="BC394" s="233"/>
      <c r="BD394" s="233"/>
      <c r="BE394" s="233"/>
      <c r="BF394" s="233"/>
      <c r="BG394" s="233"/>
      <c r="BH394" s="233"/>
      <c r="BI394" s="233"/>
      <c r="BJ394" s="233"/>
      <c r="BK394" s="233"/>
      <c r="BL394" s="233"/>
      <c r="BM394" s="233"/>
      <c r="BN394" s="233"/>
      <c r="BO394" s="233"/>
      <c r="BP394" s="233"/>
      <c r="BQ394" s="233"/>
      <c r="BR394" s="233"/>
      <c r="BS394" s="233"/>
      <c r="BT394" s="233"/>
      <c r="BU394" s="233"/>
      <c r="BV394" s="233"/>
      <c r="BW394" s="233"/>
      <c r="BX394" s="233"/>
      <c r="BY394" s="233"/>
      <c r="BZ394" s="233"/>
      <c r="CA394" s="233"/>
      <c r="CB394" s="233"/>
      <c r="CC394" s="233"/>
      <c r="CD394" s="233"/>
      <c r="CE394" s="233"/>
      <c r="CF394" s="233"/>
      <c r="CG394" s="233"/>
      <c r="CH394" s="233"/>
      <c r="CI394" s="233"/>
      <c r="CJ394" s="233"/>
      <c r="CK394" s="233"/>
      <c r="CL394" s="233"/>
      <c r="CM394" s="233"/>
      <c r="CN394" s="233"/>
      <c r="CO394" s="233"/>
      <c r="CP394" s="233"/>
    </row>
    <row r="395" spans="1:94" ht="17.45" customHeight="1" x14ac:dyDescent="0.25">
      <c r="A395" s="233"/>
      <c r="B395" s="336" t="s">
        <v>474</v>
      </c>
      <c r="C395" s="336" t="s">
        <v>493</v>
      </c>
      <c r="D395" s="336"/>
      <c r="E395" s="336">
        <v>8.24</v>
      </c>
      <c r="F395" s="336">
        <v>4</v>
      </c>
      <c r="G395" s="233">
        <v>4</v>
      </c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  <c r="V395" s="233"/>
      <c r="W395" s="233"/>
      <c r="X395" s="233"/>
      <c r="Y395" s="233"/>
      <c r="Z395" s="233"/>
      <c r="AA395" s="233"/>
      <c r="AB395" s="233"/>
      <c r="AC395" s="233"/>
      <c r="AD395" s="233"/>
      <c r="AE395" s="233"/>
      <c r="AF395" s="233"/>
      <c r="AG395" s="233"/>
      <c r="AH395" s="233"/>
      <c r="AI395" s="233"/>
      <c r="AJ395" s="233"/>
      <c r="AK395" s="233"/>
      <c r="AL395" s="233"/>
      <c r="AM395" s="233"/>
      <c r="AN395" s="233"/>
      <c r="AO395" s="233"/>
      <c r="AP395" s="233"/>
      <c r="AQ395" s="233"/>
      <c r="AR395" s="233"/>
      <c r="AS395" s="233"/>
      <c r="AT395" s="233"/>
      <c r="AU395" s="233"/>
      <c r="AV395" s="233"/>
      <c r="AW395" s="233"/>
      <c r="AX395" s="233"/>
      <c r="AY395" s="233"/>
      <c r="AZ395" s="233"/>
      <c r="BA395" s="233"/>
      <c r="BB395" s="233"/>
      <c r="BC395" s="233"/>
      <c r="BD395" s="233"/>
      <c r="BE395" s="233"/>
      <c r="BF395" s="233"/>
      <c r="BG395" s="233"/>
      <c r="BH395" s="233"/>
      <c r="BI395" s="233"/>
      <c r="BJ395" s="233"/>
      <c r="BK395" s="233"/>
      <c r="BL395" s="233"/>
      <c r="BM395" s="233"/>
      <c r="BN395" s="233"/>
      <c r="BO395" s="233"/>
      <c r="BP395" s="233"/>
      <c r="BQ395" s="233"/>
      <c r="BR395" s="233"/>
      <c r="BS395" s="233"/>
      <c r="BT395" s="233"/>
      <c r="BU395" s="233"/>
      <c r="BV395" s="233"/>
      <c r="BW395" s="233"/>
      <c r="BX395" s="233"/>
      <c r="BY395" s="233"/>
      <c r="BZ395" s="233"/>
      <c r="CA395" s="233"/>
      <c r="CB395" s="233"/>
      <c r="CC395" s="233"/>
      <c r="CD395" s="233"/>
      <c r="CE395" s="233"/>
      <c r="CF395" s="233"/>
      <c r="CG395" s="233"/>
      <c r="CH395" s="233"/>
      <c r="CI395" s="233"/>
      <c r="CJ395" s="233"/>
      <c r="CK395" s="233"/>
      <c r="CL395" s="233"/>
      <c r="CM395" s="233"/>
      <c r="CN395" s="233"/>
      <c r="CO395" s="233"/>
      <c r="CP395" s="233"/>
    </row>
    <row r="396" spans="1:94" ht="17.45" customHeight="1" x14ac:dyDescent="0.25">
      <c r="A396" s="233"/>
      <c r="B396" s="336" t="s">
        <v>480</v>
      </c>
      <c r="C396" s="336" t="s">
        <v>493</v>
      </c>
      <c r="D396" s="336"/>
      <c r="E396" s="336">
        <v>11.32</v>
      </c>
      <c r="F396" s="336">
        <v>1</v>
      </c>
      <c r="G396" s="233">
        <v>1</v>
      </c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  <c r="V396" s="233"/>
      <c r="W396" s="233"/>
      <c r="X396" s="233"/>
      <c r="Y396" s="233"/>
      <c r="Z396" s="233"/>
      <c r="AA396" s="233"/>
      <c r="AB396" s="233"/>
      <c r="AC396" s="233"/>
      <c r="AD396" s="233"/>
      <c r="AE396" s="233"/>
      <c r="AF396" s="233"/>
      <c r="AG396" s="233"/>
      <c r="AH396" s="233"/>
      <c r="AI396" s="233"/>
      <c r="AJ396" s="233"/>
      <c r="AK396" s="233"/>
      <c r="AL396" s="233"/>
      <c r="AM396" s="233"/>
      <c r="AN396" s="233"/>
      <c r="AO396" s="233"/>
      <c r="AP396" s="233"/>
      <c r="AQ396" s="233"/>
      <c r="AR396" s="233"/>
      <c r="AS396" s="233"/>
      <c r="AT396" s="233"/>
      <c r="AU396" s="233"/>
      <c r="AV396" s="233"/>
      <c r="AW396" s="233"/>
      <c r="AX396" s="233"/>
      <c r="AY396" s="233"/>
      <c r="AZ396" s="233"/>
      <c r="BA396" s="233"/>
      <c r="BB396" s="233"/>
      <c r="BC396" s="233"/>
      <c r="BD396" s="233"/>
      <c r="BE396" s="233"/>
      <c r="BF396" s="233"/>
      <c r="BG396" s="233"/>
      <c r="BH396" s="233"/>
      <c r="BI396" s="233"/>
      <c r="BJ396" s="233"/>
      <c r="BK396" s="233"/>
      <c r="BL396" s="233"/>
      <c r="BM396" s="233"/>
      <c r="BN396" s="233"/>
      <c r="BO396" s="233"/>
      <c r="BP396" s="233"/>
      <c r="BQ396" s="233"/>
      <c r="BR396" s="233"/>
      <c r="BS396" s="233"/>
      <c r="BT396" s="233"/>
      <c r="BU396" s="233"/>
      <c r="BV396" s="233"/>
      <c r="BW396" s="233"/>
      <c r="BX396" s="233"/>
      <c r="BY396" s="233"/>
      <c r="BZ396" s="233"/>
      <c r="CA396" s="233"/>
      <c r="CB396" s="233"/>
      <c r="CC396" s="233"/>
      <c r="CD396" s="233"/>
      <c r="CE396" s="233"/>
      <c r="CF396" s="233"/>
      <c r="CG396" s="233"/>
      <c r="CH396" s="233"/>
      <c r="CI396" s="233"/>
      <c r="CJ396" s="233"/>
      <c r="CK396" s="233"/>
      <c r="CL396" s="233"/>
      <c r="CM396" s="233"/>
      <c r="CN396" s="233"/>
      <c r="CO396" s="233"/>
      <c r="CP396" s="233"/>
    </row>
    <row r="397" spans="1:94" ht="17.45" customHeight="1" x14ac:dyDescent="0.25">
      <c r="A397" s="233"/>
      <c r="B397" s="336" t="s">
        <v>486</v>
      </c>
      <c r="C397" s="336" t="s">
        <v>493</v>
      </c>
      <c r="D397" s="336">
        <v>6</v>
      </c>
      <c r="E397" s="336">
        <v>22.38</v>
      </c>
      <c r="F397" s="336"/>
      <c r="G397" s="233">
        <v>6</v>
      </c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  <c r="V397" s="233"/>
      <c r="W397" s="233"/>
      <c r="X397" s="233"/>
      <c r="Y397" s="233"/>
      <c r="Z397" s="233"/>
      <c r="AA397" s="233"/>
      <c r="AB397" s="233"/>
      <c r="AC397" s="233"/>
      <c r="AD397" s="233"/>
      <c r="AE397" s="233"/>
      <c r="AF397" s="233"/>
      <c r="AG397" s="233"/>
      <c r="AH397" s="233"/>
      <c r="AI397" s="233"/>
      <c r="AJ397" s="233"/>
      <c r="AK397" s="233"/>
      <c r="AL397" s="233"/>
      <c r="AM397" s="233"/>
      <c r="AN397" s="233"/>
      <c r="AO397" s="233"/>
      <c r="AP397" s="233"/>
      <c r="AQ397" s="233"/>
      <c r="AR397" s="233"/>
      <c r="AS397" s="233"/>
      <c r="AT397" s="233"/>
      <c r="AU397" s="233"/>
      <c r="AV397" s="233"/>
      <c r="AW397" s="233"/>
      <c r="AX397" s="233"/>
      <c r="AY397" s="233"/>
      <c r="AZ397" s="233"/>
      <c r="BA397" s="233"/>
      <c r="BB397" s="233"/>
      <c r="BC397" s="233"/>
      <c r="BD397" s="233"/>
      <c r="BE397" s="233"/>
      <c r="BF397" s="233"/>
      <c r="BG397" s="233"/>
      <c r="BH397" s="233"/>
      <c r="BI397" s="233"/>
      <c r="BJ397" s="233"/>
      <c r="BK397" s="233"/>
      <c r="BL397" s="233"/>
      <c r="BM397" s="233"/>
      <c r="BN397" s="233"/>
      <c r="BO397" s="233"/>
      <c r="BP397" s="233"/>
      <c r="BQ397" s="233"/>
      <c r="BR397" s="233"/>
      <c r="BS397" s="233"/>
      <c r="BT397" s="233"/>
      <c r="BU397" s="233"/>
      <c r="BV397" s="233"/>
      <c r="BW397" s="233"/>
      <c r="BX397" s="233"/>
      <c r="BY397" s="233"/>
      <c r="BZ397" s="233"/>
      <c r="CA397" s="233"/>
      <c r="CB397" s="233"/>
      <c r="CC397" s="233"/>
      <c r="CD397" s="233"/>
      <c r="CE397" s="233"/>
      <c r="CF397" s="233"/>
      <c r="CG397" s="233"/>
      <c r="CH397" s="233"/>
      <c r="CI397" s="233"/>
      <c r="CJ397" s="233"/>
      <c r="CK397" s="233"/>
      <c r="CL397" s="233"/>
      <c r="CM397" s="233"/>
      <c r="CN397" s="233"/>
      <c r="CO397" s="233"/>
      <c r="CP397" s="233"/>
    </row>
    <row r="398" spans="1:94" ht="18" x14ac:dyDescent="0.25">
      <c r="A398" s="233"/>
      <c r="B398" s="336" t="s">
        <v>485</v>
      </c>
      <c r="C398" s="336" t="s">
        <v>493</v>
      </c>
      <c r="D398" s="336">
        <v>4</v>
      </c>
      <c r="E398" s="336">
        <v>14.24</v>
      </c>
      <c r="F398" s="336"/>
      <c r="G398" s="233">
        <v>4</v>
      </c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  <c r="V398" s="233"/>
      <c r="W398" s="233"/>
      <c r="X398" s="233"/>
      <c r="Y398" s="233"/>
      <c r="Z398" s="233"/>
      <c r="AA398" s="233"/>
      <c r="AB398" s="233"/>
      <c r="AC398" s="233"/>
      <c r="AD398" s="233"/>
      <c r="AE398" s="233"/>
      <c r="AF398" s="233"/>
      <c r="AG398" s="233"/>
      <c r="AH398" s="233"/>
      <c r="AI398" s="233"/>
      <c r="AJ398" s="233"/>
      <c r="AK398" s="233"/>
      <c r="AL398" s="233"/>
      <c r="AM398" s="233"/>
      <c r="AN398" s="233"/>
      <c r="AO398" s="233"/>
      <c r="AP398" s="233"/>
      <c r="AQ398" s="233"/>
      <c r="AR398" s="233"/>
      <c r="AS398" s="233"/>
      <c r="AT398" s="233"/>
      <c r="AU398" s="233"/>
      <c r="AV398" s="233"/>
      <c r="AW398" s="233"/>
      <c r="AX398" s="233"/>
      <c r="AY398" s="233"/>
      <c r="AZ398" s="233"/>
      <c r="BA398" s="233"/>
      <c r="BB398" s="233"/>
      <c r="BC398" s="233"/>
      <c r="BD398" s="233"/>
      <c r="BE398" s="233"/>
      <c r="BF398" s="233"/>
      <c r="BG398" s="233"/>
      <c r="BH398" s="233"/>
      <c r="BI398" s="233"/>
      <c r="BJ398" s="233"/>
      <c r="BK398" s="233"/>
      <c r="BL398" s="233"/>
      <c r="BM398" s="233"/>
      <c r="BN398" s="233"/>
      <c r="BO398" s="233"/>
      <c r="BP398" s="233"/>
      <c r="BQ398" s="233"/>
      <c r="BR398" s="233"/>
      <c r="BS398" s="233"/>
      <c r="BT398" s="233"/>
      <c r="BU398" s="233"/>
      <c r="BV398" s="233"/>
      <c r="BW398" s="233"/>
      <c r="BX398" s="233"/>
      <c r="BY398" s="233"/>
      <c r="BZ398" s="233"/>
      <c r="CA398" s="233"/>
      <c r="CB398" s="233"/>
      <c r="CC398" s="233"/>
      <c r="CD398" s="233"/>
      <c r="CE398" s="233"/>
      <c r="CF398" s="233"/>
      <c r="CG398" s="233"/>
      <c r="CH398" s="233"/>
      <c r="CI398" s="233"/>
      <c r="CJ398" s="233"/>
      <c r="CK398" s="233"/>
      <c r="CL398" s="233"/>
      <c r="CM398" s="233"/>
      <c r="CN398" s="233"/>
      <c r="CO398" s="233"/>
      <c r="CP398" s="233"/>
    </row>
    <row r="399" spans="1:94" ht="18" x14ac:dyDescent="0.25">
      <c r="A399" s="233"/>
      <c r="B399" s="336" t="s">
        <v>487</v>
      </c>
      <c r="C399" s="336" t="s">
        <v>493</v>
      </c>
      <c r="D399" s="336">
        <v>4</v>
      </c>
      <c r="E399" s="336">
        <v>14.24</v>
      </c>
      <c r="F399" s="336"/>
      <c r="G399" s="233">
        <v>4</v>
      </c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  <c r="V399" s="233"/>
      <c r="W399" s="233"/>
      <c r="X399" s="233"/>
      <c r="Y399" s="233"/>
      <c r="Z399" s="233"/>
      <c r="AA399" s="233"/>
      <c r="AB399" s="233"/>
      <c r="AC399" s="233"/>
      <c r="AD399" s="233"/>
      <c r="AE399" s="233"/>
      <c r="AF399" s="233"/>
      <c r="AG399" s="233"/>
      <c r="AH399" s="233"/>
      <c r="AI399" s="233"/>
      <c r="AJ399" s="233"/>
      <c r="AK399" s="233"/>
      <c r="AL399" s="233"/>
      <c r="AM399" s="233"/>
      <c r="AN399" s="233"/>
      <c r="AO399" s="233"/>
      <c r="AP399" s="233"/>
      <c r="AQ399" s="233"/>
      <c r="AR399" s="233"/>
      <c r="AS399" s="233"/>
      <c r="AT399" s="233"/>
      <c r="AU399" s="233"/>
      <c r="AV399" s="233"/>
      <c r="AW399" s="233"/>
      <c r="AX399" s="233"/>
      <c r="AY399" s="233"/>
      <c r="AZ399" s="233"/>
      <c r="BA399" s="233"/>
      <c r="BB399" s="233"/>
      <c r="BC399" s="233"/>
      <c r="BD399" s="233"/>
      <c r="BE399" s="233"/>
      <c r="BF399" s="233"/>
      <c r="BG399" s="233"/>
      <c r="BH399" s="233"/>
      <c r="BI399" s="233"/>
      <c r="BJ399" s="233"/>
      <c r="BK399" s="233"/>
      <c r="BL399" s="233"/>
      <c r="BM399" s="233"/>
      <c r="BN399" s="233"/>
      <c r="BO399" s="233"/>
      <c r="BP399" s="233"/>
      <c r="BQ399" s="233"/>
      <c r="BR399" s="233"/>
      <c r="BS399" s="233"/>
      <c r="BT399" s="233"/>
      <c r="BU399" s="233"/>
      <c r="BV399" s="233"/>
      <c r="BW399" s="233"/>
      <c r="BX399" s="233"/>
      <c r="BY399" s="233"/>
      <c r="BZ399" s="233"/>
      <c r="CA399" s="233"/>
      <c r="CB399" s="233"/>
      <c r="CC399" s="233"/>
      <c r="CD399" s="233"/>
      <c r="CE399" s="233"/>
      <c r="CF399" s="233"/>
      <c r="CG399" s="233"/>
      <c r="CH399" s="233"/>
      <c r="CI399" s="233"/>
      <c r="CJ399" s="233"/>
      <c r="CK399" s="233"/>
      <c r="CL399" s="233"/>
      <c r="CM399" s="233"/>
      <c r="CN399" s="233"/>
      <c r="CO399" s="233"/>
      <c r="CP399" s="233"/>
    </row>
    <row r="400" spans="1:94" ht="18" x14ac:dyDescent="0.25">
      <c r="B400" s="231" t="s">
        <v>483</v>
      </c>
      <c r="C400" s="231" t="s">
        <v>493</v>
      </c>
      <c r="D400" s="231">
        <v>11</v>
      </c>
      <c r="E400" s="231">
        <v>39.159999999999997</v>
      </c>
      <c r="F400" s="231"/>
      <c r="G400" s="96">
        <v>11</v>
      </c>
    </row>
    <row r="401" spans="2:7" ht="17.45" customHeight="1" x14ac:dyDescent="0.25">
      <c r="B401" s="231" t="s">
        <v>488</v>
      </c>
      <c r="C401" s="231" t="s">
        <v>493</v>
      </c>
      <c r="D401" s="231"/>
      <c r="E401" s="231">
        <v>152.68</v>
      </c>
      <c r="F401" s="231"/>
      <c r="G401" s="96">
        <v>44</v>
      </c>
    </row>
    <row r="402" spans="2:7" ht="17.45" customHeight="1" x14ac:dyDescent="0.25">
      <c r="B402" s="231" t="s">
        <v>486</v>
      </c>
      <c r="C402" s="231" t="s">
        <v>493</v>
      </c>
      <c r="D402" s="231">
        <v>19</v>
      </c>
      <c r="E402" s="231">
        <v>70.87</v>
      </c>
      <c r="F402" s="231"/>
      <c r="G402" s="96">
        <v>19</v>
      </c>
    </row>
    <row r="403" spans="2:7" ht="18" x14ac:dyDescent="0.25">
      <c r="B403" s="231" t="s">
        <v>485</v>
      </c>
      <c r="C403" s="231" t="s">
        <v>493</v>
      </c>
      <c r="D403" s="231">
        <v>1</v>
      </c>
      <c r="E403" s="231">
        <v>3.56</v>
      </c>
      <c r="F403" s="231"/>
      <c r="G403" s="96">
        <v>1</v>
      </c>
    </row>
    <row r="404" spans="2:7" ht="18" x14ac:dyDescent="0.25">
      <c r="B404" s="231" t="s">
        <v>487</v>
      </c>
      <c r="C404" s="231" t="s">
        <v>493</v>
      </c>
      <c r="D404" s="231">
        <v>6</v>
      </c>
      <c r="E404" s="231">
        <v>21.36</v>
      </c>
      <c r="F404" s="231"/>
      <c r="G404" s="96">
        <v>6</v>
      </c>
    </row>
    <row r="405" spans="2:7" ht="17.45" customHeight="1" x14ac:dyDescent="0.25">
      <c r="B405" s="231" t="s">
        <v>478</v>
      </c>
      <c r="C405" s="231" t="s">
        <v>493</v>
      </c>
      <c r="D405" s="231">
        <v>10</v>
      </c>
      <c r="E405" s="231">
        <v>34.700000000000003</v>
      </c>
      <c r="F405" s="231"/>
      <c r="G405" s="96">
        <v>10</v>
      </c>
    </row>
    <row r="406" spans="2:7" ht="17.45" customHeight="1" x14ac:dyDescent="0.25">
      <c r="B406" s="231" t="s">
        <v>482</v>
      </c>
      <c r="C406" s="231" t="s">
        <v>493</v>
      </c>
      <c r="D406" s="231">
        <v>4</v>
      </c>
      <c r="E406" s="231">
        <v>14.92</v>
      </c>
      <c r="F406" s="231"/>
      <c r="G406" s="96">
        <v>4</v>
      </c>
    </row>
    <row r="407" spans="2:7" ht="18" x14ac:dyDescent="0.25">
      <c r="B407" s="231" t="s">
        <v>484</v>
      </c>
      <c r="C407" s="231" t="s">
        <v>493</v>
      </c>
      <c r="D407" s="231">
        <v>55</v>
      </c>
      <c r="E407" s="231">
        <v>195.8</v>
      </c>
      <c r="F407" s="231"/>
      <c r="G407" s="96">
        <v>55</v>
      </c>
    </row>
    <row r="408" spans="2:7" ht="18" x14ac:dyDescent="0.25">
      <c r="B408" s="231" t="s">
        <v>483</v>
      </c>
      <c r="C408" s="231" t="s">
        <v>492</v>
      </c>
      <c r="D408" s="231">
        <v>39</v>
      </c>
      <c r="E408" s="231">
        <v>138.84</v>
      </c>
      <c r="F408" s="231"/>
      <c r="G408" s="96">
        <v>39</v>
      </c>
    </row>
    <row r="409" spans="2:7" ht="17.45" customHeight="1" x14ac:dyDescent="0.25">
      <c r="B409" s="231" t="s">
        <v>488</v>
      </c>
      <c r="C409" s="231" t="s">
        <v>493</v>
      </c>
      <c r="D409" s="231"/>
      <c r="E409" s="231">
        <v>20.82</v>
      </c>
      <c r="F409" s="231"/>
      <c r="G409" s="96">
        <v>6</v>
      </c>
    </row>
    <row r="410" spans="2:7" ht="17.45" customHeight="1" x14ac:dyDescent="0.25">
      <c r="B410" s="231" t="s">
        <v>486</v>
      </c>
      <c r="C410" s="231" t="s">
        <v>493</v>
      </c>
      <c r="D410" s="231">
        <v>17</v>
      </c>
      <c r="E410" s="231">
        <v>63.41</v>
      </c>
      <c r="F410" s="231"/>
      <c r="G410" s="96">
        <v>17</v>
      </c>
    </row>
    <row r="411" spans="2:7" ht="18" x14ac:dyDescent="0.25">
      <c r="B411" s="231" t="s">
        <v>485</v>
      </c>
      <c r="C411" s="231" t="s">
        <v>493</v>
      </c>
      <c r="D411" s="231">
        <v>43</v>
      </c>
      <c r="E411" s="231">
        <v>153.08000000000001</v>
      </c>
      <c r="F411" s="231"/>
      <c r="G411" s="96">
        <v>43</v>
      </c>
    </row>
    <row r="412" spans="2:7" ht="18" x14ac:dyDescent="0.25">
      <c r="B412" s="231" t="s">
        <v>487</v>
      </c>
      <c r="C412" s="231" t="s">
        <v>493</v>
      </c>
      <c r="D412" s="231">
        <v>11</v>
      </c>
      <c r="E412" s="231">
        <v>39.159999999999997</v>
      </c>
      <c r="F412" s="231"/>
      <c r="G412" s="96">
        <v>11</v>
      </c>
    </row>
    <row r="413" spans="2:7" ht="17.45" customHeight="1" x14ac:dyDescent="0.25">
      <c r="B413" s="231" t="s">
        <v>482</v>
      </c>
      <c r="C413" s="231" t="s">
        <v>493</v>
      </c>
      <c r="D413" s="231">
        <v>6</v>
      </c>
      <c r="E413" s="231">
        <v>22.38</v>
      </c>
      <c r="F413" s="231"/>
      <c r="G413" s="96">
        <v>6</v>
      </c>
    </row>
    <row r="414" spans="2:7" ht="17.45" customHeight="1" x14ac:dyDescent="0.25">
      <c r="B414" s="231" t="s">
        <v>486</v>
      </c>
      <c r="C414" s="231" t="s">
        <v>493</v>
      </c>
      <c r="D414" s="231">
        <v>34</v>
      </c>
      <c r="E414" s="231">
        <v>126.82</v>
      </c>
      <c r="F414" s="231"/>
      <c r="G414" s="96">
        <v>34</v>
      </c>
    </row>
    <row r="415" spans="2:7" ht="18" x14ac:dyDescent="0.25">
      <c r="B415" s="231" t="s">
        <v>485</v>
      </c>
      <c r="C415" s="231" t="s">
        <v>493</v>
      </c>
      <c r="D415" s="231">
        <v>2</v>
      </c>
      <c r="E415" s="231">
        <v>7.12</v>
      </c>
      <c r="F415" s="231"/>
      <c r="G415" s="96">
        <v>2</v>
      </c>
    </row>
    <row r="416" spans="2:7" ht="18" x14ac:dyDescent="0.25">
      <c r="B416" s="231" t="s">
        <v>487</v>
      </c>
      <c r="C416" s="231" t="s">
        <v>493</v>
      </c>
      <c r="D416" s="231">
        <v>9</v>
      </c>
      <c r="E416" s="231">
        <v>32.04</v>
      </c>
      <c r="F416" s="231"/>
      <c r="G416" s="96">
        <v>9</v>
      </c>
    </row>
    <row r="417" spans="2:7" ht="17.45" customHeight="1" x14ac:dyDescent="0.25">
      <c r="B417" s="231" t="s">
        <v>488</v>
      </c>
      <c r="C417" s="231" t="s">
        <v>493</v>
      </c>
      <c r="D417" s="231"/>
      <c r="E417" s="231">
        <v>3.47</v>
      </c>
      <c r="F417" s="231"/>
      <c r="G417" s="96">
        <v>1</v>
      </c>
    </row>
    <row r="418" spans="2:7" ht="17.45" customHeight="1" x14ac:dyDescent="0.25">
      <c r="B418" s="231" t="s">
        <v>474</v>
      </c>
      <c r="C418" s="231" t="s">
        <v>493</v>
      </c>
      <c r="D418" s="231"/>
      <c r="E418" s="231">
        <v>2.06</v>
      </c>
      <c r="F418" s="231">
        <v>1</v>
      </c>
      <c r="G418" s="96">
        <v>1</v>
      </c>
    </row>
    <row r="419" spans="2:7" ht="17.45" customHeight="1" x14ac:dyDescent="0.25">
      <c r="B419" s="231" t="s">
        <v>481</v>
      </c>
      <c r="C419" s="231" t="s">
        <v>493</v>
      </c>
      <c r="D419" s="231"/>
      <c r="E419" s="231">
        <v>38.729999999999997</v>
      </c>
      <c r="F419" s="231">
        <v>3</v>
      </c>
      <c r="G419" s="96">
        <v>3</v>
      </c>
    </row>
    <row r="420" spans="2:7" ht="17.45" customHeight="1" x14ac:dyDescent="0.25">
      <c r="B420" s="231" t="s">
        <v>482</v>
      </c>
      <c r="C420" s="231" t="s">
        <v>493</v>
      </c>
      <c r="D420" s="231">
        <v>2</v>
      </c>
      <c r="E420" s="231">
        <v>7.46</v>
      </c>
      <c r="F420" s="231"/>
      <c r="G420" s="96">
        <v>2</v>
      </c>
    </row>
    <row r="421" spans="2:7" ht="18" x14ac:dyDescent="0.25">
      <c r="B421" s="231" t="s">
        <v>484</v>
      </c>
      <c r="C421" s="231" t="s">
        <v>493</v>
      </c>
      <c r="D421" s="231">
        <v>1</v>
      </c>
      <c r="E421" s="231">
        <v>3.56</v>
      </c>
      <c r="F421" s="231"/>
      <c r="G421" s="96">
        <v>1</v>
      </c>
    </row>
    <row r="422" spans="2:7" ht="18" x14ac:dyDescent="0.25">
      <c r="B422" s="231" t="s">
        <v>483</v>
      </c>
      <c r="C422" s="231" t="s">
        <v>493</v>
      </c>
      <c r="D422" s="231">
        <v>78</v>
      </c>
      <c r="E422" s="231">
        <v>277.68</v>
      </c>
      <c r="F422" s="231"/>
      <c r="G422" s="96">
        <v>78</v>
      </c>
    </row>
    <row r="423" spans="2:7" ht="17.45" customHeight="1" x14ac:dyDescent="0.25">
      <c r="B423" s="231" t="s">
        <v>486</v>
      </c>
      <c r="C423" s="231" t="s">
        <v>492</v>
      </c>
      <c r="D423" s="231">
        <v>4</v>
      </c>
      <c r="E423" s="231">
        <v>14.92</v>
      </c>
      <c r="F423" s="231"/>
      <c r="G423" s="96">
        <v>4</v>
      </c>
    </row>
    <row r="424" spans="2:7" ht="17.45" customHeight="1" x14ac:dyDescent="0.25">
      <c r="B424" s="231" t="s">
        <v>486</v>
      </c>
      <c r="C424" s="231" t="s">
        <v>493</v>
      </c>
      <c r="D424" s="231">
        <v>5</v>
      </c>
      <c r="E424" s="231">
        <v>18.649999999999999</v>
      </c>
      <c r="F424" s="231"/>
      <c r="G424" s="96">
        <v>5</v>
      </c>
    </row>
    <row r="425" spans="2:7" ht="18" x14ac:dyDescent="0.25">
      <c r="B425" s="231" t="s">
        <v>485</v>
      </c>
      <c r="C425" s="231" t="s">
        <v>493</v>
      </c>
      <c r="D425" s="231">
        <v>28</v>
      </c>
      <c r="E425" s="231">
        <v>99.68</v>
      </c>
      <c r="F425" s="231"/>
      <c r="G425" s="96">
        <v>28</v>
      </c>
    </row>
    <row r="426" spans="2:7" ht="18" x14ac:dyDescent="0.25">
      <c r="B426" s="231" t="s">
        <v>487</v>
      </c>
      <c r="C426" s="231" t="s">
        <v>493</v>
      </c>
      <c r="D426" s="231">
        <v>36</v>
      </c>
      <c r="E426" s="231">
        <v>128.16</v>
      </c>
      <c r="F426" s="231"/>
      <c r="G426" s="96">
        <v>36</v>
      </c>
    </row>
    <row r="427" spans="2:7" ht="17.45" customHeight="1" x14ac:dyDescent="0.25">
      <c r="B427" s="231" t="s">
        <v>480</v>
      </c>
      <c r="C427" s="231" t="s">
        <v>493</v>
      </c>
      <c r="D427" s="231"/>
      <c r="E427" s="231">
        <v>384.88</v>
      </c>
      <c r="F427" s="231">
        <v>34</v>
      </c>
      <c r="G427" s="96">
        <v>34</v>
      </c>
    </row>
    <row r="428" spans="2:7" ht="17.45" customHeight="1" x14ac:dyDescent="0.25">
      <c r="B428" s="231" t="s">
        <v>474</v>
      </c>
      <c r="C428" s="231" t="s">
        <v>492</v>
      </c>
      <c r="D428" s="231"/>
      <c r="E428" s="231">
        <v>0.55000000000000004</v>
      </c>
      <c r="F428" s="231">
        <v>1</v>
      </c>
      <c r="G428" s="96">
        <v>0</v>
      </c>
    </row>
    <row r="429" spans="2:7" ht="17.45" customHeight="1" x14ac:dyDescent="0.25">
      <c r="B429" s="231" t="s">
        <v>474</v>
      </c>
      <c r="C429" s="231" t="s">
        <v>493</v>
      </c>
      <c r="D429" s="231"/>
      <c r="E429" s="231">
        <v>867.52</v>
      </c>
      <c r="F429" s="231">
        <v>423</v>
      </c>
      <c r="G429" s="96">
        <v>421</v>
      </c>
    </row>
    <row r="430" spans="2:7" ht="17.45" customHeight="1" x14ac:dyDescent="0.25">
      <c r="B430" s="231" t="s">
        <v>480</v>
      </c>
      <c r="C430" s="231" t="s">
        <v>493</v>
      </c>
      <c r="D430" s="231"/>
      <c r="E430" s="231">
        <v>192.44</v>
      </c>
      <c r="F430" s="231">
        <v>17</v>
      </c>
      <c r="G430" s="96">
        <v>17</v>
      </c>
    </row>
    <row r="431" spans="2:7" ht="17.45" customHeight="1" x14ac:dyDescent="0.25">
      <c r="B431" s="231" t="s">
        <v>474</v>
      </c>
      <c r="C431" s="231" t="s">
        <v>492</v>
      </c>
      <c r="D431" s="231"/>
      <c r="E431" s="231">
        <v>2.06</v>
      </c>
      <c r="F431" s="231">
        <v>1</v>
      </c>
      <c r="G431" s="96">
        <v>1</v>
      </c>
    </row>
    <row r="432" spans="2:7" ht="17.45" customHeight="1" x14ac:dyDescent="0.25">
      <c r="B432" s="231" t="s">
        <v>474</v>
      </c>
      <c r="C432" s="231" t="s">
        <v>493</v>
      </c>
      <c r="D432" s="231"/>
      <c r="E432" s="231">
        <v>802.4</v>
      </c>
      <c r="F432" s="231">
        <v>392</v>
      </c>
      <c r="G432" s="96">
        <v>390</v>
      </c>
    </row>
    <row r="433" spans="2:7" ht="17.45" customHeight="1" x14ac:dyDescent="0.25">
      <c r="B433" s="231" t="s">
        <v>480</v>
      </c>
      <c r="C433" s="231" t="s">
        <v>493</v>
      </c>
      <c r="D433" s="231"/>
      <c r="E433" s="231">
        <v>317.70999999999998</v>
      </c>
      <c r="F433" s="231">
        <v>29</v>
      </c>
      <c r="G433" s="96">
        <v>28</v>
      </c>
    </row>
    <row r="434" spans="2:7" ht="17.45" customHeight="1" x14ac:dyDescent="0.25">
      <c r="B434" s="231" t="s">
        <v>474</v>
      </c>
      <c r="C434" s="231" t="s">
        <v>492</v>
      </c>
      <c r="D434" s="231"/>
      <c r="E434" s="231">
        <v>12.63</v>
      </c>
      <c r="F434" s="231">
        <v>7</v>
      </c>
      <c r="G434" s="96">
        <v>6</v>
      </c>
    </row>
    <row r="435" spans="2:7" ht="17.45" customHeight="1" x14ac:dyDescent="0.25">
      <c r="B435" s="231" t="s">
        <v>474</v>
      </c>
      <c r="C435" s="231" t="s">
        <v>493</v>
      </c>
      <c r="D435" s="231"/>
      <c r="E435" s="231">
        <v>1912.3</v>
      </c>
      <c r="F435" s="231">
        <v>930</v>
      </c>
      <c r="G435" s="96">
        <v>928</v>
      </c>
    </row>
    <row r="436" spans="2:7" ht="17.45" customHeight="1" x14ac:dyDescent="0.25">
      <c r="B436" s="231" t="s">
        <v>480</v>
      </c>
      <c r="C436" s="231" t="s">
        <v>492</v>
      </c>
      <c r="D436" s="231"/>
      <c r="E436" s="231">
        <v>11.32</v>
      </c>
      <c r="F436" s="231">
        <v>1</v>
      </c>
      <c r="G436" s="96">
        <v>1</v>
      </c>
    </row>
    <row r="437" spans="2:7" ht="17.45" customHeight="1" x14ac:dyDescent="0.25">
      <c r="B437" s="231" t="s">
        <v>480</v>
      </c>
      <c r="C437" s="231" t="s">
        <v>493</v>
      </c>
      <c r="D437" s="231"/>
      <c r="E437" s="231">
        <v>878.44</v>
      </c>
      <c r="F437" s="231">
        <v>79</v>
      </c>
      <c r="G437" s="96">
        <v>78</v>
      </c>
    </row>
    <row r="438" spans="2:7" ht="17.45" customHeight="1" x14ac:dyDescent="0.25">
      <c r="B438" s="231" t="s">
        <v>474</v>
      </c>
      <c r="C438" s="231" t="s">
        <v>493</v>
      </c>
      <c r="D438" s="231"/>
      <c r="E438" s="231">
        <v>113.3</v>
      </c>
      <c r="F438" s="231">
        <v>55</v>
      </c>
      <c r="G438" s="96">
        <v>55</v>
      </c>
    </row>
    <row r="439" spans="2:7" ht="17.45" customHeight="1" x14ac:dyDescent="0.25">
      <c r="B439" s="231" t="s">
        <v>480</v>
      </c>
      <c r="C439" s="231" t="s">
        <v>493</v>
      </c>
      <c r="D439" s="231"/>
      <c r="E439" s="231">
        <v>90.56</v>
      </c>
      <c r="F439" s="231">
        <v>8</v>
      </c>
      <c r="G439" s="96">
        <v>8</v>
      </c>
    </row>
    <row r="440" spans="2:7" ht="17.45" customHeight="1" x14ac:dyDescent="0.25">
      <c r="B440" s="231" t="s">
        <v>474</v>
      </c>
      <c r="C440" s="231" t="s">
        <v>492</v>
      </c>
      <c r="D440" s="231"/>
      <c r="E440" s="231">
        <v>53.7</v>
      </c>
      <c r="F440" s="231">
        <v>29</v>
      </c>
      <c r="G440" s="96">
        <v>26</v>
      </c>
    </row>
    <row r="441" spans="2:7" ht="17.45" customHeight="1" x14ac:dyDescent="0.25">
      <c r="B441" s="231" t="s">
        <v>474</v>
      </c>
      <c r="C441" s="231" t="s">
        <v>493</v>
      </c>
      <c r="D441" s="231"/>
      <c r="E441" s="231">
        <v>5371.75</v>
      </c>
      <c r="F441" s="231">
        <v>2613</v>
      </c>
      <c r="G441" s="96">
        <v>2608</v>
      </c>
    </row>
    <row r="442" spans="2:7" ht="17.45" customHeight="1" x14ac:dyDescent="0.25">
      <c r="B442" s="231" t="s">
        <v>480</v>
      </c>
      <c r="C442" s="231" t="s">
        <v>493</v>
      </c>
      <c r="D442" s="231"/>
      <c r="E442" s="231">
        <v>1929.31</v>
      </c>
      <c r="F442" s="231">
        <v>171</v>
      </c>
      <c r="G442" s="96">
        <v>170</v>
      </c>
    </row>
    <row r="443" spans="2:7" ht="17.45" customHeight="1" x14ac:dyDescent="0.25">
      <c r="B443" s="231" t="s">
        <v>474</v>
      </c>
      <c r="C443" s="231" t="s">
        <v>492</v>
      </c>
      <c r="D443" s="231"/>
      <c r="E443" s="231">
        <v>0.55000000000000004</v>
      </c>
      <c r="F443" s="231">
        <v>1</v>
      </c>
      <c r="G443" s="96">
        <v>0</v>
      </c>
    </row>
    <row r="444" spans="2:7" ht="17.45" customHeight="1" x14ac:dyDescent="0.25">
      <c r="B444" s="231" t="s">
        <v>474</v>
      </c>
      <c r="C444" s="231" t="s">
        <v>493</v>
      </c>
      <c r="D444" s="231"/>
      <c r="E444" s="231">
        <v>1205.79</v>
      </c>
      <c r="F444" s="231">
        <v>588</v>
      </c>
      <c r="G444" s="96">
        <v>585</v>
      </c>
    </row>
    <row r="445" spans="2:7" ht="17.45" customHeight="1" x14ac:dyDescent="0.25">
      <c r="B445" s="231" t="s">
        <v>480</v>
      </c>
      <c r="C445" s="231" t="s">
        <v>493</v>
      </c>
      <c r="D445" s="231"/>
      <c r="E445" s="231">
        <v>441.48</v>
      </c>
      <c r="F445" s="231">
        <v>39</v>
      </c>
      <c r="G445" s="96">
        <v>39</v>
      </c>
    </row>
    <row r="446" spans="2:7" ht="17.45" customHeight="1" x14ac:dyDescent="0.25">
      <c r="B446" s="231" t="s">
        <v>474</v>
      </c>
      <c r="C446" s="231" t="s">
        <v>493</v>
      </c>
      <c r="D446" s="231"/>
      <c r="E446" s="231">
        <v>4.12</v>
      </c>
      <c r="F446" s="231">
        <v>2</v>
      </c>
      <c r="G446" s="96">
        <v>2</v>
      </c>
    </row>
    <row r="447" spans="2:7" ht="17.45" customHeight="1" x14ac:dyDescent="0.25">
      <c r="B447" s="231" t="s">
        <v>474</v>
      </c>
      <c r="C447" s="231" t="s">
        <v>493</v>
      </c>
      <c r="D447" s="231"/>
      <c r="E447" s="231">
        <v>30.04</v>
      </c>
      <c r="F447" s="231">
        <v>15</v>
      </c>
      <c r="G447" s="96">
        <v>15</v>
      </c>
    </row>
    <row r="448" spans="2:7" ht="17.45" customHeight="1" x14ac:dyDescent="0.25">
      <c r="B448" s="231" t="s">
        <v>480</v>
      </c>
      <c r="C448" s="231" t="s">
        <v>493</v>
      </c>
      <c r="D448" s="231"/>
      <c r="E448" s="231">
        <v>79.239999999999995</v>
      </c>
      <c r="F448" s="231">
        <v>7</v>
      </c>
      <c r="G448" s="96">
        <v>7</v>
      </c>
    </row>
    <row r="449" spans="2:7" ht="17.45" customHeight="1" x14ac:dyDescent="0.25">
      <c r="B449" s="231" t="s">
        <v>474</v>
      </c>
      <c r="C449" s="231" t="s">
        <v>493</v>
      </c>
      <c r="D449" s="231"/>
      <c r="E449" s="231">
        <v>4.12</v>
      </c>
      <c r="F449" s="231">
        <v>2</v>
      </c>
      <c r="G449" s="96">
        <v>2</v>
      </c>
    </row>
    <row r="450" spans="2:7" ht="17.45" customHeight="1" x14ac:dyDescent="0.25">
      <c r="B450" s="231" t="s">
        <v>480</v>
      </c>
      <c r="C450" s="231" t="s">
        <v>493</v>
      </c>
      <c r="D450" s="231"/>
      <c r="E450" s="231">
        <v>22.64</v>
      </c>
      <c r="F450" s="231">
        <v>2</v>
      </c>
      <c r="G450" s="96">
        <v>2</v>
      </c>
    </row>
    <row r="451" spans="2:7" ht="17.45" customHeight="1" x14ac:dyDescent="0.25">
      <c r="B451" s="231" t="s">
        <v>474</v>
      </c>
      <c r="C451" s="231" t="s">
        <v>493</v>
      </c>
      <c r="D451" s="231"/>
      <c r="E451" s="231">
        <v>20.6</v>
      </c>
      <c r="F451" s="231">
        <v>10</v>
      </c>
      <c r="G451" s="96">
        <v>10</v>
      </c>
    </row>
    <row r="452" spans="2:7" ht="17.45" customHeight="1" x14ac:dyDescent="0.25">
      <c r="B452" s="231" t="s">
        <v>480</v>
      </c>
      <c r="C452" s="231" t="s">
        <v>493</v>
      </c>
      <c r="D452" s="231"/>
      <c r="E452" s="231">
        <v>113.2</v>
      </c>
      <c r="F452" s="231">
        <v>10</v>
      </c>
      <c r="G452" s="96">
        <v>10</v>
      </c>
    </row>
    <row r="453" spans="2:7" ht="17.45" customHeight="1" x14ac:dyDescent="0.25">
      <c r="B453" s="231" t="s">
        <v>474</v>
      </c>
      <c r="C453" s="231" t="s">
        <v>493</v>
      </c>
      <c r="D453" s="231"/>
      <c r="E453" s="231">
        <v>0</v>
      </c>
      <c r="F453" s="231">
        <v>0</v>
      </c>
      <c r="G453" s="96">
        <v>0</v>
      </c>
    </row>
    <row r="454" spans="2:7" ht="17.45" customHeight="1" x14ac:dyDescent="0.25">
      <c r="B454" s="231" t="s">
        <v>480</v>
      </c>
      <c r="C454" s="231" t="s">
        <v>493</v>
      </c>
      <c r="D454" s="231"/>
      <c r="E454" s="231">
        <v>33.96</v>
      </c>
      <c r="F454" s="231">
        <v>3</v>
      </c>
      <c r="G454" s="96">
        <v>3</v>
      </c>
    </row>
    <row r="455" spans="2:7" ht="17.45" customHeight="1" x14ac:dyDescent="0.25">
      <c r="B455" s="231" t="s">
        <v>474</v>
      </c>
      <c r="C455" s="231" t="s">
        <v>493</v>
      </c>
      <c r="D455" s="231"/>
      <c r="E455" s="231">
        <v>0</v>
      </c>
      <c r="F455" s="231">
        <v>0</v>
      </c>
      <c r="G455" s="96">
        <v>0</v>
      </c>
    </row>
    <row r="456" spans="2:7" ht="17.45" customHeight="1" x14ac:dyDescent="0.25">
      <c r="B456" s="231" t="s">
        <v>474</v>
      </c>
      <c r="C456" s="231" t="s">
        <v>493</v>
      </c>
      <c r="D456" s="231"/>
      <c r="E456" s="231">
        <v>0</v>
      </c>
      <c r="F456" s="231">
        <v>0</v>
      </c>
      <c r="G456" s="96">
        <v>0</v>
      </c>
    </row>
    <row r="457" spans="2:7" ht="17.45" customHeight="1" x14ac:dyDescent="0.25">
      <c r="B457" s="231" t="s">
        <v>474</v>
      </c>
      <c r="C457" s="231" t="s">
        <v>494</v>
      </c>
      <c r="D457" s="231"/>
      <c r="E457" s="231">
        <v>32.96</v>
      </c>
      <c r="F457" s="231">
        <v>16</v>
      </c>
      <c r="G457" s="96">
        <v>16</v>
      </c>
    </row>
    <row r="458" spans="2:7" ht="17.45" customHeight="1" x14ac:dyDescent="0.25">
      <c r="B458" s="231" t="s">
        <v>474</v>
      </c>
      <c r="C458" s="231" t="s">
        <v>493</v>
      </c>
      <c r="D458" s="231"/>
      <c r="E458" s="231">
        <v>6.18</v>
      </c>
      <c r="F458" s="231">
        <v>3</v>
      </c>
      <c r="G458" s="96">
        <v>3</v>
      </c>
    </row>
    <row r="459" spans="2:7" ht="17.45" customHeight="1" x14ac:dyDescent="0.25">
      <c r="B459" s="231" t="s">
        <v>474</v>
      </c>
      <c r="C459" s="231" t="s">
        <v>494</v>
      </c>
      <c r="D459" s="231"/>
      <c r="E459" s="231">
        <v>453.59</v>
      </c>
      <c r="F459" s="231">
        <v>221</v>
      </c>
      <c r="G459" s="96">
        <v>220</v>
      </c>
    </row>
    <row r="460" spans="2:7" ht="17.45" customHeight="1" x14ac:dyDescent="0.25">
      <c r="B460" s="231" t="s">
        <v>477</v>
      </c>
      <c r="C460" s="231" t="s">
        <v>494</v>
      </c>
      <c r="D460" s="231"/>
      <c r="E460" s="231">
        <v>0</v>
      </c>
      <c r="F460" s="231">
        <v>0</v>
      </c>
      <c r="G460" s="96">
        <v>0</v>
      </c>
    </row>
    <row r="461" spans="2:7" ht="17.45" customHeight="1" x14ac:dyDescent="0.25">
      <c r="B461" s="231" t="s">
        <v>478</v>
      </c>
      <c r="C461" s="231" t="s">
        <v>494</v>
      </c>
      <c r="D461" s="231">
        <v>0</v>
      </c>
      <c r="E461" s="231">
        <v>0</v>
      </c>
      <c r="F461" s="231"/>
      <c r="G461" s="96">
        <v>0</v>
      </c>
    </row>
    <row r="462" spans="2:7" ht="17.45" customHeight="1" x14ac:dyDescent="0.25">
      <c r="B462" s="231" t="s">
        <v>474</v>
      </c>
      <c r="C462" s="231" t="s">
        <v>493</v>
      </c>
      <c r="D462" s="231"/>
      <c r="E462" s="231">
        <v>45.52</v>
      </c>
      <c r="F462" s="231">
        <v>24</v>
      </c>
      <c r="G462" s="96">
        <v>22</v>
      </c>
    </row>
    <row r="463" spans="2:7" ht="17.45" customHeight="1" x14ac:dyDescent="0.25">
      <c r="B463" s="231" t="s">
        <v>474</v>
      </c>
      <c r="C463" s="231" t="s">
        <v>494</v>
      </c>
      <c r="D463" s="231"/>
      <c r="E463" s="231">
        <v>661.5</v>
      </c>
      <c r="F463" s="231">
        <v>322</v>
      </c>
      <c r="G463" s="96">
        <v>321</v>
      </c>
    </row>
    <row r="464" spans="2:7" ht="17.45" customHeight="1" x14ac:dyDescent="0.25">
      <c r="B464" s="231" t="s">
        <v>480</v>
      </c>
      <c r="C464" s="231" t="s">
        <v>494</v>
      </c>
      <c r="D464" s="231"/>
      <c r="E464" s="231">
        <v>27.92</v>
      </c>
      <c r="F464" s="231">
        <v>4</v>
      </c>
      <c r="G464" s="96">
        <v>2</v>
      </c>
    </row>
    <row r="465" spans="2:7" ht="17.45" customHeight="1" x14ac:dyDescent="0.25">
      <c r="B465" s="231" t="s">
        <v>474</v>
      </c>
      <c r="C465" s="231" t="s">
        <v>493</v>
      </c>
      <c r="D465" s="231"/>
      <c r="E465" s="231">
        <v>6.18</v>
      </c>
      <c r="F465" s="231">
        <v>3</v>
      </c>
      <c r="G465" s="96">
        <v>3</v>
      </c>
    </row>
    <row r="466" spans="2:7" ht="17.45" customHeight="1" x14ac:dyDescent="0.25">
      <c r="B466" s="231" t="s">
        <v>474</v>
      </c>
      <c r="C466" s="231" t="s">
        <v>494</v>
      </c>
      <c r="D466" s="231"/>
      <c r="E466" s="231">
        <v>241.02</v>
      </c>
      <c r="F466" s="231">
        <v>117</v>
      </c>
      <c r="G466" s="96">
        <v>117</v>
      </c>
    </row>
    <row r="467" spans="2:7" ht="17.45" customHeight="1" x14ac:dyDescent="0.25">
      <c r="B467" s="231" t="s">
        <v>480</v>
      </c>
      <c r="C467" s="231" t="s">
        <v>493</v>
      </c>
      <c r="D467" s="231"/>
      <c r="E467" s="231">
        <v>11.32</v>
      </c>
      <c r="F467" s="231">
        <v>1</v>
      </c>
      <c r="G467" s="96">
        <v>1</v>
      </c>
    </row>
    <row r="468" spans="2:7" ht="17.45" customHeight="1" x14ac:dyDescent="0.25">
      <c r="B468" s="231" t="s">
        <v>480</v>
      </c>
      <c r="C468" s="231" t="s">
        <v>494</v>
      </c>
      <c r="D468" s="231"/>
      <c r="E468" s="231">
        <v>250.93</v>
      </c>
      <c r="F468" s="231">
        <v>26</v>
      </c>
      <c r="G468" s="96">
        <v>22</v>
      </c>
    </row>
    <row r="469" spans="2:7" ht="17.45" customHeight="1" x14ac:dyDescent="0.25">
      <c r="B469" s="231" t="s">
        <v>474</v>
      </c>
      <c r="C469" s="231" t="s">
        <v>493</v>
      </c>
      <c r="D469" s="231"/>
      <c r="E469" s="231">
        <v>2.06</v>
      </c>
      <c r="F469" s="231">
        <v>1</v>
      </c>
      <c r="G469" s="96">
        <v>1</v>
      </c>
    </row>
    <row r="470" spans="2:7" ht="17.45" customHeight="1" x14ac:dyDescent="0.25">
      <c r="B470" s="231" t="s">
        <v>474</v>
      </c>
      <c r="C470" s="231" t="s">
        <v>494</v>
      </c>
      <c r="D470" s="231"/>
      <c r="E470" s="231">
        <v>41.95</v>
      </c>
      <c r="F470" s="231">
        <v>25</v>
      </c>
      <c r="G470" s="96">
        <v>20</v>
      </c>
    </row>
    <row r="471" spans="2:7" ht="17.45" customHeight="1" x14ac:dyDescent="0.25">
      <c r="B471" s="231" t="s">
        <v>474</v>
      </c>
      <c r="C471" s="231" t="s">
        <v>493</v>
      </c>
      <c r="D471" s="231"/>
      <c r="E471" s="231">
        <v>10.3</v>
      </c>
      <c r="F471" s="231">
        <v>5</v>
      </c>
      <c r="G471" s="96">
        <v>5</v>
      </c>
    </row>
    <row r="472" spans="2:7" ht="17.45" customHeight="1" x14ac:dyDescent="0.25">
      <c r="B472" s="231" t="s">
        <v>474</v>
      </c>
      <c r="C472" s="231" t="s">
        <v>494</v>
      </c>
      <c r="D472" s="231"/>
      <c r="E472" s="231">
        <v>181.28</v>
      </c>
      <c r="F472" s="231">
        <v>88</v>
      </c>
      <c r="G472" s="96">
        <v>88</v>
      </c>
    </row>
    <row r="473" spans="2:7" ht="17.45" customHeight="1" x14ac:dyDescent="0.25">
      <c r="B473" s="231" t="s">
        <v>474</v>
      </c>
      <c r="C473" s="231" t="s">
        <v>492</v>
      </c>
      <c r="D473" s="231"/>
      <c r="E473" s="231">
        <v>-0.55000000000000004</v>
      </c>
      <c r="F473" s="231">
        <v>-1</v>
      </c>
      <c r="G473" s="96">
        <v>0</v>
      </c>
    </row>
    <row r="474" spans="2:7" ht="17.45" customHeight="1" x14ac:dyDescent="0.25">
      <c r="B474" s="231" t="s">
        <v>474</v>
      </c>
      <c r="C474" s="231" t="s">
        <v>493</v>
      </c>
      <c r="D474" s="231"/>
      <c r="E474" s="231">
        <v>19.91</v>
      </c>
      <c r="F474" s="231">
        <v>11</v>
      </c>
      <c r="G474" s="96">
        <v>10</v>
      </c>
    </row>
    <row r="475" spans="2:7" ht="17.45" customHeight="1" x14ac:dyDescent="0.25">
      <c r="B475" s="231" t="s">
        <v>474</v>
      </c>
      <c r="C475" s="231" t="s">
        <v>494</v>
      </c>
      <c r="D475" s="231"/>
      <c r="E475" s="231">
        <v>1389.2</v>
      </c>
      <c r="F475" s="231">
        <v>681</v>
      </c>
      <c r="G475" s="96">
        <v>674</v>
      </c>
    </row>
    <row r="476" spans="2:7" ht="17.45" customHeight="1" x14ac:dyDescent="0.25">
      <c r="B476" s="231" t="s">
        <v>474</v>
      </c>
      <c r="C476" s="231" t="s">
        <v>494</v>
      </c>
      <c r="D476" s="231"/>
      <c r="E476" s="231">
        <v>3.43</v>
      </c>
      <c r="F476" s="231">
        <v>2</v>
      </c>
      <c r="G476" s="96">
        <v>2</v>
      </c>
    </row>
    <row r="477" spans="2:7" ht="17.45" customHeight="1" x14ac:dyDescent="0.25">
      <c r="B477" s="231" t="s">
        <v>474</v>
      </c>
      <c r="C477" s="231" t="s">
        <v>494</v>
      </c>
      <c r="D477" s="231"/>
      <c r="E477" s="231">
        <v>2.06</v>
      </c>
      <c r="F477" s="231">
        <v>1</v>
      </c>
      <c r="G477" s="96">
        <v>1</v>
      </c>
    </row>
    <row r="478" spans="2:7" ht="17.45" customHeight="1" x14ac:dyDescent="0.25">
      <c r="B478" s="231" t="s">
        <v>480</v>
      </c>
      <c r="C478" s="231" t="s">
        <v>494</v>
      </c>
      <c r="D478" s="231"/>
      <c r="E478" s="231">
        <v>11.32</v>
      </c>
      <c r="F478" s="231">
        <v>1</v>
      </c>
      <c r="G478" s="96">
        <v>1</v>
      </c>
    </row>
    <row r="479" spans="2:7" ht="17.45" customHeight="1" x14ac:dyDescent="0.25">
      <c r="B479" s="231" t="s">
        <v>478</v>
      </c>
      <c r="C479" s="231" t="s">
        <v>494</v>
      </c>
      <c r="D479" s="231">
        <v>4</v>
      </c>
      <c r="E479" s="231">
        <v>13.88</v>
      </c>
      <c r="F479" s="231"/>
      <c r="G479" s="96">
        <v>4</v>
      </c>
    </row>
    <row r="480" spans="2:7" ht="17.45" customHeight="1" x14ac:dyDescent="0.25">
      <c r="B480" s="231" t="s">
        <v>480</v>
      </c>
      <c r="C480" s="231" t="s">
        <v>494</v>
      </c>
      <c r="D480" s="231"/>
      <c r="E480" s="231">
        <v>45.28</v>
      </c>
      <c r="F480" s="231">
        <v>4</v>
      </c>
      <c r="G480" s="96">
        <v>4</v>
      </c>
    </row>
    <row r="481" spans="2:7" ht="17.45" customHeight="1" x14ac:dyDescent="0.25">
      <c r="B481" s="231" t="s">
        <v>477</v>
      </c>
      <c r="C481" s="231" t="s">
        <v>494</v>
      </c>
      <c r="D481" s="231"/>
      <c r="E481" s="231">
        <v>140.66</v>
      </c>
      <c r="F481" s="231">
        <v>13</v>
      </c>
      <c r="G481" s="96">
        <v>13</v>
      </c>
    </row>
    <row r="482" spans="2:7" ht="17.45" customHeight="1" x14ac:dyDescent="0.25">
      <c r="B482" s="231" t="s">
        <v>481</v>
      </c>
      <c r="C482" s="231" t="s">
        <v>494</v>
      </c>
      <c r="D482" s="231"/>
      <c r="E482" s="231">
        <v>426.03</v>
      </c>
      <c r="F482" s="231">
        <v>33</v>
      </c>
      <c r="G482" s="96">
        <v>33</v>
      </c>
    </row>
    <row r="483" spans="2:7" ht="17.45" customHeight="1" x14ac:dyDescent="0.25">
      <c r="B483" s="231" t="s">
        <v>478</v>
      </c>
      <c r="C483" s="231" t="s">
        <v>494</v>
      </c>
      <c r="D483" s="231">
        <v>6</v>
      </c>
      <c r="E483" s="231">
        <v>20.82</v>
      </c>
      <c r="F483" s="231"/>
      <c r="G483" s="96">
        <v>6</v>
      </c>
    </row>
    <row r="484" spans="2:7" ht="17.45" customHeight="1" x14ac:dyDescent="0.25">
      <c r="B484" s="231" t="s">
        <v>482</v>
      </c>
      <c r="C484" s="231" t="s">
        <v>494</v>
      </c>
      <c r="D484" s="231">
        <v>33</v>
      </c>
      <c r="E484" s="231">
        <v>123.09</v>
      </c>
      <c r="F484" s="231"/>
      <c r="G484" s="96">
        <v>33</v>
      </c>
    </row>
    <row r="485" spans="2:7" ht="18" x14ac:dyDescent="0.25">
      <c r="B485" s="231" t="s">
        <v>483</v>
      </c>
      <c r="C485" s="231" t="s">
        <v>494</v>
      </c>
      <c r="D485" s="231">
        <v>7</v>
      </c>
      <c r="E485" s="231">
        <v>24.92</v>
      </c>
      <c r="F485" s="231"/>
      <c r="G485" s="96">
        <v>7</v>
      </c>
    </row>
    <row r="486" spans="2:7" ht="17.45" customHeight="1" x14ac:dyDescent="0.25">
      <c r="B486" s="231" t="s">
        <v>477</v>
      </c>
      <c r="C486" s="231" t="s">
        <v>494</v>
      </c>
      <c r="D486" s="231"/>
      <c r="E486" s="231">
        <v>789.86</v>
      </c>
      <c r="F486" s="231">
        <v>73</v>
      </c>
      <c r="G486" s="96">
        <v>73</v>
      </c>
    </row>
    <row r="487" spans="2:7" ht="17.45" customHeight="1" x14ac:dyDescent="0.25">
      <c r="B487" s="231" t="s">
        <v>481</v>
      </c>
      <c r="C487" s="231" t="s">
        <v>494</v>
      </c>
      <c r="D487" s="231"/>
      <c r="E487" s="231">
        <v>2130.15</v>
      </c>
      <c r="F487" s="231">
        <v>165</v>
      </c>
      <c r="G487" s="96">
        <v>165</v>
      </c>
    </row>
    <row r="488" spans="2:7" ht="17.45" customHeight="1" x14ac:dyDescent="0.25">
      <c r="B488" s="231" t="s">
        <v>478</v>
      </c>
      <c r="C488" s="231" t="s">
        <v>494</v>
      </c>
      <c r="D488" s="231">
        <v>15</v>
      </c>
      <c r="E488" s="231">
        <v>52.05</v>
      </c>
      <c r="F488" s="231"/>
      <c r="G488" s="96">
        <v>15</v>
      </c>
    </row>
    <row r="489" spans="2:7" ht="17.45" customHeight="1" x14ac:dyDescent="0.25">
      <c r="B489" s="231" t="s">
        <v>482</v>
      </c>
      <c r="C489" s="231" t="s">
        <v>494</v>
      </c>
      <c r="D489" s="231">
        <v>78</v>
      </c>
      <c r="E489" s="231">
        <v>290.94</v>
      </c>
      <c r="F489" s="231"/>
      <c r="G489" s="96">
        <v>78</v>
      </c>
    </row>
    <row r="490" spans="2:7" ht="18" x14ac:dyDescent="0.25">
      <c r="B490" s="231" t="s">
        <v>484</v>
      </c>
      <c r="C490" s="231" t="s">
        <v>494</v>
      </c>
      <c r="D490" s="231">
        <v>126</v>
      </c>
      <c r="E490" s="231">
        <v>448.56</v>
      </c>
      <c r="F490" s="231"/>
      <c r="G490" s="96">
        <v>126</v>
      </c>
    </row>
    <row r="491" spans="2:7" ht="18" x14ac:dyDescent="0.25">
      <c r="B491" s="231" t="s">
        <v>483</v>
      </c>
      <c r="C491" s="231" t="s">
        <v>494</v>
      </c>
      <c r="D491" s="231">
        <v>19</v>
      </c>
      <c r="E491" s="231">
        <v>67.64</v>
      </c>
      <c r="F491" s="231"/>
      <c r="G491" s="96">
        <v>19</v>
      </c>
    </row>
    <row r="492" spans="2:7" ht="17.45" customHeight="1" x14ac:dyDescent="0.25">
      <c r="B492" s="231" t="s">
        <v>477</v>
      </c>
      <c r="C492" s="231" t="s">
        <v>494</v>
      </c>
      <c r="D492" s="231"/>
      <c r="E492" s="231">
        <v>432.8</v>
      </c>
      <c r="F492" s="231">
        <v>40</v>
      </c>
      <c r="G492" s="96">
        <v>40</v>
      </c>
    </row>
    <row r="493" spans="2:7" ht="17.45" customHeight="1" x14ac:dyDescent="0.25">
      <c r="B493" s="231" t="s">
        <v>481</v>
      </c>
      <c r="C493" s="231" t="s">
        <v>494</v>
      </c>
      <c r="D493" s="231"/>
      <c r="E493" s="231">
        <v>335.66</v>
      </c>
      <c r="F493" s="231">
        <v>26</v>
      </c>
      <c r="G493" s="96">
        <v>26</v>
      </c>
    </row>
    <row r="494" spans="2:7" ht="17.45" customHeight="1" x14ac:dyDescent="0.25">
      <c r="B494" s="231" t="s">
        <v>478</v>
      </c>
      <c r="C494" s="231" t="s">
        <v>494</v>
      </c>
      <c r="D494" s="231">
        <v>5</v>
      </c>
      <c r="E494" s="231">
        <v>17.350000000000001</v>
      </c>
      <c r="F494" s="231"/>
      <c r="G494" s="96">
        <v>5</v>
      </c>
    </row>
    <row r="495" spans="2:7" ht="17.45" customHeight="1" x14ac:dyDescent="0.25">
      <c r="B495" s="231" t="s">
        <v>482</v>
      </c>
      <c r="C495" s="231" t="s">
        <v>494</v>
      </c>
      <c r="D495" s="231">
        <v>30</v>
      </c>
      <c r="E495" s="231">
        <v>111.9</v>
      </c>
      <c r="F495" s="231"/>
      <c r="G495" s="96">
        <v>30</v>
      </c>
    </row>
    <row r="496" spans="2:7" ht="18" x14ac:dyDescent="0.25">
      <c r="B496" s="231" t="s">
        <v>484</v>
      </c>
      <c r="C496" s="231" t="s">
        <v>494</v>
      </c>
      <c r="D496" s="231">
        <v>26</v>
      </c>
      <c r="E496" s="231">
        <v>92.56</v>
      </c>
      <c r="F496" s="231"/>
      <c r="G496" s="96">
        <v>26</v>
      </c>
    </row>
    <row r="497" spans="2:7" ht="17.45" customHeight="1" x14ac:dyDescent="0.25">
      <c r="B497" s="231" t="s">
        <v>477</v>
      </c>
      <c r="C497" s="231" t="s">
        <v>494</v>
      </c>
      <c r="D497" s="231"/>
      <c r="E497" s="231">
        <v>313.77999999999997</v>
      </c>
      <c r="F497" s="231">
        <v>29</v>
      </c>
      <c r="G497" s="96">
        <v>29</v>
      </c>
    </row>
    <row r="498" spans="2:7" ht="17.45" customHeight="1" x14ac:dyDescent="0.25">
      <c r="B498" s="231" t="s">
        <v>481</v>
      </c>
      <c r="C498" s="231" t="s">
        <v>494</v>
      </c>
      <c r="D498" s="231"/>
      <c r="E498" s="231">
        <v>684.23</v>
      </c>
      <c r="F498" s="231">
        <v>53</v>
      </c>
      <c r="G498" s="96">
        <v>53</v>
      </c>
    </row>
    <row r="499" spans="2:7" ht="17.45" customHeight="1" x14ac:dyDescent="0.25">
      <c r="B499" s="231" t="s">
        <v>482</v>
      </c>
      <c r="C499" s="231" t="s">
        <v>494</v>
      </c>
      <c r="D499" s="231">
        <v>34</v>
      </c>
      <c r="E499" s="231">
        <v>126.82</v>
      </c>
      <c r="F499" s="231"/>
      <c r="G499" s="96">
        <v>34</v>
      </c>
    </row>
    <row r="500" spans="2:7" ht="18" x14ac:dyDescent="0.25">
      <c r="B500" s="231" t="s">
        <v>484</v>
      </c>
      <c r="C500" s="231" t="s">
        <v>494</v>
      </c>
      <c r="D500" s="231">
        <v>27</v>
      </c>
      <c r="E500" s="231">
        <v>96.12</v>
      </c>
      <c r="F500" s="231"/>
      <c r="G500" s="96">
        <v>27</v>
      </c>
    </row>
    <row r="501" spans="2:7" ht="18" x14ac:dyDescent="0.25">
      <c r="B501" s="231" t="s">
        <v>483</v>
      </c>
      <c r="C501" s="231" t="s">
        <v>494</v>
      </c>
      <c r="D501" s="231">
        <v>19</v>
      </c>
      <c r="E501" s="231">
        <v>67.64</v>
      </c>
      <c r="F501" s="231"/>
      <c r="G501" s="96">
        <v>19</v>
      </c>
    </row>
    <row r="502" spans="2:7" ht="18" x14ac:dyDescent="0.25">
      <c r="B502" s="231" t="s">
        <v>485</v>
      </c>
      <c r="C502" s="231" t="s">
        <v>494</v>
      </c>
      <c r="D502" s="231">
        <v>15</v>
      </c>
      <c r="E502" s="231">
        <v>53.4</v>
      </c>
      <c r="F502" s="231"/>
      <c r="G502" s="96">
        <v>15</v>
      </c>
    </row>
    <row r="503" spans="2:7" ht="18" x14ac:dyDescent="0.25">
      <c r="B503" s="231" t="s">
        <v>484</v>
      </c>
      <c r="C503" s="231" t="s">
        <v>494</v>
      </c>
      <c r="D503" s="231">
        <v>0</v>
      </c>
      <c r="E503" s="231">
        <v>0</v>
      </c>
      <c r="F503" s="231"/>
      <c r="G503" s="96">
        <v>0</v>
      </c>
    </row>
    <row r="504" spans="2:7" ht="17.45" customHeight="1" x14ac:dyDescent="0.25">
      <c r="B504" s="231" t="s">
        <v>480</v>
      </c>
      <c r="C504" s="231" t="s">
        <v>494</v>
      </c>
      <c r="D504" s="231"/>
      <c r="E504" s="231">
        <v>11.32</v>
      </c>
      <c r="F504" s="231">
        <v>1</v>
      </c>
      <c r="G504" s="96">
        <v>1</v>
      </c>
    </row>
    <row r="505" spans="2:7" ht="17.45" customHeight="1" x14ac:dyDescent="0.25">
      <c r="B505" s="231" t="s">
        <v>474</v>
      </c>
      <c r="C505" s="231" t="s">
        <v>494</v>
      </c>
      <c r="D505" s="231"/>
      <c r="E505" s="231">
        <v>8.24</v>
      </c>
      <c r="F505" s="231">
        <v>4</v>
      </c>
      <c r="G505" s="96">
        <v>4</v>
      </c>
    </row>
    <row r="506" spans="2:7" ht="17.45" customHeight="1" x14ac:dyDescent="0.25">
      <c r="B506" s="231" t="s">
        <v>480</v>
      </c>
      <c r="C506" s="231" t="s">
        <v>494</v>
      </c>
      <c r="D506" s="231"/>
      <c r="E506" s="231">
        <v>11.32</v>
      </c>
      <c r="F506" s="231">
        <v>1</v>
      </c>
      <c r="G506" s="96">
        <v>1</v>
      </c>
    </row>
    <row r="507" spans="2:7" ht="17.45" customHeight="1" x14ac:dyDescent="0.25">
      <c r="B507" s="231" t="s">
        <v>486</v>
      </c>
      <c r="C507" s="231" t="s">
        <v>494</v>
      </c>
      <c r="D507" s="231">
        <v>6</v>
      </c>
      <c r="E507" s="231">
        <v>22.38</v>
      </c>
      <c r="F507" s="231"/>
      <c r="G507" s="96">
        <v>6</v>
      </c>
    </row>
    <row r="508" spans="2:7" ht="18" x14ac:dyDescent="0.25">
      <c r="B508" s="231" t="s">
        <v>485</v>
      </c>
      <c r="C508" s="231" t="s">
        <v>494</v>
      </c>
      <c r="D508" s="231">
        <v>4</v>
      </c>
      <c r="E508" s="231">
        <v>14.24</v>
      </c>
      <c r="F508" s="231"/>
      <c r="G508" s="96">
        <v>4</v>
      </c>
    </row>
    <row r="509" spans="2:7" ht="18" x14ac:dyDescent="0.25">
      <c r="B509" s="231" t="s">
        <v>487</v>
      </c>
      <c r="C509" s="231" t="s">
        <v>494</v>
      </c>
      <c r="D509" s="231">
        <v>4</v>
      </c>
      <c r="E509" s="231">
        <v>14.24</v>
      </c>
      <c r="F509" s="231"/>
      <c r="G509" s="96">
        <v>4</v>
      </c>
    </row>
    <row r="510" spans="2:7" ht="18" x14ac:dyDescent="0.25">
      <c r="B510" s="231" t="s">
        <v>483</v>
      </c>
      <c r="C510" s="231" t="s">
        <v>494</v>
      </c>
      <c r="D510" s="231">
        <v>11</v>
      </c>
      <c r="E510" s="231">
        <v>39.159999999999997</v>
      </c>
      <c r="F510" s="231"/>
      <c r="G510" s="96">
        <v>11</v>
      </c>
    </row>
    <row r="511" spans="2:7" ht="17.45" customHeight="1" x14ac:dyDescent="0.25">
      <c r="B511" s="231" t="s">
        <v>488</v>
      </c>
      <c r="C511" s="231" t="s">
        <v>494</v>
      </c>
      <c r="D511" s="231"/>
      <c r="E511" s="231">
        <v>152.68</v>
      </c>
      <c r="F511" s="231"/>
      <c r="G511" s="96">
        <v>44</v>
      </c>
    </row>
    <row r="512" spans="2:7" ht="17.45" customHeight="1" x14ac:dyDescent="0.25">
      <c r="B512" s="231" t="s">
        <v>486</v>
      </c>
      <c r="C512" s="231" t="s">
        <v>494</v>
      </c>
      <c r="D512" s="231">
        <v>19</v>
      </c>
      <c r="E512" s="231">
        <v>70.87</v>
      </c>
      <c r="F512" s="231"/>
      <c r="G512" s="96">
        <v>19</v>
      </c>
    </row>
    <row r="513" spans="2:7" ht="18" x14ac:dyDescent="0.25">
      <c r="B513" s="231" t="s">
        <v>485</v>
      </c>
      <c r="C513" s="231" t="s">
        <v>494</v>
      </c>
      <c r="D513" s="231">
        <v>1</v>
      </c>
      <c r="E513" s="231">
        <v>3.56</v>
      </c>
      <c r="F513" s="231"/>
      <c r="G513" s="96">
        <v>1</v>
      </c>
    </row>
    <row r="514" spans="2:7" ht="18" x14ac:dyDescent="0.25">
      <c r="B514" s="231" t="s">
        <v>487</v>
      </c>
      <c r="C514" s="231" t="s">
        <v>494</v>
      </c>
      <c r="D514" s="231">
        <v>6</v>
      </c>
      <c r="E514" s="231">
        <v>21.36</v>
      </c>
      <c r="F514" s="231"/>
      <c r="G514" s="96">
        <v>6</v>
      </c>
    </row>
    <row r="515" spans="2:7" ht="17.45" customHeight="1" x14ac:dyDescent="0.25">
      <c r="B515" s="231" t="s">
        <v>478</v>
      </c>
      <c r="C515" s="231" t="s">
        <v>494</v>
      </c>
      <c r="D515" s="231">
        <v>10</v>
      </c>
      <c r="E515" s="231">
        <v>34.700000000000003</v>
      </c>
      <c r="F515" s="231"/>
      <c r="G515" s="96">
        <v>10</v>
      </c>
    </row>
    <row r="516" spans="2:7" ht="17.45" customHeight="1" x14ac:dyDescent="0.25">
      <c r="B516" s="231" t="s">
        <v>482</v>
      </c>
      <c r="C516" s="231" t="s">
        <v>494</v>
      </c>
      <c r="D516" s="231">
        <v>4</v>
      </c>
      <c r="E516" s="231">
        <v>14.92</v>
      </c>
      <c r="F516" s="231"/>
      <c r="G516" s="96">
        <v>4</v>
      </c>
    </row>
    <row r="517" spans="2:7" ht="18" x14ac:dyDescent="0.25">
      <c r="B517" s="231" t="s">
        <v>484</v>
      </c>
      <c r="C517" s="231" t="s">
        <v>494</v>
      </c>
      <c r="D517" s="231">
        <v>55</v>
      </c>
      <c r="E517" s="231">
        <v>195.8</v>
      </c>
      <c r="F517" s="231"/>
      <c r="G517" s="96">
        <v>55</v>
      </c>
    </row>
    <row r="518" spans="2:7" ht="18" x14ac:dyDescent="0.25">
      <c r="B518" s="231" t="s">
        <v>483</v>
      </c>
      <c r="C518" s="231" t="s">
        <v>493</v>
      </c>
      <c r="D518" s="231">
        <v>39</v>
      </c>
      <c r="E518" s="231">
        <v>138.84</v>
      </c>
      <c r="F518" s="231"/>
      <c r="G518" s="96">
        <v>39</v>
      </c>
    </row>
    <row r="519" spans="2:7" ht="17.45" customHeight="1" x14ac:dyDescent="0.25">
      <c r="B519" s="231" t="s">
        <v>488</v>
      </c>
      <c r="C519" s="231" t="s">
        <v>494</v>
      </c>
      <c r="D519" s="231"/>
      <c r="E519" s="231">
        <v>20.82</v>
      </c>
      <c r="F519" s="231"/>
      <c r="G519" s="96">
        <v>6</v>
      </c>
    </row>
    <row r="520" spans="2:7" ht="17.45" customHeight="1" x14ac:dyDescent="0.25">
      <c r="B520" s="231" t="s">
        <v>486</v>
      </c>
      <c r="C520" s="231" t="s">
        <v>494</v>
      </c>
      <c r="D520" s="231">
        <v>17</v>
      </c>
      <c r="E520" s="231">
        <v>63.41</v>
      </c>
      <c r="F520" s="231"/>
      <c r="G520" s="96">
        <v>17</v>
      </c>
    </row>
    <row r="521" spans="2:7" ht="18" x14ac:dyDescent="0.25">
      <c r="B521" s="231" t="s">
        <v>485</v>
      </c>
      <c r="C521" s="231" t="s">
        <v>494</v>
      </c>
      <c r="D521" s="231">
        <v>43</v>
      </c>
      <c r="E521" s="231">
        <v>153.08000000000001</v>
      </c>
      <c r="F521" s="231"/>
      <c r="G521" s="96">
        <v>43</v>
      </c>
    </row>
    <row r="522" spans="2:7" ht="18" x14ac:dyDescent="0.25">
      <c r="B522" s="231" t="s">
        <v>487</v>
      </c>
      <c r="C522" s="231" t="s">
        <v>494</v>
      </c>
      <c r="D522" s="231">
        <v>11</v>
      </c>
      <c r="E522" s="231">
        <v>39.159999999999997</v>
      </c>
      <c r="F522" s="231"/>
      <c r="G522" s="96">
        <v>11</v>
      </c>
    </row>
    <row r="523" spans="2:7" ht="17.45" customHeight="1" x14ac:dyDescent="0.25">
      <c r="B523" s="231" t="s">
        <v>482</v>
      </c>
      <c r="C523" s="231" t="s">
        <v>494</v>
      </c>
      <c r="D523" s="231">
        <v>6</v>
      </c>
      <c r="E523" s="231">
        <v>22.38</v>
      </c>
      <c r="F523" s="231"/>
      <c r="G523" s="96">
        <v>6</v>
      </c>
    </row>
    <row r="524" spans="2:7" ht="17.45" customHeight="1" x14ac:dyDescent="0.25">
      <c r="B524" s="231" t="s">
        <v>486</v>
      </c>
      <c r="C524" s="231" t="s">
        <v>494</v>
      </c>
      <c r="D524" s="231">
        <v>34</v>
      </c>
      <c r="E524" s="231">
        <v>126.82</v>
      </c>
      <c r="F524" s="231"/>
      <c r="G524" s="96">
        <v>34</v>
      </c>
    </row>
    <row r="525" spans="2:7" ht="18" x14ac:dyDescent="0.25">
      <c r="B525" s="231" t="s">
        <v>485</v>
      </c>
      <c r="C525" s="231" t="s">
        <v>494</v>
      </c>
      <c r="D525" s="231">
        <v>2</v>
      </c>
      <c r="E525" s="231">
        <v>7.12</v>
      </c>
      <c r="F525" s="231"/>
      <c r="G525" s="96">
        <v>2</v>
      </c>
    </row>
    <row r="526" spans="2:7" ht="18" x14ac:dyDescent="0.25">
      <c r="B526" s="231" t="s">
        <v>487</v>
      </c>
      <c r="C526" s="231" t="s">
        <v>494</v>
      </c>
      <c r="D526" s="231">
        <v>9</v>
      </c>
      <c r="E526" s="231">
        <v>32.04</v>
      </c>
      <c r="F526" s="231"/>
      <c r="G526" s="96">
        <v>9</v>
      </c>
    </row>
    <row r="527" spans="2:7" ht="17.45" customHeight="1" x14ac:dyDescent="0.25">
      <c r="B527" s="231" t="s">
        <v>488</v>
      </c>
      <c r="C527" s="231" t="s">
        <v>494</v>
      </c>
      <c r="D527" s="231"/>
      <c r="E527" s="231">
        <v>3.47</v>
      </c>
      <c r="F527" s="231"/>
      <c r="G527" s="96">
        <v>1</v>
      </c>
    </row>
    <row r="528" spans="2:7" ht="17.45" customHeight="1" x14ac:dyDescent="0.25">
      <c r="B528" s="231" t="s">
        <v>474</v>
      </c>
      <c r="C528" s="231" t="s">
        <v>494</v>
      </c>
      <c r="D528" s="231"/>
      <c r="E528" s="231">
        <v>2.06</v>
      </c>
      <c r="F528" s="231">
        <v>1</v>
      </c>
      <c r="G528" s="96">
        <v>1</v>
      </c>
    </row>
    <row r="529" spans="2:7" ht="17.45" customHeight="1" x14ac:dyDescent="0.25">
      <c r="B529" s="231" t="s">
        <v>481</v>
      </c>
      <c r="C529" s="231" t="s">
        <v>494</v>
      </c>
      <c r="D529" s="231"/>
      <c r="E529" s="231">
        <v>38.729999999999997</v>
      </c>
      <c r="F529" s="231">
        <v>3</v>
      </c>
      <c r="G529" s="96">
        <v>3</v>
      </c>
    </row>
    <row r="530" spans="2:7" ht="17.45" customHeight="1" x14ac:dyDescent="0.25">
      <c r="B530" s="231" t="s">
        <v>482</v>
      </c>
      <c r="C530" s="231" t="s">
        <v>494</v>
      </c>
      <c r="D530" s="231">
        <v>2</v>
      </c>
      <c r="E530" s="231">
        <v>7.46</v>
      </c>
      <c r="F530" s="231"/>
      <c r="G530" s="96">
        <v>2</v>
      </c>
    </row>
    <row r="531" spans="2:7" ht="18" x14ac:dyDescent="0.25">
      <c r="B531" s="231" t="s">
        <v>484</v>
      </c>
      <c r="C531" s="231" t="s">
        <v>494</v>
      </c>
      <c r="D531" s="231">
        <v>1</v>
      </c>
      <c r="E531" s="231">
        <v>3.56</v>
      </c>
      <c r="F531" s="231"/>
      <c r="G531" s="96">
        <v>1</v>
      </c>
    </row>
    <row r="532" spans="2:7" ht="18" x14ac:dyDescent="0.25">
      <c r="B532" s="231" t="s">
        <v>483</v>
      </c>
      <c r="C532" s="231" t="s">
        <v>494</v>
      </c>
      <c r="D532" s="231">
        <v>78</v>
      </c>
      <c r="E532" s="231">
        <v>277.68</v>
      </c>
      <c r="F532" s="231"/>
      <c r="G532" s="96">
        <v>78</v>
      </c>
    </row>
    <row r="533" spans="2:7" ht="17.45" customHeight="1" x14ac:dyDescent="0.25">
      <c r="B533" s="231" t="s">
        <v>486</v>
      </c>
      <c r="C533" s="231" t="s">
        <v>493</v>
      </c>
      <c r="D533" s="231">
        <v>4</v>
      </c>
      <c r="E533" s="231">
        <v>14.92</v>
      </c>
      <c r="F533" s="231"/>
      <c r="G533" s="96">
        <v>4</v>
      </c>
    </row>
    <row r="534" spans="2:7" ht="17.45" customHeight="1" x14ac:dyDescent="0.25">
      <c r="B534" s="231" t="s">
        <v>486</v>
      </c>
      <c r="C534" s="231" t="s">
        <v>494</v>
      </c>
      <c r="D534" s="231">
        <v>5</v>
      </c>
      <c r="E534" s="231">
        <v>18.649999999999999</v>
      </c>
      <c r="F534" s="231"/>
      <c r="G534" s="96">
        <v>5</v>
      </c>
    </row>
    <row r="535" spans="2:7" ht="18" x14ac:dyDescent="0.25">
      <c r="B535" s="231" t="s">
        <v>485</v>
      </c>
      <c r="C535" s="231" t="s">
        <v>494</v>
      </c>
      <c r="D535" s="231">
        <v>28</v>
      </c>
      <c r="E535" s="231">
        <v>99.68</v>
      </c>
      <c r="F535" s="231"/>
      <c r="G535" s="96">
        <v>28</v>
      </c>
    </row>
    <row r="536" spans="2:7" ht="18" x14ac:dyDescent="0.25">
      <c r="B536" s="231" t="s">
        <v>487</v>
      </c>
      <c r="C536" s="231" t="s">
        <v>494</v>
      </c>
      <c r="D536" s="231">
        <v>36</v>
      </c>
      <c r="E536" s="231">
        <v>128.16</v>
      </c>
      <c r="F536" s="231"/>
      <c r="G536" s="96">
        <v>36</v>
      </c>
    </row>
    <row r="537" spans="2:7" ht="17.45" customHeight="1" x14ac:dyDescent="0.25">
      <c r="B537" s="231" t="s">
        <v>480</v>
      </c>
      <c r="C537" s="231" t="s">
        <v>494</v>
      </c>
      <c r="D537" s="231"/>
      <c r="E537" s="231">
        <v>384.88</v>
      </c>
      <c r="F537" s="231">
        <v>34</v>
      </c>
      <c r="G537" s="96">
        <v>34</v>
      </c>
    </row>
    <row r="538" spans="2:7" ht="17.45" customHeight="1" x14ac:dyDescent="0.25">
      <c r="B538" s="231" t="s">
        <v>474</v>
      </c>
      <c r="C538" s="231" t="s">
        <v>493</v>
      </c>
      <c r="D538" s="231"/>
      <c r="E538" s="231">
        <v>24.72</v>
      </c>
      <c r="F538" s="231">
        <v>12</v>
      </c>
      <c r="G538" s="96">
        <v>12</v>
      </c>
    </row>
    <row r="539" spans="2:7" ht="17.45" customHeight="1" x14ac:dyDescent="0.25">
      <c r="B539" s="231" t="s">
        <v>474</v>
      </c>
      <c r="C539" s="231" t="s">
        <v>494</v>
      </c>
      <c r="D539" s="231"/>
      <c r="E539" s="231">
        <v>890.76</v>
      </c>
      <c r="F539" s="231">
        <v>434</v>
      </c>
      <c r="G539" s="96">
        <v>432</v>
      </c>
    </row>
    <row r="540" spans="2:7" ht="17.45" customHeight="1" x14ac:dyDescent="0.25">
      <c r="B540" s="231" t="s">
        <v>480</v>
      </c>
      <c r="C540" s="231" t="s">
        <v>494</v>
      </c>
      <c r="D540" s="231"/>
      <c r="E540" s="231">
        <v>192.44</v>
      </c>
      <c r="F540" s="231">
        <v>17</v>
      </c>
      <c r="G540" s="96">
        <v>17</v>
      </c>
    </row>
    <row r="541" spans="2:7" ht="17.45" customHeight="1" x14ac:dyDescent="0.25">
      <c r="B541" s="231" t="s">
        <v>474</v>
      </c>
      <c r="C541" s="231" t="s">
        <v>493</v>
      </c>
      <c r="D541" s="231"/>
      <c r="E541" s="231">
        <v>20.6</v>
      </c>
      <c r="F541" s="231">
        <v>11</v>
      </c>
      <c r="G541" s="96">
        <v>10</v>
      </c>
    </row>
    <row r="542" spans="2:7" ht="17.45" customHeight="1" x14ac:dyDescent="0.25">
      <c r="B542" s="231" t="s">
        <v>474</v>
      </c>
      <c r="C542" s="231" t="s">
        <v>494</v>
      </c>
      <c r="D542" s="231"/>
      <c r="E542" s="231">
        <v>815.76</v>
      </c>
      <c r="F542" s="231">
        <v>396</v>
      </c>
      <c r="G542" s="96">
        <v>396</v>
      </c>
    </row>
    <row r="543" spans="2:7" ht="17.45" customHeight="1" x14ac:dyDescent="0.25">
      <c r="B543" s="231" t="s">
        <v>480</v>
      </c>
      <c r="C543" s="231" t="s">
        <v>494</v>
      </c>
      <c r="D543" s="231"/>
      <c r="E543" s="231">
        <v>316.95999999999998</v>
      </c>
      <c r="F543" s="231">
        <v>28</v>
      </c>
      <c r="G543" s="96">
        <v>28</v>
      </c>
    </row>
    <row r="544" spans="2:7" ht="17.45" customHeight="1" x14ac:dyDescent="0.25">
      <c r="B544" s="231" t="s">
        <v>474</v>
      </c>
      <c r="C544" s="231" t="s">
        <v>493</v>
      </c>
      <c r="D544" s="231"/>
      <c r="E544" s="231">
        <v>65.92</v>
      </c>
      <c r="F544" s="231">
        <v>32</v>
      </c>
      <c r="G544" s="96">
        <v>32</v>
      </c>
    </row>
    <row r="545" spans="2:7" ht="17.45" customHeight="1" x14ac:dyDescent="0.25">
      <c r="B545" s="231" t="s">
        <v>474</v>
      </c>
      <c r="C545" s="231" t="s">
        <v>494</v>
      </c>
      <c r="D545" s="231"/>
      <c r="E545" s="231">
        <v>1963.91</v>
      </c>
      <c r="F545" s="231">
        <v>962</v>
      </c>
      <c r="G545" s="96">
        <v>953</v>
      </c>
    </row>
    <row r="546" spans="2:7" ht="17.45" customHeight="1" x14ac:dyDescent="0.25">
      <c r="B546" s="231" t="s">
        <v>480</v>
      </c>
      <c r="C546" s="231" t="s">
        <v>494</v>
      </c>
      <c r="D546" s="231"/>
      <c r="E546" s="231">
        <v>882.96</v>
      </c>
      <c r="F546" s="231">
        <v>78</v>
      </c>
      <c r="G546" s="96">
        <v>78</v>
      </c>
    </row>
    <row r="547" spans="2:7" ht="17.45" customHeight="1" x14ac:dyDescent="0.25">
      <c r="B547" s="231" t="s">
        <v>474</v>
      </c>
      <c r="C547" s="231" t="s">
        <v>494</v>
      </c>
      <c r="D547" s="231"/>
      <c r="E547" s="231">
        <v>113.3</v>
      </c>
      <c r="F547" s="231">
        <v>55</v>
      </c>
      <c r="G547" s="96">
        <v>55</v>
      </c>
    </row>
    <row r="548" spans="2:7" ht="17.45" customHeight="1" x14ac:dyDescent="0.25">
      <c r="B548" s="231" t="s">
        <v>480</v>
      </c>
      <c r="C548" s="231" t="s">
        <v>494</v>
      </c>
      <c r="D548" s="231"/>
      <c r="E548" s="231">
        <v>90.56</v>
      </c>
      <c r="F548" s="231">
        <v>8</v>
      </c>
      <c r="G548" s="96">
        <v>8</v>
      </c>
    </row>
    <row r="549" spans="2:7" ht="17.45" customHeight="1" x14ac:dyDescent="0.25">
      <c r="B549" s="231" t="s">
        <v>474</v>
      </c>
      <c r="C549" s="231" t="s">
        <v>492</v>
      </c>
      <c r="D549" s="231"/>
      <c r="E549" s="231">
        <v>-0.14000000000000001</v>
      </c>
      <c r="F549" s="231">
        <v>-1</v>
      </c>
      <c r="G549" s="96">
        <v>0</v>
      </c>
    </row>
    <row r="550" spans="2:7" ht="17.45" customHeight="1" x14ac:dyDescent="0.25">
      <c r="B550" s="231" t="s">
        <v>474</v>
      </c>
      <c r="C550" s="231" t="s">
        <v>493</v>
      </c>
      <c r="D550" s="231"/>
      <c r="E550" s="231">
        <v>189.03</v>
      </c>
      <c r="F550" s="231">
        <v>104</v>
      </c>
      <c r="G550" s="96">
        <v>92</v>
      </c>
    </row>
    <row r="551" spans="2:7" ht="17.45" customHeight="1" x14ac:dyDescent="0.25">
      <c r="B551" s="231" t="s">
        <v>474</v>
      </c>
      <c r="C551" s="231" t="s">
        <v>494</v>
      </c>
      <c r="D551" s="231"/>
      <c r="E551" s="231">
        <v>5458.59</v>
      </c>
      <c r="F551" s="231">
        <v>2662</v>
      </c>
      <c r="G551" s="96">
        <v>2650</v>
      </c>
    </row>
    <row r="552" spans="2:7" ht="17.45" customHeight="1" x14ac:dyDescent="0.25">
      <c r="B552" s="231" t="s">
        <v>480</v>
      </c>
      <c r="C552" s="231" t="s">
        <v>493</v>
      </c>
      <c r="D552" s="231"/>
      <c r="E552" s="231">
        <v>67.92</v>
      </c>
      <c r="F552" s="231">
        <v>6</v>
      </c>
      <c r="G552" s="96">
        <v>6</v>
      </c>
    </row>
    <row r="553" spans="2:7" ht="17.45" customHeight="1" x14ac:dyDescent="0.25">
      <c r="B553" s="231" t="s">
        <v>480</v>
      </c>
      <c r="C553" s="231" t="s">
        <v>494</v>
      </c>
      <c r="D553" s="231"/>
      <c r="E553" s="231">
        <v>1981</v>
      </c>
      <c r="F553" s="231">
        <v>175</v>
      </c>
      <c r="G553" s="96">
        <v>175</v>
      </c>
    </row>
    <row r="554" spans="2:7" ht="17.45" customHeight="1" x14ac:dyDescent="0.25">
      <c r="B554" s="231" t="s">
        <v>474</v>
      </c>
      <c r="C554" s="231" t="s">
        <v>493</v>
      </c>
      <c r="D554" s="231"/>
      <c r="E554" s="231">
        <v>16.96</v>
      </c>
      <c r="F554" s="231">
        <v>9</v>
      </c>
      <c r="G554" s="96">
        <v>8</v>
      </c>
    </row>
    <row r="555" spans="2:7" ht="17.45" customHeight="1" x14ac:dyDescent="0.25">
      <c r="B555" s="231" t="s">
        <v>474</v>
      </c>
      <c r="C555" s="231" t="s">
        <v>494</v>
      </c>
      <c r="D555" s="231"/>
      <c r="E555" s="231">
        <v>1220.6099999999999</v>
      </c>
      <c r="F555" s="231">
        <v>599</v>
      </c>
      <c r="G555" s="96">
        <v>593</v>
      </c>
    </row>
    <row r="556" spans="2:7" ht="17.45" customHeight="1" x14ac:dyDescent="0.25">
      <c r="B556" s="231" t="s">
        <v>480</v>
      </c>
      <c r="C556" s="231" t="s">
        <v>494</v>
      </c>
      <c r="D556" s="231"/>
      <c r="E556" s="231">
        <v>441.48</v>
      </c>
      <c r="F556" s="231">
        <v>39</v>
      </c>
      <c r="G556" s="96">
        <v>39</v>
      </c>
    </row>
    <row r="557" spans="2:7" ht="17.45" customHeight="1" x14ac:dyDescent="0.25">
      <c r="B557" s="231" t="s">
        <v>474</v>
      </c>
      <c r="C557" s="231" t="s">
        <v>494</v>
      </c>
      <c r="D557" s="231"/>
      <c r="E557" s="231">
        <v>4.12</v>
      </c>
      <c r="F557" s="231">
        <v>2</v>
      </c>
      <c r="G557" s="96">
        <v>2</v>
      </c>
    </row>
    <row r="558" spans="2:7" ht="17.45" customHeight="1" x14ac:dyDescent="0.25">
      <c r="B558" s="231" t="s">
        <v>474</v>
      </c>
      <c r="C558" s="231" t="s">
        <v>494</v>
      </c>
      <c r="D558" s="231"/>
      <c r="E558" s="231">
        <v>43.26</v>
      </c>
      <c r="F558" s="231">
        <v>21</v>
      </c>
      <c r="G558" s="96">
        <v>21</v>
      </c>
    </row>
    <row r="559" spans="2:7" ht="17.45" customHeight="1" x14ac:dyDescent="0.25">
      <c r="B559" s="231" t="s">
        <v>480</v>
      </c>
      <c r="C559" s="231" t="s">
        <v>494</v>
      </c>
      <c r="D559" s="231"/>
      <c r="E559" s="231">
        <v>79.239999999999995</v>
      </c>
      <c r="F559" s="231">
        <v>7</v>
      </c>
      <c r="G559" s="96">
        <v>7</v>
      </c>
    </row>
    <row r="560" spans="2:7" ht="17.45" customHeight="1" x14ac:dyDescent="0.25">
      <c r="B560" s="231" t="s">
        <v>474</v>
      </c>
      <c r="C560" s="231" t="s">
        <v>494</v>
      </c>
      <c r="D560" s="231"/>
      <c r="E560" s="231">
        <v>4.12</v>
      </c>
      <c r="F560" s="231">
        <v>2</v>
      </c>
      <c r="G560" s="96">
        <v>2</v>
      </c>
    </row>
    <row r="561" spans="2:7" ht="17.45" customHeight="1" x14ac:dyDescent="0.25">
      <c r="B561" s="231" t="s">
        <v>480</v>
      </c>
      <c r="C561" s="231" t="s">
        <v>494</v>
      </c>
      <c r="D561" s="231"/>
      <c r="E561" s="231">
        <v>22.64</v>
      </c>
      <c r="F561" s="231">
        <v>2</v>
      </c>
      <c r="G561" s="96">
        <v>2</v>
      </c>
    </row>
    <row r="562" spans="2:7" ht="17.45" customHeight="1" x14ac:dyDescent="0.25">
      <c r="B562" s="231" t="s">
        <v>474</v>
      </c>
      <c r="C562" s="231" t="s">
        <v>493</v>
      </c>
      <c r="D562" s="231"/>
      <c r="E562" s="231">
        <v>14.42</v>
      </c>
      <c r="F562" s="231">
        <v>7</v>
      </c>
      <c r="G562" s="96">
        <v>7</v>
      </c>
    </row>
    <row r="563" spans="2:7" ht="17.45" customHeight="1" x14ac:dyDescent="0.25">
      <c r="B563" s="231" t="s">
        <v>474</v>
      </c>
      <c r="C563" s="231" t="s">
        <v>494</v>
      </c>
      <c r="D563" s="231"/>
      <c r="E563" s="231">
        <v>26.78</v>
      </c>
      <c r="F563" s="231">
        <v>13</v>
      </c>
      <c r="G563" s="96">
        <v>13</v>
      </c>
    </row>
    <row r="564" spans="2:7" ht="17.45" customHeight="1" x14ac:dyDescent="0.25">
      <c r="B564" s="231" t="s">
        <v>480</v>
      </c>
      <c r="C564" s="231" t="s">
        <v>494</v>
      </c>
      <c r="D564" s="231"/>
      <c r="E564" s="231">
        <v>113.2</v>
      </c>
      <c r="F564" s="231">
        <v>10</v>
      </c>
      <c r="G564" s="96">
        <v>10</v>
      </c>
    </row>
    <row r="565" spans="2:7" ht="17.45" customHeight="1" x14ac:dyDescent="0.25">
      <c r="B565" s="231" t="s">
        <v>474</v>
      </c>
      <c r="C565" s="231" t="s">
        <v>494</v>
      </c>
      <c r="D565" s="231"/>
      <c r="E565" s="231">
        <v>0</v>
      </c>
      <c r="F565" s="231">
        <v>0</v>
      </c>
      <c r="G565" s="96">
        <v>0</v>
      </c>
    </row>
    <row r="566" spans="2:7" ht="17.45" customHeight="1" x14ac:dyDescent="0.25">
      <c r="B566" s="231" t="s">
        <v>480</v>
      </c>
      <c r="C566" s="231" t="s">
        <v>494</v>
      </c>
      <c r="D566" s="231"/>
      <c r="E566" s="231">
        <v>33.96</v>
      </c>
      <c r="F566" s="231">
        <v>3</v>
      </c>
      <c r="G566" s="96">
        <v>3</v>
      </c>
    </row>
    <row r="567" spans="2:7" ht="17.45" customHeight="1" x14ac:dyDescent="0.25">
      <c r="B567" s="231" t="s">
        <v>474</v>
      </c>
      <c r="C567" s="231" t="s">
        <v>494</v>
      </c>
      <c r="D567" s="231"/>
      <c r="E567" s="231">
        <v>0</v>
      </c>
      <c r="F567" s="231">
        <v>0</v>
      </c>
      <c r="G567" s="96">
        <v>0</v>
      </c>
    </row>
    <row r="568" spans="2:7" ht="17.45" customHeight="1" x14ac:dyDescent="0.25">
      <c r="B568" s="231" t="s">
        <v>474</v>
      </c>
      <c r="C568" s="231" t="s">
        <v>494</v>
      </c>
      <c r="D568" s="231"/>
      <c r="E568" s="231">
        <v>0</v>
      </c>
      <c r="F568" s="231">
        <v>0</v>
      </c>
      <c r="G568" s="96">
        <v>0</v>
      </c>
    </row>
    <row r="569" spans="2:7" ht="17.45" customHeight="1" x14ac:dyDescent="0.25">
      <c r="B569" s="231" t="s">
        <v>474</v>
      </c>
      <c r="C569" s="231" t="s">
        <v>495</v>
      </c>
      <c r="D569" s="231"/>
      <c r="E569" s="231">
        <v>33.44</v>
      </c>
      <c r="F569" s="231">
        <v>17</v>
      </c>
      <c r="G569" s="96">
        <v>16</v>
      </c>
    </row>
    <row r="570" spans="2:7" ht="17.45" customHeight="1" x14ac:dyDescent="0.25">
      <c r="B570" s="231" t="s">
        <v>474</v>
      </c>
      <c r="C570" s="231" t="s">
        <v>492</v>
      </c>
      <c r="D570" s="231"/>
      <c r="E570" s="231">
        <v>-0.9</v>
      </c>
      <c r="F570" s="231">
        <v>0</v>
      </c>
      <c r="G570" s="96">
        <v>0</v>
      </c>
    </row>
    <row r="571" spans="2:7" ht="17.45" customHeight="1" x14ac:dyDescent="0.25">
      <c r="B571" s="231" t="s">
        <v>474</v>
      </c>
      <c r="C571" s="231" t="s">
        <v>493</v>
      </c>
      <c r="D571" s="231"/>
      <c r="E571" s="231">
        <v>-2.06</v>
      </c>
      <c r="F571" s="231">
        <v>-1</v>
      </c>
      <c r="G571" s="96">
        <v>-1</v>
      </c>
    </row>
    <row r="572" spans="2:7" ht="17.45" customHeight="1" x14ac:dyDescent="0.25">
      <c r="B572" s="231" t="s">
        <v>474</v>
      </c>
      <c r="C572" s="231" t="s">
        <v>494</v>
      </c>
      <c r="D572" s="231"/>
      <c r="E572" s="231">
        <v>6.18</v>
      </c>
      <c r="F572" s="231">
        <v>3</v>
      </c>
      <c r="G572" s="96">
        <v>3</v>
      </c>
    </row>
    <row r="573" spans="2:7" ht="17.45" customHeight="1" x14ac:dyDescent="0.25">
      <c r="B573" s="231" t="s">
        <v>474</v>
      </c>
      <c r="C573" s="231" t="s">
        <v>495</v>
      </c>
      <c r="D573" s="231"/>
      <c r="E573" s="231">
        <v>448.21</v>
      </c>
      <c r="F573" s="231">
        <v>229</v>
      </c>
      <c r="G573" s="96">
        <v>218</v>
      </c>
    </row>
    <row r="574" spans="2:7" ht="17.45" customHeight="1" x14ac:dyDescent="0.25">
      <c r="B574" s="231" t="s">
        <v>477</v>
      </c>
      <c r="C574" s="231" t="s">
        <v>495</v>
      </c>
      <c r="D574" s="231"/>
      <c r="E574" s="231">
        <v>0</v>
      </c>
      <c r="F574" s="231">
        <v>0</v>
      </c>
      <c r="G574" s="96">
        <v>0</v>
      </c>
    </row>
    <row r="575" spans="2:7" ht="17.45" customHeight="1" x14ac:dyDescent="0.25">
      <c r="B575" s="231" t="s">
        <v>478</v>
      </c>
      <c r="C575" s="231" t="s">
        <v>495</v>
      </c>
      <c r="D575" s="231">
        <v>0</v>
      </c>
      <c r="E575" s="231">
        <v>0</v>
      </c>
      <c r="F575" s="231"/>
      <c r="G575" s="96">
        <v>0</v>
      </c>
    </row>
    <row r="576" spans="2:7" ht="17.45" customHeight="1" x14ac:dyDescent="0.25">
      <c r="B576" s="231" t="s">
        <v>474</v>
      </c>
      <c r="C576" s="231" t="s">
        <v>494</v>
      </c>
      <c r="D576" s="231"/>
      <c r="E576" s="231">
        <v>24.99</v>
      </c>
      <c r="F576" s="231">
        <v>13</v>
      </c>
      <c r="G576" s="96">
        <v>12</v>
      </c>
    </row>
    <row r="577" spans="2:7" ht="17.45" customHeight="1" x14ac:dyDescent="0.25">
      <c r="B577" s="231" t="s">
        <v>474</v>
      </c>
      <c r="C577" s="231" t="s">
        <v>495</v>
      </c>
      <c r="D577" s="231"/>
      <c r="E577" s="231">
        <v>659.82</v>
      </c>
      <c r="F577" s="231">
        <v>322</v>
      </c>
      <c r="G577" s="96">
        <v>320</v>
      </c>
    </row>
    <row r="578" spans="2:7" ht="17.45" customHeight="1" x14ac:dyDescent="0.25">
      <c r="B578" s="231" t="s">
        <v>480</v>
      </c>
      <c r="C578" s="231" t="s">
        <v>495</v>
      </c>
      <c r="D578" s="231"/>
      <c r="E578" s="231">
        <v>22.64</v>
      </c>
      <c r="F578" s="231">
        <v>2</v>
      </c>
      <c r="G578" s="96">
        <v>2</v>
      </c>
    </row>
    <row r="579" spans="2:7" ht="17.45" customHeight="1" x14ac:dyDescent="0.25">
      <c r="B579" s="231" t="s">
        <v>474</v>
      </c>
      <c r="C579" s="231" t="s">
        <v>494</v>
      </c>
      <c r="D579" s="231"/>
      <c r="E579" s="231">
        <v>8.51</v>
      </c>
      <c r="F579" s="231">
        <v>6</v>
      </c>
      <c r="G579" s="96">
        <v>4</v>
      </c>
    </row>
    <row r="580" spans="2:7" ht="17.45" customHeight="1" x14ac:dyDescent="0.25">
      <c r="B580" s="231" t="s">
        <v>474</v>
      </c>
      <c r="C580" s="231" t="s">
        <v>495</v>
      </c>
      <c r="D580" s="231"/>
      <c r="E580" s="231">
        <v>228.66</v>
      </c>
      <c r="F580" s="231">
        <v>111</v>
      </c>
      <c r="G580" s="96">
        <v>111</v>
      </c>
    </row>
    <row r="581" spans="2:7" ht="17.45" customHeight="1" x14ac:dyDescent="0.25">
      <c r="B581" s="231" t="s">
        <v>480</v>
      </c>
      <c r="C581" s="231" t="s">
        <v>494</v>
      </c>
      <c r="D581" s="231"/>
      <c r="E581" s="231">
        <v>11.32</v>
      </c>
      <c r="F581" s="231">
        <v>1</v>
      </c>
      <c r="G581" s="96">
        <v>1</v>
      </c>
    </row>
    <row r="582" spans="2:7" ht="17.45" customHeight="1" x14ac:dyDescent="0.25">
      <c r="B582" s="231" t="s">
        <v>480</v>
      </c>
      <c r="C582" s="231" t="s">
        <v>495</v>
      </c>
      <c r="D582" s="231"/>
      <c r="E582" s="231">
        <v>237.72</v>
      </c>
      <c r="F582" s="231">
        <v>21</v>
      </c>
      <c r="G582" s="96">
        <v>21</v>
      </c>
    </row>
    <row r="583" spans="2:7" ht="17.45" customHeight="1" x14ac:dyDescent="0.25">
      <c r="B583" s="231" t="s">
        <v>474</v>
      </c>
      <c r="C583" s="231" t="s">
        <v>494</v>
      </c>
      <c r="D583" s="231"/>
      <c r="E583" s="231">
        <v>2.06</v>
      </c>
      <c r="F583" s="231">
        <v>1</v>
      </c>
      <c r="G583" s="96">
        <v>1</v>
      </c>
    </row>
    <row r="584" spans="2:7" ht="17.45" customHeight="1" x14ac:dyDescent="0.25">
      <c r="B584" s="231" t="s">
        <v>474</v>
      </c>
      <c r="C584" s="231" t="s">
        <v>495</v>
      </c>
      <c r="D584" s="231"/>
      <c r="E584" s="231">
        <v>40.869999999999997</v>
      </c>
      <c r="F584" s="231">
        <v>23</v>
      </c>
      <c r="G584" s="96">
        <v>20</v>
      </c>
    </row>
    <row r="585" spans="2:7" ht="17.45" customHeight="1" x14ac:dyDescent="0.25">
      <c r="B585" s="231" t="s">
        <v>474</v>
      </c>
      <c r="C585" s="231" t="s">
        <v>494</v>
      </c>
      <c r="D585" s="231"/>
      <c r="E585" s="231">
        <v>6.18</v>
      </c>
      <c r="F585" s="231">
        <v>3</v>
      </c>
      <c r="G585" s="96">
        <v>3</v>
      </c>
    </row>
    <row r="586" spans="2:7" ht="17.45" customHeight="1" x14ac:dyDescent="0.25">
      <c r="B586" s="231" t="s">
        <v>474</v>
      </c>
      <c r="C586" s="231" t="s">
        <v>495</v>
      </c>
      <c r="D586" s="231"/>
      <c r="E586" s="231">
        <v>185.43</v>
      </c>
      <c r="F586" s="231">
        <v>96</v>
      </c>
      <c r="G586" s="96">
        <v>90</v>
      </c>
    </row>
    <row r="587" spans="2:7" ht="17.45" customHeight="1" x14ac:dyDescent="0.25">
      <c r="B587" s="231" t="s">
        <v>474</v>
      </c>
      <c r="C587" s="231" t="s">
        <v>494</v>
      </c>
      <c r="D587" s="231"/>
      <c r="E587" s="231">
        <v>44.45</v>
      </c>
      <c r="F587" s="231">
        <v>23</v>
      </c>
      <c r="G587" s="96">
        <v>22</v>
      </c>
    </row>
    <row r="588" spans="2:7" ht="17.45" customHeight="1" x14ac:dyDescent="0.25">
      <c r="B588" s="231" t="s">
        <v>474</v>
      </c>
      <c r="C588" s="231" t="s">
        <v>495</v>
      </c>
      <c r="D588" s="231"/>
      <c r="E588" s="231">
        <v>1379.56</v>
      </c>
      <c r="F588" s="231">
        <v>681</v>
      </c>
      <c r="G588" s="96">
        <v>670</v>
      </c>
    </row>
    <row r="589" spans="2:7" ht="17.45" customHeight="1" x14ac:dyDescent="0.25">
      <c r="B589" s="231" t="s">
        <v>474</v>
      </c>
      <c r="C589" s="231" t="s">
        <v>495</v>
      </c>
      <c r="D589" s="231"/>
      <c r="E589" s="231">
        <v>0.76</v>
      </c>
      <c r="F589" s="231">
        <v>1</v>
      </c>
      <c r="G589" s="96">
        <v>0</v>
      </c>
    </row>
    <row r="590" spans="2:7" ht="17.45" customHeight="1" x14ac:dyDescent="0.25">
      <c r="B590" s="231" t="s">
        <v>474</v>
      </c>
      <c r="C590" s="231" t="s">
        <v>495</v>
      </c>
      <c r="D590" s="231"/>
      <c r="E590" s="231">
        <v>2.06</v>
      </c>
      <c r="F590" s="231">
        <v>1</v>
      </c>
      <c r="G590" s="96">
        <v>1</v>
      </c>
    </row>
    <row r="591" spans="2:7" ht="17.45" customHeight="1" x14ac:dyDescent="0.25">
      <c r="B591" s="231" t="s">
        <v>480</v>
      </c>
      <c r="C591" s="231" t="s">
        <v>495</v>
      </c>
      <c r="D591" s="231"/>
      <c r="E591" s="231">
        <v>11.32</v>
      </c>
      <c r="F591" s="231">
        <v>1</v>
      </c>
      <c r="G591" s="96">
        <v>1</v>
      </c>
    </row>
    <row r="592" spans="2:7" ht="17.45" customHeight="1" x14ac:dyDescent="0.25">
      <c r="B592" s="231" t="s">
        <v>478</v>
      </c>
      <c r="C592" s="231" t="s">
        <v>495</v>
      </c>
      <c r="D592" s="231">
        <v>4</v>
      </c>
      <c r="E592" s="231">
        <v>13.88</v>
      </c>
      <c r="F592" s="231"/>
      <c r="G592" s="96">
        <v>4</v>
      </c>
    </row>
    <row r="593" spans="2:7" ht="17.45" customHeight="1" x14ac:dyDescent="0.25">
      <c r="B593" s="231" t="s">
        <v>480</v>
      </c>
      <c r="C593" s="231" t="s">
        <v>495</v>
      </c>
      <c r="D593" s="231"/>
      <c r="E593" s="231">
        <v>45.28</v>
      </c>
      <c r="F593" s="231">
        <v>4</v>
      </c>
      <c r="G593" s="96">
        <v>4</v>
      </c>
    </row>
    <row r="594" spans="2:7" ht="17.45" customHeight="1" x14ac:dyDescent="0.25">
      <c r="B594" s="231" t="s">
        <v>477</v>
      </c>
      <c r="C594" s="231" t="s">
        <v>495</v>
      </c>
      <c r="D594" s="231"/>
      <c r="E594" s="231">
        <v>140.66</v>
      </c>
      <c r="F594" s="231">
        <v>13</v>
      </c>
      <c r="G594" s="96">
        <v>13</v>
      </c>
    </row>
    <row r="595" spans="2:7" ht="17.45" customHeight="1" x14ac:dyDescent="0.25">
      <c r="B595" s="231" t="s">
        <v>481</v>
      </c>
      <c r="C595" s="231" t="s">
        <v>495</v>
      </c>
      <c r="D595" s="231"/>
      <c r="E595" s="231">
        <v>526.73</v>
      </c>
      <c r="F595" s="231">
        <v>51</v>
      </c>
      <c r="G595" s="96">
        <v>41</v>
      </c>
    </row>
    <row r="596" spans="2:7" ht="17.45" customHeight="1" x14ac:dyDescent="0.25">
      <c r="B596" s="231" t="s">
        <v>478</v>
      </c>
      <c r="C596" s="231" t="s">
        <v>495</v>
      </c>
      <c r="D596" s="231">
        <v>6</v>
      </c>
      <c r="E596" s="231">
        <v>20.82</v>
      </c>
      <c r="F596" s="231"/>
      <c r="G596" s="96">
        <v>6</v>
      </c>
    </row>
    <row r="597" spans="2:7" ht="17.45" customHeight="1" x14ac:dyDescent="0.25">
      <c r="B597" s="231" t="s">
        <v>482</v>
      </c>
      <c r="C597" s="231" t="s">
        <v>495</v>
      </c>
      <c r="D597" s="231">
        <v>51</v>
      </c>
      <c r="E597" s="231">
        <v>152.18</v>
      </c>
      <c r="F597" s="231"/>
      <c r="G597" s="96">
        <v>41</v>
      </c>
    </row>
    <row r="598" spans="2:7" ht="18" x14ac:dyDescent="0.25">
      <c r="B598" s="231" t="s">
        <v>483</v>
      </c>
      <c r="C598" s="231" t="s">
        <v>495</v>
      </c>
      <c r="D598" s="231">
        <v>7</v>
      </c>
      <c r="E598" s="231">
        <v>24.92</v>
      </c>
      <c r="F598" s="231"/>
      <c r="G598" s="96">
        <v>7</v>
      </c>
    </row>
    <row r="599" spans="2:7" ht="17.45" customHeight="1" x14ac:dyDescent="0.25">
      <c r="B599" s="231" t="s">
        <v>477</v>
      </c>
      <c r="C599" s="231" t="s">
        <v>495</v>
      </c>
      <c r="D599" s="231"/>
      <c r="E599" s="231">
        <v>789.86</v>
      </c>
      <c r="F599" s="231">
        <v>73</v>
      </c>
      <c r="G599" s="96">
        <v>73</v>
      </c>
    </row>
    <row r="600" spans="2:7" ht="17.45" customHeight="1" x14ac:dyDescent="0.25">
      <c r="B600" s="231" t="s">
        <v>481</v>
      </c>
      <c r="C600" s="231" t="s">
        <v>495</v>
      </c>
      <c r="D600" s="231"/>
      <c r="E600" s="231">
        <v>2130.15</v>
      </c>
      <c r="F600" s="231">
        <v>165</v>
      </c>
      <c r="G600" s="96">
        <v>165</v>
      </c>
    </row>
    <row r="601" spans="2:7" ht="17.45" customHeight="1" x14ac:dyDescent="0.25">
      <c r="B601" s="231" t="s">
        <v>478</v>
      </c>
      <c r="C601" s="231" t="s">
        <v>495</v>
      </c>
      <c r="D601" s="231">
        <v>15</v>
      </c>
      <c r="E601" s="231">
        <v>52.05</v>
      </c>
      <c r="F601" s="231"/>
      <c r="G601" s="96">
        <v>15</v>
      </c>
    </row>
    <row r="602" spans="2:7" ht="17.45" customHeight="1" x14ac:dyDescent="0.25">
      <c r="B602" s="231" t="s">
        <v>482</v>
      </c>
      <c r="C602" s="231" t="s">
        <v>495</v>
      </c>
      <c r="D602" s="231">
        <v>78</v>
      </c>
      <c r="E602" s="231">
        <v>290.94</v>
      </c>
      <c r="F602" s="231"/>
      <c r="G602" s="96">
        <v>78</v>
      </c>
    </row>
    <row r="603" spans="2:7" ht="18" x14ac:dyDescent="0.25">
      <c r="B603" s="231" t="s">
        <v>484</v>
      </c>
      <c r="C603" s="231" t="s">
        <v>495</v>
      </c>
      <c r="D603" s="231">
        <v>126</v>
      </c>
      <c r="E603" s="231">
        <v>448.56</v>
      </c>
      <c r="F603" s="231"/>
      <c r="G603" s="96">
        <v>126</v>
      </c>
    </row>
    <row r="604" spans="2:7" ht="18" x14ac:dyDescent="0.25">
      <c r="B604" s="231" t="s">
        <v>483</v>
      </c>
      <c r="C604" s="231" t="s">
        <v>495</v>
      </c>
      <c r="D604" s="231">
        <v>19</v>
      </c>
      <c r="E604" s="231">
        <v>67.64</v>
      </c>
      <c r="F604" s="231"/>
      <c r="G604" s="96">
        <v>19</v>
      </c>
    </row>
    <row r="605" spans="2:7" ht="17.45" customHeight="1" x14ac:dyDescent="0.25">
      <c r="B605" s="231" t="s">
        <v>477</v>
      </c>
      <c r="C605" s="231" t="s">
        <v>495</v>
      </c>
      <c r="D605" s="231"/>
      <c r="E605" s="231">
        <v>432.8</v>
      </c>
      <c r="F605" s="231">
        <v>40</v>
      </c>
      <c r="G605" s="96">
        <v>40</v>
      </c>
    </row>
    <row r="606" spans="2:7" ht="17.45" customHeight="1" x14ac:dyDescent="0.25">
      <c r="B606" s="231" t="s">
        <v>481</v>
      </c>
      <c r="C606" s="231" t="s">
        <v>495</v>
      </c>
      <c r="D606" s="231"/>
      <c r="E606" s="231">
        <v>335.66</v>
      </c>
      <c r="F606" s="231">
        <v>26</v>
      </c>
      <c r="G606" s="96">
        <v>26</v>
      </c>
    </row>
    <row r="607" spans="2:7" ht="17.45" customHeight="1" x14ac:dyDescent="0.25">
      <c r="B607" s="231" t="s">
        <v>478</v>
      </c>
      <c r="C607" s="231" t="s">
        <v>495</v>
      </c>
      <c r="D607" s="231">
        <v>5</v>
      </c>
      <c r="E607" s="231">
        <v>17.350000000000001</v>
      </c>
      <c r="F607" s="231"/>
      <c r="G607" s="96">
        <v>5</v>
      </c>
    </row>
    <row r="608" spans="2:7" ht="17.45" customHeight="1" x14ac:dyDescent="0.25">
      <c r="B608" s="231" t="s">
        <v>482</v>
      </c>
      <c r="C608" s="231" t="s">
        <v>495</v>
      </c>
      <c r="D608" s="231">
        <v>30</v>
      </c>
      <c r="E608" s="231">
        <v>111.9</v>
      </c>
      <c r="F608" s="231"/>
      <c r="G608" s="96">
        <v>30</v>
      </c>
    </row>
    <row r="609" spans="2:7" ht="18" x14ac:dyDescent="0.25">
      <c r="B609" s="231" t="s">
        <v>484</v>
      </c>
      <c r="C609" s="231" t="s">
        <v>495</v>
      </c>
      <c r="D609" s="231">
        <v>26</v>
      </c>
      <c r="E609" s="231">
        <v>92.56</v>
      </c>
      <c r="F609" s="231"/>
      <c r="G609" s="96">
        <v>26</v>
      </c>
    </row>
    <row r="610" spans="2:7" ht="17.45" customHeight="1" x14ac:dyDescent="0.25">
      <c r="B610" s="231" t="s">
        <v>477</v>
      </c>
      <c r="C610" s="231" t="s">
        <v>495</v>
      </c>
      <c r="D610" s="231"/>
      <c r="E610" s="231">
        <v>313.77999999999997</v>
      </c>
      <c r="F610" s="231">
        <v>29</v>
      </c>
      <c r="G610" s="96">
        <v>29</v>
      </c>
    </row>
    <row r="611" spans="2:7" ht="17.45" customHeight="1" x14ac:dyDescent="0.25">
      <c r="B611" s="231" t="s">
        <v>481</v>
      </c>
      <c r="C611" s="231" t="s">
        <v>495</v>
      </c>
      <c r="D611" s="231"/>
      <c r="E611" s="231">
        <v>697.14</v>
      </c>
      <c r="F611" s="231">
        <v>54</v>
      </c>
      <c r="G611" s="96">
        <v>54</v>
      </c>
    </row>
    <row r="612" spans="2:7" ht="17.45" customHeight="1" x14ac:dyDescent="0.25">
      <c r="B612" s="231" t="s">
        <v>482</v>
      </c>
      <c r="C612" s="231" t="s">
        <v>495</v>
      </c>
      <c r="D612" s="231">
        <v>35</v>
      </c>
      <c r="E612" s="231">
        <v>130.55000000000001</v>
      </c>
      <c r="F612" s="231"/>
      <c r="G612" s="96">
        <v>35</v>
      </c>
    </row>
    <row r="613" spans="2:7" ht="18" x14ac:dyDescent="0.25">
      <c r="B613" s="231" t="s">
        <v>484</v>
      </c>
      <c r="C613" s="231" t="s">
        <v>495</v>
      </c>
      <c r="D613" s="231">
        <v>27</v>
      </c>
      <c r="E613" s="231">
        <v>96.12</v>
      </c>
      <c r="F613" s="231"/>
      <c r="G613" s="96">
        <v>27</v>
      </c>
    </row>
    <row r="614" spans="2:7" ht="18" x14ac:dyDescent="0.25">
      <c r="B614" s="231" t="s">
        <v>483</v>
      </c>
      <c r="C614" s="231" t="s">
        <v>495</v>
      </c>
      <c r="D614" s="231">
        <v>19</v>
      </c>
      <c r="E614" s="231">
        <v>67.64</v>
      </c>
      <c r="F614" s="231"/>
      <c r="G614" s="96">
        <v>19</v>
      </c>
    </row>
    <row r="615" spans="2:7" ht="18" x14ac:dyDescent="0.25">
      <c r="B615" s="231" t="s">
        <v>485</v>
      </c>
      <c r="C615" s="231" t="s">
        <v>495</v>
      </c>
      <c r="D615" s="231">
        <v>17</v>
      </c>
      <c r="E615" s="231">
        <v>60.52</v>
      </c>
      <c r="F615" s="231"/>
      <c r="G615" s="96">
        <v>17</v>
      </c>
    </row>
    <row r="616" spans="2:7" ht="18" x14ac:dyDescent="0.25">
      <c r="B616" s="231" t="s">
        <v>485</v>
      </c>
      <c r="C616" s="231" t="s">
        <v>495</v>
      </c>
      <c r="D616" s="231">
        <v>3</v>
      </c>
      <c r="E616" s="231">
        <v>10.68</v>
      </c>
      <c r="F616" s="231"/>
      <c r="G616" s="96">
        <v>3</v>
      </c>
    </row>
    <row r="617" spans="2:7" ht="18" x14ac:dyDescent="0.25">
      <c r="B617" s="231" t="s">
        <v>484</v>
      </c>
      <c r="C617" s="231" t="s">
        <v>495</v>
      </c>
      <c r="D617" s="231">
        <v>0</v>
      </c>
      <c r="E617" s="231">
        <v>0</v>
      </c>
      <c r="F617" s="231"/>
      <c r="G617" s="96">
        <v>0</v>
      </c>
    </row>
    <row r="618" spans="2:7" ht="17.45" customHeight="1" x14ac:dyDescent="0.25">
      <c r="B618" s="231" t="s">
        <v>480</v>
      </c>
      <c r="C618" s="231" t="s">
        <v>495</v>
      </c>
      <c r="D618" s="231"/>
      <c r="E618" s="231">
        <v>11.32</v>
      </c>
      <c r="F618" s="231">
        <v>1</v>
      </c>
      <c r="G618" s="96">
        <v>1</v>
      </c>
    </row>
    <row r="619" spans="2:7" ht="17.45" customHeight="1" x14ac:dyDescent="0.25">
      <c r="B619" s="231" t="s">
        <v>474</v>
      </c>
      <c r="C619" s="231" t="s">
        <v>495</v>
      </c>
      <c r="D619" s="231"/>
      <c r="E619" s="231">
        <v>8.24</v>
      </c>
      <c r="F619" s="231">
        <v>4</v>
      </c>
      <c r="G619" s="96">
        <v>4</v>
      </c>
    </row>
    <row r="620" spans="2:7" ht="17.45" customHeight="1" x14ac:dyDescent="0.25">
      <c r="B620" s="231" t="s">
        <v>480</v>
      </c>
      <c r="C620" s="231" t="s">
        <v>495</v>
      </c>
      <c r="D620" s="231"/>
      <c r="E620" s="231">
        <v>11.32</v>
      </c>
      <c r="F620" s="231">
        <v>1</v>
      </c>
      <c r="G620" s="96">
        <v>1</v>
      </c>
    </row>
    <row r="621" spans="2:7" ht="17.45" customHeight="1" x14ac:dyDescent="0.25">
      <c r="B621" s="231" t="s">
        <v>486</v>
      </c>
      <c r="C621" s="231" t="s">
        <v>495</v>
      </c>
      <c r="D621" s="231">
        <v>6</v>
      </c>
      <c r="E621" s="231">
        <v>22.38</v>
      </c>
      <c r="F621" s="231"/>
      <c r="G621" s="96">
        <v>6</v>
      </c>
    </row>
    <row r="622" spans="2:7" ht="18" x14ac:dyDescent="0.25">
      <c r="B622" s="231" t="s">
        <v>485</v>
      </c>
      <c r="C622" s="231" t="s">
        <v>495</v>
      </c>
      <c r="D622" s="231">
        <v>4</v>
      </c>
      <c r="E622" s="231">
        <v>14.24</v>
      </c>
      <c r="F622" s="231"/>
      <c r="G622" s="96">
        <v>4</v>
      </c>
    </row>
    <row r="623" spans="2:7" ht="18" x14ac:dyDescent="0.25">
      <c r="B623" s="231" t="s">
        <v>487</v>
      </c>
      <c r="C623" s="231" t="s">
        <v>495</v>
      </c>
      <c r="D623" s="231">
        <v>4</v>
      </c>
      <c r="E623" s="231">
        <v>14.24</v>
      </c>
      <c r="F623" s="231"/>
      <c r="G623" s="96">
        <v>4</v>
      </c>
    </row>
    <row r="624" spans="2:7" ht="18" x14ac:dyDescent="0.25">
      <c r="B624" s="231" t="s">
        <v>483</v>
      </c>
      <c r="C624" s="231" t="s">
        <v>495</v>
      </c>
      <c r="D624" s="231">
        <v>11</v>
      </c>
      <c r="E624" s="231">
        <v>39.159999999999997</v>
      </c>
      <c r="F624" s="231"/>
      <c r="G624" s="96">
        <v>11</v>
      </c>
    </row>
    <row r="625" spans="2:7" ht="17.45" customHeight="1" x14ac:dyDescent="0.25">
      <c r="B625" s="231" t="s">
        <v>488</v>
      </c>
      <c r="C625" s="231" t="s">
        <v>495</v>
      </c>
      <c r="D625" s="231"/>
      <c r="E625" s="231">
        <v>152.68</v>
      </c>
      <c r="F625" s="231"/>
      <c r="G625" s="96">
        <v>44</v>
      </c>
    </row>
    <row r="626" spans="2:7" ht="17.45" customHeight="1" x14ac:dyDescent="0.25">
      <c r="B626" s="231" t="s">
        <v>486</v>
      </c>
      <c r="C626" s="231" t="s">
        <v>495</v>
      </c>
      <c r="D626" s="231">
        <v>19</v>
      </c>
      <c r="E626" s="231">
        <v>70.87</v>
      </c>
      <c r="F626" s="231"/>
      <c r="G626" s="96">
        <v>19</v>
      </c>
    </row>
    <row r="627" spans="2:7" ht="18" x14ac:dyDescent="0.25">
      <c r="B627" s="231" t="s">
        <v>485</v>
      </c>
      <c r="C627" s="231" t="s">
        <v>495</v>
      </c>
      <c r="D627" s="231">
        <v>1</v>
      </c>
      <c r="E627" s="231">
        <v>3.56</v>
      </c>
      <c r="F627" s="231"/>
      <c r="G627" s="96">
        <v>1</v>
      </c>
    </row>
    <row r="628" spans="2:7" ht="18" x14ac:dyDescent="0.25">
      <c r="B628" s="231" t="s">
        <v>487</v>
      </c>
      <c r="C628" s="231" t="s">
        <v>495</v>
      </c>
      <c r="D628" s="231">
        <v>6</v>
      </c>
      <c r="E628" s="231">
        <v>21.36</v>
      </c>
      <c r="F628" s="231"/>
      <c r="G628" s="96">
        <v>6</v>
      </c>
    </row>
    <row r="629" spans="2:7" ht="17.45" customHeight="1" x14ac:dyDescent="0.25">
      <c r="B629" s="231" t="s">
        <v>478</v>
      </c>
      <c r="C629" s="231" t="s">
        <v>495</v>
      </c>
      <c r="D629" s="231">
        <v>10</v>
      </c>
      <c r="E629" s="231">
        <v>34.700000000000003</v>
      </c>
      <c r="F629" s="231"/>
      <c r="G629" s="96">
        <v>10</v>
      </c>
    </row>
    <row r="630" spans="2:7" ht="17.45" customHeight="1" x14ac:dyDescent="0.25">
      <c r="B630" s="231" t="s">
        <v>482</v>
      </c>
      <c r="C630" s="231" t="s">
        <v>495</v>
      </c>
      <c r="D630" s="231">
        <v>4</v>
      </c>
      <c r="E630" s="231">
        <v>14.92</v>
      </c>
      <c r="F630" s="231"/>
      <c r="G630" s="96">
        <v>4</v>
      </c>
    </row>
    <row r="631" spans="2:7" ht="18" x14ac:dyDescent="0.25">
      <c r="B631" s="231" t="s">
        <v>484</v>
      </c>
      <c r="C631" s="231" t="s">
        <v>495</v>
      </c>
      <c r="D631" s="231">
        <v>55</v>
      </c>
      <c r="E631" s="231">
        <v>195.8</v>
      </c>
      <c r="F631" s="231"/>
      <c r="G631" s="96">
        <v>55</v>
      </c>
    </row>
    <row r="632" spans="2:7" ht="18" x14ac:dyDescent="0.25">
      <c r="B632" s="231" t="s">
        <v>483</v>
      </c>
      <c r="C632" s="231" t="s">
        <v>494</v>
      </c>
      <c r="D632" s="231">
        <v>39</v>
      </c>
      <c r="E632" s="231">
        <v>138.84</v>
      </c>
      <c r="F632" s="231"/>
      <c r="G632" s="96">
        <v>39</v>
      </c>
    </row>
    <row r="633" spans="2:7" ht="17.45" customHeight="1" x14ac:dyDescent="0.25">
      <c r="B633" s="231" t="s">
        <v>488</v>
      </c>
      <c r="C633" s="231" t="s">
        <v>495</v>
      </c>
      <c r="D633" s="231"/>
      <c r="E633" s="231">
        <v>20.82</v>
      </c>
      <c r="F633" s="231"/>
      <c r="G633" s="96">
        <v>6</v>
      </c>
    </row>
    <row r="634" spans="2:7" ht="17.45" customHeight="1" x14ac:dyDescent="0.25">
      <c r="B634" s="231" t="s">
        <v>486</v>
      </c>
      <c r="C634" s="231" t="s">
        <v>495</v>
      </c>
      <c r="D634" s="231">
        <v>17</v>
      </c>
      <c r="E634" s="231">
        <v>63.41</v>
      </c>
      <c r="F634" s="231"/>
      <c r="G634" s="96">
        <v>17</v>
      </c>
    </row>
    <row r="635" spans="2:7" ht="18" x14ac:dyDescent="0.25">
      <c r="B635" s="231" t="s">
        <v>485</v>
      </c>
      <c r="C635" s="231" t="s">
        <v>495</v>
      </c>
      <c r="D635" s="231">
        <v>43</v>
      </c>
      <c r="E635" s="231">
        <v>153.08000000000001</v>
      </c>
      <c r="F635" s="231"/>
      <c r="G635" s="96">
        <v>43</v>
      </c>
    </row>
    <row r="636" spans="2:7" ht="18" x14ac:dyDescent="0.25">
      <c r="B636" s="231" t="s">
        <v>487</v>
      </c>
      <c r="C636" s="231" t="s">
        <v>495</v>
      </c>
      <c r="D636" s="231">
        <v>11</v>
      </c>
      <c r="E636" s="231">
        <v>39.159999999999997</v>
      </c>
      <c r="F636" s="231"/>
      <c r="G636" s="96">
        <v>11</v>
      </c>
    </row>
    <row r="637" spans="2:7" ht="17.45" customHeight="1" x14ac:dyDescent="0.25">
      <c r="B637" s="231" t="s">
        <v>482</v>
      </c>
      <c r="C637" s="231" t="s">
        <v>495</v>
      </c>
      <c r="D637" s="231">
        <v>12</v>
      </c>
      <c r="E637" s="231">
        <v>32.08</v>
      </c>
      <c r="F637" s="231"/>
      <c r="G637" s="96">
        <v>9</v>
      </c>
    </row>
    <row r="638" spans="2:7" ht="17.45" customHeight="1" x14ac:dyDescent="0.25">
      <c r="B638" s="231" t="s">
        <v>486</v>
      </c>
      <c r="C638" s="231" t="s">
        <v>495</v>
      </c>
      <c r="D638" s="231">
        <v>58</v>
      </c>
      <c r="E638" s="231">
        <v>165.61</v>
      </c>
      <c r="F638" s="231"/>
      <c r="G638" s="96">
        <v>44</v>
      </c>
    </row>
    <row r="639" spans="2:7" ht="18" x14ac:dyDescent="0.25">
      <c r="B639" s="231" t="s">
        <v>485</v>
      </c>
      <c r="C639" s="231" t="s">
        <v>495</v>
      </c>
      <c r="D639" s="231">
        <v>2</v>
      </c>
      <c r="E639" s="231">
        <v>7.12</v>
      </c>
      <c r="F639" s="231"/>
      <c r="G639" s="96">
        <v>2</v>
      </c>
    </row>
    <row r="640" spans="2:7" ht="18" x14ac:dyDescent="0.25">
      <c r="B640" s="231" t="s">
        <v>487</v>
      </c>
      <c r="C640" s="231" t="s">
        <v>495</v>
      </c>
      <c r="D640" s="231">
        <v>9</v>
      </c>
      <c r="E640" s="231">
        <v>32.04</v>
      </c>
      <c r="F640" s="231"/>
      <c r="G640" s="96">
        <v>9</v>
      </c>
    </row>
    <row r="641" spans="2:7" ht="17.45" customHeight="1" x14ac:dyDescent="0.25">
      <c r="B641" s="231" t="s">
        <v>488</v>
      </c>
      <c r="C641" s="231" t="s">
        <v>495</v>
      </c>
      <c r="D641" s="231"/>
      <c r="E641" s="231">
        <v>3.47</v>
      </c>
      <c r="F641" s="231"/>
      <c r="G641" s="96">
        <v>1</v>
      </c>
    </row>
    <row r="642" spans="2:7" ht="17.45" customHeight="1" x14ac:dyDescent="0.25">
      <c r="B642" s="231" t="s">
        <v>474</v>
      </c>
      <c r="C642" s="231" t="s">
        <v>495</v>
      </c>
      <c r="D642" s="231"/>
      <c r="E642" s="231">
        <v>2.06</v>
      </c>
      <c r="F642" s="231">
        <v>1</v>
      </c>
      <c r="G642" s="96">
        <v>1</v>
      </c>
    </row>
    <row r="643" spans="2:7" ht="17.45" customHeight="1" x14ac:dyDescent="0.25">
      <c r="B643" s="231" t="s">
        <v>481</v>
      </c>
      <c r="C643" s="231" t="s">
        <v>495</v>
      </c>
      <c r="D643" s="231"/>
      <c r="E643" s="231">
        <v>38.729999999999997</v>
      </c>
      <c r="F643" s="231">
        <v>3</v>
      </c>
      <c r="G643" s="96">
        <v>3</v>
      </c>
    </row>
    <row r="644" spans="2:7" ht="17.45" customHeight="1" x14ac:dyDescent="0.25">
      <c r="B644" s="231" t="s">
        <v>482</v>
      </c>
      <c r="C644" s="231" t="s">
        <v>495</v>
      </c>
      <c r="D644" s="231">
        <v>2</v>
      </c>
      <c r="E644" s="231">
        <v>7.46</v>
      </c>
      <c r="F644" s="231"/>
      <c r="G644" s="96">
        <v>2</v>
      </c>
    </row>
    <row r="645" spans="2:7" ht="18" x14ac:dyDescent="0.25">
      <c r="B645" s="231" t="s">
        <v>484</v>
      </c>
      <c r="C645" s="231" t="s">
        <v>495</v>
      </c>
      <c r="D645" s="231">
        <v>1</v>
      </c>
      <c r="E645" s="231">
        <v>3.56</v>
      </c>
      <c r="F645" s="231"/>
      <c r="G645" s="96">
        <v>1</v>
      </c>
    </row>
    <row r="646" spans="2:7" ht="18" x14ac:dyDescent="0.25">
      <c r="B646" s="231" t="s">
        <v>483</v>
      </c>
      <c r="C646" s="231" t="s">
        <v>495</v>
      </c>
      <c r="D646" s="231">
        <v>78</v>
      </c>
      <c r="E646" s="231">
        <v>277.68</v>
      </c>
      <c r="F646" s="231"/>
      <c r="G646" s="96">
        <v>78</v>
      </c>
    </row>
    <row r="647" spans="2:7" ht="17.45" customHeight="1" x14ac:dyDescent="0.25">
      <c r="B647" s="231" t="s">
        <v>486</v>
      </c>
      <c r="C647" s="231" t="s">
        <v>494</v>
      </c>
      <c r="D647" s="231">
        <v>4</v>
      </c>
      <c r="E647" s="231">
        <v>14.92</v>
      </c>
      <c r="F647" s="231"/>
      <c r="G647" s="96">
        <v>4</v>
      </c>
    </row>
    <row r="648" spans="2:7" ht="17.45" customHeight="1" x14ac:dyDescent="0.25">
      <c r="B648" s="231" t="s">
        <v>486</v>
      </c>
      <c r="C648" s="231" t="s">
        <v>495</v>
      </c>
      <c r="D648" s="231">
        <v>5</v>
      </c>
      <c r="E648" s="231">
        <v>18.649999999999999</v>
      </c>
      <c r="F648" s="231"/>
      <c r="G648" s="96">
        <v>5</v>
      </c>
    </row>
    <row r="649" spans="2:7" ht="18" x14ac:dyDescent="0.25">
      <c r="B649" s="231" t="s">
        <v>485</v>
      </c>
      <c r="C649" s="231" t="s">
        <v>495</v>
      </c>
      <c r="D649" s="231">
        <v>28</v>
      </c>
      <c r="E649" s="231">
        <v>99.68</v>
      </c>
      <c r="F649" s="231"/>
      <c r="G649" s="96">
        <v>28</v>
      </c>
    </row>
    <row r="650" spans="2:7" ht="18" x14ac:dyDescent="0.25">
      <c r="B650" s="231" t="s">
        <v>487</v>
      </c>
      <c r="C650" s="231" t="s">
        <v>495</v>
      </c>
      <c r="D650" s="231">
        <v>36</v>
      </c>
      <c r="E650" s="231">
        <v>128.16</v>
      </c>
      <c r="F650" s="231"/>
      <c r="G650" s="96">
        <v>36</v>
      </c>
    </row>
    <row r="651" spans="2:7" ht="17.45" customHeight="1" x14ac:dyDescent="0.25">
      <c r="B651" s="231" t="s">
        <v>480</v>
      </c>
      <c r="C651" s="231" t="s">
        <v>495</v>
      </c>
      <c r="D651" s="231"/>
      <c r="E651" s="231">
        <v>384.88</v>
      </c>
      <c r="F651" s="231">
        <v>34</v>
      </c>
      <c r="G651" s="96">
        <v>34</v>
      </c>
    </row>
    <row r="652" spans="2:7" ht="17.45" customHeight="1" x14ac:dyDescent="0.25">
      <c r="B652" s="231" t="s">
        <v>474</v>
      </c>
      <c r="C652" s="231" t="s">
        <v>494</v>
      </c>
      <c r="D652" s="231"/>
      <c r="E652" s="231">
        <v>8.7899999999999991</v>
      </c>
      <c r="F652" s="231">
        <v>5</v>
      </c>
      <c r="G652" s="96">
        <v>4</v>
      </c>
    </row>
    <row r="653" spans="2:7" ht="17.45" customHeight="1" x14ac:dyDescent="0.25">
      <c r="B653" s="231" t="s">
        <v>474</v>
      </c>
      <c r="C653" s="231" t="s">
        <v>495</v>
      </c>
      <c r="D653" s="231"/>
      <c r="E653" s="231">
        <v>875.25</v>
      </c>
      <c r="F653" s="231">
        <v>428</v>
      </c>
      <c r="G653" s="96">
        <v>425</v>
      </c>
    </row>
    <row r="654" spans="2:7" ht="17.45" customHeight="1" x14ac:dyDescent="0.25">
      <c r="B654" s="231" t="s">
        <v>480</v>
      </c>
      <c r="C654" s="231" t="s">
        <v>495</v>
      </c>
      <c r="D654" s="231"/>
      <c r="E654" s="231">
        <v>192.44</v>
      </c>
      <c r="F654" s="231">
        <v>17</v>
      </c>
      <c r="G654" s="96">
        <v>17</v>
      </c>
    </row>
    <row r="655" spans="2:7" ht="17.45" customHeight="1" x14ac:dyDescent="0.25">
      <c r="B655" s="231" t="s">
        <v>474</v>
      </c>
      <c r="C655" s="231" t="s">
        <v>494</v>
      </c>
      <c r="D655" s="231"/>
      <c r="E655" s="231">
        <v>10.85</v>
      </c>
      <c r="F655" s="231">
        <v>7</v>
      </c>
      <c r="G655" s="96">
        <v>5</v>
      </c>
    </row>
    <row r="656" spans="2:7" ht="17.45" customHeight="1" x14ac:dyDescent="0.25">
      <c r="B656" s="231" t="s">
        <v>474</v>
      </c>
      <c r="C656" s="231" t="s">
        <v>495</v>
      </c>
      <c r="D656" s="231"/>
      <c r="E656" s="231">
        <v>798.33</v>
      </c>
      <c r="F656" s="231">
        <v>391</v>
      </c>
      <c r="G656" s="96">
        <v>388</v>
      </c>
    </row>
    <row r="657" spans="2:7" ht="17.45" customHeight="1" x14ac:dyDescent="0.25">
      <c r="B657" s="231" t="s">
        <v>480</v>
      </c>
      <c r="C657" s="231" t="s">
        <v>494</v>
      </c>
      <c r="D657" s="231"/>
      <c r="E657" s="231">
        <v>0</v>
      </c>
      <c r="F657" s="231">
        <v>-2</v>
      </c>
      <c r="G657" s="96">
        <v>0</v>
      </c>
    </row>
    <row r="658" spans="2:7" ht="17.45" customHeight="1" x14ac:dyDescent="0.25">
      <c r="B658" s="231" t="s">
        <v>480</v>
      </c>
      <c r="C658" s="231" t="s">
        <v>495</v>
      </c>
      <c r="D658" s="231"/>
      <c r="E658" s="231">
        <v>316.95999999999998</v>
      </c>
      <c r="F658" s="231">
        <v>28</v>
      </c>
      <c r="G658" s="96">
        <v>28</v>
      </c>
    </row>
    <row r="659" spans="2:7" ht="17.45" customHeight="1" x14ac:dyDescent="0.25">
      <c r="B659" s="231" t="s">
        <v>474</v>
      </c>
      <c r="C659" s="231" t="s">
        <v>494</v>
      </c>
      <c r="D659" s="231"/>
      <c r="E659" s="231">
        <v>19.3</v>
      </c>
      <c r="F659" s="231">
        <v>14</v>
      </c>
      <c r="G659" s="96">
        <v>9</v>
      </c>
    </row>
    <row r="660" spans="2:7" ht="17.45" customHeight="1" x14ac:dyDescent="0.25">
      <c r="B660" s="231" t="s">
        <v>474</v>
      </c>
      <c r="C660" s="231" t="s">
        <v>495</v>
      </c>
      <c r="D660" s="231"/>
      <c r="E660" s="231">
        <v>1887.66</v>
      </c>
      <c r="F660" s="231">
        <v>922</v>
      </c>
      <c r="G660" s="96">
        <v>916</v>
      </c>
    </row>
    <row r="661" spans="2:7" ht="17.45" customHeight="1" x14ac:dyDescent="0.25">
      <c r="B661" s="231" t="s">
        <v>480</v>
      </c>
      <c r="C661" s="231" t="s">
        <v>495</v>
      </c>
      <c r="D661" s="231"/>
      <c r="E661" s="231">
        <v>885.98</v>
      </c>
      <c r="F661" s="231">
        <v>79</v>
      </c>
      <c r="G661" s="96">
        <v>78</v>
      </c>
    </row>
    <row r="662" spans="2:7" ht="17.45" customHeight="1" x14ac:dyDescent="0.25">
      <c r="B662" s="231" t="s">
        <v>474</v>
      </c>
      <c r="C662" s="231" t="s">
        <v>493</v>
      </c>
      <c r="D662" s="231"/>
      <c r="E662" s="231">
        <v>4.26</v>
      </c>
      <c r="F662" s="231">
        <v>1</v>
      </c>
      <c r="G662" s="96">
        <v>2</v>
      </c>
    </row>
    <row r="663" spans="2:7" ht="17.45" customHeight="1" x14ac:dyDescent="0.25">
      <c r="B663" s="231" t="s">
        <v>474</v>
      </c>
      <c r="C663" s="231" t="s">
        <v>494</v>
      </c>
      <c r="D663" s="231"/>
      <c r="E663" s="231">
        <v>2.06</v>
      </c>
      <c r="F663" s="231">
        <v>1</v>
      </c>
      <c r="G663" s="96">
        <v>1</v>
      </c>
    </row>
    <row r="664" spans="2:7" ht="17.45" customHeight="1" x14ac:dyDescent="0.25">
      <c r="B664" s="231" t="s">
        <v>474</v>
      </c>
      <c r="C664" s="231" t="s">
        <v>495</v>
      </c>
      <c r="D664" s="231"/>
      <c r="E664" s="231">
        <v>109.46</v>
      </c>
      <c r="F664" s="231">
        <v>54</v>
      </c>
      <c r="G664" s="96">
        <v>53</v>
      </c>
    </row>
    <row r="665" spans="2:7" ht="17.45" customHeight="1" x14ac:dyDescent="0.25">
      <c r="B665" s="231" t="s">
        <v>480</v>
      </c>
      <c r="C665" s="231" t="s">
        <v>495</v>
      </c>
      <c r="D665" s="231"/>
      <c r="E665" s="231">
        <v>90.56</v>
      </c>
      <c r="F665" s="231">
        <v>8</v>
      </c>
      <c r="G665" s="96">
        <v>8</v>
      </c>
    </row>
    <row r="666" spans="2:7" ht="17.45" customHeight="1" x14ac:dyDescent="0.25">
      <c r="B666" s="231" t="s">
        <v>474</v>
      </c>
      <c r="C666" s="231" t="s">
        <v>492</v>
      </c>
      <c r="D666" s="231"/>
      <c r="E666" s="231">
        <v>0</v>
      </c>
      <c r="F666" s="231">
        <v>0</v>
      </c>
      <c r="G666" s="96">
        <v>0</v>
      </c>
    </row>
    <row r="667" spans="2:7" ht="17.45" customHeight="1" x14ac:dyDescent="0.25">
      <c r="B667" s="231" t="s">
        <v>474</v>
      </c>
      <c r="C667" s="231" t="s">
        <v>493</v>
      </c>
      <c r="D667" s="231"/>
      <c r="E667" s="231">
        <v>4.26</v>
      </c>
      <c r="F667" s="231">
        <v>1</v>
      </c>
      <c r="G667" s="96">
        <v>2</v>
      </c>
    </row>
    <row r="668" spans="2:7" ht="17.45" customHeight="1" x14ac:dyDescent="0.25">
      <c r="B668" s="231" t="s">
        <v>474</v>
      </c>
      <c r="C668" s="231" t="s">
        <v>494</v>
      </c>
      <c r="D668" s="231"/>
      <c r="E668" s="231">
        <v>100.53</v>
      </c>
      <c r="F668" s="231">
        <v>55</v>
      </c>
      <c r="G668" s="96">
        <v>49</v>
      </c>
    </row>
    <row r="669" spans="2:7" ht="17.45" customHeight="1" x14ac:dyDescent="0.25">
      <c r="B669" s="231" t="s">
        <v>474</v>
      </c>
      <c r="C669" s="231" t="s">
        <v>495</v>
      </c>
      <c r="D669" s="231"/>
      <c r="E669" s="231">
        <v>5382.22</v>
      </c>
      <c r="F669" s="231">
        <v>2635</v>
      </c>
      <c r="G669" s="96">
        <v>2613</v>
      </c>
    </row>
    <row r="670" spans="2:7" ht="17.45" customHeight="1" x14ac:dyDescent="0.25">
      <c r="B670" s="231" t="s">
        <v>480</v>
      </c>
      <c r="C670" s="231" t="s">
        <v>493</v>
      </c>
      <c r="D670" s="231"/>
      <c r="E670" s="231">
        <v>46.79</v>
      </c>
      <c r="F670" s="231">
        <v>2</v>
      </c>
      <c r="G670" s="96">
        <v>4</v>
      </c>
    </row>
    <row r="671" spans="2:7" ht="17.45" customHeight="1" x14ac:dyDescent="0.25">
      <c r="B671" s="231" t="s">
        <v>480</v>
      </c>
      <c r="C671" s="231" t="s">
        <v>494</v>
      </c>
      <c r="D671" s="231"/>
      <c r="E671" s="231">
        <v>45.28</v>
      </c>
      <c r="F671" s="231">
        <v>4</v>
      </c>
      <c r="G671" s="96">
        <v>4</v>
      </c>
    </row>
    <row r="672" spans="2:7" ht="17.45" customHeight="1" x14ac:dyDescent="0.25">
      <c r="B672" s="231" t="s">
        <v>480</v>
      </c>
      <c r="C672" s="231" t="s">
        <v>495</v>
      </c>
      <c r="D672" s="231"/>
      <c r="E672" s="231">
        <v>1879.12</v>
      </c>
      <c r="F672" s="231">
        <v>166</v>
      </c>
      <c r="G672" s="96">
        <v>166</v>
      </c>
    </row>
    <row r="673" spans="2:7" ht="17.45" customHeight="1" x14ac:dyDescent="0.25">
      <c r="B673" s="231" t="s">
        <v>474</v>
      </c>
      <c r="C673" s="231" t="s">
        <v>493</v>
      </c>
      <c r="D673" s="231"/>
      <c r="E673" s="231">
        <v>0</v>
      </c>
      <c r="F673" s="231">
        <v>0</v>
      </c>
      <c r="G673" s="96">
        <v>0</v>
      </c>
    </row>
    <row r="674" spans="2:7" ht="17.45" customHeight="1" x14ac:dyDescent="0.25">
      <c r="B674" s="231" t="s">
        <v>474</v>
      </c>
      <c r="C674" s="231" t="s">
        <v>494</v>
      </c>
      <c r="D674" s="231"/>
      <c r="E674" s="231">
        <v>11.1</v>
      </c>
      <c r="F674" s="231">
        <v>7</v>
      </c>
      <c r="G674" s="96">
        <v>5</v>
      </c>
    </row>
    <row r="675" spans="2:7" ht="17.45" customHeight="1" x14ac:dyDescent="0.25">
      <c r="B675" s="231" t="s">
        <v>474</v>
      </c>
      <c r="C675" s="231" t="s">
        <v>495</v>
      </c>
      <c r="D675" s="231"/>
      <c r="E675" s="231">
        <v>1199.94</v>
      </c>
      <c r="F675" s="231">
        <v>585</v>
      </c>
      <c r="G675" s="96">
        <v>582</v>
      </c>
    </row>
    <row r="676" spans="2:7" ht="17.45" customHeight="1" x14ac:dyDescent="0.25">
      <c r="B676" s="231" t="s">
        <v>480</v>
      </c>
      <c r="C676" s="231" t="s">
        <v>495</v>
      </c>
      <c r="D676" s="231"/>
      <c r="E676" s="231">
        <v>441.48</v>
      </c>
      <c r="F676" s="231">
        <v>39</v>
      </c>
      <c r="G676" s="96">
        <v>39</v>
      </c>
    </row>
    <row r="677" spans="2:7" ht="17.45" customHeight="1" x14ac:dyDescent="0.25">
      <c r="B677" s="231" t="s">
        <v>474</v>
      </c>
      <c r="C677" s="231" t="s">
        <v>495</v>
      </c>
      <c r="D677" s="231"/>
      <c r="E677" s="231">
        <v>4.12</v>
      </c>
      <c r="F677" s="231">
        <v>2</v>
      </c>
      <c r="G677" s="96">
        <v>2</v>
      </c>
    </row>
    <row r="678" spans="2:7" ht="17.45" customHeight="1" x14ac:dyDescent="0.25">
      <c r="B678" s="231" t="s">
        <v>474</v>
      </c>
      <c r="C678" s="231" t="s">
        <v>494</v>
      </c>
      <c r="D678" s="231"/>
      <c r="E678" s="231">
        <v>0</v>
      </c>
      <c r="F678" s="231">
        <v>0</v>
      </c>
      <c r="G678" s="96">
        <v>0</v>
      </c>
    </row>
    <row r="679" spans="2:7" ht="17.45" customHeight="1" x14ac:dyDescent="0.25">
      <c r="B679" s="231" t="s">
        <v>474</v>
      </c>
      <c r="C679" s="231" t="s">
        <v>495</v>
      </c>
      <c r="D679" s="231"/>
      <c r="E679" s="231">
        <v>16.89</v>
      </c>
      <c r="F679" s="231">
        <v>14</v>
      </c>
      <c r="G679" s="96">
        <v>8</v>
      </c>
    </row>
    <row r="680" spans="2:7" ht="17.45" customHeight="1" x14ac:dyDescent="0.25">
      <c r="B680" s="231" t="s">
        <v>480</v>
      </c>
      <c r="C680" s="231" t="s">
        <v>495</v>
      </c>
      <c r="D680" s="231"/>
      <c r="E680" s="231">
        <v>67.92</v>
      </c>
      <c r="F680" s="231">
        <v>6</v>
      </c>
      <c r="G680" s="96">
        <v>6</v>
      </c>
    </row>
    <row r="681" spans="2:7" ht="17.45" customHeight="1" x14ac:dyDescent="0.25">
      <c r="B681" s="231" t="s">
        <v>474</v>
      </c>
      <c r="C681" s="231" t="s">
        <v>495</v>
      </c>
      <c r="D681" s="231"/>
      <c r="E681" s="231">
        <v>4.12</v>
      </c>
      <c r="F681" s="231">
        <v>2</v>
      </c>
      <c r="G681" s="96">
        <v>2</v>
      </c>
    </row>
    <row r="682" spans="2:7" ht="17.45" customHeight="1" x14ac:dyDescent="0.25">
      <c r="B682" s="231" t="s">
        <v>480</v>
      </c>
      <c r="C682" s="231" t="s">
        <v>495</v>
      </c>
      <c r="D682" s="231"/>
      <c r="E682" s="231">
        <v>22.64</v>
      </c>
      <c r="F682" s="231">
        <v>2</v>
      </c>
      <c r="G682" s="96">
        <v>2</v>
      </c>
    </row>
    <row r="683" spans="2:7" ht="17.45" customHeight="1" x14ac:dyDescent="0.25">
      <c r="B683" s="231" t="s">
        <v>474</v>
      </c>
      <c r="C683" s="231" t="s">
        <v>494</v>
      </c>
      <c r="D683" s="231"/>
      <c r="E683" s="231">
        <v>10.3</v>
      </c>
      <c r="F683" s="231">
        <v>5</v>
      </c>
      <c r="G683" s="96">
        <v>5</v>
      </c>
    </row>
    <row r="684" spans="2:7" ht="17.45" customHeight="1" x14ac:dyDescent="0.25">
      <c r="B684" s="231" t="s">
        <v>474</v>
      </c>
      <c r="C684" s="231" t="s">
        <v>495</v>
      </c>
      <c r="D684" s="231"/>
      <c r="E684" s="231">
        <v>21.88</v>
      </c>
      <c r="F684" s="231">
        <v>12</v>
      </c>
      <c r="G684" s="96">
        <v>11</v>
      </c>
    </row>
    <row r="685" spans="2:7" ht="17.45" customHeight="1" x14ac:dyDescent="0.25">
      <c r="B685" s="231" t="s">
        <v>480</v>
      </c>
      <c r="C685" s="231" t="s">
        <v>495</v>
      </c>
      <c r="D685" s="231"/>
      <c r="E685" s="231">
        <v>113.2</v>
      </c>
      <c r="F685" s="231">
        <v>10</v>
      </c>
      <c r="G685" s="96">
        <v>10</v>
      </c>
    </row>
    <row r="686" spans="2:7" ht="17.45" customHeight="1" x14ac:dyDescent="0.25">
      <c r="B686" s="231" t="s">
        <v>474</v>
      </c>
      <c r="C686" s="231" t="s">
        <v>495</v>
      </c>
      <c r="D686" s="231"/>
      <c r="E686" s="231">
        <v>0</v>
      </c>
      <c r="F686" s="231">
        <v>0</v>
      </c>
      <c r="G686" s="96">
        <v>0</v>
      </c>
    </row>
    <row r="687" spans="2:7" ht="17.45" customHeight="1" x14ac:dyDescent="0.25">
      <c r="B687" s="231" t="s">
        <v>480</v>
      </c>
      <c r="C687" s="231" t="s">
        <v>495</v>
      </c>
      <c r="D687" s="231"/>
      <c r="E687" s="231">
        <v>33.96</v>
      </c>
      <c r="F687" s="231">
        <v>3</v>
      </c>
      <c r="G687" s="96">
        <v>3</v>
      </c>
    </row>
    <row r="688" spans="2:7" ht="17.45" customHeight="1" x14ac:dyDescent="0.25">
      <c r="B688" s="231" t="s">
        <v>474</v>
      </c>
      <c r="C688" s="231" t="s">
        <v>495</v>
      </c>
      <c r="D688" s="231"/>
      <c r="E688" s="231">
        <v>0</v>
      </c>
      <c r="F688" s="231">
        <v>0</v>
      </c>
      <c r="G688" s="96">
        <v>0</v>
      </c>
    </row>
    <row r="689" spans="2:7" ht="17.45" customHeight="1" x14ac:dyDescent="0.25">
      <c r="B689" s="231" t="s">
        <v>474</v>
      </c>
      <c r="C689" s="231" t="s">
        <v>495</v>
      </c>
      <c r="D689" s="231"/>
      <c r="E689" s="231">
        <v>0</v>
      </c>
      <c r="F689" s="231">
        <v>0</v>
      </c>
      <c r="G689" s="96">
        <v>0</v>
      </c>
    </row>
    <row r="690" spans="2:7" ht="17.45" customHeight="1" x14ac:dyDescent="0.25">
      <c r="B690" s="231" t="s">
        <v>474</v>
      </c>
      <c r="C690" s="231" t="s">
        <v>496</v>
      </c>
      <c r="D690" s="231"/>
      <c r="E690" s="231">
        <v>34.06</v>
      </c>
      <c r="F690" s="231">
        <v>17</v>
      </c>
      <c r="G690" s="96">
        <v>17</v>
      </c>
    </row>
    <row r="691" spans="2:7" ht="17.45" customHeight="1" x14ac:dyDescent="0.25">
      <c r="B691" s="231" t="s">
        <v>474</v>
      </c>
      <c r="C691" s="231" t="s">
        <v>494</v>
      </c>
      <c r="D691" s="231"/>
      <c r="E691" s="231">
        <v>0.21</v>
      </c>
      <c r="F691" s="231">
        <v>1</v>
      </c>
      <c r="G691" s="96">
        <v>0</v>
      </c>
    </row>
    <row r="692" spans="2:7" ht="17.45" customHeight="1" x14ac:dyDescent="0.25">
      <c r="B692" s="231" t="s">
        <v>474</v>
      </c>
      <c r="C692" s="231" t="s">
        <v>495</v>
      </c>
      <c r="D692" s="231"/>
      <c r="E692" s="231">
        <v>14.42</v>
      </c>
      <c r="F692" s="231">
        <v>7</v>
      </c>
      <c r="G692" s="96">
        <v>7</v>
      </c>
    </row>
    <row r="693" spans="2:7" ht="17.45" customHeight="1" x14ac:dyDescent="0.25">
      <c r="B693" s="231" t="s">
        <v>474</v>
      </c>
      <c r="C693" s="231" t="s">
        <v>496</v>
      </c>
      <c r="D693" s="231"/>
      <c r="E693" s="231">
        <v>443.24</v>
      </c>
      <c r="F693" s="231">
        <v>216</v>
      </c>
      <c r="G693" s="96">
        <v>215</v>
      </c>
    </row>
    <row r="694" spans="2:7" ht="17.45" customHeight="1" x14ac:dyDescent="0.25">
      <c r="B694" s="231" t="s">
        <v>477</v>
      </c>
      <c r="C694" s="231" t="s">
        <v>496</v>
      </c>
      <c r="D694" s="231"/>
      <c r="E694" s="231">
        <v>0</v>
      </c>
      <c r="F694" s="231">
        <v>0</v>
      </c>
      <c r="G694" s="96">
        <v>0</v>
      </c>
    </row>
    <row r="695" spans="2:7" ht="17.45" customHeight="1" x14ac:dyDescent="0.25">
      <c r="B695" s="231" t="s">
        <v>478</v>
      </c>
      <c r="C695" s="231" t="s">
        <v>496</v>
      </c>
      <c r="D695" s="231">
        <v>0</v>
      </c>
      <c r="E695" s="231">
        <v>0</v>
      </c>
      <c r="F695" s="231"/>
      <c r="G695" s="96">
        <v>0</v>
      </c>
    </row>
    <row r="696" spans="2:7" ht="17.45" customHeight="1" x14ac:dyDescent="0.25">
      <c r="B696" s="231" t="s">
        <v>474</v>
      </c>
      <c r="C696" s="231" t="s">
        <v>495</v>
      </c>
      <c r="D696" s="231"/>
      <c r="E696" s="231">
        <v>24.72</v>
      </c>
      <c r="F696" s="231">
        <v>12</v>
      </c>
      <c r="G696" s="96">
        <v>12</v>
      </c>
    </row>
    <row r="697" spans="2:7" ht="17.45" customHeight="1" x14ac:dyDescent="0.25">
      <c r="B697" s="231" t="s">
        <v>474</v>
      </c>
      <c r="C697" s="231" t="s">
        <v>496</v>
      </c>
      <c r="D697" s="231"/>
      <c r="E697" s="231">
        <v>661.26</v>
      </c>
      <c r="F697" s="231">
        <v>321</v>
      </c>
      <c r="G697" s="96">
        <v>321</v>
      </c>
    </row>
    <row r="698" spans="2:7" ht="17.45" customHeight="1" x14ac:dyDescent="0.25">
      <c r="B698" s="231" t="s">
        <v>480</v>
      </c>
      <c r="C698" s="231" t="s">
        <v>496</v>
      </c>
      <c r="D698" s="231"/>
      <c r="E698" s="231">
        <v>22.64</v>
      </c>
      <c r="F698" s="231">
        <v>2</v>
      </c>
      <c r="G698" s="96">
        <v>2</v>
      </c>
    </row>
    <row r="699" spans="2:7" ht="17.45" customHeight="1" x14ac:dyDescent="0.25">
      <c r="B699" s="231" t="s">
        <v>474</v>
      </c>
      <c r="C699" s="231" t="s">
        <v>495</v>
      </c>
      <c r="D699" s="231"/>
      <c r="E699" s="231">
        <v>8.24</v>
      </c>
      <c r="F699" s="231">
        <v>4</v>
      </c>
      <c r="G699" s="96">
        <v>4</v>
      </c>
    </row>
    <row r="700" spans="2:7" ht="17.45" customHeight="1" x14ac:dyDescent="0.25">
      <c r="B700" s="231" t="s">
        <v>474</v>
      </c>
      <c r="C700" s="231" t="s">
        <v>496</v>
      </c>
      <c r="D700" s="231"/>
      <c r="E700" s="231">
        <v>228.66</v>
      </c>
      <c r="F700" s="231">
        <v>111</v>
      </c>
      <c r="G700" s="96">
        <v>111</v>
      </c>
    </row>
    <row r="701" spans="2:7" ht="17.45" customHeight="1" x14ac:dyDescent="0.25">
      <c r="B701" s="231" t="s">
        <v>480</v>
      </c>
      <c r="C701" s="231" t="s">
        <v>495</v>
      </c>
      <c r="D701" s="231"/>
      <c r="E701" s="231">
        <v>11.32</v>
      </c>
      <c r="F701" s="231">
        <v>1</v>
      </c>
      <c r="G701" s="96">
        <v>1</v>
      </c>
    </row>
    <row r="702" spans="2:7" ht="17.45" customHeight="1" x14ac:dyDescent="0.25">
      <c r="B702" s="231" t="s">
        <v>480</v>
      </c>
      <c r="C702" s="231" t="s">
        <v>496</v>
      </c>
      <c r="D702" s="231"/>
      <c r="E702" s="231">
        <v>237.72</v>
      </c>
      <c r="F702" s="231">
        <v>21</v>
      </c>
      <c r="G702" s="96">
        <v>21</v>
      </c>
    </row>
    <row r="703" spans="2:7" ht="17.45" customHeight="1" x14ac:dyDescent="0.25">
      <c r="B703" s="231" t="s">
        <v>474</v>
      </c>
      <c r="C703" s="231" t="s">
        <v>496</v>
      </c>
      <c r="D703" s="231"/>
      <c r="E703" s="231">
        <v>37.08</v>
      </c>
      <c r="F703" s="231">
        <v>18</v>
      </c>
      <c r="G703" s="96">
        <v>18</v>
      </c>
    </row>
    <row r="704" spans="2:7" ht="17.45" customHeight="1" x14ac:dyDescent="0.25">
      <c r="B704" s="231" t="s">
        <v>474</v>
      </c>
      <c r="C704" s="231" t="s">
        <v>495</v>
      </c>
      <c r="D704" s="231"/>
      <c r="E704" s="231">
        <v>8.24</v>
      </c>
      <c r="F704" s="231">
        <v>4</v>
      </c>
      <c r="G704" s="96">
        <v>4</v>
      </c>
    </row>
    <row r="705" spans="2:7" ht="17.45" customHeight="1" x14ac:dyDescent="0.25">
      <c r="B705" s="231" t="s">
        <v>474</v>
      </c>
      <c r="C705" s="231" t="s">
        <v>496</v>
      </c>
      <c r="D705" s="231"/>
      <c r="E705" s="231">
        <v>166.86</v>
      </c>
      <c r="F705" s="231">
        <v>84</v>
      </c>
      <c r="G705" s="96">
        <v>81</v>
      </c>
    </row>
    <row r="706" spans="2:7" ht="17.45" customHeight="1" x14ac:dyDescent="0.25">
      <c r="B706" s="231" t="s">
        <v>474</v>
      </c>
      <c r="C706" s="231" t="s">
        <v>493</v>
      </c>
      <c r="D706" s="231"/>
      <c r="E706" s="231">
        <v>1.24</v>
      </c>
      <c r="F706" s="231">
        <v>1</v>
      </c>
      <c r="G706" s="96">
        <v>1</v>
      </c>
    </row>
    <row r="707" spans="2:7" ht="17.45" customHeight="1" x14ac:dyDescent="0.25">
      <c r="B707" s="231" t="s">
        <v>474</v>
      </c>
      <c r="C707" s="231" t="s">
        <v>494</v>
      </c>
      <c r="D707" s="231"/>
      <c r="E707" s="231">
        <v>-2.06</v>
      </c>
      <c r="F707" s="231">
        <v>-1</v>
      </c>
      <c r="G707" s="96">
        <v>-1</v>
      </c>
    </row>
    <row r="708" spans="2:7" ht="17.45" customHeight="1" x14ac:dyDescent="0.25">
      <c r="B708" s="231" t="s">
        <v>474</v>
      </c>
      <c r="C708" s="231" t="s">
        <v>495</v>
      </c>
      <c r="D708" s="231"/>
      <c r="E708" s="231">
        <v>40.79</v>
      </c>
      <c r="F708" s="231">
        <v>22</v>
      </c>
      <c r="G708" s="96">
        <v>20</v>
      </c>
    </row>
    <row r="709" spans="2:7" ht="17.45" customHeight="1" x14ac:dyDescent="0.25">
      <c r="B709" s="231" t="s">
        <v>474</v>
      </c>
      <c r="C709" s="231" t="s">
        <v>496</v>
      </c>
      <c r="D709" s="231"/>
      <c r="E709" s="231">
        <v>1374.08</v>
      </c>
      <c r="F709" s="231">
        <v>671</v>
      </c>
      <c r="G709" s="96">
        <v>667</v>
      </c>
    </row>
    <row r="710" spans="2:7" ht="17.45" customHeight="1" x14ac:dyDescent="0.25">
      <c r="B710" s="231" t="s">
        <v>474</v>
      </c>
      <c r="C710" s="231" t="s">
        <v>496</v>
      </c>
      <c r="D710" s="231"/>
      <c r="E710" s="231">
        <v>2.06</v>
      </c>
      <c r="F710" s="231">
        <v>1</v>
      </c>
      <c r="G710" s="96">
        <v>1</v>
      </c>
    </row>
    <row r="711" spans="2:7" ht="17.45" customHeight="1" x14ac:dyDescent="0.25">
      <c r="B711" s="231" t="s">
        <v>474</v>
      </c>
      <c r="C711" s="231" t="s">
        <v>496</v>
      </c>
      <c r="D711" s="231"/>
      <c r="E711" s="231">
        <v>2.06</v>
      </c>
      <c r="F711" s="231">
        <v>1</v>
      </c>
      <c r="G711" s="96">
        <v>1</v>
      </c>
    </row>
    <row r="712" spans="2:7" ht="17.45" customHeight="1" x14ac:dyDescent="0.25">
      <c r="B712" s="231" t="s">
        <v>480</v>
      </c>
      <c r="C712" s="231" t="s">
        <v>496</v>
      </c>
      <c r="D712" s="231"/>
      <c r="E712" s="231">
        <v>11.32</v>
      </c>
      <c r="F712" s="231">
        <v>1</v>
      </c>
      <c r="G712" s="96">
        <v>1</v>
      </c>
    </row>
    <row r="713" spans="2:7" ht="17.45" customHeight="1" x14ac:dyDescent="0.25">
      <c r="B713" s="231" t="s">
        <v>478</v>
      </c>
      <c r="C713" s="231" t="s">
        <v>496</v>
      </c>
      <c r="D713" s="231">
        <v>4</v>
      </c>
      <c r="E713" s="231">
        <v>13.88</v>
      </c>
      <c r="F713" s="231"/>
      <c r="G713" s="96">
        <v>4</v>
      </c>
    </row>
    <row r="714" spans="2:7" ht="17.45" customHeight="1" x14ac:dyDescent="0.25">
      <c r="B714" s="231" t="s">
        <v>480</v>
      </c>
      <c r="C714" s="231" t="s">
        <v>496</v>
      </c>
      <c r="D714" s="231"/>
      <c r="E714" s="231">
        <v>45.28</v>
      </c>
      <c r="F714" s="231">
        <v>4</v>
      </c>
      <c r="G714" s="96">
        <v>4</v>
      </c>
    </row>
    <row r="715" spans="2:7" ht="17.45" customHeight="1" x14ac:dyDescent="0.25">
      <c r="B715" s="231" t="s">
        <v>477</v>
      </c>
      <c r="C715" s="231" t="s">
        <v>496</v>
      </c>
      <c r="D715" s="231"/>
      <c r="E715" s="231">
        <v>140.66</v>
      </c>
      <c r="F715" s="231">
        <v>13</v>
      </c>
      <c r="G715" s="96">
        <v>13</v>
      </c>
    </row>
    <row r="716" spans="2:7" ht="17.45" customHeight="1" x14ac:dyDescent="0.25">
      <c r="B716" s="231" t="s">
        <v>481</v>
      </c>
      <c r="C716" s="231" t="s">
        <v>496</v>
      </c>
      <c r="D716" s="231"/>
      <c r="E716" s="231">
        <v>317.58999999999997</v>
      </c>
      <c r="F716" s="231">
        <v>33</v>
      </c>
      <c r="G716" s="96">
        <v>25</v>
      </c>
    </row>
    <row r="717" spans="2:7" ht="17.45" customHeight="1" x14ac:dyDescent="0.25">
      <c r="B717" s="231" t="s">
        <v>478</v>
      </c>
      <c r="C717" s="231" t="s">
        <v>496</v>
      </c>
      <c r="D717" s="231">
        <v>6</v>
      </c>
      <c r="E717" s="231">
        <v>20.82</v>
      </c>
      <c r="F717" s="231"/>
      <c r="G717" s="96">
        <v>6</v>
      </c>
    </row>
    <row r="718" spans="2:7" ht="17.45" customHeight="1" x14ac:dyDescent="0.25">
      <c r="B718" s="231" t="s">
        <v>482</v>
      </c>
      <c r="C718" s="231" t="s">
        <v>496</v>
      </c>
      <c r="D718" s="231">
        <v>33</v>
      </c>
      <c r="E718" s="231">
        <v>91.76</v>
      </c>
      <c r="F718" s="231"/>
      <c r="G718" s="96">
        <v>25</v>
      </c>
    </row>
    <row r="719" spans="2:7" ht="18" x14ac:dyDescent="0.25">
      <c r="B719" s="231" t="s">
        <v>483</v>
      </c>
      <c r="C719" s="231" t="s">
        <v>496</v>
      </c>
      <c r="D719" s="231">
        <v>7</v>
      </c>
      <c r="E719" s="231">
        <v>24.92</v>
      </c>
      <c r="F719" s="231"/>
      <c r="G719" s="96">
        <v>7</v>
      </c>
    </row>
    <row r="720" spans="2:7" ht="17.45" customHeight="1" x14ac:dyDescent="0.25">
      <c r="B720" s="231" t="s">
        <v>477</v>
      </c>
      <c r="C720" s="231" t="s">
        <v>496</v>
      </c>
      <c r="D720" s="231"/>
      <c r="E720" s="231">
        <v>789.86</v>
      </c>
      <c r="F720" s="231">
        <v>73</v>
      </c>
      <c r="G720" s="96">
        <v>73</v>
      </c>
    </row>
    <row r="721" spans="2:7" ht="17.45" customHeight="1" x14ac:dyDescent="0.25">
      <c r="B721" s="231" t="s">
        <v>481</v>
      </c>
      <c r="C721" s="231" t="s">
        <v>496</v>
      </c>
      <c r="D721" s="231"/>
      <c r="E721" s="231">
        <v>2130.15</v>
      </c>
      <c r="F721" s="231">
        <v>165</v>
      </c>
      <c r="G721" s="96">
        <v>165</v>
      </c>
    </row>
    <row r="722" spans="2:7" ht="17.45" customHeight="1" x14ac:dyDescent="0.25">
      <c r="B722" s="231" t="s">
        <v>478</v>
      </c>
      <c r="C722" s="231" t="s">
        <v>496</v>
      </c>
      <c r="D722" s="231">
        <v>15</v>
      </c>
      <c r="E722" s="231">
        <v>52.05</v>
      </c>
      <c r="F722" s="231"/>
      <c r="G722" s="96">
        <v>15</v>
      </c>
    </row>
    <row r="723" spans="2:7" ht="17.45" customHeight="1" x14ac:dyDescent="0.25">
      <c r="B723" s="231" t="s">
        <v>482</v>
      </c>
      <c r="C723" s="231" t="s">
        <v>496</v>
      </c>
      <c r="D723" s="231">
        <v>78</v>
      </c>
      <c r="E723" s="231">
        <v>290.94</v>
      </c>
      <c r="F723" s="231"/>
      <c r="G723" s="96">
        <v>78</v>
      </c>
    </row>
    <row r="724" spans="2:7" ht="18" x14ac:dyDescent="0.25">
      <c r="B724" s="231" t="s">
        <v>484</v>
      </c>
      <c r="C724" s="231" t="s">
        <v>496</v>
      </c>
      <c r="D724" s="231">
        <v>126</v>
      </c>
      <c r="E724" s="231">
        <v>448.56</v>
      </c>
      <c r="F724" s="231"/>
      <c r="G724" s="96">
        <v>126</v>
      </c>
    </row>
    <row r="725" spans="2:7" ht="18" x14ac:dyDescent="0.25">
      <c r="B725" s="231" t="s">
        <v>483</v>
      </c>
      <c r="C725" s="231" t="s">
        <v>496</v>
      </c>
      <c r="D725" s="231">
        <v>19</v>
      </c>
      <c r="E725" s="231">
        <v>67.64</v>
      </c>
      <c r="F725" s="231"/>
      <c r="G725" s="96">
        <v>19</v>
      </c>
    </row>
    <row r="726" spans="2:7" ht="17.45" customHeight="1" x14ac:dyDescent="0.25">
      <c r="B726" s="231" t="s">
        <v>477</v>
      </c>
      <c r="C726" s="231" t="s">
        <v>496</v>
      </c>
      <c r="D726" s="231"/>
      <c r="E726" s="231">
        <v>432.8</v>
      </c>
      <c r="F726" s="231">
        <v>40</v>
      </c>
      <c r="G726" s="96">
        <v>40</v>
      </c>
    </row>
    <row r="727" spans="2:7" ht="17.45" customHeight="1" x14ac:dyDescent="0.25">
      <c r="B727" s="231" t="s">
        <v>481</v>
      </c>
      <c r="C727" s="231" t="s">
        <v>496</v>
      </c>
      <c r="D727" s="231"/>
      <c r="E727" s="231">
        <v>335.66</v>
      </c>
      <c r="F727" s="231">
        <v>26</v>
      </c>
      <c r="G727" s="96">
        <v>26</v>
      </c>
    </row>
    <row r="728" spans="2:7" ht="17.45" customHeight="1" x14ac:dyDescent="0.25">
      <c r="B728" s="231" t="s">
        <v>478</v>
      </c>
      <c r="C728" s="231" t="s">
        <v>496</v>
      </c>
      <c r="D728" s="231">
        <v>5</v>
      </c>
      <c r="E728" s="231">
        <v>17.350000000000001</v>
      </c>
      <c r="F728" s="231"/>
      <c r="G728" s="96">
        <v>5</v>
      </c>
    </row>
    <row r="729" spans="2:7" ht="17.45" customHeight="1" x14ac:dyDescent="0.25">
      <c r="B729" s="231" t="s">
        <v>482</v>
      </c>
      <c r="C729" s="231" t="s">
        <v>496</v>
      </c>
      <c r="D729" s="231">
        <v>30</v>
      </c>
      <c r="E729" s="231">
        <v>111.9</v>
      </c>
      <c r="F729" s="231"/>
      <c r="G729" s="96">
        <v>30</v>
      </c>
    </row>
    <row r="730" spans="2:7" ht="18" x14ac:dyDescent="0.25">
      <c r="B730" s="231" t="s">
        <v>484</v>
      </c>
      <c r="C730" s="231" t="s">
        <v>496</v>
      </c>
      <c r="D730" s="231">
        <v>26</v>
      </c>
      <c r="E730" s="231">
        <v>92.56</v>
      </c>
      <c r="F730" s="231"/>
      <c r="G730" s="96">
        <v>26</v>
      </c>
    </row>
    <row r="731" spans="2:7" ht="17.45" customHeight="1" x14ac:dyDescent="0.25">
      <c r="B731" s="231" t="s">
        <v>477</v>
      </c>
      <c r="C731" s="231" t="s">
        <v>496</v>
      </c>
      <c r="D731" s="231"/>
      <c r="E731" s="231">
        <v>313.77999999999997</v>
      </c>
      <c r="F731" s="231">
        <v>29</v>
      </c>
      <c r="G731" s="96">
        <v>29</v>
      </c>
    </row>
    <row r="732" spans="2:7" ht="17.45" customHeight="1" x14ac:dyDescent="0.25">
      <c r="B732" s="231" t="s">
        <v>481</v>
      </c>
      <c r="C732" s="231" t="s">
        <v>496</v>
      </c>
      <c r="D732" s="231"/>
      <c r="E732" s="231">
        <v>697.14</v>
      </c>
      <c r="F732" s="231">
        <v>54</v>
      </c>
      <c r="G732" s="96">
        <v>54</v>
      </c>
    </row>
    <row r="733" spans="2:7" ht="17.45" customHeight="1" x14ac:dyDescent="0.25">
      <c r="B733" s="231" t="s">
        <v>482</v>
      </c>
      <c r="C733" s="231" t="s">
        <v>496</v>
      </c>
      <c r="D733" s="231">
        <v>35</v>
      </c>
      <c r="E733" s="231">
        <v>130.55000000000001</v>
      </c>
      <c r="F733" s="231"/>
      <c r="G733" s="96">
        <v>35</v>
      </c>
    </row>
    <row r="734" spans="2:7" ht="18" x14ac:dyDescent="0.25">
      <c r="B734" s="231" t="s">
        <v>484</v>
      </c>
      <c r="C734" s="231" t="s">
        <v>496</v>
      </c>
      <c r="D734" s="231">
        <v>27</v>
      </c>
      <c r="E734" s="231">
        <v>96.12</v>
      </c>
      <c r="F734" s="231"/>
      <c r="G734" s="96">
        <v>27</v>
      </c>
    </row>
    <row r="735" spans="2:7" ht="18" x14ac:dyDescent="0.25">
      <c r="B735" s="231" t="s">
        <v>483</v>
      </c>
      <c r="C735" s="231" t="s">
        <v>496</v>
      </c>
      <c r="D735" s="231">
        <v>19</v>
      </c>
      <c r="E735" s="231">
        <v>67.64</v>
      </c>
      <c r="F735" s="231"/>
      <c r="G735" s="96">
        <v>19</v>
      </c>
    </row>
    <row r="736" spans="2:7" ht="18" x14ac:dyDescent="0.25">
      <c r="B736" s="231" t="s">
        <v>485</v>
      </c>
      <c r="C736" s="231" t="s">
        <v>496</v>
      </c>
      <c r="D736" s="231">
        <v>17</v>
      </c>
      <c r="E736" s="231">
        <v>60.52</v>
      </c>
      <c r="F736" s="231"/>
      <c r="G736" s="96">
        <v>17</v>
      </c>
    </row>
    <row r="737" spans="2:7" ht="18" x14ac:dyDescent="0.25">
      <c r="B737" s="231" t="s">
        <v>485</v>
      </c>
      <c r="C737" s="231" t="s">
        <v>496</v>
      </c>
      <c r="D737" s="231">
        <v>3</v>
      </c>
      <c r="E737" s="231">
        <v>10.68</v>
      </c>
      <c r="F737" s="231"/>
      <c r="G737" s="96">
        <v>3</v>
      </c>
    </row>
    <row r="738" spans="2:7" ht="18" x14ac:dyDescent="0.25">
      <c r="B738" s="231" t="s">
        <v>484</v>
      </c>
      <c r="C738" s="231" t="s">
        <v>496</v>
      </c>
      <c r="D738" s="231">
        <v>0</v>
      </c>
      <c r="E738" s="231">
        <v>0</v>
      </c>
      <c r="F738" s="231"/>
      <c r="G738" s="96">
        <v>0</v>
      </c>
    </row>
    <row r="739" spans="2:7" ht="17.45" customHeight="1" x14ac:dyDescent="0.25">
      <c r="B739" s="231" t="s">
        <v>480</v>
      </c>
      <c r="C739" s="231" t="s">
        <v>496</v>
      </c>
      <c r="D739" s="231"/>
      <c r="E739" s="231">
        <v>11.32</v>
      </c>
      <c r="F739" s="231">
        <v>1</v>
      </c>
      <c r="G739" s="96">
        <v>1</v>
      </c>
    </row>
    <row r="740" spans="2:7" ht="17.45" customHeight="1" x14ac:dyDescent="0.25">
      <c r="B740" s="231" t="s">
        <v>474</v>
      </c>
      <c r="C740" s="231" t="s">
        <v>496</v>
      </c>
      <c r="D740" s="231"/>
      <c r="E740" s="231">
        <v>8.24</v>
      </c>
      <c r="F740" s="231">
        <v>4</v>
      </c>
      <c r="G740" s="96">
        <v>4</v>
      </c>
    </row>
    <row r="741" spans="2:7" ht="17.45" customHeight="1" x14ac:dyDescent="0.25">
      <c r="B741" s="231" t="s">
        <v>480</v>
      </c>
      <c r="C741" s="231" t="s">
        <v>496</v>
      </c>
      <c r="D741" s="231"/>
      <c r="E741" s="231">
        <v>11.32</v>
      </c>
      <c r="F741" s="231">
        <v>1</v>
      </c>
      <c r="G741" s="96">
        <v>1</v>
      </c>
    </row>
    <row r="742" spans="2:7" ht="17.45" customHeight="1" x14ac:dyDescent="0.25">
      <c r="B742" s="231" t="s">
        <v>486</v>
      </c>
      <c r="C742" s="231" t="s">
        <v>496</v>
      </c>
      <c r="D742" s="231">
        <v>6</v>
      </c>
      <c r="E742" s="231">
        <v>22.38</v>
      </c>
      <c r="F742" s="231"/>
      <c r="G742" s="96">
        <v>6</v>
      </c>
    </row>
    <row r="743" spans="2:7" ht="18" x14ac:dyDescent="0.25">
      <c r="B743" s="231" t="s">
        <v>485</v>
      </c>
      <c r="C743" s="231" t="s">
        <v>496</v>
      </c>
      <c r="D743" s="231">
        <v>4</v>
      </c>
      <c r="E743" s="231">
        <v>14.24</v>
      </c>
      <c r="F743" s="231"/>
      <c r="G743" s="96">
        <v>4</v>
      </c>
    </row>
    <row r="744" spans="2:7" ht="18" x14ac:dyDescent="0.25">
      <c r="B744" s="231" t="s">
        <v>487</v>
      </c>
      <c r="C744" s="231" t="s">
        <v>496</v>
      </c>
      <c r="D744" s="231">
        <v>4</v>
      </c>
      <c r="E744" s="231">
        <v>14.24</v>
      </c>
      <c r="F744" s="231"/>
      <c r="G744" s="96">
        <v>4</v>
      </c>
    </row>
    <row r="745" spans="2:7" ht="18" x14ac:dyDescent="0.25">
      <c r="B745" s="231" t="s">
        <v>483</v>
      </c>
      <c r="C745" s="231" t="s">
        <v>496</v>
      </c>
      <c r="D745" s="231">
        <v>11</v>
      </c>
      <c r="E745" s="231">
        <v>39.159999999999997</v>
      </c>
      <c r="F745" s="231"/>
      <c r="G745" s="96">
        <v>11</v>
      </c>
    </row>
    <row r="746" spans="2:7" ht="17.45" customHeight="1" x14ac:dyDescent="0.25">
      <c r="B746" s="231" t="s">
        <v>488</v>
      </c>
      <c r="C746" s="231" t="s">
        <v>496</v>
      </c>
      <c r="D746" s="231"/>
      <c r="E746" s="231">
        <v>152.68</v>
      </c>
      <c r="F746" s="231"/>
      <c r="G746" s="96">
        <v>44</v>
      </c>
    </row>
    <row r="747" spans="2:7" ht="17.45" customHeight="1" x14ac:dyDescent="0.25">
      <c r="B747" s="231" t="s">
        <v>486</v>
      </c>
      <c r="C747" s="231" t="s">
        <v>496</v>
      </c>
      <c r="D747" s="231">
        <v>19</v>
      </c>
      <c r="E747" s="231">
        <v>70.87</v>
      </c>
      <c r="F747" s="231"/>
      <c r="G747" s="96">
        <v>19</v>
      </c>
    </row>
    <row r="748" spans="2:7" ht="18" x14ac:dyDescent="0.25">
      <c r="B748" s="231" t="s">
        <v>485</v>
      </c>
      <c r="C748" s="231" t="s">
        <v>496</v>
      </c>
      <c r="D748" s="231">
        <v>1</v>
      </c>
      <c r="E748" s="231">
        <v>3.56</v>
      </c>
      <c r="F748" s="231"/>
      <c r="G748" s="96">
        <v>1</v>
      </c>
    </row>
    <row r="749" spans="2:7" ht="18" x14ac:dyDescent="0.25">
      <c r="B749" s="231" t="s">
        <v>487</v>
      </c>
      <c r="C749" s="231" t="s">
        <v>496</v>
      </c>
      <c r="D749" s="231">
        <v>6</v>
      </c>
      <c r="E749" s="231">
        <v>21.36</v>
      </c>
      <c r="F749" s="231"/>
      <c r="G749" s="96">
        <v>6</v>
      </c>
    </row>
    <row r="750" spans="2:7" ht="17.45" customHeight="1" x14ac:dyDescent="0.25">
      <c r="B750" s="231" t="s">
        <v>478</v>
      </c>
      <c r="C750" s="231" t="s">
        <v>496</v>
      </c>
      <c r="D750" s="231">
        <v>10</v>
      </c>
      <c r="E750" s="231">
        <v>34.700000000000003</v>
      </c>
      <c r="F750" s="231"/>
      <c r="G750" s="96">
        <v>10</v>
      </c>
    </row>
    <row r="751" spans="2:7" ht="17.45" customHeight="1" x14ac:dyDescent="0.25">
      <c r="B751" s="231" t="s">
        <v>482</v>
      </c>
      <c r="C751" s="231" t="s">
        <v>496</v>
      </c>
      <c r="D751" s="231">
        <v>4</v>
      </c>
      <c r="E751" s="231">
        <v>14.92</v>
      </c>
      <c r="F751" s="231"/>
      <c r="G751" s="96">
        <v>4</v>
      </c>
    </row>
    <row r="752" spans="2:7" ht="18" x14ac:dyDescent="0.25">
      <c r="B752" s="231" t="s">
        <v>484</v>
      </c>
      <c r="C752" s="231" t="s">
        <v>496</v>
      </c>
      <c r="D752" s="231">
        <v>55</v>
      </c>
      <c r="E752" s="231">
        <v>195.8</v>
      </c>
      <c r="F752" s="231"/>
      <c r="G752" s="96">
        <v>55</v>
      </c>
    </row>
    <row r="753" spans="2:7" ht="18" x14ac:dyDescent="0.25">
      <c r="B753" s="231" t="s">
        <v>483</v>
      </c>
      <c r="C753" s="231" t="s">
        <v>495</v>
      </c>
      <c r="D753" s="231">
        <v>39</v>
      </c>
      <c r="E753" s="231">
        <v>138.84</v>
      </c>
      <c r="F753" s="231"/>
      <c r="G753" s="96">
        <v>39</v>
      </c>
    </row>
    <row r="754" spans="2:7" ht="17.45" customHeight="1" x14ac:dyDescent="0.25">
      <c r="B754" s="231" t="s">
        <v>488</v>
      </c>
      <c r="C754" s="231" t="s">
        <v>496</v>
      </c>
      <c r="D754" s="231"/>
      <c r="E754" s="231">
        <v>20.82</v>
      </c>
      <c r="F754" s="231"/>
      <c r="G754" s="96">
        <v>6</v>
      </c>
    </row>
    <row r="755" spans="2:7" ht="17.45" customHeight="1" x14ac:dyDescent="0.25">
      <c r="B755" s="231" t="s">
        <v>486</v>
      </c>
      <c r="C755" s="231" t="s">
        <v>496</v>
      </c>
      <c r="D755" s="231">
        <v>17</v>
      </c>
      <c r="E755" s="231">
        <v>63.41</v>
      </c>
      <c r="F755" s="231"/>
      <c r="G755" s="96">
        <v>17</v>
      </c>
    </row>
    <row r="756" spans="2:7" ht="18" x14ac:dyDescent="0.25">
      <c r="B756" s="231" t="s">
        <v>485</v>
      </c>
      <c r="C756" s="231" t="s">
        <v>497</v>
      </c>
      <c r="D756" s="231">
        <v>15</v>
      </c>
      <c r="E756" s="231">
        <v>53.4</v>
      </c>
      <c r="F756" s="231"/>
      <c r="G756" s="96">
        <v>15</v>
      </c>
    </row>
    <row r="757" spans="2:7" ht="18" x14ac:dyDescent="0.25">
      <c r="B757" s="231" t="s">
        <v>485</v>
      </c>
      <c r="C757" s="231" t="s">
        <v>498</v>
      </c>
      <c r="D757" s="231">
        <v>15</v>
      </c>
      <c r="E757" s="231">
        <v>53.4</v>
      </c>
      <c r="F757" s="231"/>
      <c r="G757" s="96">
        <v>15</v>
      </c>
    </row>
    <row r="758" spans="2:7" ht="18" x14ac:dyDescent="0.25">
      <c r="B758" s="231" t="s">
        <v>485</v>
      </c>
      <c r="C758" s="231" t="s">
        <v>499</v>
      </c>
      <c r="D758" s="231">
        <v>15</v>
      </c>
      <c r="E758" s="231">
        <v>53.4</v>
      </c>
      <c r="F758" s="231"/>
      <c r="G758" s="96">
        <v>15</v>
      </c>
    </row>
    <row r="759" spans="2:7" ht="18" x14ac:dyDescent="0.25">
      <c r="B759" s="231" t="s">
        <v>485</v>
      </c>
      <c r="C759" s="231" t="s">
        <v>500</v>
      </c>
      <c r="D759" s="231">
        <v>15</v>
      </c>
      <c r="E759" s="231">
        <v>53.4</v>
      </c>
      <c r="F759" s="231"/>
      <c r="G759" s="96">
        <v>15</v>
      </c>
    </row>
    <row r="760" spans="2:7" ht="18" x14ac:dyDescent="0.25">
      <c r="B760" s="231" t="s">
        <v>485</v>
      </c>
      <c r="C760" s="231" t="s">
        <v>501</v>
      </c>
      <c r="D760" s="231">
        <v>15</v>
      </c>
      <c r="E760" s="231">
        <v>53.4</v>
      </c>
      <c r="F760" s="231"/>
      <c r="G760" s="96">
        <v>15</v>
      </c>
    </row>
    <row r="761" spans="2:7" ht="18" x14ac:dyDescent="0.25">
      <c r="B761" s="231" t="s">
        <v>485</v>
      </c>
      <c r="C761" s="231" t="s">
        <v>502</v>
      </c>
      <c r="D761" s="231">
        <v>15</v>
      </c>
      <c r="E761" s="231">
        <v>53.4</v>
      </c>
      <c r="F761" s="231"/>
      <c r="G761" s="96">
        <v>15</v>
      </c>
    </row>
    <row r="762" spans="2:7" ht="18" x14ac:dyDescent="0.25">
      <c r="B762" s="231" t="s">
        <v>485</v>
      </c>
      <c r="C762" s="231" t="s">
        <v>503</v>
      </c>
      <c r="D762" s="231">
        <v>15</v>
      </c>
      <c r="E762" s="231">
        <v>53.4</v>
      </c>
      <c r="F762" s="231"/>
      <c r="G762" s="96">
        <v>15</v>
      </c>
    </row>
    <row r="763" spans="2:7" ht="18" x14ac:dyDescent="0.25">
      <c r="B763" s="231" t="s">
        <v>485</v>
      </c>
      <c r="C763" s="231" t="s">
        <v>504</v>
      </c>
      <c r="D763" s="231">
        <v>15</v>
      </c>
      <c r="E763" s="231">
        <v>53.4</v>
      </c>
      <c r="F763" s="231"/>
      <c r="G763" s="96">
        <v>15</v>
      </c>
    </row>
    <row r="764" spans="2:7" ht="18" x14ac:dyDescent="0.25">
      <c r="B764" s="231" t="s">
        <v>485</v>
      </c>
      <c r="C764" s="231" t="s">
        <v>505</v>
      </c>
      <c r="D764" s="231">
        <v>15</v>
      </c>
      <c r="E764" s="231">
        <v>53.4</v>
      </c>
      <c r="F764" s="231"/>
      <c r="G764" s="96">
        <v>15</v>
      </c>
    </row>
    <row r="765" spans="2:7" ht="18" x14ac:dyDescent="0.25">
      <c r="B765" s="231" t="s">
        <v>485</v>
      </c>
      <c r="C765" s="231" t="s">
        <v>506</v>
      </c>
      <c r="D765" s="231">
        <v>15</v>
      </c>
      <c r="E765" s="231">
        <v>53.4</v>
      </c>
      <c r="F765" s="231"/>
      <c r="G765" s="96">
        <v>15</v>
      </c>
    </row>
    <row r="766" spans="2:7" ht="18" x14ac:dyDescent="0.25">
      <c r="B766" s="231" t="s">
        <v>485</v>
      </c>
      <c r="C766" s="231" t="s">
        <v>507</v>
      </c>
      <c r="D766" s="231">
        <v>15</v>
      </c>
      <c r="E766" s="231">
        <v>53.4</v>
      </c>
      <c r="F766" s="231"/>
      <c r="G766" s="96">
        <v>15</v>
      </c>
    </row>
    <row r="767" spans="2:7" ht="18" x14ac:dyDescent="0.25">
      <c r="B767" s="231" t="s">
        <v>485</v>
      </c>
      <c r="C767" s="231" t="s">
        <v>508</v>
      </c>
      <c r="D767" s="231">
        <v>15</v>
      </c>
      <c r="E767" s="231">
        <v>53.4</v>
      </c>
      <c r="F767" s="231"/>
      <c r="G767" s="96">
        <v>15</v>
      </c>
    </row>
    <row r="768" spans="2:7" ht="18" x14ac:dyDescent="0.25">
      <c r="B768" s="231" t="s">
        <v>485</v>
      </c>
      <c r="C768" s="231" t="s">
        <v>509</v>
      </c>
      <c r="D768" s="231">
        <v>15</v>
      </c>
      <c r="E768" s="231">
        <v>53.4</v>
      </c>
      <c r="F768" s="231"/>
      <c r="G768" s="96">
        <v>15</v>
      </c>
    </row>
    <row r="769" spans="2:7" ht="18" x14ac:dyDescent="0.25">
      <c r="B769" s="231" t="s">
        <v>485</v>
      </c>
      <c r="C769" s="231" t="s">
        <v>489</v>
      </c>
      <c r="D769" s="231">
        <v>15</v>
      </c>
      <c r="E769" s="231">
        <v>53.4</v>
      </c>
      <c r="F769" s="231"/>
      <c r="G769" s="96">
        <v>15</v>
      </c>
    </row>
    <row r="770" spans="2:7" ht="18" x14ac:dyDescent="0.25">
      <c r="B770" s="231" t="s">
        <v>485</v>
      </c>
      <c r="C770" s="231" t="s">
        <v>490</v>
      </c>
      <c r="D770" s="231">
        <v>15</v>
      </c>
      <c r="E770" s="231">
        <v>53.4</v>
      </c>
      <c r="F770" s="231"/>
      <c r="G770" s="96">
        <v>15</v>
      </c>
    </row>
    <row r="771" spans="2:7" ht="18" x14ac:dyDescent="0.25">
      <c r="B771" s="231" t="s">
        <v>485</v>
      </c>
      <c r="C771" s="231" t="s">
        <v>491</v>
      </c>
      <c r="D771" s="231">
        <v>15</v>
      </c>
      <c r="E771" s="231">
        <v>53.4</v>
      </c>
      <c r="F771" s="231"/>
      <c r="G771" s="96">
        <v>15</v>
      </c>
    </row>
    <row r="772" spans="2:7" ht="18" x14ac:dyDescent="0.25">
      <c r="B772" s="231" t="s">
        <v>485</v>
      </c>
      <c r="C772" s="231" t="s">
        <v>479</v>
      </c>
      <c r="D772" s="231">
        <v>15</v>
      </c>
      <c r="E772" s="231">
        <v>53.4</v>
      </c>
      <c r="F772" s="231"/>
      <c r="G772" s="96">
        <v>15</v>
      </c>
    </row>
    <row r="773" spans="2:7" ht="18" x14ac:dyDescent="0.25">
      <c r="B773" s="231" t="s">
        <v>485</v>
      </c>
      <c r="C773" s="231" t="s">
        <v>476</v>
      </c>
      <c r="D773" s="231">
        <v>15</v>
      </c>
      <c r="E773" s="231">
        <v>53.4</v>
      </c>
      <c r="F773" s="231"/>
      <c r="G773" s="96">
        <v>15</v>
      </c>
    </row>
    <row r="774" spans="2:7" ht="18" x14ac:dyDescent="0.25">
      <c r="B774" s="231" t="s">
        <v>485</v>
      </c>
      <c r="C774" s="231" t="s">
        <v>475</v>
      </c>
      <c r="D774" s="231">
        <v>15</v>
      </c>
      <c r="E774" s="231">
        <v>53.4</v>
      </c>
      <c r="F774" s="231"/>
      <c r="G774" s="96">
        <v>15</v>
      </c>
    </row>
    <row r="775" spans="2:7" ht="18" x14ac:dyDescent="0.25">
      <c r="B775" s="231" t="s">
        <v>485</v>
      </c>
      <c r="C775" s="231" t="s">
        <v>492</v>
      </c>
      <c r="D775" s="231">
        <v>15</v>
      </c>
      <c r="E775" s="231">
        <v>53.4</v>
      </c>
      <c r="F775" s="231"/>
      <c r="G775" s="96">
        <v>15</v>
      </c>
    </row>
    <row r="776" spans="2:7" ht="18" x14ac:dyDescent="0.25">
      <c r="B776" s="231" t="s">
        <v>485</v>
      </c>
      <c r="C776" s="231" t="s">
        <v>493</v>
      </c>
      <c r="D776" s="231">
        <v>15</v>
      </c>
      <c r="E776" s="231">
        <v>53.4</v>
      </c>
      <c r="F776" s="231"/>
      <c r="G776" s="96">
        <v>15</v>
      </c>
    </row>
    <row r="777" spans="2:7" ht="18" x14ac:dyDescent="0.25">
      <c r="B777" s="231" t="s">
        <v>485</v>
      </c>
      <c r="C777" s="231" t="s">
        <v>494</v>
      </c>
      <c r="D777" s="231">
        <v>15</v>
      </c>
      <c r="E777" s="231">
        <v>53.4</v>
      </c>
      <c r="F777" s="231"/>
      <c r="G777" s="96">
        <v>15</v>
      </c>
    </row>
    <row r="778" spans="2:7" ht="18" x14ac:dyDescent="0.25">
      <c r="B778" s="231" t="s">
        <v>485</v>
      </c>
      <c r="C778" s="231" t="s">
        <v>495</v>
      </c>
      <c r="D778" s="231">
        <v>15</v>
      </c>
      <c r="E778" s="231">
        <v>53.4</v>
      </c>
      <c r="F778" s="231"/>
      <c r="G778" s="96">
        <v>15</v>
      </c>
    </row>
    <row r="779" spans="2:7" ht="18" x14ac:dyDescent="0.25">
      <c r="B779" s="231" t="s">
        <v>485</v>
      </c>
      <c r="C779" s="231" t="s">
        <v>496</v>
      </c>
      <c r="D779" s="231">
        <v>58</v>
      </c>
      <c r="E779" s="231">
        <v>206.48</v>
      </c>
      <c r="F779" s="231"/>
      <c r="G779" s="96">
        <v>58</v>
      </c>
    </row>
    <row r="780" spans="2:7" ht="18" x14ac:dyDescent="0.25">
      <c r="B780" s="231" t="s">
        <v>487</v>
      </c>
      <c r="C780" s="231" t="s">
        <v>496</v>
      </c>
      <c r="D780" s="231">
        <v>11</v>
      </c>
      <c r="E780" s="231">
        <v>39.159999999999997</v>
      </c>
      <c r="F780" s="231"/>
      <c r="G780" s="96">
        <v>11</v>
      </c>
    </row>
    <row r="781" spans="2:7" ht="17.45" customHeight="1" x14ac:dyDescent="0.25">
      <c r="B781" s="231" t="s">
        <v>482</v>
      </c>
      <c r="C781" s="231" t="s">
        <v>496</v>
      </c>
      <c r="D781" s="231">
        <v>6</v>
      </c>
      <c r="E781" s="231">
        <v>11.94</v>
      </c>
      <c r="F781" s="231"/>
      <c r="G781" s="96">
        <v>3</v>
      </c>
    </row>
    <row r="782" spans="2:7" ht="17.45" customHeight="1" x14ac:dyDescent="0.25">
      <c r="B782" s="231" t="s">
        <v>486</v>
      </c>
      <c r="C782" s="231" t="s">
        <v>496</v>
      </c>
      <c r="D782" s="231">
        <v>34</v>
      </c>
      <c r="E782" s="231">
        <v>85.06</v>
      </c>
      <c r="F782" s="231"/>
      <c r="G782" s="96">
        <v>23</v>
      </c>
    </row>
    <row r="783" spans="2:7" ht="18" x14ac:dyDescent="0.25">
      <c r="B783" s="231" t="s">
        <v>485</v>
      </c>
      <c r="C783" s="231" t="s">
        <v>496</v>
      </c>
      <c r="D783" s="231">
        <v>2</v>
      </c>
      <c r="E783" s="231">
        <v>7.12</v>
      </c>
      <c r="F783" s="231"/>
      <c r="G783" s="96">
        <v>2</v>
      </c>
    </row>
    <row r="784" spans="2:7" ht="18" x14ac:dyDescent="0.25">
      <c r="B784" s="231" t="s">
        <v>487</v>
      </c>
      <c r="C784" s="231" t="s">
        <v>496</v>
      </c>
      <c r="D784" s="231">
        <v>9</v>
      </c>
      <c r="E784" s="231">
        <v>32.04</v>
      </c>
      <c r="F784" s="231"/>
      <c r="G784" s="96">
        <v>9</v>
      </c>
    </row>
    <row r="785" spans="2:7" ht="17.45" customHeight="1" x14ac:dyDescent="0.25">
      <c r="B785" s="231" t="s">
        <v>488</v>
      </c>
      <c r="C785" s="231" t="s">
        <v>496</v>
      </c>
      <c r="D785" s="231"/>
      <c r="E785" s="231">
        <v>3.47</v>
      </c>
      <c r="F785" s="231"/>
      <c r="G785" s="96">
        <v>1</v>
      </c>
    </row>
    <row r="786" spans="2:7" ht="17.45" customHeight="1" x14ac:dyDescent="0.25">
      <c r="B786" s="231" t="s">
        <v>474</v>
      </c>
      <c r="C786" s="231" t="s">
        <v>496</v>
      </c>
      <c r="D786" s="231"/>
      <c r="E786" s="231">
        <v>2.06</v>
      </c>
      <c r="F786" s="231">
        <v>1</v>
      </c>
      <c r="G786" s="96">
        <v>1</v>
      </c>
    </row>
    <row r="787" spans="2:7" ht="17.45" customHeight="1" x14ac:dyDescent="0.25">
      <c r="B787" s="231" t="s">
        <v>481</v>
      </c>
      <c r="C787" s="231" t="s">
        <v>496</v>
      </c>
      <c r="D787" s="231"/>
      <c r="E787" s="231">
        <v>38.729999999999997</v>
      </c>
      <c r="F787" s="231">
        <v>3</v>
      </c>
      <c r="G787" s="96">
        <v>3</v>
      </c>
    </row>
    <row r="788" spans="2:7" ht="17.45" customHeight="1" x14ac:dyDescent="0.25">
      <c r="B788" s="231" t="s">
        <v>482</v>
      </c>
      <c r="C788" s="231" t="s">
        <v>496</v>
      </c>
      <c r="D788" s="231">
        <v>2</v>
      </c>
      <c r="E788" s="231">
        <v>7.46</v>
      </c>
      <c r="F788" s="231"/>
      <c r="G788" s="96">
        <v>2</v>
      </c>
    </row>
    <row r="789" spans="2:7" ht="18" x14ac:dyDescent="0.25">
      <c r="B789" s="231" t="s">
        <v>484</v>
      </c>
      <c r="C789" s="231" t="s">
        <v>496</v>
      </c>
      <c r="D789" s="231">
        <v>1</v>
      </c>
      <c r="E789" s="231">
        <v>3.56</v>
      </c>
      <c r="F789" s="231"/>
      <c r="G789" s="96">
        <v>1</v>
      </c>
    </row>
    <row r="790" spans="2:7" ht="18" x14ac:dyDescent="0.25">
      <c r="B790" s="231" t="s">
        <v>483</v>
      </c>
      <c r="C790" s="231" t="s">
        <v>496</v>
      </c>
      <c r="D790" s="231">
        <v>78</v>
      </c>
      <c r="E790" s="231">
        <v>277.68</v>
      </c>
      <c r="F790" s="231"/>
      <c r="G790" s="96">
        <v>78</v>
      </c>
    </row>
    <row r="791" spans="2:7" ht="17.45" customHeight="1" x14ac:dyDescent="0.25">
      <c r="B791" s="231" t="s">
        <v>486</v>
      </c>
      <c r="C791" s="231" t="s">
        <v>495</v>
      </c>
      <c r="D791" s="231">
        <v>4</v>
      </c>
      <c r="E791" s="231">
        <v>14.92</v>
      </c>
      <c r="F791" s="231"/>
      <c r="G791" s="96">
        <v>4</v>
      </c>
    </row>
    <row r="792" spans="2:7" ht="17.45" customHeight="1" x14ac:dyDescent="0.25">
      <c r="B792" s="231" t="s">
        <v>486</v>
      </c>
      <c r="C792" s="231" t="s">
        <v>496</v>
      </c>
      <c r="D792" s="231">
        <v>5</v>
      </c>
      <c r="E792" s="231">
        <v>18.649999999999999</v>
      </c>
      <c r="F792" s="231"/>
      <c r="G792" s="96">
        <v>5</v>
      </c>
    </row>
    <row r="793" spans="2:7" ht="18" x14ac:dyDescent="0.25">
      <c r="B793" s="231" t="s">
        <v>485</v>
      </c>
      <c r="C793" s="231" t="s">
        <v>496</v>
      </c>
      <c r="D793" s="231">
        <v>28</v>
      </c>
      <c r="E793" s="231">
        <v>99.68</v>
      </c>
      <c r="F793" s="231"/>
      <c r="G793" s="96">
        <v>28</v>
      </c>
    </row>
    <row r="794" spans="2:7" ht="18" x14ac:dyDescent="0.25">
      <c r="B794" s="231" t="s">
        <v>487</v>
      </c>
      <c r="C794" s="231" t="s">
        <v>496</v>
      </c>
      <c r="D794" s="231">
        <v>36</v>
      </c>
      <c r="E794" s="231">
        <v>128.16</v>
      </c>
      <c r="F794" s="231"/>
      <c r="G794" s="96">
        <v>36</v>
      </c>
    </row>
    <row r="795" spans="2:7" ht="17.45" customHeight="1" x14ac:dyDescent="0.25">
      <c r="B795" s="231" t="s">
        <v>480</v>
      </c>
      <c r="C795" s="231" t="s">
        <v>496</v>
      </c>
      <c r="D795" s="231"/>
      <c r="E795" s="231">
        <v>384.88</v>
      </c>
      <c r="F795" s="231">
        <v>34</v>
      </c>
      <c r="G795" s="96">
        <v>34</v>
      </c>
    </row>
    <row r="796" spans="2:7" ht="17.45" customHeight="1" x14ac:dyDescent="0.25">
      <c r="B796" s="231" t="s">
        <v>474</v>
      </c>
      <c r="C796" s="231" t="s">
        <v>495</v>
      </c>
      <c r="D796" s="231"/>
      <c r="E796" s="231">
        <v>35.020000000000003</v>
      </c>
      <c r="F796" s="231">
        <v>17</v>
      </c>
      <c r="G796" s="96">
        <v>17</v>
      </c>
    </row>
    <row r="797" spans="2:7" ht="17.45" customHeight="1" x14ac:dyDescent="0.25">
      <c r="B797" s="231" t="s">
        <v>474</v>
      </c>
      <c r="C797" s="231" t="s">
        <v>496</v>
      </c>
      <c r="D797" s="231"/>
      <c r="E797" s="231">
        <v>842.12</v>
      </c>
      <c r="F797" s="231">
        <v>413</v>
      </c>
      <c r="G797" s="96">
        <v>409</v>
      </c>
    </row>
    <row r="798" spans="2:7" ht="17.45" customHeight="1" x14ac:dyDescent="0.25">
      <c r="B798" s="231" t="s">
        <v>480</v>
      </c>
      <c r="C798" s="231" t="s">
        <v>496</v>
      </c>
      <c r="D798" s="231"/>
      <c r="E798" s="231">
        <v>181.12</v>
      </c>
      <c r="F798" s="231">
        <v>16</v>
      </c>
      <c r="G798" s="96">
        <v>16</v>
      </c>
    </row>
    <row r="799" spans="2:7" ht="17.45" customHeight="1" x14ac:dyDescent="0.25">
      <c r="B799" s="231" t="s">
        <v>474</v>
      </c>
      <c r="C799" s="231" t="s">
        <v>489</v>
      </c>
      <c r="D799" s="231"/>
      <c r="E799" s="231">
        <v>0</v>
      </c>
      <c r="F799" s="231">
        <v>0</v>
      </c>
      <c r="G799" s="96">
        <v>0</v>
      </c>
    </row>
    <row r="800" spans="2:7" ht="17.45" customHeight="1" x14ac:dyDescent="0.25">
      <c r="B800" s="231" t="s">
        <v>474</v>
      </c>
      <c r="C800" s="231" t="s">
        <v>493</v>
      </c>
      <c r="D800" s="231"/>
      <c r="E800" s="231">
        <v>-2.06</v>
      </c>
      <c r="F800" s="231">
        <v>-1</v>
      </c>
      <c r="G800" s="96">
        <v>-1</v>
      </c>
    </row>
    <row r="801" spans="2:7" ht="17.45" customHeight="1" x14ac:dyDescent="0.25">
      <c r="B801" s="231" t="s">
        <v>474</v>
      </c>
      <c r="C801" s="231" t="s">
        <v>494</v>
      </c>
      <c r="D801" s="231"/>
      <c r="E801" s="231">
        <v>-1.51</v>
      </c>
      <c r="F801" s="231">
        <v>0</v>
      </c>
      <c r="G801" s="96">
        <v>-1</v>
      </c>
    </row>
    <row r="802" spans="2:7" ht="17.45" customHeight="1" x14ac:dyDescent="0.25">
      <c r="B802" s="231" t="s">
        <v>474</v>
      </c>
      <c r="C802" s="231" t="s">
        <v>495</v>
      </c>
      <c r="D802" s="231"/>
      <c r="E802" s="231">
        <v>28.84</v>
      </c>
      <c r="F802" s="231">
        <v>14</v>
      </c>
      <c r="G802" s="96">
        <v>14</v>
      </c>
    </row>
    <row r="803" spans="2:7" ht="17.45" customHeight="1" x14ac:dyDescent="0.25">
      <c r="B803" s="231" t="s">
        <v>474</v>
      </c>
      <c r="C803" s="231" t="s">
        <v>496</v>
      </c>
      <c r="D803" s="231"/>
      <c r="E803" s="231">
        <v>799.52</v>
      </c>
      <c r="F803" s="231">
        <v>392</v>
      </c>
      <c r="G803" s="96">
        <v>388</v>
      </c>
    </row>
    <row r="804" spans="2:7" ht="17.45" customHeight="1" x14ac:dyDescent="0.25">
      <c r="B804" s="231" t="s">
        <v>480</v>
      </c>
      <c r="C804" s="231" t="s">
        <v>496</v>
      </c>
      <c r="D804" s="231"/>
      <c r="E804" s="231">
        <v>316.95999999999998</v>
      </c>
      <c r="F804" s="231">
        <v>28</v>
      </c>
      <c r="G804" s="96">
        <v>28</v>
      </c>
    </row>
    <row r="805" spans="2:7" ht="17.45" customHeight="1" x14ac:dyDescent="0.25">
      <c r="B805" s="231" t="s">
        <v>474</v>
      </c>
      <c r="C805" s="231" t="s">
        <v>495</v>
      </c>
      <c r="D805" s="231"/>
      <c r="E805" s="231">
        <v>97.09</v>
      </c>
      <c r="F805" s="231">
        <v>49</v>
      </c>
      <c r="G805" s="96">
        <v>47</v>
      </c>
    </row>
    <row r="806" spans="2:7" ht="17.45" customHeight="1" x14ac:dyDescent="0.25">
      <c r="B806" s="231" t="s">
        <v>474</v>
      </c>
      <c r="C806" s="231" t="s">
        <v>496</v>
      </c>
      <c r="D806" s="231"/>
      <c r="E806" s="231">
        <v>1927.06</v>
      </c>
      <c r="F806" s="231">
        <v>948</v>
      </c>
      <c r="G806" s="96">
        <v>935</v>
      </c>
    </row>
    <row r="807" spans="2:7" ht="17.45" customHeight="1" x14ac:dyDescent="0.25">
      <c r="B807" s="231" t="s">
        <v>480</v>
      </c>
      <c r="C807" s="231" t="s">
        <v>496</v>
      </c>
      <c r="D807" s="231"/>
      <c r="E807" s="231">
        <v>831.27</v>
      </c>
      <c r="F807" s="231">
        <v>74</v>
      </c>
      <c r="G807" s="96">
        <v>73</v>
      </c>
    </row>
    <row r="808" spans="2:7" ht="17.45" customHeight="1" x14ac:dyDescent="0.25">
      <c r="B808" s="231" t="s">
        <v>474</v>
      </c>
      <c r="C808" s="231" t="s">
        <v>495</v>
      </c>
      <c r="D808" s="231"/>
      <c r="E808" s="231">
        <v>6.18</v>
      </c>
      <c r="F808" s="231">
        <v>3</v>
      </c>
      <c r="G808" s="96">
        <v>3</v>
      </c>
    </row>
    <row r="809" spans="2:7" ht="17.45" customHeight="1" x14ac:dyDescent="0.25">
      <c r="B809" s="231" t="s">
        <v>474</v>
      </c>
      <c r="C809" s="231" t="s">
        <v>496</v>
      </c>
      <c r="D809" s="231"/>
      <c r="E809" s="231">
        <v>111.86</v>
      </c>
      <c r="F809" s="231">
        <v>55</v>
      </c>
      <c r="G809" s="96">
        <v>54</v>
      </c>
    </row>
    <row r="810" spans="2:7" ht="17.45" customHeight="1" x14ac:dyDescent="0.25">
      <c r="B810" s="231" t="s">
        <v>480</v>
      </c>
      <c r="C810" s="231" t="s">
        <v>496</v>
      </c>
      <c r="D810" s="231"/>
      <c r="E810" s="231">
        <v>90.56</v>
      </c>
      <c r="F810" s="231">
        <v>8</v>
      </c>
      <c r="G810" s="96">
        <v>8</v>
      </c>
    </row>
    <row r="811" spans="2:7" ht="17.45" customHeight="1" x14ac:dyDescent="0.25">
      <c r="B811" s="231" t="s">
        <v>474</v>
      </c>
      <c r="C811" s="231" t="s">
        <v>489</v>
      </c>
      <c r="D811" s="231"/>
      <c r="E811" s="231">
        <v>0</v>
      </c>
      <c r="F811" s="231">
        <v>0</v>
      </c>
      <c r="G811" s="96">
        <v>0</v>
      </c>
    </row>
    <row r="812" spans="2:7" ht="17.45" customHeight="1" x14ac:dyDescent="0.25">
      <c r="B812" s="231" t="s">
        <v>474</v>
      </c>
      <c r="C812" s="231" t="s">
        <v>493</v>
      </c>
      <c r="D812" s="231"/>
      <c r="E812" s="231">
        <v>1.24</v>
      </c>
      <c r="F812" s="231">
        <v>1</v>
      </c>
      <c r="G812" s="96">
        <v>1</v>
      </c>
    </row>
    <row r="813" spans="2:7" ht="17.45" customHeight="1" x14ac:dyDescent="0.25">
      <c r="B813" s="231" t="s">
        <v>474</v>
      </c>
      <c r="C813" s="231" t="s">
        <v>494</v>
      </c>
      <c r="D813" s="231"/>
      <c r="E813" s="231">
        <v>-0.74</v>
      </c>
      <c r="F813" s="231">
        <v>18</v>
      </c>
      <c r="G813" s="96">
        <v>0</v>
      </c>
    </row>
    <row r="814" spans="2:7" ht="17.45" customHeight="1" x14ac:dyDescent="0.25">
      <c r="B814" s="231" t="s">
        <v>474</v>
      </c>
      <c r="C814" s="231" t="s">
        <v>495</v>
      </c>
      <c r="D814" s="231"/>
      <c r="E814" s="231">
        <v>151.82</v>
      </c>
      <c r="F814" s="231">
        <v>77</v>
      </c>
      <c r="G814" s="96">
        <v>74</v>
      </c>
    </row>
    <row r="815" spans="2:7" ht="17.45" customHeight="1" x14ac:dyDescent="0.25">
      <c r="B815" s="231" t="s">
        <v>474</v>
      </c>
      <c r="C815" s="231" t="s">
        <v>496</v>
      </c>
      <c r="D815" s="231"/>
      <c r="E815" s="231">
        <v>5339.1</v>
      </c>
      <c r="F815" s="231">
        <v>2601</v>
      </c>
      <c r="G815" s="96">
        <v>2592</v>
      </c>
    </row>
    <row r="816" spans="2:7" ht="17.45" customHeight="1" x14ac:dyDescent="0.25">
      <c r="B816" s="231" t="s">
        <v>480</v>
      </c>
      <c r="C816" s="231" t="s">
        <v>495</v>
      </c>
      <c r="D816" s="231"/>
      <c r="E816" s="231">
        <v>137.72999999999999</v>
      </c>
      <c r="F816" s="231">
        <v>13</v>
      </c>
      <c r="G816" s="96">
        <v>12</v>
      </c>
    </row>
    <row r="817" spans="2:7" ht="17.45" customHeight="1" x14ac:dyDescent="0.25">
      <c r="B817" s="231" t="s">
        <v>480</v>
      </c>
      <c r="C817" s="231" t="s">
        <v>496</v>
      </c>
      <c r="D817" s="231"/>
      <c r="E817" s="231">
        <v>1935.72</v>
      </c>
      <c r="F817" s="231">
        <v>171</v>
      </c>
      <c r="G817" s="96">
        <v>171</v>
      </c>
    </row>
    <row r="818" spans="2:7" ht="17.45" customHeight="1" x14ac:dyDescent="0.25">
      <c r="B818" s="231" t="s">
        <v>474</v>
      </c>
      <c r="C818" s="231" t="s">
        <v>495</v>
      </c>
      <c r="D818" s="231"/>
      <c r="E818" s="231">
        <v>41.2</v>
      </c>
      <c r="F818" s="231">
        <v>20</v>
      </c>
      <c r="G818" s="96">
        <v>20</v>
      </c>
    </row>
    <row r="819" spans="2:7" ht="17.45" customHeight="1" x14ac:dyDescent="0.25">
      <c r="B819" s="231" t="s">
        <v>474</v>
      </c>
      <c r="C819" s="231" t="s">
        <v>496</v>
      </c>
      <c r="D819" s="231"/>
      <c r="E819" s="231">
        <v>1218.79</v>
      </c>
      <c r="F819" s="231">
        <v>597</v>
      </c>
      <c r="G819" s="96">
        <v>592</v>
      </c>
    </row>
    <row r="820" spans="2:7" ht="17.45" customHeight="1" x14ac:dyDescent="0.25">
      <c r="B820" s="231" t="s">
        <v>486</v>
      </c>
      <c r="C820" s="231" t="s">
        <v>496</v>
      </c>
      <c r="D820" s="231">
        <v>1</v>
      </c>
      <c r="E820" s="231">
        <v>3.73</v>
      </c>
      <c r="F820" s="231"/>
      <c r="G820" s="96">
        <v>1</v>
      </c>
    </row>
    <row r="821" spans="2:7" ht="17.45" customHeight="1" x14ac:dyDescent="0.25">
      <c r="B821" s="231" t="s">
        <v>480</v>
      </c>
      <c r="C821" s="231" t="s">
        <v>496</v>
      </c>
      <c r="D821" s="231"/>
      <c r="E821" s="231">
        <v>430.16</v>
      </c>
      <c r="F821" s="231">
        <v>38</v>
      </c>
      <c r="G821" s="96">
        <v>38</v>
      </c>
    </row>
    <row r="822" spans="2:7" ht="17.45" customHeight="1" x14ac:dyDescent="0.25">
      <c r="B822" s="231" t="s">
        <v>474</v>
      </c>
      <c r="C822" s="231" t="s">
        <v>496</v>
      </c>
      <c r="D822" s="231"/>
      <c r="E822" s="231">
        <v>4.12</v>
      </c>
      <c r="F822" s="231">
        <v>2</v>
      </c>
      <c r="G822" s="96">
        <v>2</v>
      </c>
    </row>
    <row r="823" spans="2:7" ht="17.45" customHeight="1" x14ac:dyDescent="0.25">
      <c r="B823" s="231" t="s">
        <v>474</v>
      </c>
      <c r="C823" s="231" t="s">
        <v>495</v>
      </c>
      <c r="D823" s="231"/>
      <c r="E823" s="231">
        <v>2.06</v>
      </c>
      <c r="F823" s="231">
        <v>1</v>
      </c>
      <c r="G823" s="96">
        <v>1</v>
      </c>
    </row>
    <row r="824" spans="2:7" ht="17.45" customHeight="1" x14ac:dyDescent="0.25">
      <c r="B824" s="231" t="s">
        <v>474</v>
      </c>
      <c r="C824" s="231" t="s">
        <v>496</v>
      </c>
      <c r="D824" s="231"/>
      <c r="E824" s="231">
        <v>30.9</v>
      </c>
      <c r="F824" s="231">
        <v>15</v>
      </c>
      <c r="G824" s="96">
        <v>15</v>
      </c>
    </row>
    <row r="825" spans="2:7" ht="17.45" customHeight="1" x14ac:dyDescent="0.25">
      <c r="B825" s="231" t="s">
        <v>480</v>
      </c>
      <c r="C825" s="231" t="s">
        <v>495</v>
      </c>
      <c r="D825" s="231"/>
      <c r="E825" s="231">
        <v>11.32</v>
      </c>
      <c r="F825" s="231">
        <v>1</v>
      </c>
      <c r="G825" s="96">
        <v>1</v>
      </c>
    </row>
    <row r="826" spans="2:7" ht="17.45" customHeight="1" x14ac:dyDescent="0.25">
      <c r="B826" s="231" t="s">
        <v>480</v>
      </c>
      <c r="C826" s="231" t="s">
        <v>496</v>
      </c>
      <c r="D826" s="231"/>
      <c r="E826" s="231">
        <v>79.239999999999995</v>
      </c>
      <c r="F826" s="231">
        <v>7</v>
      </c>
      <c r="G826" s="96">
        <v>7</v>
      </c>
    </row>
    <row r="827" spans="2:7" ht="17.45" customHeight="1" x14ac:dyDescent="0.25">
      <c r="B827" s="231" t="s">
        <v>474</v>
      </c>
      <c r="C827" s="231" t="s">
        <v>496</v>
      </c>
      <c r="D827" s="231"/>
      <c r="E827" s="231">
        <v>4.12</v>
      </c>
      <c r="F827" s="231">
        <v>2</v>
      </c>
      <c r="G827" s="96">
        <v>2</v>
      </c>
    </row>
    <row r="828" spans="2:7" ht="17.45" customHeight="1" x14ac:dyDescent="0.25">
      <c r="B828" s="231" t="s">
        <v>480</v>
      </c>
      <c r="C828" s="231" t="s">
        <v>496</v>
      </c>
      <c r="D828" s="231"/>
      <c r="E828" s="231">
        <v>22.64</v>
      </c>
      <c r="F828" s="231">
        <v>2</v>
      </c>
      <c r="G828" s="96">
        <v>2</v>
      </c>
    </row>
    <row r="829" spans="2:7" ht="17.45" customHeight="1" x14ac:dyDescent="0.25">
      <c r="B829" s="231" t="s">
        <v>474</v>
      </c>
      <c r="C829" s="231" t="s">
        <v>495</v>
      </c>
      <c r="D829" s="231"/>
      <c r="E829" s="231">
        <v>12.36</v>
      </c>
      <c r="F829" s="231">
        <v>6</v>
      </c>
      <c r="G829" s="96">
        <v>6</v>
      </c>
    </row>
    <row r="830" spans="2:7" ht="17.45" customHeight="1" x14ac:dyDescent="0.25">
      <c r="B830" s="231" t="s">
        <v>474</v>
      </c>
      <c r="C830" s="231" t="s">
        <v>496</v>
      </c>
      <c r="D830" s="231"/>
      <c r="E830" s="231">
        <v>24.72</v>
      </c>
      <c r="F830" s="231">
        <v>12</v>
      </c>
      <c r="G830" s="96">
        <v>12</v>
      </c>
    </row>
    <row r="831" spans="2:7" ht="17.45" customHeight="1" x14ac:dyDescent="0.25">
      <c r="B831" s="231" t="s">
        <v>480</v>
      </c>
      <c r="C831" s="231" t="s">
        <v>496</v>
      </c>
      <c r="D831" s="231"/>
      <c r="E831" s="231">
        <v>113.2</v>
      </c>
      <c r="F831" s="231">
        <v>10</v>
      </c>
      <c r="G831" s="96">
        <v>10</v>
      </c>
    </row>
    <row r="832" spans="2:7" ht="17.45" customHeight="1" x14ac:dyDescent="0.25">
      <c r="B832" s="231" t="s">
        <v>474</v>
      </c>
      <c r="C832" s="231" t="s">
        <v>496</v>
      </c>
      <c r="D832" s="231"/>
      <c r="E832" s="231">
        <v>0</v>
      </c>
      <c r="F832" s="231">
        <v>0</v>
      </c>
      <c r="G832" s="96">
        <v>0</v>
      </c>
    </row>
    <row r="833" spans="2:7" ht="17.45" customHeight="1" x14ac:dyDescent="0.25">
      <c r="B833" s="231" t="s">
        <v>480</v>
      </c>
      <c r="C833" s="231" t="s">
        <v>496</v>
      </c>
      <c r="D833" s="231"/>
      <c r="E833" s="231">
        <v>33.96</v>
      </c>
      <c r="F833" s="231">
        <v>3</v>
      </c>
      <c r="G833" s="96">
        <v>3</v>
      </c>
    </row>
    <row r="834" spans="2:7" ht="17.45" customHeight="1" x14ac:dyDescent="0.25">
      <c r="B834" s="231" t="s">
        <v>474</v>
      </c>
      <c r="C834" s="231" t="s">
        <v>496</v>
      </c>
      <c r="D834" s="231"/>
      <c r="E834" s="231">
        <v>0</v>
      </c>
      <c r="F834" s="231">
        <v>0</v>
      </c>
      <c r="G834" s="96">
        <v>0</v>
      </c>
    </row>
    <row r="835" spans="2:7" ht="17.45" customHeight="1" x14ac:dyDescent="0.25">
      <c r="B835" s="231" t="s">
        <v>474</v>
      </c>
      <c r="C835" s="231" t="s">
        <v>496</v>
      </c>
      <c r="D835" s="231"/>
      <c r="E835" s="231">
        <v>0</v>
      </c>
      <c r="F835" s="231">
        <v>0</v>
      </c>
      <c r="G835" s="96">
        <v>0</v>
      </c>
    </row>
    <row r="836" spans="2:7" ht="17.45" customHeight="1" x14ac:dyDescent="0.25">
      <c r="B836" s="231" t="s">
        <v>474</v>
      </c>
      <c r="C836" s="231" t="s">
        <v>510</v>
      </c>
      <c r="D836" s="231"/>
      <c r="E836" s="231">
        <v>35.5</v>
      </c>
      <c r="F836" s="231">
        <v>18</v>
      </c>
      <c r="G836" s="96">
        <v>17</v>
      </c>
    </row>
    <row r="837" spans="2:7" ht="17.45" customHeight="1" x14ac:dyDescent="0.25">
      <c r="B837" s="231" t="s">
        <v>474</v>
      </c>
      <c r="C837" s="231" t="s">
        <v>496</v>
      </c>
      <c r="D837" s="231"/>
      <c r="E837" s="231">
        <v>18.54</v>
      </c>
      <c r="F837" s="231">
        <v>9</v>
      </c>
      <c r="G837" s="96">
        <v>9</v>
      </c>
    </row>
    <row r="838" spans="2:7" ht="17.45" customHeight="1" x14ac:dyDescent="0.25">
      <c r="B838" s="231" t="s">
        <v>474</v>
      </c>
      <c r="C838" s="231" t="s">
        <v>510</v>
      </c>
      <c r="D838" s="231"/>
      <c r="E838" s="231">
        <v>457.18</v>
      </c>
      <c r="F838" s="231">
        <v>223</v>
      </c>
      <c r="G838" s="96">
        <v>222</v>
      </c>
    </row>
    <row r="839" spans="2:7" ht="17.45" customHeight="1" x14ac:dyDescent="0.25">
      <c r="B839" s="231" t="s">
        <v>477</v>
      </c>
      <c r="C839" s="231" t="s">
        <v>510</v>
      </c>
      <c r="D839" s="231"/>
      <c r="E839" s="231">
        <v>0</v>
      </c>
      <c r="F839" s="231">
        <v>0</v>
      </c>
      <c r="G839" s="96">
        <v>0</v>
      </c>
    </row>
    <row r="840" spans="2:7" ht="17.45" customHeight="1" x14ac:dyDescent="0.25">
      <c r="B840" s="231" t="s">
        <v>478</v>
      </c>
      <c r="C840" s="231" t="s">
        <v>510</v>
      </c>
      <c r="D840" s="231">
        <v>0</v>
      </c>
      <c r="E840" s="231">
        <v>0</v>
      </c>
      <c r="F840" s="231"/>
      <c r="G840" s="96">
        <v>0</v>
      </c>
    </row>
    <row r="841" spans="2:7" ht="17.45" customHeight="1" x14ac:dyDescent="0.25">
      <c r="B841" s="231" t="s">
        <v>474</v>
      </c>
      <c r="C841" s="231" t="s">
        <v>495</v>
      </c>
      <c r="D841" s="231"/>
      <c r="E841" s="231">
        <v>0</v>
      </c>
      <c r="F841" s="231">
        <v>0</v>
      </c>
      <c r="G841" s="96">
        <v>0</v>
      </c>
    </row>
    <row r="842" spans="2:7" ht="17.45" customHeight="1" x14ac:dyDescent="0.25">
      <c r="B842" s="231" t="s">
        <v>474</v>
      </c>
      <c r="C842" s="231" t="s">
        <v>496</v>
      </c>
      <c r="D842" s="231"/>
      <c r="E842" s="231">
        <v>22.66</v>
      </c>
      <c r="F842" s="231">
        <v>11</v>
      </c>
      <c r="G842" s="96">
        <v>11</v>
      </c>
    </row>
    <row r="843" spans="2:7" ht="17.45" customHeight="1" x14ac:dyDescent="0.25">
      <c r="B843" s="231" t="s">
        <v>474</v>
      </c>
      <c r="C843" s="231" t="s">
        <v>510</v>
      </c>
      <c r="D843" s="231"/>
      <c r="E843" s="231">
        <v>669.65</v>
      </c>
      <c r="F843" s="231">
        <v>327</v>
      </c>
      <c r="G843" s="96">
        <v>325</v>
      </c>
    </row>
    <row r="844" spans="2:7" ht="17.45" customHeight="1" x14ac:dyDescent="0.25">
      <c r="B844" s="231" t="s">
        <v>480</v>
      </c>
      <c r="C844" s="231" t="s">
        <v>510</v>
      </c>
      <c r="D844" s="231"/>
      <c r="E844" s="231">
        <v>22.64</v>
      </c>
      <c r="F844" s="231">
        <v>2</v>
      </c>
      <c r="G844" s="96">
        <v>2</v>
      </c>
    </row>
    <row r="845" spans="2:7" ht="17.45" customHeight="1" x14ac:dyDescent="0.25">
      <c r="B845" s="231" t="s">
        <v>474</v>
      </c>
      <c r="C845" s="231" t="s">
        <v>475</v>
      </c>
      <c r="D845" s="231"/>
      <c r="E845" s="231">
        <v>-1.06</v>
      </c>
      <c r="F845" s="231">
        <v>1</v>
      </c>
      <c r="G845" s="96">
        <v>-1</v>
      </c>
    </row>
    <row r="846" spans="2:7" ht="17.45" customHeight="1" x14ac:dyDescent="0.25">
      <c r="B846" s="231" t="s">
        <v>474</v>
      </c>
      <c r="C846" s="231" t="s">
        <v>492</v>
      </c>
      <c r="D846" s="231"/>
      <c r="E846" s="231">
        <v>-2.06</v>
      </c>
      <c r="F846" s="231">
        <v>-1</v>
      </c>
      <c r="G846" s="96">
        <v>-1</v>
      </c>
    </row>
    <row r="847" spans="2:7" ht="17.45" customHeight="1" x14ac:dyDescent="0.25">
      <c r="B847" s="231" t="s">
        <v>474</v>
      </c>
      <c r="C847" s="231" t="s">
        <v>493</v>
      </c>
      <c r="D847" s="231"/>
      <c r="E847" s="231">
        <v>-2.06</v>
      </c>
      <c r="F847" s="231">
        <v>-1</v>
      </c>
      <c r="G847" s="96">
        <v>-1</v>
      </c>
    </row>
    <row r="848" spans="2:7" ht="17.45" customHeight="1" x14ac:dyDescent="0.25">
      <c r="B848" s="231" t="s">
        <v>474</v>
      </c>
      <c r="C848" s="231" t="s">
        <v>494</v>
      </c>
      <c r="D848" s="231"/>
      <c r="E848" s="231">
        <v>-2.06</v>
      </c>
      <c r="F848" s="231">
        <v>-1</v>
      </c>
      <c r="G848" s="96">
        <v>-1</v>
      </c>
    </row>
    <row r="849" spans="2:7" ht="17.45" customHeight="1" x14ac:dyDescent="0.25">
      <c r="B849" s="231" t="s">
        <v>474</v>
      </c>
      <c r="C849" s="231" t="s">
        <v>495</v>
      </c>
      <c r="D849" s="231"/>
      <c r="E849" s="231">
        <v>-2.06</v>
      </c>
      <c r="F849" s="231">
        <v>-1</v>
      </c>
      <c r="G849" s="96">
        <v>-1</v>
      </c>
    </row>
    <row r="850" spans="2:7" ht="17.45" customHeight="1" x14ac:dyDescent="0.25">
      <c r="B850" s="231" t="s">
        <v>474</v>
      </c>
      <c r="C850" s="231" t="s">
        <v>496</v>
      </c>
      <c r="D850" s="231"/>
      <c r="E850" s="231">
        <v>6.18</v>
      </c>
      <c r="F850" s="231">
        <v>3</v>
      </c>
      <c r="G850" s="96">
        <v>3</v>
      </c>
    </row>
    <row r="851" spans="2:7" ht="17.45" customHeight="1" x14ac:dyDescent="0.25">
      <c r="B851" s="231" t="s">
        <v>474</v>
      </c>
      <c r="C851" s="231" t="s">
        <v>510</v>
      </c>
      <c r="D851" s="231"/>
      <c r="E851" s="231">
        <v>232.78</v>
      </c>
      <c r="F851" s="231">
        <v>113</v>
      </c>
      <c r="G851" s="96">
        <v>113</v>
      </c>
    </row>
    <row r="852" spans="2:7" ht="17.45" customHeight="1" x14ac:dyDescent="0.25">
      <c r="B852" s="231" t="s">
        <v>480</v>
      </c>
      <c r="C852" s="231" t="s">
        <v>496</v>
      </c>
      <c r="D852" s="231"/>
      <c r="E852" s="231">
        <v>11.32</v>
      </c>
      <c r="F852" s="231">
        <v>1</v>
      </c>
      <c r="G852" s="96">
        <v>1</v>
      </c>
    </row>
    <row r="853" spans="2:7" ht="17.45" customHeight="1" x14ac:dyDescent="0.25">
      <c r="B853" s="231" t="s">
        <v>480</v>
      </c>
      <c r="C853" s="231" t="s">
        <v>510</v>
      </c>
      <c r="D853" s="231"/>
      <c r="E853" s="231">
        <v>237.72</v>
      </c>
      <c r="F853" s="231">
        <v>21</v>
      </c>
      <c r="G853" s="96">
        <v>21</v>
      </c>
    </row>
    <row r="854" spans="2:7" ht="17.45" customHeight="1" x14ac:dyDescent="0.25">
      <c r="B854" s="231" t="s">
        <v>474</v>
      </c>
      <c r="C854" s="231" t="s">
        <v>496</v>
      </c>
      <c r="D854" s="231"/>
      <c r="E854" s="231">
        <v>2.06</v>
      </c>
      <c r="F854" s="231">
        <v>1</v>
      </c>
      <c r="G854" s="96">
        <v>1</v>
      </c>
    </row>
    <row r="855" spans="2:7" ht="17.45" customHeight="1" x14ac:dyDescent="0.25">
      <c r="B855" s="231" t="s">
        <v>474</v>
      </c>
      <c r="C855" s="231" t="s">
        <v>510</v>
      </c>
      <c r="D855" s="231"/>
      <c r="E855" s="231">
        <v>39.14</v>
      </c>
      <c r="F855" s="231">
        <v>19</v>
      </c>
      <c r="G855" s="96">
        <v>19</v>
      </c>
    </row>
    <row r="856" spans="2:7" ht="17.45" customHeight="1" x14ac:dyDescent="0.25">
      <c r="B856" s="231" t="s">
        <v>474</v>
      </c>
      <c r="C856" s="231" t="s">
        <v>496</v>
      </c>
      <c r="D856" s="231"/>
      <c r="E856" s="231">
        <v>12.36</v>
      </c>
      <c r="F856" s="231">
        <v>6</v>
      </c>
      <c r="G856" s="96">
        <v>6</v>
      </c>
    </row>
    <row r="857" spans="2:7" ht="17.45" customHeight="1" x14ac:dyDescent="0.25">
      <c r="B857" s="231" t="s">
        <v>474</v>
      </c>
      <c r="C857" s="231" t="s">
        <v>510</v>
      </c>
      <c r="D857" s="231"/>
      <c r="E857" s="231">
        <v>183.34</v>
      </c>
      <c r="F857" s="231">
        <v>89</v>
      </c>
      <c r="G857" s="96">
        <v>89</v>
      </c>
    </row>
    <row r="858" spans="2:7" ht="17.45" customHeight="1" x14ac:dyDescent="0.25">
      <c r="B858" s="231" t="s">
        <v>474</v>
      </c>
      <c r="C858" s="231" t="s">
        <v>496</v>
      </c>
      <c r="D858" s="231"/>
      <c r="E858" s="231">
        <v>32.96</v>
      </c>
      <c r="F858" s="231">
        <v>16</v>
      </c>
      <c r="G858" s="96">
        <v>16</v>
      </c>
    </row>
    <row r="859" spans="2:7" ht="17.45" customHeight="1" x14ac:dyDescent="0.25">
      <c r="B859" s="231" t="s">
        <v>474</v>
      </c>
      <c r="C859" s="231" t="s">
        <v>510</v>
      </c>
      <c r="D859" s="231"/>
      <c r="E859" s="231">
        <v>1393.48</v>
      </c>
      <c r="F859" s="231">
        <v>684</v>
      </c>
      <c r="G859" s="96">
        <v>676</v>
      </c>
    </row>
    <row r="860" spans="2:7" ht="17.45" customHeight="1" x14ac:dyDescent="0.25">
      <c r="B860" s="231" t="s">
        <v>474</v>
      </c>
      <c r="C860" s="231" t="s">
        <v>510</v>
      </c>
      <c r="D860" s="231"/>
      <c r="E860" s="231">
        <v>2.06</v>
      </c>
      <c r="F860" s="231">
        <v>1</v>
      </c>
      <c r="G860" s="96">
        <v>1</v>
      </c>
    </row>
    <row r="861" spans="2:7" ht="17.45" customHeight="1" x14ac:dyDescent="0.25">
      <c r="B861" s="231" t="s">
        <v>474</v>
      </c>
      <c r="C861" s="231" t="s">
        <v>510</v>
      </c>
      <c r="D861" s="231"/>
      <c r="E861" s="231">
        <v>2.06</v>
      </c>
      <c r="F861" s="231">
        <v>1</v>
      </c>
      <c r="G861" s="96">
        <v>1</v>
      </c>
    </row>
    <row r="862" spans="2:7" ht="17.45" customHeight="1" x14ac:dyDescent="0.25">
      <c r="B862" s="231" t="s">
        <v>480</v>
      </c>
      <c r="C862" s="231" t="s">
        <v>510</v>
      </c>
      <c r="D862" s="231"/>
      <c r="E862" s="231">
        <v>11.32</v>
      </c>
      <c r="F862" s="231">
        <v>1</v>
      </c>
      <c r="G862" s="96">
        <v>1</v>
      </c>
    </row>
    <row r="863" spans="2:7" ht="17.45" customHeight="1" x14ac:dyDescent="0.25">
      <c r="B863" s="231" t="s">
        <v>478</v>
      </c>
      <c r="C863" s="231" t="s">
        <v>510</v>
      </c>
      <c r="D863" s="231">
        <v>4</v>
      </c>
      <c r="E863" s="231">
        <v>13.88</v>
      </c>
      <c r="F863" s="231"/>
      <c r="G863" s="96">
        <v>4</v>
      </c>
    </row>
    <row r="864" spans="2:7" ht="17.45" customHeight="1" x14ac:dyDescent="0.25">
      <c r="B864" s="231" t="s">
        <v>480</v>
      </c>
      <c r="C864" s="231" t="s">
        <v>510</v>
      </c>
      <c r="D864" s="231"/>
      <c r="E864" s="231">
        <v>45.28</v>
      </c>
      <c r="F864" s="231">
        <v>4</v>
      </c>
      <c r="G864" s="96">
        <v>4</v>
      </c>
    </row>
    <row r="865" spans="2:7" ht="17.45" customHeight="1" x14ac:dyDescent="0.25">
      <c r="B865" s="231" t="s">
        <v>477</v>
      </c>
      <c r="C865" s="231" t="s">
        <v>510</v>
      </c>
      <c r="D865" s="231"/>
      <c r="E865" s="231">
        <v>140.66</v>
      </c>
      <c r="F865" s="231">
        <v>13</v>
      </c>
      <c r="G865" s="96">
        <v>13</v>
      </c>
    </row>
    <row r="866" spans="2:7" ht="17.45" customHeight="1" x14ac:dyDescent="0.25">
      <c r="B866" s="231" t="s">
        <v>481</v>
      </c>
      <c r="C866" s="231" t="s">
        <v>510</v>
      </c>
      <c r="D866" s="231"/>
      <c r="E866" s="231">
        <v>426.03</v>
      </c>
      <c r="F866" s="231">
        <v>33</v>
      </c>
      <c r="G866" s="96">
        <v>33</v>
      </c>
    </row>
    <row r="867" spans="2:7" ht="17.45" customHeight="1" x14ac:dyDescent="0.25">
      <c r="B867" s="231" t="s">
        <v>478</v>
      </c>
      <c r="C867" s="231" t="s">
        <v>510</v>
      </c>
      <c r="D867" s="231">
        <v>6</v>
      </c>
      <c r="E867" s="231">
        <v>20.82</v>
      </c>
      <c r="F867" s="231"/>
      <c r="G867" s="96">
        <v>6</v>
      </c>
    </row>
    <row r="868" spans="2:7" ht="17.45" customHeight="1" x14ac:dyDescent="0.25">
      <c r="B868" s="231" t="s">
        <v>482</v>
      </c>
      <c r="C868" s="231" t="s">
        <v>510</v>
      </c>
      <c r="D868" s="231">
        <v>33</v>
      </c>
      <c r="E868" s="231">
        <v>123.09</v>
      </c>
      <c r="F868" s="231"/>
      <c r="G868" s="96">
        <v>33</v>
      </c>
    </row>
    <row r="869" spans="2:7" ht="18" x14ac:dyDescent="0.25">
      <c r="B869" s="231" t="s">
        <v>483</v>
      </c>
      <c r="C869" s="231" t="s">
        <v>510</v>
      </c>
      <c r="D869" s="231">
        <v>7</v>
      </c>
      <c r="E869" s="231">
        <v>24.92</v>
      </c>
      <c r="F869" s="231"/>
      <c r="G869" s="96">
        <v>7</v>
      </c>
    </row>
    <row r="870" spans="2:7" ht="17.45" customHeight="1" x14ac:dyDescent="0.25">
      <c r="B870" s="231" t="s">
        <v>477</v>
      </c>
      <c r="C870" s="231" t="s">
        <v>510</v>
      </c>
      <c r="D870" s="231"/>
      <c r="E870" s="231">
        <v>789.86</v>
      </c>
      <c r="F870" s="231">
        <v>73</v>
      </c>
      <c r="G870" s="96">
        <v>73</v>
      </c>
    </row>
    <row r="871" spans="2:7" ht="17.45" customHeight="1" x14ac:dyDescent="0.25">
      <c r="B871" s="231" t="s">
        <v>481</v>
      </c>
      <c r="C871" s="231" t="s">
        <v>496</v>
      </c>
      <c r="D871" s="231"/>
      <c r="E871" s="231">
        <v>-189.2</v>
      </c>
      <c r="F871" s="231">
        <v>0</v>
      </c>
      <c r="G871" s="96">
        <v>-15</v>
      </c>
    </row>
    <row r="872" spans="2:7" ht="17.45" customHeight="1" x14ac:dyDescent="0.25">
      <c r="B872" s="231" t="s">
        <v>481</v>
      </c>
      <c r="C872" s="231" t="s">
        <v>510</v>
      </c>
      <c r="D872" s="231"/>
      <c r="E872" s="231">
        <v>1918.52</v>
      </c>
      <c r="F872" s="231">
        <v>165</v>
      </c>
      <c r="G872" s="96">
        <v>149</v>
      </c>
    </row>
    <row r="873" spans="2:7" ht="17.45" customHeight="1" x14ac:dyDescent="0.25">
      <c r="B873" s="231" t="s">
        <v>478</v>
      </c>
      <c r="C873" s="231" t="s">
        <v>510</v>
      </c>
      <c r="D873" s="231">
        <v>15</v>
      </c>
      <c r="E873" s="231">
        <v>52.05</v>
      </c>
      <c r="F873" s="231"/>
      <c r="G873" s="96">
        <v>15</v>
      </c>
    </row>
    <row r="874" spans="2:7" ht="17.45" customHeight="1" x14ac:dyDescent="0.25">
      <c r="B874" s="231" t="s">
        <v>482</v>
      </c>
      <c r="C874" s="231" t="s">
        <v>510</v>
      </c>
      <c r="D874" s="231">
        <v>78</v>
      </c>
      <c r="E874" s="231">
        <v>290.94</v>
      </c>
      <c r="F874" s="231"/>
      <c r="G874" s="96">
        <v>78</v>
      </c>
    </row>
    <row r="875" spans="2:7" ht="18" x14ac:dyDescent="0.25">
      <c r="B875" s="231" t="s">
        <v>484</v>
      </c>
      <c r="C875" s="231" t="s">
        <v>496</v>
      </c>
      <c r="D875" s="231">
        <v>0</v>
      </c>
      <c r="E875" s="231">
        <v>-52.17</v>
      </c>
      <c r="F875" s="231"/>
      <c r="G875" s="96">
        <v>-15</v>
      </c>
    </row>
    <row r="876" spans="2:7" ht="18" x14ac:dyDescent="0.25">
      <c r="B876" s="231" t="s">
        <v>484</v>
      </c>
      <c r="C876" s="231" t="s">
        <v>510</v>
      </c>
      <c r="D876" s="231">
        <v>126</v>
      </c>
      <c r="E876" s="231">
        <v>390.2</v>
      </c>
      <c r="F876" s="231"/>
      <c r="G876" s="96">
        <v>110</v>
      </c>
    </row>
    <row r="877" spans="2:7" ht="18" x14ac:dyDescent="0.25">
      <c r="B877" s="231" t="s">
        <v>483</v>
      </c>
      <c r="C877" s="231" t="s">
        <v>510</v>
      </c>
      <c r="D877" s="231">
        <v>19</v>
      </c>
      <c r="E877" s="231">
        <v>67.64</v>
      </c>
      <c r="F877" s="231"/>
      <c r="G877" s="96">
        <v>19</v>
      </c>
    </row>
    <row r="878" spans="2:7" ht="17.45" customHeight="1" x14ac:dyDescent="0.25">
      <c r="B878" s="231" t="s">
        <v>477</v>
      </c>
      <c r="C878" s="231" t="s">
        <v>510</v>
      </c>
      <c r="D878" s="231"/>
      <c r="E878" s="231">
        <v>432.8</v>
      </c>
      <c r="F878" s="231">
        <v>40</v>
      </c>
      <c r="G878" s="96">
        <v>40</v>
      </c>
    </row>
    <row r="879" spans="2:7" ht="17.45" customHeight="1" x14ac:dyDescent="0.25">
      <c r="B879" s="231" t="s">
        <v>481</v>
      </c>
      <c r="C879" s="231" t="s">
        <v>510</v>
      </c>
      <c r="D879" s="231"/>
      <c r="E879" s="231">
        <v>335.66</v>
      </c>
      <c r="F879" s="231">
        <v>26</v>
      </c>
      <c r="G879" s="96">
        <v>26</v>
      </c>
    </row>
    <row r="880" spans="2:7" ht="17.45" customHeight="1" x14ac:dyDescent="0.25">
      <c r="B880" s="231" t="s">
        <v>478</v>
      </c>
      <c r="C880" s="231" t="s">
        <v>510</v>
      </c>
      <c r="D880" s="231">
        <v>5</v>
      </c>
      <c r="E880" s="231">
        <v>17.350000000000001</v>
      </c>
      <c r="F880" s="231"/>
      <c r="G880" s="96">
        <v>5</v>
      </c>
    </row>
    <row r="881" spans="2:7" ht="17.45" customHeight="1" x14ac:dyDescent="0.25">
      <c r="B881" s="231" t="s">
        <v>482</v>
      </c>
      <c r="C881" s="231" t="s">
        <v>510</v>
      </c>
      <c r="D881" s="231">
        <v>30</v>
      </c>
      <c r="E881" s="231">
        <v>111.9</v>
      </c>
      <c r="F881" s="231"/>
      <c r="G881" s="96">
        <v>30</v>
      </c>
    </row>
    <row r="882" spans="2:7" ht="18" x14ac:dyDescent="0.25">
      <c r="B882" s="231" t="s">
        <v>484</v>
      </c>
      <c r="C882" s="231" t="s">
        <v>510</v>
      </c>
      <c r="D882" s="231">
        <v>26</v>
      </c>
      <c r="E882" s="231">
        <v>92.56</v>
      </c>
      <c r="F882" s="231"/>
      <c r="G882" s="96">
        <v>26</v>
      </c>
    </row>
    <row r="883" spans="2:7" ht="17.45" customHeight="1" x14ac:dyDescent="0.25">
      <c r="B883" s="231" t="s">
        <v>477</v>
      </c>
      <c r="C883" s="231" t="s">
        <v>510</v>
      </c>
      <c r="D883" s="231"/>
      <c r="E883" s="231">
        <v>313.77999999999997</v>
      </c>
      <c r="F883" s="231">
        <v>29</v>
      </c>
      <c r="G883" s="96">
        <v>29</v>
      </c>
    </row>
    <row r="884" spans="2:7" ht="17.45" customHeight="1" x14ac:dyDescent="0.25">
      <c r="B884" s="231" t="s">
        <v>481</v>
      </c>
      <c r="C884" s="231" t="s">
        <v>510</v>
      </c>
      <c r="D884" s="231"/>
      <c r="E884" s="231">
        <v>697.14</v>
      </c>
      <c r="F884" s="231">
        <v>54</v>
      </c>
      <c r="G884" s="96">
        <v>54</v>
      </c>
    </row>
    <row r="885" spans="2:7" ht="17.45" customHeight="1" x14ac:dyDescent="0.25">
      <c r="B885" s="231" t="s">
        <v>482</v>
      </c>
      <c r="C885" s="231" t="s">
        <v>510</v>
      </c>
      <c r="D885" s="231">
        <v>35</v>
      </c>
      <c r="E885" s="231">
        <v>130.55000000000001</v>
      </c>
      <c r="F885" s="231"/>
      <c r="G885" s="96">
        <v>35</v>
      </c>
    </row>
    <row r="886" spans="2:7" ht="18" x14ac:dyDescent="0.25">
      <c r="B886" s="231" t="s">
        <v>484</v>
      </c>
      <c r="C886" s="231" t="s">
        <v>510</v>
      </c>
      <c r="D886" s="231">
        <v>27</v>
      </c>
      <c r="E886" s="231">
        <v>96.12</v>
      </c>
      <c r="F886" s="231"/>
      <c r="G886" s="96">
        <v>27</v>
      </c>
    </row>
    <row r="887" spans="2:7" ht="18" x14ac:dyDescent="0.25">
      <c r="B887" s="231" t="s">
        <v>483</v>
      </c>
      <c r="C887" s="231" t="s">
        <v>510</v>
      </c>
      <c r="D887" s="231">
        <v>19</v>
      </c>
      <c r="E887" s="231">
        <v>67.64</v>
      </c>
      <c r="F887" s="231"/>
      <c r="G887" s="96">
        <v>19</v>
      </c>
    </row>
    <row r="888" spans="2:7" ht="18" x14ac:dyDescent="0.25">
      <c r="B888" s="231" t="s">
        <v>485</v>
      </c>
      <c r="C888" s="231" t="s">
        <v>510</v>
      </c>
      <c r="D888" s="231">
        <v>17</v>
      </c>
      <c r="E888" s="231">
        <v>60.52</v>
      </c>
      <c r="F888" s="231"/>
      <c r="G888" s="96">
        <v>17</v>
      </c>
    </row>
    <row r="889" spans="2:7" ht="18" x14ac:dyDescent="0.25">
      <c r="B889" s="231" t="s">
        <v>485</v>
      </c>
      <c r="C889" s="231" t="s">
        <v>510</v>
      </c>
      <c r="D889" s="231">
        <v>3</v>
      </c>
      <c r="E889" s="231">
        <v>10.68</v>
      </c>
      <c r="F889" s="231"/>
      <c r="G889" s="96">
        <v>3</v>
      </c>
    </row>
    <row r="890" spans="2:7" ht="18" x14ac:dyDescent="0.25">
      <c r="B890" s="231" t="s">
        <v>484</v>
      </c>
      <c r="C890" s="231" t="s">
        <v>510</v>
      </c>
      <c r="D890" s="231">
        <v>0</v>
      </c>
      <c r="E890" s="231">
        <v>0</v>
      </c>
      <c r="F890" s="231"/>
      <c r="G890" s="96">
        <v>0</v>
      </c>
    </row>
    <row r="891" spans="2:7" ht="17.45" customHeight="1" x14ac:dyDescent="0.25">
      <c r="B891" s="231" t="s">
        <v>480</v>
      </c>
      <c r="C891" s="231" t="s">
        <v>510</v>
      </c>
      <c r="D891" s="231"/>
      <c r="E891" s="231">
        <v>11.32</v>
      </c>
      <c r="F891" s="231">
        <v>1</v>
      </c>
      <c r="G891" s="96">
        <v>1</v>
      </c>
    </row>
    <row r="892" spans="2:7" ht="17.45" customHeight="1" x14ac:dyDescent="0.25">
      <c r="B892" s="231" t="s">
        <v>474</v>
      </c>
      <c r="C892" s="231" t="s">
        <v>510</v>
      </c>
      <c r="D892" s="231"/>
      <c r="E892" s="231">
        <v>8.24</v>
      </c>
      <c r="F892" s="231">
        <v>4</v>
      </c>
      <c r="G892" s="96">
        <v>4</v>
      </c>
    </row>
    <row r="893" spans="2:7" ht="17.45" customHeight="1" x14ac:dyDescent="0.25">
      <c r="B893" s="231" t="s">
        <v>480</v>
      </c>
      <c r="C893" s="231" t="s">
        <v>510</v>
      </c>
      <c r="D893" s="231"/>
      <c r="E893" s="231">
        <v>11.32</v>
      </c>
      <c r="F893" s="231">
        <v>1</v>
      </c>
      <c r="G893" s="96">
        <v>1</v>
      </c>
    </row>
    <row r="894" spans="2:7" ht="17.45" customHeight="1" x14ac:dyDescent="0.25">
      <c r="B894" s="231" t="s">
        <v>486</v>
      </c>
      <c r="C894" s="231" t="s">
        <v>510</v>
      </c>
      <c r="D894" s="231">
        <v>6</v>
      </c>
      <c r="E894" s="231">
        <v>22.38</v>
      </c>
      <c r="F894" s="231"/>
      <c r="G894" s="96">
        <v>6</v>
      </c>
    </row>
    <row r="895" spans="2:7" ht="18" x14ac:dyDescent="0.25">
      <c r="B895" s="231" t="s">
        <v>485</v>
      </c>
      <c r="C895" s="231" t="s">
        <v>510</v>
      </c>
      <c r="D895" s="231">
        <v>5</v>
      </c>
      <c r="E895" s="231">
        <v>16.489999999999998</v>
      </c>
      <c r="F895" s="231"/>
      <c r="G895" s="96">
        <v>5</v>
      </c>
    </row>
    <row r="896" spans="2:7" ht="18" x14ac:dyDescent="0.25">
      <c r="B896" s="231" t="s">
        <v>487</v>
      </c>
      <c r="C896" s="231" t="s">
        <v>510</v>
      </c>
      <c r="D896" s="231">
        <v>4</v>
      </c>
      <c r="E896" s="231">
        <v>14.24</v>
      </c>
      <c r="F896" s="231"/>
      <c r="G896" s="96">
        <v>4</v>
      </c>
    </row>
    <row r="897" spans="2:7" ht="18" x14ac:dyDescent="0.25">
      <c r="B897" s="231" t="s">
        <v>483</v>
      </c>
      <c r="C897" s="231" t="s">
        <v>510</v>
      </c>
      <c r="D897" s="231">
        <v>11</v>
      </c>
      <c r="E897" s="231">
        <v>39.159999999999997</v>
      </c>
      <c r="F897" s="231"/>
      <c r="G897" s="96">
        <v>11</v>
      </c>
    </row>
    <row r="898" spans="2:7" ht="17.45" customHeight="1" x14ac:dyDescent="0.25">
      <c r="B898" s="231" t="s">
        <v>488</v>
      </c>
      <c r="C898" s="231" t="s">
        <v>510</v>
      </c>
      <c r="D898" s="231"/>
      <c r="E898" s="231">
        <v>152.68</v>
      </c>
      <c r="F898" s="231"/>
      <c r="G898" s="96">
        <v>44</v>
      </c>
    </row>
    <row r="899" spans="2:7" ht="17.45" customHeight="1" x14ac:dyDescent="0.25">
      <c r="B899" s="231" t="s">
        <v>486</v>
      </c>
      <c r="C899" s="231" t="s">
        <v>510</v>
      </c>
      <c r="D899" s="231">
        <v>19</v>
      </c>
      <c r="E899" s="231">
        <v>70.87</v>
      </c>
      <c r="F899" s="231"/>
      <c r="G899" s="96">
        <v>19</v>
      </c>
    </row>
    <row r="900" spans="2:7" ht="18" x14ac:dyDescent="0.25">
      <c r="B900" s="231" t="s">
        <v>485</v>
      </c>
      <c r="C900" s="231" t="s">
        <v>510</v>
      </c>
      <c r="D900" s="231">
        <v>1</v>
      </c>
      <c r="E900" s="231">
        <v>3.56</v>
      </c>
      <c r="F900" s="231"/>
      <c r="G900" s="96">
        <v>1</v>
      </c>
    </row>
    <row r="901" spans="2:7" ht="18" x14ac:dyDescent="0.25">
      <c r="B901" s="231" t="s">
        <v>487</v>
      </c>
      <c r="C901" s="231" t="s">
        <v>510</v>
      </c>
      <c r="D901" s="231">
        <v>6</v>
      </c>
      <c r="E901" s="231">
        <v>21.36</v>
      </c>
      <c r="F901" s="231"/>
      <c r="G901" s="96">
        <v>6</v>
      </c>
    </row>
    <row r="902" spans="2:7" ht="17.45" customHeight="1" x14ac:dyDescent="0.25">
      <c r="B902" s="231" t="s">
        <v>478</v>
      </c>
      <c r="C902" s="231" t="s">
        <v>510</v>
      </c>
      <c r="D902" s="231">
        <v>10</v>
      </c>
      <c r="E902" s="231">
        <v>34.700000000000003</v>
      </c>
      <c r="F902" s="231"/>
      <c r="G902" s="96">
        <v>10</v>
      </c>
    </row>
    <row r="903" spans="2:7" ht="17.45" customHeight="1" x14ac:dyDescent="0.25">
      <c r="B903" s="231" t="s">
        <v>482</v>
      </c>
      <c r="C903" s="231" t="s">
        <v>510</v>
      </c>
      <c r="D903" s="231">
        <v>4</v>
      </c>
      <c r="E903" s="231">
        <v>14.92</v>
      </c>
      <c r="F903" s="231"/>
      <c r="G903" s="96">
        <v>4</v>
      </c>
    </row>
    <row r="904" spans="2:7" ht="18" x14ac:dyDescent="0.25">
      <c r="B904" s="231" t="s">
        <v>484</v>
      </c>
      <c r="C904" s="231" t="s">
        <v>510</v>
      </c>
      <c r="D904" s="231">
        <v>55</v>
      </c>
      <c r="E904" s="231">
        <v>195.8</v>
      </c>
      <c r="F904" s="231"/>
      <c r="G904" s="96">
        <v>55</v>
      </c>
    </row>
    <row r="905" spans="2:7" ht="18" x14ac:dyDescent="0.25">
      <c r="B905" s="231" t="s">
        <v>483</v>
      </c>
      <c r="C905" s="231" t="s">
        <v>497</v>
      </c>
      <c r="D905" s="231">
        <v>15</v>
      </c>
      <c r="E905" s="231">
        <v>53.4</v>
      </c>
      <c r="F905" s="231"/>
      <c r="G905" s="96">
        <v>15</v>
      </c>
    </row>
    <row r="906" spans="2:7" ht="18" x14ac:dyDescent="0.25">
      <c r="B906" s="231" t="s">
        <v>483</v>
      </c>
      <c r="C906" s="231" t="s">
        <v>498</v>
      </c>
      <c r="D906" s="231">
        <v>15</v>
      </c>
      <c r="E906" s="231">
        <v>53.4</v>
      </c>
      <c r="F906" s="231"/>
      <c r="G906" s="96">
        <v>15</v>
      </c>
    </row>
    <row r="907" spans="2:7" ht="18" x14ac:dyDescent="0.25">
      <c r="B907" s="231" t="s">
        <v>483</v>
      </c>
      <c r="C907" s="231" t="s">
        <v>499</v>
      </c>
      <c r="D907" s="231">
        <v>15</v>
      </c>
      <c r="E907" s="231">
        <v>53.4</v>
      </c>
      <c r="F907" s="231"/>
      <c r="G907" s="96">
        <v>15</v>
      </c>
    </row>
    <row r="908" spans="2:7" ht="18" x14ac:dyDescent="0.25">
      <c r="B908" s="231" t="s">
        <v>483</v>
      </c>
      <c r="C908" s="231" t="s">
        <v>500</v>
      </c>
      <c r="D908" s="231">
        <v>15</v>
      </c>
      <c r="E908" s="231">
        <v>53.4</v>
      </c>
      <c r="F908" s="231"/>
      <c r="G908" s="96">
        <v>15</v>
      </c>
    </row>
    <row r="909" spans="2:7" ht="18" x14ac:dyDescent="0.25">
      <c r="B909" s="231" t="s">
        <v>483</v>
      </c>
      <c r="C909" s="231" t="s">
        <v>501</v>
      </c>
      <c r="D909" s="231">
        <v>15</v>
      </c>
      <c r="E909" s="231">
        <v>53.4</v>
      </c>
      <c r="F909" s="231"/>
      <c r="G909" s="96">
        <v>15</v>
      </c>
    </row>
    <row r="910" spans="2:7" ht="18" x14ac:dyDescent="0.25">
      <c r="B910" s="231" t="s">
        <v>483</v>
      </c>
      <c r="C910" s="231" t="s">
        <v>502</v>
      </c>
      <c r="D910" s="231">
        <v>15</v>
      </c>
      <c r="E910" s="231">
        <v>53.4</v>
      </c>
      <c r="F910" s="231"/>
      <c r="G910" s="96">
        <v>15</v>
      </c>
    </row>
    <row r="911" spans="2:7" ht="18" x14ac:dyDescent="0.25">
      <c r="B911" s="231" t="s">
        <v>483</v>
      </c>
      <c r="C911" s="231" t="s">
        <v>503</v>
      </c>
      <c r="D911" s="231">
        <v>15</v>
      </c>
      <c r="E911" s="231">
        <v>53.4</v>
      </c>
      <c r="F911" s="231"/>
      <c r="G911" s="96">
        <v>15</v>
      </c>
    </row>
    <row r="912" spans="2:7" ht="18" x14ac:dyDescent="0.25">
      <c r="B912" s="231" t="s">
        <v>483</v>
      </c>
      <c r="C912" s="231" t="s">
        <v>504</v>
      </c>
      <c r="D912" s="231">
        <v>15</v>
      </c>
      <c r="E912" s="231">
        <v>53.4</v>
      </c>
      <c r="F912" s="231"/>
      <c r="G912" s="96">
        <v>15</v>
      </c>
    </row>
    <row r="913" spans="2:7" ht="18" x14ac:dyDescent="0.25">
      <c r="B913" s="231" t="s">
        <v>483</v>
      </c>
      <c r="C913" s="231" t="s">
        <v>505</v>
      </c>
      <c r="D913" s="231">
        <v>15</v>
      </c>
      <c r="E913" s="231">
        <v>53.4</v>
      </c>
      <c r="F913" s="231"/>
      <c r="G913" s="96">
        <v>15</v>
      </c>
    </row>
    <row r="914" spans="2:7" ht="18" x14ac:dyDescent="0.25">
      <c r="B914" s="231" t="s">
        <v>483</v>
      </c>
      <c r="C914" s="231" t="s">
        <v>506</v>
      </c>
      <c r="D914" s="231">
        <v>15</v>
      </c>
      <c r="E914" s="231">
        <v>53.4</v>
      </c>
      <c r="F914" s="231"/>
      <c r="G914" s="96">
        <v>15</v>
      </c>
    </row>
    <row r="915" spans="2:7" ht="18" x14ac:dyDescent="0.25">
      <c r="B915" s="231" t="s">
        <v>483</v>
      </c>
      <c r="C915" s="231" t="s">
        <v>507</v>
      </c>
      <c r="D915" s="231">
        <v>15</v>
      </c>
      <c r="E915" s="231">
        <v>53.4</v>
      </c>
      <c r="F915" s="231"/>
      <c r="G915" s="96">
        <v>15</v>
      </c>
    </row>
    <row r="916" spans="2:7" ht="18" x14ac:dyDescent="0.25">
      <c r="B916" s="231" t="s">
        <v>483</v>
      </c>
      <c r="C916" s="231" t="s">
        <v>508</v>
      </c>
      <c r="D916" s="231">
        <v>15</v>
      </c>
      <c r="E916" s="231">
        <v>53.4</v>
      </c>
      <c r="F916" s="231"/>
      <c r="G916" s="96">
        <v>15</v>
      </c>
    </row>
    <row r="917" spans="2:7" ht="18" x14ac:dyDescent="0.25">
      <c r="B917" s="231" t="s">
        <v>483</v>
      </c>
      <c r="C917" s="231" t="s">
        <v>509</v>
      </c>
      <c r="D917" s="231">
        <v>15</v>
      </c>
      <c r="E917" s="231">
        <v>53.4</v>
      </c>
      <c r="F917" s="231"/>
      <c r="G917" s="96">
        <v>15</v>
      </c>
    </row>
    <row r="918" spans="2:7" ht="18" x14ac:dyDescent="0.25">
      <c r="B918" s="231" t="s">
        <v>483</v>
      </c>
      <c r="C918" s="231" t="s">
        <v>489</v>
      </c>
      <c r="D918" s="231">
        <v>15</v>
      </c>
      <c r="E918" s="231">
        <v>53.4</v>
      </c>
      <c r="F918" s="231"/>
      <c r="G918" s="96">
        <v>15</v>
      </c>
    </row>
    <row r="919" spans="2:7" ht="18" x14ac:dyDescent="0.25">
      <c r="B919" s="231" t="s">
        <v>483</v>
      </c>
      <c r="C919" s="231" t="s">
        <v>490</v>
      </c>
      <c r="D919" s="231">
        <v>15</v>
      </c>
      <c r="E919" s="231">
        <v>53.4</v>
      </c>
      <c r="F919" s="231"/>
      <c r="G919" s="96">
        <v>15</v>
      </c>
    </row>
    <row r="920" spans="2:7" ht="18" x14ac:dyDescent="0.25">
      <c r="B920" s="231" t="s">
        <v>483</v>
      </c>
      <c r="C920" s="231" t="s">
        <v>491</v>
      </c>
      <c r="D920" s="231">
        <v>15</v>
      </c>
      <c r="E920" s="231">
        <v>53.4</v>
      </c>
      <c r="F920" s="231"/>
      <c r="G920" s="96">
        <v>15</v>
      </c>
    </row>
    <row r="921" spans="2:7" ht="18" x14ac:dyDescent="0.25">
      <c r="B921" s="231" t="s">
        <v>483</v>
      </c>
      <c r="C921" s="231" t="s">
        <v>479</v>
      </c>
      <c r="D921" s="231">
        <v>15</v>
      </c>
      <c r="E921" s="231">
        <v>53.4</v>
      </c>
      <c r="F921" s="231"/>
      <c r="G921" s="96">
        <v>15</v>
      </c>
    </row>
    <row r="922" spans="2:7" ht="18" x14ac:dyDescent="0.25">
      <c r="B922" s="231" t="s">
        <v>483</v>
      </c>
      <c r="C922" s="231" t="s">
        <v>476</v>
      </c>
      <c r="D922" s="231">
        <v>15</v>
      </c>
      <c r="E922" s="231">
        <v>53.4</v>
      </c>
      <c r="F922" s="231"/>
      <c r="G922" s="96">
        <v>15</v>
      </c>
    </row>
    <row r="923" spans="2:7" ht="18" x14ac:dyDescent="0.25">
      <c r="B923" s="231" t="s">
        <v>483</v>
      </c>
      <c r="C923" s="231" t="s">
        <v>475</v>
      </c>
      <c r="D923" s="231">
        <v>15</v>
      </c>
      <c r="E923" s="231">
        <v>53.4</v>
      </c>
      <c r="F923" s="231"/>
      <c r="G923" s="96">
        <v>15</v>
      </c>
    </row>
    <row r="924" spans="2:7" ht="18" x14ac:dyDescent="0.25">
      <c r="B924" s="231" t="s">
        <v>483</v>
      </c>
      <c r="C924" s="231" t="s">
        <v>492</v>
      </c>
      <c r="D924" s="231">
        <v>15</v>
      </c>
      <c r="E924" s="231">
        <v>53.4</v>
      </c>
      <c r="F924" s="231"/>
      <c r="G924" s="96">
        <v>15</v>
      </c>
    </row>
    <row r="925" spans="2:7" ht="18" x14ac:dyDescent="0.25">
      <c r="B925" s="231" t="s">
        <v>483</v>
      </c>
      <c r="C925" s="231" t="s">
        <v>493</v>
      </c>
      <c r="D925" s="231">
        <v>15</v>
      </c>
      <c r="E925" s="231">
        <v>53.4</v>
      </c>
      <c r="F925" s="231"/>
      <c r="G925" s="96">
        <v>15</v>
      </c>
    </row>
    <row r="926" spans="2:7" ht="18" x14ac:dyDescent="0.25">
      <c r="B926" s="231" t="s">
        <v>483</v>
      </c>
      <c r="C926" s="231" t="s">
        <v>494</v>
      </c>
      <c r="D926" s="231">
        <v>15</v>
      </c>
      <c r="E926" s="231">
        <v>53.4</v>
      </c>
      <c r="F926" s="231"/>
      <c r="G926" s="96">
        <v>15</v>
      </c>
    </row>
    <row r="927" spans="2:7" ht="18" x14ac:dyDescent="0.25">
      <c r="B927" s="231" t="s">
        <v>483</v>
      </c>
      <c r="C927" s="231" t="s">
        <v>495</v>
      </c>
      <c r="D927" s="231">
        <v>15</v>
      </c>
      <c r="E927" s="231">
        <v>53.4</v>
      </c>
      <c r="F927" s="231"/>
      <c r="G927" s="96">
        <v>15</v>
      </c>
    </row>
    <row r="928" spans="2:7" ht="18" x14ac:dyDescent="0.25">
      <c r="B928" s="231" t="s">
        <v>483</v>
      </c>
      <c r="C928" s="231" t="s">
        <v>496</v>
      </c>
      <c r="D928" s="231">
        <v>54</v>
      </c>
      <c r="E928" s="231">
        <v>192.24</v>
      </c>
      <c r="F928" s="231"/>
      <c r="G928" s="96">
        <v>54</v>
      </c>
    </row>
    <row r="929" spans="2:7" ht="18" x14ac:dyDescent="0.25">
      <c r="B929" s="231" t="s">
        <v>483</v>
      </c>
      <c r="C929" s="231" t="s">
        <v>510</v>
      </c>
      <c r="D929" s="231">
        <v>12</v>
      </c>
      <c r="E929" s="231">
        <v>42.72</v>
      </c>
      <c r="F929" s="231"/>
      <c r="G929" s="96">
        <v>12</v>
      </c>
    </row>
    <row r="930" spans="2:7" ht="17.45" customHeight="1" x14ac:dyDescent="0.25">
      <c r="B930" s="231" t="s">
        <v>488</v>
      </c>
      <c r="C930" s="231" t="s">
        <v>510</v>
      </c>
      <c r="D930" s="231"/>
      <c r="E930" s="231">
        <v>20.82</v>
      </c>
      <c r="F930" s="231"/>
      <c r="G930" s="96">
        <v>6</v>
      </c>
    </row>
    <row r="931" spans="2:7" ht="17.45" customHeight="1" x14ac:dyDescent="0.25">
      <c r="B931" s="231" t="s">
        <v>486</v>
      </c>
      <c r="C931" s="231" t="s">
        <v>510</v>
      </c>
      <c r="D931" s="231">
        <v>17</v>
      </c>
      <c r="E931" s="231">
        <v>63.41</v>
      </c>
      <c r="F931" s="231"/>
      <c r="G931" s="96">
        <v>17</v>
      </c>
    </row>
    <row r="932" spans="2:7" ht="18" x14ac:dyDescent="0.25">
      <c r="B932" s="231" t="s">
        <v>485</v>
      </c>
      <c r="C932" s="231" t="s">
        <v>497</v>
      </c>
      <c r="D932" s="231">
        <v>-15</v>
      </c>
      <c r="E932" s="231">
        <v>-53.4</v>
      </c>
      <c r="F932" s="231"/>
      <c r="G932" s="96">
        <v>-15</v>
      </c>
    </row>
    <row r="933" spans="2:7" ht="18" x14ac:dyDescent="0.25">
      <c r="B933" s="231" t="s">
        <v>485</v>
      </c>
      <c r="C933" s="231" t="s">
        <v>498</v>
      </c>
      <c r="D933" s="231">
        <v>-15</v>
      </c>
      <c r="E933" s="231">
        <v>-53.4</v>
      </c>
      <c r="F933" s="231"/>
      <c r="G933" s="96">
        <v>-15</v>
      </c>
    </row>
    <row r="934" spans="2:7" ht="18" x14ac:dyDescent="0.25">
      <c r="B934" s="231" t="s">
        <v>485</v>
      </c>
      <c r="C934" s="231" t="s">
        <v>499</v>
      </c>
      <c r="D934" s="231">
        <v>-15</v>
      </c>
      <c r="E934" s="231">
        <v>-53.4</v>
      </c>
      <c r="F934" s="231"/>
      <c r="G934" s="96">
        <v>-15</v>
      </c>
    </row>
    <row r="935" spans="2:7" ht="18" x14ac:dyDescent="0.25">
      <c r="B935" s="231" t="s">
        <v>485</v>
      </c>
      <c r="C935" s="231" t="s">
        <v>500</v>
      </c>
      <c r="D935" s="231">
        <v>-15</v>
      </c>
      <c r="E935" s="231">
        <v>-53.4</v>
      </c>
      <c r="F935" s="231"/>
      <c r="G935" s="96">
        <v>-15</v>
      </c>
    </row>
    <row r="936" spans="2:7" ht="18" x14ac:dyDescent="0.25">
      <c r="B936" s="231" t="s">
        <v>485</v>
      </c>
      <c r="C936" s="231" t="s">
        <v>501</v>
      </c>
      <c r="D936" s="231">
        <v>-15</v>
      </c>
      <c r="E936" s="231">
        <v>-53.4</v>
      </c>
      <c r="F936" s="231"/>
      <c r="G936" s="96">
        <v>-15</v>
      </c>
    </row>
    <row r="937" spans="2:7" ht="18" x14ac:dyDescent="0.25">
      <c r="B937" s="231" t="s">
        <v>485</v>
      </c>
      <c r="C937" s="231" t="s">
        <v>502</v>
      </c>
      <c r="D937" s="231">
        <v>-15</v>
      </c>
      <c r="E937" s="231">
        <v>-53.4</v>
      </c>
      <c r="F937" s="231"/>
      <c r="G937" s="96">
        <v>-15</v>
      </c>
    </row>
    <row r="938" spans="2:7" ht="18" x14ac:dyDescent="0.25">
      <c r="B938" s="231" t="s">
        <v>485</v>
      </c>
      <c r="C938" s="231" t="s">
        <v>503</v>
      </c>
      <c r="D938" s="231">
        <v>-15</v>
      </c>
      <c r="E938" s="231">
        <v>-53.4</v>
      </c>
      <c r="F938" s="231"/>
      <c r="G938" s="96">
        <v>-15</v>
      </c>
    </row>
    <row r="939" spans="2:7" ht="18" x14ac:dyDescent="0.25">
      <c r="B939" s="231" t="s">
        <v>485</v>
      </c>
      <c r="C939" s="231" t="s">
        <v>504</v>
      </c>
      <c r="D939" s="231">
        <v>-15</v>
      </c>
      <c r="E939" s="231">
        <v>-53.4</v>
      </c>
      <c r="F939" s="231"/>
      <c r="G939" s="96">
        <v>-15</v>
      </c>
    </row>
    <row r="940" spans="2:7" ht="18" x14ac:dyDescent="0.25">
      <c r="B940" s="231" t="s">
        <v>485</v>
      </c>
      <c r="C940" s="231" t="s">
        <v>505</v>
      </c>
      <c r="D940" s="231">
        <v>-15</v>
      </c>
      <c r="E940" s="231">
        <v>-53.4</v>
      </c>
      <c r="F940" s="231"/>
      <c r="G940" s="96">
        <v>-15</v>
      </c>
    </row>
    <row r="941" spans="2:7" ht="18" x14ac:dyDescent="0.25">
      <c r="B941" s="231" t="s">
        <v>485</v>
      </c>
      <c r="C941" s="231" t="s">
        <v>506</v>
      </c>
      <c r="D941" s="231">
        <v>-15</v>
      </c>
      <c r="E941" s="231">
        <v>-53.4</v>
      </c>
      <c r="F941" s="231"/>
      <c r="G941" s="96">
        <v>-15</v>
      </c>
    </row>
    <row r="942" spans="2:7" ht="18" x14ac:dyDescent="0.25">
      <c r="B942" s="231" t="s">
        <v>485</v>
      </c>
      <c r="C942" s="231" t="s">
        <v>507</v>
      </c>
      <c r="D942" s="231">
        <v>-15</v>
      </c>
      <c r="E942" s="231">
        <v>-53.4</v>
      </c>
      <c r="F942" s="231"/>
      <c r="G942" s="96">
        <v>-15</v>
      </c>
    </row>
    <row r="943" spans="2:7" ht="18" x14ac:dyDescent="0.25">
      <c r="B943" s="231" t="s">
        <v>485</v>
      </c>
      <c r="C943" s="231" t="s">
        <v>508</v>
      </c>
      <c r="D943" s="231">
        <v>-15</v>
      </c>
      <c r="E943" s="231">
        <v>-53.4</v>
      </c>
      <c r="F943" s="231"/>
      <c r="G943" s="96">
        <v>-15</v>
      </c>
    </row>
    <row r="944" spans="2:7" ht="18" x14ac:dyDescent="0.25">
      <c r="B944" s="231" t="s">
        <v>485</v>
      </c>
      <c r="C944" s="231" t="s">
        <v>509</v>
      </c>
      <c r="D944" s="231">
        <v>-15</v>
      </c>
      <c r="E944" s="231">
        <v>-53.4</v>
      </c>
      <c r="F944" s="231"/>
      <c r="G944" s="96">
        <v>-15</v>
      </c>
    </row>
    <row r="945" spans="2:7" ht="18" x14ac:dyDescent="0.25">
      <c r="B945" s="231" t="s">
        <v>485</v>
      </c>
      <c r="C945" s="231" t="s">
        <v>489</v>
      </c>
      <c r="D945" s="231">
        <v>-15</v>
      </c>
      <c r="E945" s="231">
        <v>-53.4</v>
      </c>
      <c r="F945" s="231"/>
      <c r="G945" s="96">
        <v>-15</v>
      </c>
    </row>
    <row r="946" spans="2:7" ht="18" x14ac:dyDescent="0.25">
      <c r="B946" s="231" t="s">
        <v>485</v>
      </c>
      <c r="C946" s="231" t="s">
        <v>490</v>
      </c>
      <c r="D946" s="231">
        <v>-15</v>
      </c>
      <c r="E946" s="231">
        <v>-53.4</v>
      </c>
      <c r="F946" s="231"/>
      <c r="G946" s="96">
        <v>-15</v>
      </c>
    </row>
    <row r="947" spans="2:7" ht="18" x14ac:dyDescent="0.25">
      <c r="B947" s="231" t="s">
        <v>485</v>
      </c>
      <c r="C947" s="231" t="s">
        <v>491</v>
      </c>
      <c r="D947" s="231">
        <v>-15</v>
      </c>
      <c r="E947" s="231">
        <v>-53.4</v>
      </c>
      <c r="F947" s="231"/>
      <c r="G947" s="96">
        <v>-15</v>
      </c>
    </row>
    <row r="948" spans="2:7" ht="18" x14ac:dyDescent="0.25">
      <c r="B948" s="231" t="s">
        <v>485</v>
      </c>
      <c r="C948" s="231" t="s">
        <v>479</v>
      </c>
      <c r="D948" s="231">
        <v>-15</v>
      </c>
      <c r="E948" s="231">
        <v>-53.4</v>
      </c>
      <c r="F948" s="231"/>
      <c r="G948" s="96">
        <v>-15</v>
      </c>
    </row>
    <row r="949" spans="2:7" ht="18" x14ac:dyDescent="0.25">
      <c r="B949" s="231" t="s">
        <v>485</v>
      </c>
      <c r="C949" s="231" t="s">
        <v>476</v>
      </c>
      <c r="D949" s="231">
        <v>-15</v>
      </c>
      <c r="E949" s="231">
        <v>-53.4</v>
      </c>
      <c r="F949" s="231"/>
      <c r="G949" s="96">
        <v>-15</v>
      </c>
    </row>
    <row r="950" spans="2:7" ht="18" x14ac:dyDescent="0.25">
      <c r="B950" s="231" t="s">
        <v>485</v>
      </c>
      <c r="C950" s="231" t="s">
        <v>475</v>
      </c>
      <c r="D950" s="231">
        <v>-15</v>
      </c>
      <c r="E950" s="231">
        <v>-53.4</v>
      </c>
      <c r="F950" s="231"/>
      <c r="G950" s="96">
        <v>-15</v>
      </c>
    </row>
    <row r="951" spans="2:7" ht="18" x14ac:dyDescent="0.25">
      <c r="B951" s="231" t="s">
        <v>485</v>
      </c>
      <c r="C951" s="231" t="s">
        <v>492</v>
      </c>
      <c r="D951" s="231">
        <v>-15</v>
      </c>
      <c r="E951" s="231">
        <v>-53.4</v>
      </c>
      <c r="F951" s="231"/>
      <c r="G951" s="96">
        <v>-15</v>
      </c>
    </row>
    <row r="952" spans="2:7" ht="18" x14ac:dyDescent="0.25">
      <c r="B952" s="231" t="s">
        <v>485</v>
      </c>
      <c r="C952" s="231" t="s">
        <v>493</v>
      </c>
      <c r="D952" s="231">
        <v>-15</v>
      </c>
      <c r="E952" s="231">
        <v>-53.4</v>
      </c>
      <c r="F952" s="231"/>
      <c r="G952" s="96">
        <v>-15</v>
      </c>
    </row>
    <row r="953" spans="2:7" ht="18" x14ac:dyDescent="0.25">
      <c r="B953" s="231" t="s">
        <v>485</v>
      </c>
      <c r="C953" s="231" t="s">
        <v>494</v>
      </c>
      <c r="D953" s="231">
        <v>-15</v>
      </c>
      <c r="E953" s="231">
        <v>-53.4</v>
      </c>
      <c r="F953" s="231"/>
      <c r="G953" s="96">
        <v>-15</v>
      </c>
    </row>
    <row r="954" spans="2:7" ht="18" x14ac:dyDescent="0.25">
      <c r="B954" s="231" t="s">
        <v>485</v>
      </c>
      <c r="C954" s="231" t="s">
        <v>495</v>
      </c>
      <c r="D954" s="231">
        <v>-15</v>
      </c>
      <c r="E954" s="231">
        <v>-53.4</v>
      </c>
      <c r="F954" s="231"/>
      <c r="G954" s="96">
        <v>-15</v>
      </c>
    </row>
    <row r="955" spans="2:7" ht="18" x14ac:dyDescent="0.25">
      <c r="B955" s="231" t="s">
        <v>485</v>
      </c>
      <c r="C955" s="231" t="s">
        <v>496</v>
      </c>
      <c r="D955" s="231">
        <v>-15</v>
      </c>
      <c r="E955" s="231">
        <v>-53.4</v>
      </c>
      <c r="F955" s="231"/>
      <c r="G955" s="96">
        <v>-15</v>
      </c>
    </row>
    <row r="956" spans="2:7" ht="18" x14ac:dyDescent="0.25">
      <c r="B956" s="231" t="s">
        <v>485</v>
      </c>
      <c r="C956" s="231" t="s">
        <v>510</v>
      </c>
      <c r="D956" s="231">
        <v>46</v>
      </c>
      <c r="E956" s="231">
        <v>163.76</v>
      </c>
      <c r="F956" s="231"/>
      <c r="G956" s="96">
        <v>46</v>
      </c>
    </row>
    <row r="957" spans="2:7" ht="18" x14ac:dyDescent="0.25">
      <c r="B957" s="231" t="s">
        <v>487</v>
      </c>
      <c r="C957" s="231" t="s">
        <v>510</v>
      </c>
      <c r="D957" s="231">
        <v>11</v>
      </c>
      <c r="E957" s="231">
        <v>39.159999999999997</v>
      </c>
      <c r="F957" s="231"/>
      <c r="G957" s="96">
        <v>11</v>
      </c>
    </row>
    <row r="958" spans="2:7" ht="17.45" customHeight="1" x14ac:dyDescent="0.25">
      <c r="B958" s="231" t="s">
        <v>482</v>
      </c>
      <c r="C958" s="231" t="s">
        <v>510</v>
      </c>
      <c r="D958" s="231">
        <v>6</v>
      </c>
      <c r="E958" s="231">
        <v>22.38</v>
      </c>
      <c r="F958" s="231"/>
      <c r="G958" s="96">
        <v>6</v>
      </c>
    </row>
    <row r="959" spans="2:7" ht="17.45" customHeight="1" x14ac:dyDescent="0.25">
      <c r="B959" s="231" t="s">
        <v>486</v>
      </c>
      <c r="C959" s="231" t="s">
        <v>510</v>
      </c>
      <c r="D959" s="231">
        <v>34</v>
      </c>
      <c r="E959" s="231">
        <v>126.82</v>
      </c>
      <c r="F959" s="231"/>
      <c r="G959" s="96">
        <v>34</v>
      </c>
    </row>
    <row r="960" spans="2:7" ht="18" x14ac:dyDescent="0.25">
      <c r="B960" s="231" t="s">
        <v>485</v>
      </c>
      <c r="C960" s="231" t="s">
        <v>510</v>
      </c>
      <c r="D960" s="231">
        <v>2</v>
      </c>
      <c r="E960" s="231">
        <v>7.12</v>
      </c>
      <c r="F960" s="231"/>
      <c r="G960" s="96">
        <v>2</v>
      </c>
    </row>
    <row r="961" spans="2:7" ht="18" x14ac:dyDescent="0.25">
      <c r="B961" s="231" t="s">
        <v>487</v>
      </c>
      <c r="C961" s="231" t="s">
        <v>510</v>
      </c>
      <c r="D961" s="231">
        <v>9</v>
      </c>
      <c r="E961" s="231">
        <v>32.04</v>
      </c>
      <c r="F961" s="231"/>
      <c r="G961" s="96">
        <v>9</v>
      </c>
    </row>
    <row r="962" spans="2:7" ht="17.45" customHeight="1" x14ac:dyDescent="0.25">
      <c r="B962" s="231" t="s">
        <v>488</v>
      </c>
      <c r="C962" s="231" t="s">
        <v>510</v>
      </c>
      <c r="D962" s="231"/>
      <c r="E962" s="231">
        <v>3.47</v>
      </c>
      <c r="F962" s="231"/>
      <c r="G962" s="96">
        <v>1</v>
      </c>
    </row>
    <row r="963" spans="2:7" ht="17.45" customHeight="1" x14ac:dyDescent="0.25">
      <c r="B963" s="231" t="s">
        <v>474</v>
      </c>
      <c r="C963" s="231" t="s">
        <v>510</v>
      </c>
      <c r="D963" s="231"/>
      <c r="E963" s="231">
        <v>2.06</v>
      </c>
      <c r="F963" s="231">
        <v>1</v>
      </c>
      <c r="G963" s="96">
        <v>1</v>
      </c>
    </row>
    <row r="964" spans="2:7" ht="17.45" customHeight="1" x14ac:dyDescent="0.25">
      <c r="B964" s="231" t="s">
        <v>481</v>
      </c>
      <c r="C964" s="231" t="s">
        <v>510</v>
      </c>
      <c r="D964" s="231"/>
      <c r="E964" s="231">
        <v>38.729999999999997</v>
      </c>
      <c r="F964" s="231">
        <v>3</v>
      </c>
      <c r="G964" s="96">
        <v>3</v>
      </c>
    </row>
    <row r="965" spans="2:7" ht="17.45" customHeight="1" x14ac:dyDescent="0.25">
      <c r="B965" s="231" t="s">
        <v>482</v>
      </c>
      <c r="C965" s="231" t="s">
        <v>510</v>
      </c>
      <c r="D965" s="231">
        <v>2</v>
      </c>
      <c r="E965" s="231">
        <v>7.46</v>
      </c>
      <c r="F965" s="231"/>
      <c r="G965" s="96">
        <v>2</v>
      </c>
    </row>
    <row r="966" spans="2:7" ht="18" x14ac:dyDescent="0.25">
      <c r="B966" s="231" t="s">
        <v>484</v>
      </c>
      <c r="C966" s="231" t="s">
        <v>510</v>
      </c>
      <c r="D966" s="231">
        <v>1</v>
      </c>
      <c r="E966" s="231">
        <v>3.56</v>
      </c>
      <c r="F966" s="231"/>
      <c r="G966" s="96">
        <v>1</v>
      </c>
    </row>
    <row r="967" spans="2:7" ht="18" x14ac:dyDescent="0.25">
      <c r="B967" s="231" t="s">
        <v>483</v>
      </c>
      <c r="C967" s="231" t="s">
        <v>510</v>
      </c>
      <c r="D967" s="231">
        <v>78</v>
      </c>
      <c r="E967" s="231">
        <v>277.68</v>
      </c>
      <c r="F967" s="231"/>
      <c r="G967" s="96">
        <v>78</v>
      </c>
    </row>
    <row r="968" spans="2:7" ht="17.45" customHeight="1" x14ac:dyDescent="0.25">
      <c r="B968" s="231" t="s">
        <v>486</v>
      </c>
      <c r="C968" s="231" t="s">
        <v>496</v>
      </c>
      <c r="D968" s="231">
        <v>4</v>
      </c>
      <c r="E968" s="231">
        <v>14.92</v>
      </c>
      <c r="F968" s="231"/>
      <c r="G968" s="96">
        <v>4</v>
      </c>
    </row>
    <row r="969" spans="2:7" ht="17.45" customHeight="1" x14ac:dyDescent="0.25">
      <c r="B969" s="231" t="s">
        <v>486</v>
      </c>
      <c r="C969" s="231" t="s">
        <v>510</v>
      </c>
      <c r="D969" s="231">
        <v>5</v>
      </c>
      <c r="E969" s="231">
        <v>18.649999999999999</v>
      </c>
      <c r="F969" s="231"/>
      <c r="G969" s="96">
        <v>5</v>
      </c>
    </row>
    <row r="970" spans="2:7" ht="18" x14ac:dyDescent="0.25">
      <c r="B970" s="231" t="s">
        <v>485</v>
      </c>
      <c r="C970" s="231" t="s">
        <v>496</v>
      </c>
      <c r="D970" s="231">
        <v>0</v>
      </c>
      <c r="E970" s="231">
        <v>0</v>
      </c>
      <c r="F970" s="231"/>
      <c r="G970" s="96">
        <v>0</v>
      </c>
    </row>
    <row r="971" spans="2:7" ht="18" x14ac:dyDescent="0.25">
      <c r="B971" s="231" t="s">
        <v>485</v>
      </c>
      <c r="C971" s="231" t="s">
        <v>510</v>
      </c>
      <c r="D971" s="231">
        <v>28</v>
      </c>
      <c r="E971" s="231">
        <v>99.68</v>
      </c>
      <c r="F971" s="231"/>
      <c r="G971" s="96">
        <v>28</v>
      </c>
    </row>
    <row r="972" spans="2:7" ht="18" x14ac:dyDescent="0.25">
      <c r="B972" s="231" t="s">
        <v>487</v>
      </c>
      <c r="C972" s="231" t="s">
        <v>510</v>
      </c>
      <c r="D972" s="231">
        <v>36</v>
      </c>
      <c r="E972" s="231">
        <v>128.16</v>
      </c>
      <c r="F972" s="231"/>
      <c r="G972" s="96">
        <v>36</v>
      </c>
    </row>
    <row r="973" spans="2:7" ht="17.45" customHeight="1" x14ac:dyDescent="0.25">
      <c r="B973" s="231" t="s">
        <v>480</v>
      </c>
      <c r="C973" s="231" t="s">
        <v>510</v>
      </c>
      <c r="D973" s="231"/>
      <c r="E973" s="231">
        <v>384.88</v>
      </c>
      <c r="F973" s="231">
        <v>34</v>
      </c>
      <c r="G973" s="96">
        <v>34</v>
      </c>
    </row>
    <row r="974" spans="2:7" ht="17.45" customHeight="1" x14ac:dyDescent="0.25">
      <c r="B974" s="231" t="s">
        <v>474</v>
      </c>
      <c r="C974" s="231" t="s">
        <v>496</v>
      </c>
      <c r="D974" s="231"/>
      <c r="E974" s="231">
        <v>49.44</v>
      </c>
      <c r="F974" s="231">
        <v>24</v>
      </c>
      <c r="G974" s="96">
        <v>24</v>
      </c>
    </row>
    <row r="975" spans="2:7" ht="17.45" customHeight="1" x14ac:dyDescent="0.25">
      <c r="B975" s="231" t="s">
        <v>474</v>
      </c>
      <c r="C975" s="231" t="s">
        <v>510</v>
      </c>
      <c r="D975" s="231"/>
      <c r="E975" s="231">
        <v>880.31</v>
      </c>
      <c r="F975" s="231">
        <v>429</v>
      </c>
      <c r="G975" s="96">
        <v>427</v>
      </c>
    </row>
    <row r="976" spans="2:7" ht="17.45" customHeight="1" x14ac:dyDescent="0.25">
      <c r="B976" s="231" t="s">
        <v>480</v>
      </c>
      <c r="C976" s="231" t="s">
        <v>496</v>
      </c>
      <c r="D976" s="231"/>
      <c r="E976" s="231">
        <v>11.32</v>
      </c>
      <c r="F976" s="231">
        <v>1</v>
      </c>
      <c r="G976" s="96">
        <v>1</v>
      </c>
    </row>
    <row r="977" spans="2:7" ht="17.45" customHeight="1" x14ac:dyDescent="0.25">
      <c r="B977" s="231" t="s">
        <v>480</v>
      </c>
      <c r="C977" s="231" t="s">
        <v>510</v>
      </c>
      <c r="D977" s="231"/>
      <c r="E977" s="231">
        <v>181.12</v>
      </c>
      <c r="F977" s="231">
        <v>16</v>
      </c>
      <c r="G977" s="96">
        <v>16</v>
      </c>
    </row>
    <row r="978" spans="2:7" ht="17.45" customHeight="1" x14ac:dyDescent="0.25">
      <c r="B978" s="231" t="s">
        <v>474</v>
      </c>
      <c r="C978" s="231" t="s">
        <v>496</v>
      </c>
      <c r="D978" s="231"/>
      <c r="E978" s="231">
        <v>31.99</v>
      </c>
      <c r="F978" s="231">
        <v>17</v>
      </c>
      <c r="G978" s="96">
        <v>16</v>
      </c>
    </row>
    <row r="979" spans="2:7" ht="17.45" customHeight="1" x14ac:dyDescent="0.25">
      <c r="B979" s="231" t="s">
        <v>474</v>
      </c>
      <c r="C979" s="231" t="s">
        <v>510</v>
      </c>
      <c r="D979" s="231"/>
      <c r="E979" s="231">
        <v>818.15</v>
      </c>
      <c r="F979" s="231">
        <v>401</v>
      </c>
      <c r="G979" s="96">
        <v>397</v>
      </c>
    </row>
    <row r="980" spans="2:7" ht="17.45" customHeight="1" x14ac:dyDescent="0.25">
      <c r="B980" s="231" t="s">
        <v>480</v>
      </c>
      <c r="C980" s="231" t="s">
        <v>510</v>
      </c>
      <c r="D980" s="231"/>
      <c r="E980" s="231">
        <v>316.95999999999998</v>
      </c>
      <c r="F980" s="231">
        <v>28</v>
      </c>
      <c r="G980" s="96">
        <v>28</v>
      </c>
    </row>
    <row r="981" spans="2:7" ht="17.45" customHeight="1" x14ac:dyDescent="0.25">
      <c r="B981" s="231" t="s">
        <v>474</v>
      </c>
      <c r="C981" s="231" t="s">
        <v>479</v>
      </c>
      <c r="D981" s="231"/>
      <c r="E981" s="231">
        <v>0</v>
      </c>
      <c r="F981" s="231">
        <v>0</v>
      </c>
      <c r="G981" s="96">
        <v>0</v>
      </c>
    </row>
    <row r="982" spans="2:7" ht="17.45" customHeight="1" x14ac:dyDescent="0.25">
      <c r="B982" s="231" t="s">
        <v>474</v>
      </c>
      <c r="C982" s="231" t="s">
        <v>496</v>
      </c>
      <c r="D982" s="231"/>
      <c r="E982" s="231">
        <v>69.010000000000005</v>
      </c>
      <c r="F982" s="231">
        <v>35</v>
      </c>
      <c r="G982" s="96">
        <v>34</v>
      </c>
    </row>
    <row r="983" spans="2:7" ht="17.45" customHeight="1" x14ac:dyDescent="0.25">
      <c r="B983" s="231" t="s">
        <v>474</v>
      </c>
      <c r="C983" s="231" t="s">
        <v>510</v>
      </c>
      <c r="D983" s="231"/>
      <c r="E983" s="231">
        <v>1933.24</v>
      </c>
      <c r="F983" s="231">
        <v>953</v>
      </c>
      <c r="G983" s="96">
        <v>938</v>
      </c>
    </row>
    <row r="984" spans="2:7" ht="17.45" customHeight="1" x14ac:dyDescent="0.25">
      <c r="B984" s="231" t="s">
        <v>480</v>
      </c>
      <c r="C984" s="231" t="s">
        <v>496</v>
      </c>
      <c r="D984" s="231"/>
      <c r="E984" s="231">
        <v>45.28</v>
      </c>
      <c r="F984" s="231">
        <v>4</v>
      </c>
      <c r="G984" s="96">
        <v>4</v>
      </c>
    </row>
    <row r="985" spans="2:7" ht="17.45" customHeight="1" x14ac:dyDescent="0.25">
      <c r="B985" s="231" t="s">
        <v>480</v>
      </c>
      <c r="C985" s="231" t="s">
        <v>510</v>
      </c>
      <c r="D985" s="231"/>
      <c r="E985" s="231">
        <v>860.32</v>
      </c>
      <c r="F985" s="231">
        <v>76</v>
      </c>
      <c r="G985" s="96">
        <v>76</v>
      </c>
    </row>
    <row r="986" spans="2:7" ht="17.45" customHeight="1" x14ac:dyDescent="0.25">
      <c r="B986" s="231" t="s">
        <v>474</v>
      </c>
      <c r="C986" s="231" t="s">
        <v>496</v>
      </c>
      <c r="D986" s="231"/>
      <c r="E986" s="231">
        <v>2.06</v>
      </c>
      <c r="F986" s="231">
        <v>1</v>
      </c>
      <c r="G986" s="96">
        <v>1</v>
      </c>
    </row>
    <row r="987" spans="2:7" ht="17.45" customHeight="1" x14ac:dyDescent="0.25">
      <c r="B987" s="231" t="s">
        <v>474</v>
      </c>
      <c r="C987" s="231" t="s">
        <v>510</v>
      </c>
      <c r="D987" s="231"/>
      <c r="E987" s="231">
        <v>113.3</v>
      </c>
      <c r="F987" s="231">
        <v>55</v>
      </c>
      <c r="G987" s="96">
        <v>55</v>
      </c>
    </row>
    <row r="988" spans="2:7" ht="17.45" customHeight="1" x14ac:dyDescent="0.25">
      <c r="B988" s="231" t="s">
        <v>480</v>
      </c>
      <c r="C988" s="231" t="s">
        <v>496</v>
      </c>
      <c r="D988" s="231"/>
      <c r="E988" s="231">
        <v>0</v>
      </c>
      <c r="F988" s="231">
        <v>0</v>
      </c>
      <c r="G988" s="96">
        <v>0</v>
      </c>
    </row>
    <row r="989" spans="2:7" ht="17.45" customHeight="1" x14ac:dyDescent="0.25">
      <c r="B989" s="231" t="s">
        <v>480</v>
      </c>
      <c r="C989" s="231" t="s">
        <v>510</v>
      </c>
      <c r="D989" s="231"/>
      <c r="E989" s="231">
        <v>90.56</v>
      </c>
      <c r="F989" s="231">
        <v>8</v>
      </c>
      <c r="G989" s="96">
        <v>8</v>
      </c>
    </row>
    <row r="990" spans="2:7" ht="17.45" customHeight="1" x14ac:dyDescent="0.25">
      <c r="B990" s="231" t="s">
        <v>474</v>
      </c>
      <c r="C990" s="231" t="s">
        <v>495</v>
      </c>
      <c r="D990" s="231"/>
      <c r="E990" s="231">
        <v>0</v>
      </c>
      <c r="F990" s="231">
        <v>0</v>
      </c>
      <c r="G990" s="96">
        <v>0</v>
      </c>
    </row>
    <row r="991" spans="2:7" ht="17.45" customHeight="1" x14ac:dyDescent="0.25">
      <c r="B991" s="231" t="s">
        <v>474</v>
      </c>
      <c r="C991" s="231" t="s">
        <v>496</v>
      </c>
      <c r="D991" s="231"/>
      <c r="E991" s="231">
        <v>163.01</v>
      </c>
      <c r="F991" s="231">
        <v>82</v>
      </c>
      <c r="G991" s="96">
        <v>79</v>
      </c>
    </row>
    <row r="992" spans="2:7" ht="17.45" customHeight="1" x14ac:dyDescent="0.25">
      <c r="B992" s="231" t="s">
        <v>474</v>
      </c>
      <c r="C992" s="231" t="s">
        <v>510</v>
      </c>
      <c r="D992" s="231"/>
      <c r="E992" s="231">
        <v>5424.54</v>
      </c>
      <c r="F992" s="231">
        <v>2645</v>
      </c>
      <c r="G992" s="96">
        <v>2633</v>
      </c>
    </row>
    <row r="993" spans="2:7" ht="18" x14ac:dyDescent="0.25">
      <c r="B993" s="231" t="s">
        <v>483</v>
      </c>
      <c r="C993" s="231" t="s">
        <v>496</v>
      </c>
      <c r="D993" s="231">
        <v>0</v>
      </c>
      <c r="E993" s="231">
        <v>0</v>
      </c>
      <c r="F993" s="231"/>
      <c r="G993" s="96">
        <v>0</v>
      </c>
    </row>
    <row r="994" spans="2:7" ht="17.45" customHeight="1" x14ac:dyDescent="0.25">
      <c r="B994" s="231" t="s">
        <v>480</v>
      </c>
      <c r="C994" s="231" t="s">
        <v>496</v>
      </c>
      <c r="D994" s="231"/>
      <c r="E994" s="231">
        <v>79.239999999999995</v>
      </c>
      <c r="F994" s="231">
        <v>7</v>
      </c>
      <c r="G994" s="96">
        <v>7</v>
      </c>
    </row>
    <row r="995" spans="2:7" ht="17.45" customHeight="1" x14ac:dyDescent="0.25">
      <c r="B995" s="231" t="s">
        <v>480</v>
      </c>
      <c r="C995" s="231" t="s">
        <v>510</v>
      </c>
      <c r="D995" s="231"/>
      <c r="E995" s="231">
        <v>1992.32</v>
      </c>
      <c r="F995" s="231">
        <v>176</v>
      </c>
      <c r="G995" s="96">
        <v>176</v>
      </c>
    </row>
    <row r="996" spans="2:7" ht="17.45" customHeight="1" x14ac:dyDescent="0.25">
      <c r="B996" s="231" t="s">
        <v>474</v>
      </c>
      <c r="C996" s="231" t="s">
        <v>496</v>
      </c>
      <c r="D996" s="231"/>
      <c r="E996" s="231">
        <v>26.78</v>
      </c>
      <c r="F996" s="231">
        <v>13</v>
      </c>
      <c r="G996" s="96">
        <v>13</v>
      </c>
    </row>
    <row r="997" spans="2:7" ht="17.45" customHeight="1" x14ac:dyDescent="0.25">
      <c r="B997" s="231" t="s">
        <v>474</v>
      </c>
      <c r="C997" s="231" t="s">
        <v>510</v>
      </c>
      <c r="D997" s="231"/>
      <c r="E997" s="231">
        <v>1244.68</v>
      </c>
      <c r="F997" s="231">
        <v>606</v>
      </c>
      <c r="G997" s="96">
        <v>604</v>
      </c>
    </row>
    <row r="998" spans="2:7" ht="17.45" customHeight="1" x14ac:dyDescent="0.25">
      <c r="B998" s="231" t="s">
        <v>480</v>
      </c>
      <c r="C998" s="231" t="s">
        <v>510</v>
      </c>
      <c r="D998" s="231"/>
      <c r="E998" s="231">
        <v>441.48</v>
      </c>
      <c r="F998" s="231">
        <v>39</v>
      </c>
      <c r="G998" s="96">
        <v>39</v>
      </c>
    </row>
    <row r="999" spans="2:7" ht="17.45" customHeight="1" x14ac:dyDescent="0.25">
      <c r="B999" s="231" t="s">
        <v>474</v>
      </c>
      <c r="C999" s="231" t="s">
        <v>510</v>
      </c>
      <c r="D999" s="231"/>
      <c r="E999" s="231">
        <v>4.12</v>
      </c>
      <c r="F999" s="231">
        <v>2</v>
      </c>
      <c r="G999" s="96">
        <v>2</v>
      </c>
    </row>
    <row r="1000" spans="2:7" ht="17.45" customHeight="1" x14ac:dyDescent="0.25">
      <c r="B1000" s="231" t="s">
        <v>474</v>
      </c>
      <c r="C1000" s="231" t="s">
        <v>496</v>
      </c>
      <c r="D1000" s="231"/>
      <c r="E1000" s="231">
        <v>0</v>
      </c>
      <c r="F1000" s="231">
        <v>0</v>
      </c>
      <c r="G1000" s="96">
        <v>0</v>
      </c>
    </row>
    <row r="1001" spans="2:7" ht="17.45" customHeight="1" x14ac:dyDescent="0.25">
      <c r="B1001" s="231" t="s">
        <v>474</v>
      </c>
      <c r="C1001" s="231" t="s">
        <v>510</v>
      </c>
      <c r="D1001" s="231"/>
      <c r="E1001" s="231">
        <v>30.9</v>
      </c>
      <c r="F1001" s="231">
        <v>15</v>
      </c>
      <c r="G1001" s="96">
        <v>15</v>
      </c>
    </row>
    <row r="1002" spans="2:7" ht="17.45" customHeight="1" x14ac:dyDescent="0.25">
      <c r="B1002" s="231" t="s">
        <v>480</v>
      </c>
      <c r="C1002" s="231" t="s">
        <v>510</v>
      </c>
      <c r="D1002" s="231"/>
      <c r="E1002" s="231">
        <v>79.239999999999995</v>
      </c>
      <c r="F1002" s="231">
        <v>7</v>
      </c>
      <c r="G1002" s="96">
        <v>7</v>
      </c>
    </row>
    <row r="1003" spans="2:7" ht="17.45" customHeight="1" x14ac:dyDescent="0.25">
      <c r="B1003" s="231" t="s">
        <v>474</v>
      </c>
      <c r="C1003" s="231" t="s">
        <v>510</v>
      </c>
      <c r="D1003" s="231"/>
      <c r="E1003" s="231">
        <v>4.12</v>
      </c>
      <c r="F1003" s="231">
        <v>2</v>
      </c>
      <c r="G1003" s="96">
        <v>2</v>
      </c>
    </row>
    <row r="1004" spans="2:7" ht="17.45" customHeight="1" x14ac:dyDescent="0.25">
      <c r="B1004" s="231" t="s">
        <v>480</v>
      </c>
      <c r="C1004" s="231" t="s">
        <v>510</v>
      </c>
      <c r="D1004" s="231"/>
      <c r="E1004" s="231">
        <v>22.64</v>
      </c>
      <c r="F1004" s="231">
        <v>2</v>
      </c>
      <c r="G1004" s="96">
        <v>2</v>
      </c>
    </row>
    <row r="1005" spans="2:7" ht="17.45" customHeight="1" x14ac:dyDescent="0.25">
      <c r="B1005" s="231" t="s">
        <v>474</v>
      </c>
      <c r="C1005" s="231" t="s">
        <v>496</v>
      </c>
      <c r="D1005" s="231"/>
      <c r="E1005" s="231">
        <v>12.36</v>
      </c>
      <c r="F1005" s="231">
        <v>6</v>
      </c>
      <c r="G1005" s="96">
        <v>6</v>
      </c>
    </row>
    <row r="1006" spans="2:7" ht="17.45" customHeight="1" x14ac:dyDescent="0.25">
      <c r="B1006" s="231" t="s">
        <v>474</v>
      </c>
      <c r="C1006" s="231" t="s">
        <v>510</v>
      </c>
      <c r="D1006" s="231"/>
      <c r="E1006" s="231">
        <v>26.78</v>
      </c>
      <c r="F1006" s="231">
        <v>13</v>
      </c>
      <c r="G1006" s="96">
        <v>13</v>
      </c>
    </row>
    <row r="1007" spans="2:7" ht="17.45" customHeight="1" x14ac:dyDescent="0.25">
      <c r="B1007" s="231" t="s">
        <v>480</v>
      </c>
      <c r="C1007" s="231" t="s">
        <v>510</v>
      </c>
      <c r="D1007" s="231"/>
      <c r="E1007" s="231">
        <v>113.2</v>
      </c>
      <c r="F1007" s="231">
        <v>10</v>
      </c>
      <c r="G1007" s="96">
        <v>10</v>
      </c>
    </row>
    <row r="1008" spans="2:7" ht="17.45" customHeight="1" x14ac:dyDescent="0.25">
      <c r="B1008" s="231" t="s">
        <v>474</v>
      </c>
      <c r="C1008" s="231" t="s">
        <v>510</v>
      </c>
      <c r="D1008" s="231"/>
      <c r="E1008" s="231">
        <v>0</v>
      </c>
      <c r="F1008" s="231">
        <v>0</v>
      </c>
      <c r="G1008" s="96">
        <v>0</v>
      </c>
    </row>
    <row r="1009" spans="2:7" ht="17.45" customHeight="1" x14ac:dyDescent="0.25">
      <c r="B1009" s="231" t="s">
        <v>480</v>
      </c>
      <c r="C1009" s="231" t="s">
        <v>510</v>
      </c>
      <c r="D1009" s="231"/>
      <c r="E1009" s="231">
        <v>33.96</v>
      </c>
      <c r="F1009" s="231">
        <v>3</v>
      </c>
      <c r="G1009" s="96">
        <v>3</v>
      </c>
    </row>
    <row r="1010" spans="2:7" ht="17.45" customHeight="1" x14ac:dyDescent="0.25">
      <c r="B1010" s="231" t="s">
        <v>474</v>
      </c>
      <c r="C1010" s="231" t="s">
        <v>510</v>
      </c>
      <c r="D1010" s="231"/>
      <c r="E1010" s="231">
        <v>0</v>
      </c>
      <c r="F1010" s="231">
        <v>0</v>
      </c>
      <c r="G1010" s="96">
        <v>0</v>
      </c>
    </row>
    <row r="1011" spans="2:7" ht="17.45" customHeight="1" x14ac:dyDescent="0.25">
      <c r="B1011" s="231" t="s">
        <v>474</v>
      </c>
      <c r="C1011" s="231" t="s">
        <v>510</v>
      </c>
      <c r="D1011" s="231"/>
      <c r="E1011" s="231">
        <v>0</v>
      </c>
      <c r="F1011" s="231">
        <v>0</v>
      </c>
      <c r="G1011" s="96">
        <v>0</v>
      </c>
    </row>
    <row r="1012" spans="2:7" ht="17.45" customHeight="1" x14ac:dyDescent="0.25">
      <c r="B1012" s="231" t="s">
        <v>474</v>
      </c>
      <c r="C1012" s="231" t="s">
        <v>511</v>
      </c>
      <c r="D1012" s="231"/>
      <c r="E1012" s="231">
        <v>35.020000000000003</v>
      </c>
      <c r="F1012" s="231">
        <v>17</v>
      </c>
      <c r="G1012" s="96">
        <v>17</v>
      </c>
    </row>
    <row r="1013" spans="2:7" ht="17.45" customHeight="1" x14ac:dyDescent="0.25">
      <c r="B1013" s="231" t="s">
        <v>474</v>
      </c>
      <c r="C1013" s="231" t="s">
        <v>510</v>
      </c>
      <c r="D1013" s="231"/>
      <c r="E1013" s="231">
        <v>2.06</v>
      </c>
      <c r="F1013" s="231">
        <v>1</v>
      </c>
      <c r="G1013" s="96">
        <v>1</v>
      </c>
    </row>
    <row r="1014" spans="2:7" ht="17.45" customHeight="1" x14ac:dyDescent="0.25">
      <c r="B1014" s="231" t="s">
        <v>474</v>
      </c>
      <c r="C1014" s="231" t="s">
        <v>511</v>
      </c>
      <c r="D1014" s="231"/>
      <c r="E1014" s="231">
        <v>455.87</v>
      </c>
      <c r="F1014" s="231">
        <v>223</v>
      </c>
      <c r="G1014" s="96">
        <v>221</v>
      </c>
    </row>
    <row r="1015" spans="2:7" ht="17.45" customHeight="1" x14ac:dyDescent="0.25">
      <c r="B1015" s="231" t="s">
        <v>477</v>
      </c>
      <c r="C1015" s="231" t="s">
        <v>511</v>
      </c>
      <c r="D1015" s="231"/>
      <c r="E1015" s="231">
        <v>0</v>
      </c>
      <c r="F1015" s="231">
        <v>0</v>
      </c>
      <c r="G1015" s="96">
        <v>0</v>
      </c>
    </row>
    <row r="1016" spans="2:7" ht="17.45" customHeight="1" x14ac:dyDescent="0.25">
      <c r="B1016" s="231" t="s">
        <v>478</v>
      </c>
      <c r="C1016" s="231" t="s">
        <v>511</v>
      </c>
      <c r="D1016" s="231">
        <v>0</v>
      </c>
      <c r="E1016" s="231">
        <v>0</v>
      </c>
      <c r="F1016" s="231"/>
      <c r="G1016" s="96">
        <v>0</v>
      </c>
    </row>
    <row r="1017" spans="2:7" ht="17.45" customHeight="1" x14ac:dyDescent="0.25">
      <c r="B1017" s="231" t="s">
        <v>474</v>
      </c>
      <c r="C1017" s="231" t="s">
        <v>510</v>
      </c>
      <c r="D1017" s="231"/>
      <c r="E1017" s="231">
        <v>13.18</v>
      </c>
      <c r="F1017" s="231">
        <v>8</v>
      </c>
      <c r="G1017" s="96">
        <v>6</v>
      </c>
    </row>
    <row r="1018" spans="2:7" ht="17.45" customHeight="1" x14ac:dyDescent="0.25">
      <c r="B1018" s="231" t="s">
        <v>474</v>
      </c>
      <c r="C1018" s="231" t="s">
        <v>511</v>
      </c>
      <c r="D1018" s="231"/>
      <c r="E1018" s="231">
        <v>674.58</v>
      </c>
      <c r="F1018" s="231">
        <v>328</v>
      </c>
      <c r="G1018" s="96">
        <v>327</v>
      </c>
    </row>
    <row r="1019" spans="2:7" ht="17.45" customHeight="1" x14ac:dyDescent="0.25">
      <c r="B1019" s="231" t="s">
        <v>480</v>
      </c>
      <c r="C1019" s="231" t="s">
        <v>511</v>
      </c>
      <c r="D1019" s="231"/>
      <c r="E1019" s="231">
        <v>22.64</v>
      </c>
      <c r="F1019" s="231">
        <v>2</v>
      </c>
      <c r="G1019" s="96">
        <v>2</v>
      </c>
    </row>
    <row r="1020" spans="2:7" ht="17.45" customHeight="1" x14ac:dyDescent="0.25">
      <c r="B1020" s="231" t="s">
        <v>474</v>
      </c>
      <c r="C1020" s="231" t="s">
        <v>510</v>
      </c>
      <c r="D1020" s="231"/>
      <c r="E1020" s="231">
        <v>4.12</v>
      </c>
      <c r="F1020" s="231">
        <v>2</v>
      </c>
      <c r="G1020" s="96">
        <v>2</v>
      </c>
    </row>
    <row r="1021" spans="2:7" ht="17.45" customHeight="1" x14ac:dyDescent="0.25">
      <c r="B1021" s="231" t="s">
        <v>474</v>
      </c>
      <c r="C1021" s="231" t="s">
        <v>511</v>
      </c>
      <c r="D1021" s="231"/>
      <c r="E1021" s="231">
        <v>232.78</v>
      </c>
      <c r="F1021" s="231">
        <v>113</v>
      </c>
      <c r="G1021" s="96">
        <v>113</v>
      </c>
    </row>
    <row r="1022" spans="2:7" ht="17.45" customHeight="1" x14ac:dyDescent="0.25">
      <c r="B1022" s="231" t="s">
        <v>480</v>
      </c>
      <c r="C1022" s="231" t="s">
        <v>510</v>
      </c>
      <c r="D1022" s="231"/>
      <c r="E1022" s="231">
        <v>11.32</v>
      </c>
      <c r="F1022" s="231">
        <v>1</v>
      </c>
      <c r="G1022" s="96">
        <v>1</v>
      </c>
    </row>
    <row r="1023" spans="2:7" ht="17.45" customHeight="1" x14ac:dyDescent="0.25">
      <c r="B1023" s="231" t="s">
        <v>480</v>
      </c>
      <c r="C1023" s="231" t="s">
        <v>511</v>
      </c>
      <c r="D1023" s="231"/>
      <c r="E1023" s="231">
        <v>237.72</v>
      </c>
      <c r="F1023" s="231">
        <v>21</v>
      </c>
      <c r="G1023" s="96">
        <v>21</v>
      </c>
    </row>
    <row r="1024" spans="2:7" ht="17.45" customHeight="1" x14ac:dyDescent="0.25">
      <c r="B1024" s="231" t="s">
        <v>474</v>
      </c>
      <c r="C1024" s="231" t="s">
        <v>511</v>
      </c>
      <c r="D1024" s="231"/>
      <c r="E1024" s="231">
        <v>39.14</v>
      </c>
      <c r="F1024" s="231">
        <v>19</v>
      </c>
      <c r="G1024" s="96">
        <v>19</v>
      </c>
    </row>
    <row r="1025" spans="2:7" ht="17.45" customHeight="1" x14ac:dyDescent="0.25">
      <c r="B1025" s="231" t="s">
        <v>474</v>
      </c>
      <c r="C1025" s="231" t="s">
        <v>510</v>
      </c>
      <c r="D1025" s="231"/>
      <c r="E1025" s="231">
        <v>2.61</v>
      </c>
      <c r="F1025" s="231">
        <v>2</v>
      </c>
      <c r="G1025" s="96">
        <v>1</v>
      </c>
    </row>
    <row r="1026" spans="2:7" ht="17.45" customHeight="1" x14ac:dyDescent="0.25">
      <c r="B1026" s="231" t="s">
        <v>474</v>
      </c>
      <c r="C1026" s="231" t="s">
        <v>511</v>
      </c>
      <c r="D1026" s="231"/>
      <c r="E1026" s="231">
        <v>181.28</v>
      </c>
      <c r="F1026" s="231">
        <v>88</v>
      </c>
      <c r="G1026" s="96">
        <v>88</v>
      </c>
    </row>
    <row r="1027" spans="2:7" ht="17.45" customHeight="1" x14ac:dyDescent="0.25">
      <c r="B1027" s="231" t="s">
        <v>474</v>
      </c>
      <c r="C1027" s="231" t="s">
        <v>510</v>
      </c>
      <c r="D1027" s="231"/>
      <c r="E1027" s="231">
        <v>11.32</v>
      </c>
      <c r="F1027" s="231">
        <v>9</v>
      </c>
      <c r="G1027" s="96">
        <v>5</v>
      </c>
    </row>
    <row r="1028" spans="2:7" ht="17.45" customHeight="1" x14ac:dyDescent="0.25">
      <c r="B1028" s="231" t="s">
        <v>474</v>
      </c>
      <c r="C1028" s="231" t="s">
        <v>511</v>
      </c>
      <c r="D1028" s="231"/>
      <c r="E1028" s="231">
        <v>1389.68</v>
      </c>
      <c r="F1028" s="231">
        <v>681</v>
      </c>
      <c r="G1028" s="96">
        <v>675</v>
      </c>
    </row>
    <row r="1029" spans="2:7" ht="17.45" customHeight="1" x14ac:dyDescent="0.25">
      <c r="B1029" s="231" t="s">
        <v>474</v>
      </c>
      <c r="C1029" s="231" t="s">
        <v>511</v>
      </c>
      <c r="D1029" s="231"/>
      <c r="E1029" s="231">
        <v>2.06</v>
      </c>
      <c r="F1029" s="231">
        <v>1</v>
      </c>
      <c r="G1029" s="96">
        <v>1</v>
      </c>
    </row>
    <row r="1030" spans="2:7" ht="17.45" customHeight="1" x14ac:dyDescent="0.25">
      <c r="B1030" s="231" t="s">
        <v>474</v>
      </c>
      <c r="C1030" s="231" t="s">
        <v>511</v>
      </c>
      <c r="D1030" s="231"/>
      <c r="E1030" s="231">
        <v>2.06</v>
      </c>
      <c r="F1030" s="231">
        <v>1</v>
      </c>
      <c r="G1030" s="96">
        <v>1</v>
      </c>
    </row>
    <row r="1031" spans="2:7" ht="17.45" customHeight="1" x14ac:dyDescent="0.25">
      <c r="B1031" s="231" t="s">
        <v>480</v>
      </c>
      <c r="C1031" s="231" t="s">
        <v>511</v>
      </c>
      <c r="D1031" s="231"/>
      <c r="E1031" s="231">
        <v>11.32</v>
      </c>
      <c r="F1031" s="231">
        <v>1</v>
      </c>
      <c r="G1031" s="96">
        <v>1</v>
      </c>
    </row>
    <row r="1032" spans="2:7" ht="17.45" customHeight="1" x14ac:dyDescent="0.25">
      <c r="B1032" s="231" t="s">
        <v>478</v>
      </c>
      <c r="C1032" s="231" t="s">
        <v>511</v>
      </c>
      <c r="D1032" s="231">
        <v>4</v>
      </c>
      <c r="E1032" s="231">
        <v>13.88</v>
      </c>
      <c r="F1032" s="231"/>
      <c r="G1032" s="96">
        <v>4</v>
      </c>
    </row>
    <row r="1033" spans="2:7" ht="17.45" customHeight="1" x14ac:dyDescent="0.25">
      <c r="B1033" s="231" t="s">
        <v>480</v>
      </c>
      <c r="C1033" s="231" t="s">
        <v>511</v>
      </c>
      <c r="D1033" s="231"/>
      <c r="E1033" s="231">
        <v>45.28</v>
      </c>
      <c r="F1033" s="231">
        <v>4</v>
      </c>
      <c r="G1033" s="96">
        <v>4</v>
      </c>
    </row>
    <row r="1034" spans="2:7" ht="17.45" customHeight="1" x14ac:dyDescent="0.25">
      <c r="B1034" s="231" t="s">
        <v>477</v>
      </c>
      <c r="C1034" s="231" t="s">
        <v>511</v>
      </c>
      <c r="D1034" s="231"/>
      <c r="E1034" s="231">
        <v>140.66</v>
      </c>
      <c r="F1034" s="231">
        <v>13</v>
      </c>
      <c r="G1034" s="96">
        <v>13</v>
      </c>
    </row>
    <row r="1035" spans="2:7" ht="17.45" customHeight="1" x14ac:dyDescent="0.25">
      <c r="B1035" s="231" t="s">
        <v>481</v>
      </c>
      <c r="C1035" s="231" t="s">
        <v>511</v>
      </c>
      <c r="D1035" s="231"/>
      <c r="E1035" s="231">
        <v>426.03</v>
      </c>
      <c r="F1035" s="231">
        <v>33</v>
      </c>
      <c r="G1035" s="96">
        <v>33</v>
      </c>
    </row>
    <row r="1036" spans="2:7" ht="17.45" customHeight="1" x14ac:dyDescent="0.25">
      <c r="B1036" s="231" t="s">
        <v>478</v>
      </c>
      <c r="C1036" s="231" t="s">
        <v>511</v>
      </c>
      <c r="D1036" s="231">
        <v>6</v>
      </c>
      <c r="E1036" s="231">
        <v>20.82</v>
      </c>
      <c r="F1036" s="231"/>
      <c r="G1036" s="96">
        <v>6</v>
      </c>
    </row>
    <row r="1037" spans="2:7" ht="17.45" customHeight="1" x14ac:dyDescent="0.25">
      <c r="B1037" s="231" t="s">
        <v>482</v>
      </c>
      <c r="C1037" s="231" t="s">
        <v>511</v>
      </c>
      <c r="D1037" s="231">
        <v>33</v>
      </c>
      <c r="E1037" s="231">
        <v>123.09</v>
      </c>
      <c r="F1037" s="231"/>
      <c r="G1037" s="96">
        <v>33</v>
      </c>
    </row>
    <row r="1038" spans="2:7" ht="18" x14ac:dyDescent="0.25">
      <c r="B1038" s="231" t="s">
        <v>483</v>
      </c>
      <c r="C1038" s="231" t="s">
        <v>511</v>
      </c>
      <c r="D1038" s="231">
        <v>7</v>
      </c>
      <c r="E1038" s="231">
        <v>24.92</v>
      </c>
      <c r="F1038" s="231"/>
      <c r="G1038" s="96">
        <v>7</v>
      </c>
    </row>
    <row r="1039" spans="2:7" ht="17.45" customHeight="1" x14ac:dyDescent="0.25">
      <c r="B1039" s="231" t="s">
        <v>477</v>
      </c>
      <c r="C1039" s="231" t="s">
        <v>511</v>
      </c>
      <c r="D1039" s="231"/>
      <c r="E1039" s="231">
        <v>789.86</v>
      </c>
      <c r="F1039" s="231">
        <v>73</v>
      </c>
      <c r="G1039" s="96">
        <v>73</v>
      </c>
    </row>
    <row r="1040" spans="2:7" ht="17.45" customHeight="1" x14ac:dyDescent="0.25">
      <c r="B1040" s="231" t="s">
        <v>481</v>
      </c>
      <c r="C1040" s="231" t="s">
        <v>511</v>
      </c>
      <c r="D1040" s="231"/>
      <c r="E1040" s="231">
        <v>2130.15</v>
      </c>
      <c r="F1040" s="231">
        <v>165</v>
      </c>
      <c r="G1040" s="96">
        <v>165</v>
      </c>
    </row>
    <row r="1041" spans="2:7" ht="17.45" customHeight="1" x14ac:dyDescent="0.25">
      <c r="B1041" s="231" t="s">
        <v>478</v>
      </c>
      <c r="C1041" s="231" t="s">
        <v>511</v>
      </c>
      <c r="D1041" s="231">
        <v>15</v>
      </c>
      <c r="E1041" s="231">
        <v>52.05</v>
      </c>
      <c r="F1041" s="231"/>
      <c r="G1041" s="96">
        <v>15</v>
      </c>
    </row>
    <row r="1042" spans="2:7" ht="17.45" customHeight="1" x14ac:dyDescent="0.25">
      <c r="B1042" s="231" t="s">
        <v>482</v>
      </c>
      <c r="C1042" s="231" t="s">
        <v>511</v>
      </c>
      <c r="D1042" s="231">
        <v>78</v>
      </c>
      <c r="E1042" s="231">
        <v>290.94</v>
      </c>
      <c r="F1042" s="231"/>
      <c r="G1042" s="96">
        <v>78</v>
      </c>
    </row>
    <row r="1043" spans="2:7" ht="18" x14ac:dyDescent="0.25">
      <c r="B1043" s="231" t="s">
        <v>484</v>
      </c>
      <c r="C1043" s="231" t="s">
        <v>511</v>
      </c>
      <c r="D1043" s="231">
        <v>126</v>
      </c>
      <c r="E1043" s="231">
        <v>448.56</v>
      </c>
      <c r="F1043" s="231"/>
      <c r="G1043" s="96">
        <v>126</v>
      </c>
    </row>
    <row r="1044" spans="2:7" ht="18" x14ac:dyDescent="0.25">
      <c r="B1044" s="231" t="s">
        <v>483</v>
      </c>
      <c r="C1044" s="231" t="s">
        <v>511</v>
      </c>
      <c r="D1044" s="231">
        <v>19</v>
      </c>
      <c r="E1044" s="231">
        <v>67.64</v>
      </c>
      <c r="F1044" s="231"/>
      <c r="G1044" s="96">
        <v>19</v>
      </c>
    </row>
    <row r="1045" spans="2:7" ht="17.45" customHeight="1" x14ac:dyDescent="0.25">
      <c r="B1045" s="231" t="s">
        <v>477</v>
      </c>
      <c r="C1045" s="231" t="s">
        <v>511</v>
      </c>
      <c r="D1045" s="231"/>
      <c r="E1045" s="231">
        <v>432.8</v>
      </c>
      <c r="F1045" s="231">
        <v>40</v>
      </c>
      <c r="G1045" s="96">
        <v>40</v>
      </c>
    </row>
    <row r="1046" spans="2:7" ht="17.45" customHeight="1" x14ac:dyDescent="0.25">
      <c r="B1046" s="231" t="s">
        <v>481</v>
      </c>
      <c r="C1046" s="231" t="s">
        <v>511</v>
      </c>
      <c r="D1046" s="231"/>
      <c r="E1046" s="231">
        <v>335.66</v>
      </c>
      <c r="F1046" s="231">
        <v>26</v>
      </c>
      <c r="G1046" s="96">
        <v>26</v>
      </c>
    </row>
    <row r="1047" spans="2:7" ht="17.45" customHeight="1" x14ac:dyDescent="0.25">
      <c r="B1047" s="231" t="s">
        <v>478</v>
      </c>
      <c r="C1047" s="231" t="s">
        <v>511</v>
      </c>
      <c r="D1047" s="231">
        <v>5</v>
      </c>
      <c r="E1047" s="231">
        <v>17.350000000000001</v>
      </c>
      <c r="F1047" s="231"/>
      <c r="G1047" s="96">
        <v>5</v>
      </c>
    </row>
    <row r="1048" spans="2:7" ht="17.45" customHeight="1" x14ac:dyDescent="0.25">
      <c r="B1048" s="231" t="s">
        <v>482</v>
      </c>
      <c r="C1048" s="231" t="s">
        <v>511</v>
      </c>
      <c r="D1048" s="231">
        <v>30</v>
      </c>
      <c r="E1048" s="231">
        <v>111.9</v>
      </c>
      <c r="F1048" s="231"/>
      <c r="G1048" s="96">
        <v>30</v>
      </c>
    </row>
    <row r="1049" spans="2:7" ht="18" x14ac:dyDescent="0.25">
      <c r="B1049" s="231" t="s">
        <v>484</v>
      </c>
      <c r="C1049" s="231" t="s">
        <v>511</v>
      </c>
      <c r="D1049" s="231">
        <v>26</v>
      </c>
      <c r="E1049" s="231">
        <v>92.56</v>
      </c>
      <c r="F1049" s="231"/>
      <c r="G1049" s="96">
        <v>26</v>
      </c>
    </row>
    <row r="1050" spans="2:7" ht="17.45" customHeight="1" x14ac:dyDescent="0.25">
      <c r="B1050" s="231" t="s">
        <v>477</v>
      </c>
      <c r="C1050" s="231" t="s">
        <v>511</v>
      </c>
      <c r="D1050" s="231"/>
      <c r="E1050" s="231">
        <v>313.77999999999997</v>
      </c>
      <c r="F1050" s="231">
        <v>29</v>
      </c>
      <c r="G1050" s="96">
        <v>29</v>
      </c>
    </row>
    <row r="1051" spans="2:7" ht="17.45" customHeight="1" x14ac:dyDescent="0.25">
      <c r="B1051" s="231" t="s">
        <v>481</v>
      </c>
      <c r="C1051" s="231" t="s">
        <v>511</v>
      </c>
      <c r="D1051" s="231"/>
      <c r="E1051" s="231">
        <v>697.14</v>
      </c>
      <c r="F1051" s="231">
        <v>54</v>
      </c>
      <c r="G1051" s="96">
        <v>54</v>
      </c>
    </row>
    <row r="1052" spans="2:7" ht="17.45" customHeight="1" x14ac:dyDescent="0.25">
      <c r="B1052" s="231" t="s">
        <v>482</v>
      </c>
      <c r="C1052" s="231" t="s">
        <v>511</v>
      </c>
      <c r="D1052" s="231">
        <v>35</v>
      </c>
      <c r="E1052" s="231">
        <v>130.55000000000001</v>
      </c>
      <c r="F1052" s="231"/>
      <c r="G1052" s="96">
        <v>35</v>
      </c>
    </row>
    <row r="1053" spans="2:7" ht="18" x14ac:dyDescent="0.25">
      <c r="B1053" s="231" t="s">
        <v>484</v>
      </c>
      <c r="C1053" s="231" t="s">
        <v>511</v>
      </c>
      <c r="D1053" s="231">
        <v>27</v>
      </c>
      <c r="E1053" s="231">
        <v>96.12</v>
      </c>
      <c r="F1053" s="231"/>
      <c r="G1053" s="96">
        <v>27</v>
      </c>
    </row>
    <row r="1054" spans="2:7" ht="18" x14ac:dyDescent="0.25">
      <c r="B1054" s="231" t="s">
        <v>483</v>
      </c>
      <c r="C1054" s="231" t="s">
        <v>511</v>
      </c>
      <c r="D1054" s="231">
        <v>19</v>
      </c>
      <c r="E1054" s="231">
        <v>67.64</v>
      </c>
      <c r="F1054" s="231"/>
      <c r="G1054" s="96">
        <v>19</v>
      </c>
    </row>
    <row r="1055" spans="2:7" ht="18" x14ac:dyDescent="0.25">
      <c r="B1055" s="231" t="s">
        <v>485</v>
      </c>
      <c r="C1055" s="231" t="s">
        <v>511</v>
      </c>
      <c r="D1055" s="231">
        <v>17</v>
      </c>
      <c r="E1055" s="231">
        <v>60.52</v>
      </c>
      <c r="F1055" s="231"/>
      <c r="G1055" s="96">
        <v>17</v>
      </c>
    </row>
    <row r="1056" spans="2:7" ht="18" x14ac:dyDescent="0.25">
      <c r="B1056" s="231" t="s">
        <v>485</v>
      </c>
      <c r="C1056" s="231" t="s">
        <v>511</v>
      </c>
      <c r="D1056" s="231">
        <v>3</v>
      </c>
      <c r="E1056" s="231">
        <v>10.68</v>
      </c>
      <c r="F1056" s="231"/>
      <c r="G1056" s="96">
        <v>3</v>
      </c>
    </row>
    <row r="1057" spans="2:7" ht="18" x14ac:dyDescent="0.25">
      <c r="B1057" s="231" t="s">
        <v>484</v>
      </c>
      <c r="C1057" s="231" t="s">
        <v>511</v>
      </c>
      <c r="D1057" s="231">
        <v>0</v>
      </c>
      <c r="E1057" s="231">
        <v>0</v>
      </c>
      <c r="F1057" s="231"/>
      <c r="G1057" s="96">
        <v>0</v>
      </c>
    </row>
    <row r="1058" spans="2:7" ht="17.45" customHeight="1" x14ac:dyDescent="0.25">
      <c r="B1058" s="231" t="s">
        <v>480</v>
      </c>
      <c r="C1058" s="231" t="s">
        <v>511</v>
      </c>
      <c r="D1058" s="231"/>
      <c r="E1058" s="231">
        <v>11.32</v>
      </c>
      <c r="F1058" s="231">
        <v>1</v>
      </c>
      <c r="G1058" s="96">
        <v>1</v>
      </c>
    </row>
    <row r="1059" spans="2:7" ht="17.45" customHeight="1" x14ac:dyDescent="0.25">
      <c r="B1059" s="231" t="s">
        <v>474</v>
      </c>
      <c r="C1059" s="231" t="s">
        <v>511</v>
      </c>
      <c r="D1059" s="231"/>
      <c r="E1059" s="231">
        <v>8.24</v>
      </c>
      <c r="F1059" s="231">
        <v>4</v>
      </c>
      <c r="G1059" s="96">
        <v>4</v>
      </c>
    </row>
    <row r="1060" spans="2:7" ht="17.45" customHeight="1" x14ac:dyDescent="0.25">
      <c r="B1060" s="231" t="s">
        <v>480</v>
      </c>
      <c r="C1060" s="231" t="s">
        <v>511</v>
      </c>
      <c r="D1060" s="231"/>
      <c r="E1060" s="231">
        <v>11.32</v>
      </c>
      <c r="F1060" s="231">
        <v>1</v>
      </c>
      <c r="G1060" s="96">
        <v>1</v>
      </c>
    </row>
    <row r="1061" spans="2:7" ht="17.45" customHeight="1" x14ac:dyDescent="0.25">
      <c r="B1061" s="231" t="s">
        <v>486</v>
      </c>
      <c r="C1061" s="231" t="s">
        <v>511</v>
      </c>
      <c r="D1061" s="231">
        <v>6</v>
      </c>
      <c r="E1061" s="231">
        <v>22.38</v>
      </c>
      <c r="F1061" s="231"/>
      <c r="G1061" s="96">
        <v>6</v>
      </c>
    </row>
    <row r="1062" spans="2:7" ht="18" x14ac:dyDescent="0.25">
      <c r="B1062" s="231" t="s">
        <v>485</v>
      </c>
      <c r="C1062" s="231" t="s">
        <v>511</v>
      </c>
      <c r="D1062" s="231">
        <v>5</v>
      </c>
      <c r="E1062" s="231">
        <v>17.8</v>
      </c>
      <c r="F1062" s="231"/>
      <c r="G1062" s="96">
        <v>5</v>
      </c>
    </row>
    <row r="1063" spans="2:7" ht="18" x14ac:dyDescent="0.25">
      <c r="B1063" s="231" t="s">
        <v>487</v>
      </c>
      <c r="C1063" s="231" t="s">
        <v>511</v>
      </c>
      <c r="D1063" s="231">
        <v>4</v>
      </c>
      <c r="E1063" s="231">
        <v>14.24</v>
      </c>
      <c r="F1063" s="231"/>
      <c r="G1063" s="96">
        <v>4</v>
      </c>
    </row>
    <row r="1064" spans="2:7" ht="18" x14ac:dyDescent="0.25">
      <c r="B1064" s="231" t="s">
        <v>483</v>
      </c>
      <c r="C1064" s="231" t="s">
        <v>511</v>
      </c>
      <c r="D1064" s="231">
        <v>11</v>
      </c>
      <c r="E1064" s="231">
        <v>39.159999999999997</v>
      </c>
      <c r="F1064" s="231"/>
      <c r="G1064" s="96">
        <v>11</v>
      </c>
    </row>
    <row r="1065" spans="2:7" ht="17.45" customHeight="1" x14ac:dyDescent="0.25">
      <c r="B1065" s="231" t="s">
        <v>488</v>
      </c>
      <c r="C1065" s="231" t="s">
        <v>511</v>
      </c>
      <c r="D1065" s="231"/>
      <c r="E1065" s="231">
        <v>152.68</v>
      </c>
      <c r="F1065" s="231"/>
      <c r="G1065" s="96">
        <v>44</v>
      </c>
    </row>
    <row r="1066" spans="2:7" ht="17.45" customHeight="1" x14ac:dyDescent="0.25">
      <c r="B1066" s="231" t="s">
        <v>486</v>
      </c>
      <c r="C1066" s="231" t="s">
        <v>511</v>
      </c>
      <c r="D1066" s="231">
        <v>19</v>
      </c>
      <c r="E1066" s="231">
        <v>70.87</v>
      </c>
      <c r="F1066" s="231"/>
      <c r="G1066" s="96">
        <v>19</v>
      </c>
    </row>
    <row r="1067" spans="2:7" ht="18" x14ac:dyDescent="0.25">
      <c r="B1067" s="231" t="s">
        <v>485</v>
      </c>
      <c r="C1067" s="231" t="s">
        <v>511</v>
      </c>
      <c r="D1067" s="231">
        <v>1</v>
      </c>
      <c r="E1067" s="231">
        <v>3.56</v>
      </c>
      <c r="F1067" s="231"/>
      <c r="G1067" s="96">
        <v>1</v>
      </c>
    </row>
    <row r="1068" spans="2:7" ht="18" x14ac:dyDescent="0.25">
      <c r="B1068" s="231" t="s">
        <v>487</v>
      </c>
      <c r="C1068" s="231" t="s">
        <v>511</v>
      </c>
      <c r="D1068" s="231">
        <v>6</v>
      </c>
      <c r="E1068" s="231">
        <v>21.36</v>
      </c>
      <c r="F1068" s="231"/>
      <c r="G1068" s="96">
        <v>6</v>
      </c>
    </row>
    <row r="1069" spans="2:7" ht="17.45" customHeight="1" x14ac:dyDescent="0.25">
      <c r="B1069" s="231" t="s">
        <v>478</v>
      </c>
      <c r="C1069" s="231" t="s">
        <v>498</v>
      </c>
      <c r="D1069" s="231">
        <v>12</v>
      </c>
      <c r="E1069" s="231">
        <v>41.64</v>
      </c>
      <c r="F1069" s="231"/>
      <c r="G1069" s="96">
        <v>12</v>
      </c>
    </row>
    <row r="1070" spans="2:7" ht="17.45" customHeight="1" x14ac:dyDescent="0.25">
      <c r="B1070" s="231" t="s">
        <v>478</v>
      </c>
      <c r="C1070" s="231" t="s">
        <v>499</v>
      </c>
      <c r="D1070" s="231">
        <v>12</v>
      </c>
      <c r="E1070" s="231">
        <v>41.64</v>
      </c>
      <c r="F1070" s="231"/>
      <c r="G1070" s="96">
        <v>12</v>
      </c>
    </row>
    <row r="1071" spans="2:7" ht="17.45" customHeight="1" x14ac:dyDescent="0.25">
      <c r="B1071" s="231" t="s">
        <v>478</v>
      </c>
      <c r="C1071" s="231" t="s">
        <v>500</v>
      </c>
      <c r="D1071" s="231">
        <v>12</v>
      </c>
      <c r="E1071" s="231">
        <v>41.64</v>
      </c>
      <c r="F1071" s="231"/>
      <c r="G1071" s="96">
        <v>12</v>
      </c>
    </row>
    <row r="1072" spans="2:7" ht="17.45" customHeight="1" x14ac:dyDescent="0.25">
      <c r="B1072" s="231" t="s">
        <v>478</v>
      </c>
      <c r="C1072" s="231" t="s">
        <v>501</v>
      </c>
      <c r="D1072" s="231">
        <v>12</v>
      </c>
      <c r="E1072" s="231">
        <v>41.64</v>
      </c>
      <c r="F1072" s="231"/>
      <c r="G1072" s="96">
        <v>12</v>
      </c>
    </row>
    <row r="1073" spans="2:7" ht="17.45" customHeight="1" x14ac:dyDescent="0.25">
      <c r="B1073" s="231" t="s">
        <v>478</v>
      </c>
      <c r="C1073" s="231" t="s">
        <v>502</v>
      </c>
      <c r="D1073" s="231">
        <v>12</v>
      </c>
      <c r="E1073" s="231">
        <v>41.64</v>
      </c>
      <c r="F1073" s="231"/>
      <c r="G1073" s="96">
        <v>12</v>
      </c>
    </row>
    <row r="1074" spans="2:7" ht="17.45" customHeight="1" x14ac:dyDescent="0.25">
      <c r="B1074" s="231" t="s">
        <v>478</v>
      </c>
      <c r="C1074" s="231" t="s">
        <v>503</v>
      </c>
      <c r="D1074" s="231">
        <v>12</v>
      </c>
      <c r="E1074" s="231">
        <v>41.64</v>
      </c>
      <c r="F1074" s="231"/>
      <c r="G1074" s="96">
        <v>12</v>
      </c>
    </row>
    <row r="1075" spans="2:7" ht="17.45" customHeight="1" x14ac:dyDescent="0.25">
      <c r="B1075" s="231" t="s">
        <v>478</v>
      </c>
      <c r="C1075" s="231" t="s">
        <v>504</v>
      </c>
      <c r="D1075" s="231">
        <v>12</v>
      </c>
      <c r="E1075" s="231">
        <v>41.64</v>
      </c>
      <c r="F1075" s="231"/>
      <c r="G1075" s="96">
        <v>12</v>
      </c>
    </row>
    <row r="1076" spans="2:7" ht="17.45" customHeight="1" x14ac:dyDescent="0.25">
      <c r="B1076" s="231" t="s">
        <v>478</v>
      </c>
      <c r="C1076" s="231" t="s">
        <v>505</v>
      </c>
      <c r="D1076" s="231">
        <v>12</v>
      </c>
      <c r="E1076" s="231">
        <v>41.64</v>
      </c>
      <c r="F1076" s="231"/>
      <c r="G1076" s="96">
        <v>12</v>
      </c>
    </row>
    <row r="1077" spans="2:7" ht="17.45" customHeight="1" x14ac:dyDescent="0.25">
      <c r="B1077" s="231" t="s">
        <v>478</v>
      </c>
      <c r="C1077" s="231" t="s">
        <v>506</v>
      </c>
      <c r="D1077" s="231">
        <v>12</v>
      </c>
      <c r="E1077" s="231">
        <v>41.64</v>
      </c>
      <c r="F1077" s="231"/>
      <c r="G1077" s="96">
        <v>12</v>
      </c>
    </row>
    <row r="1078" spans="2:7" ht="17.45" customHeight="1" x14ac:dyDescent="0.25">
      <c r="B1078" s="231" t="s">
        <v>478</v>
      </c>
      <c r="C1078" s="231" t="s">
        <v>507</v>
      </c>
      <c r="D1078" s="231">
        <v>12</v>
      </c>
      <c r="E1078" s="231">
        <v>41.64</v>
      </c>
      <c r="F1078" s="231"/>
      <c r="G1078" s="96">
        <v>12</v>
      </c>
    </row>
    <row r="1079" spans="2:7" ht="17.45" customHeight="1" x14ac:dyDescent="0.25">
      <c r="B1079" s="231" t="s">
        <v>478</v>
      </c>
      <c r="C1079" s="231" t="s">
        <v>508</v>
      </c>
      <c r="D1079" s="231">
        <v>12</v>
      </c>
      <c r="E1079" s="231">
        <v>41.64</v>
      </c>
      <c r="F1079" s="231"/>
      <c r="G1079" s="96">
        <v>12</v>
      </c>
    </row>
    <row r="1080" spans="2:7" ht="17.45" customHeight="1" x14ac:dyDescent="0.25">
      <c r="B1080" s="231" t="s">
        <v>478</v>
      </c>
      <c r="C1080" s="231" t="s">
        <v>509</v>
      </c>
      <c r="D1080" s="231">
        <v>12</v>
      </c>
      <c r="E1080" s="231">
        <v>41.64</v>
      </c>
      <c r="F1080" s="231"/>
      <c r="G1080" s="96">
        <v>12</v>
      </c>
    </row>
    <row r="1081" spans="2:7" ht="17.45" customHeight="1" x14ac:dyDescent="0.25">
      <c r="B1081" s="231" t="s">
        <v>478</v>
      </c>
      <c r="C1081" s="231" t="s">
        <v>489</v>
      </c>
      <c r="D1081" s="231">
        <v>12</v>
      </c>
      <c r="E1081" s="231">
        <v>41.64</v>
      </c>
      <c r="F1081" s="231"/>
      <c r="G1081" s="96">
        <v>12</v>
      </c>
    </row>
    <row r="1082" spans="2:7" ht="17.45" customHeight="1" x14ac:dyDescent="0.25">
      <c r="B1082" s="231" t="s">
        <v>478</v>
      </c>
      <c r="C1082" s="231" t="s">
        <v>490</v>
      </c>
      <c r="D1082" s="231">
        <v>12</v>
      </c>
      <c r="E1082" s="231">
        <v>41.64</v>
      </c>
      <c r="F1082" s="231"/>
      <c r="G1082" s="96">
        <v>12</v>
      </c>
    </row>
    <row r="1083" spans="2:7" ht="17.45" customHeight="1" x14ac:dyDescent="0.25">
      <c r="B1083" s="231" t="s">
        <v>478</v>
      </c>
      <c r="C1083" s="231" t="s">
        <v>491</v>
      </c>
      <c r="D1083" s="231">
        <v>12</v>
      </c>
      <c r="E1083" s="231">
        <v>41.64</v>
      </c>
      <c r="F1083" s="231"/>
      <c r="G1083" s="96">
        <v>12</v>
      </c>
    </row>
    <row r="1084" spans="2:7" ht="17.45" customHeight="1" x14ac:dyDescent="0.25">
      <c r="B1084" s="231" t="s">
        <v>478</v>
      </c>
      <c r="C1084" s="231" t="s">
        <v>479</v>
      </c>
      <c r="D1084" s="231">
        <v>12</v>
      </c>
      <c r="E1084" s="231">
        <v>41.64</v>
      </c>
      <c r="F1084" s="231"/>
      <c r="G1084" s="96">
        <v>12</v>
      </c>
    </row>
    <row r="1085" spans="2:7" ht="17.45" customHeight="1" x14ac:dyDescent="0.25">
      <c r="B1085" s="231" t="s">
        <v>478</v>
      </c>
      <c r="C1085" s="231" t="s">
        <v>476</v>
      </c>
      <c r="D1085" s="231">
        <v>12</v>
      </c>
      <c r="E1085" s="231">
        <v>41.64</v>
      </c>
      <c r="F1085" s="231"/>
      <c r="G1085" s="96">
        <v>12</v>
      </c>
    </row>
    <row r="1086" spans="2:7" ht="17.45" customHeight="1" x14ac:dyDescent="0.25">
      <c r="B1086" s="231" t="s">
        <v>478</v>
      </c>
      <c r="C1086" s="231" t="s">
        <v>475</v>
      </c>
      <c r="D1086" s="231">
        <v>12</v>
      </c>
      <c r="E1086" s="231">
        <v>41.64</v>
      </c>
      <c r="F1086" s="231"/>
      <c r="G1086" s="96">
        <v>12</v>
      </c>
    </row>
    <row r="1087" spans="2:7" ht="17.45" customHeight="1" x14ac:dyDescent="0.25">
      <c r="B1087" s="231" t="s">
        <v>478</v>
      </c>
      <c r="C1087" s="231" t="s">
        <v>492</v>
      </c>
      <c r="D1087" s="231">
        <v>12</v>
      </c>
      <c r="E1087" s="231">
        <v>41.64</v>
      </c>
      <c r="F1087" s="231"/>
      <c r="G1087" s="96">
        <v>12</v>
      </c>
    </row>
    <row r="1088" spans="2:7" ht="17.45" customHeight="1" x14ac:dyDescent="0.25">
      <c r="B1088" s="231" t="s">
        <v>478</v>
      </c>
      <c r="C1088" s="231" t="s">
        <v>493</v>
      </c>
      <c r="D1088" s="231">
        <v>12</v>
      </c>
      <c r="E1088" s="231">
        <v>41.64</v>
      </c>
      <c r="F1088" s="231"/>
      <c r="G1088" s="96">
        <v>12</v>
      </c>
    </row>
    <row r="1089" spans="2:7" ht="17.45" customHeight="1" x14ac:dyDescent="0.25">
      <c r="B1089" s="231" t="s">
        <v>478</v>
      </c>
      <c r="C1089" s="231" t="s">
        <v>494</v>
      </c>
      <c r="D1089" s="231">
        <v>12</v>
      </c>
      <c r="E1089" s="231">
        <v>41.64</v>
      </c>
      <c r="F1089" s="231"/>
      <c r="G1089" s="96">
        <v>12</v>
      </c>
    </row>
    <row r="1090" spans="2:7" ht="17.45" customHeight="1" x14ac:dyDescent="0.25">
      <c r="B1090" s="231" t="s">
        <v>478</v>
      </c>
      <c r="C1090" s="231" t="s">
        <v>495</v>
      </c>
      <c r="D1090" s="231">
        <v>12</v>
      </c>
      <c r="E1090" s="231">
        <v>41.64</v>
      </c>
      <c r="F1090" s="231"/>
      <c r="G1090" s="96">
        <v>12</v>
      </c>
    </row>
    <row r="1091" spans="2:7" ht="17.45" customHeight="1" x14ac:dyDescent="0.25">
      <c r="B1091" s="231" t="s">
        <v>478</v>
      </c>
      <c r="C1091" s="231" t="s">
        <v>496</v>
      </c>
      <c r="D1091" s="231">
        <v>12</v>
      </c>
      <c r="E1091" s="231">
        <v>41.64</v>
      </c>
      <c r="F1091" s="231"/>
      <c r="G1091" s="96">
        <v>12</v>
      </c>
    </row>
    <row r="1092" spans="2:7" ht="17.45" customHeight="1" x14ac:dyDescent="0.25">
      <c r="B1092" s="231" t="s">
        <v>478</v>
      </c>
      <c r="C1092" s="231" t="s">
        <v>510</v>
      </c>
      <c r="D1092" s="231">
        <v>12</v>
      </c>
      <c r="E1092" s="231">
        <v>41.64</v>
      </c>
      <c r="F1092" s="231"/>
      <c r="G1092" s="96">
        <v>12</v>
      </c>
    </row>
    <row r="1093" spans="2:7" ht="17.45" customHeight="1" x14ac:dyDescent="0.25">
      <c r="B1093" s="231" t="s">
        <v>478</v>
      </c>
      <c r="C1093" s="231" t="s">
        <v>511</v>
      </c>
      <c r="D1093" s="231">
        <v>22</v>
      </c>
      <c r="E1093" s="231">
        <v>76.34</v>
      </c>
      <c r="F1093" s="231"/>
      <c r="G1093" s="96">
        <v>22</v>
      </c>
    </row>
    <row r="1094" spans="2:7" ht="17.45" customHeight="1" x14ac:dyDescent="0.25">
      <c r="B1094" s="231" t="s">
        <v>482</v>
      </c>
      <c r="C1094" s="231" t="s">
        <v>511</v>
      </c>
      <c r="D1094" s="231">
        <v>4</v>
      </c>
      <c r="E1094" s="231">
        <v>14.92</v>
      </c>
      <c r="F1094" s="231"/>
      <c r="G1094" s="96">
        <v>4</v>
      </c>
    </row>
    <row r="1095" spans="2:7" ht="18" x14ac:dyDescent="0.25">
      <c r="B1095" s="231" t="s">
        <v>484</v>
      </c>
      <c r="C1095" s="231" t="s">
        <v>511</v>
      </c>
      <c r="D1095" s="231">
        <v>55</v>
      </c>
      <c r="E1095" s="231">
        <v>195.8</v>
      </c>
      <c r="F1095" s="231"/>
      <c r="G1095" s="96">
        <v>55</v>
      </c>
    </row>
    <row r="1096" spans="2:7" ht="18" x14ac:dyDescent="0.25">
      <c r="B1096" s="231" t="s">
        <v>483</v>
      </c>
      <c r="C1096" s="231" t="s">
        <v>510</v>
      </c>
      <c r="D1096" s="231">
        <v>39</v>
      </c>
      <c r="E1096" s="231">
        <v>138.84</v>
      </c>
      <c r="F1096" s="231"/>
      <c r="G1096" s="96">
        <v>39</v>
      </c>
    </row>
    <row r="1097" spans="2:7" ht="18" x14ac:dyDescent="0.25">
      <c r="B1097" s="231" t="s">
        <v>483</v>
      </c>
      <c r="C1097" s="231" t="s">
        <v>511</v>
      </c>
      <c r="D1097" s="231">
        <v>12</v>
      </c>
      <c r="E1097" s="231">
        <v>42.72</v>
      </c>
      <c r="F1097" s="231"/>
      <c r="G1097" s="96">
        <v>12</v>
      </c>
    </row>
    <row r="1098" spans="2:7" ht="17.45" customHeight="1" x14ac:dyDescent="0.25">
      <c r="B1098" s="231" t="s">
        <v>488</v>
      </c>
      <c r="C1098" s="231" t="s">
        <v>511</v>
      </c>
      <c r="D1098" s="231"/>
      <c r="E1098" s="231">
        <v>20.82</v>
      </c>
      <c r="F1098" s="231"/>
      <c r="G1098" s="96">
        <v>6</v>
      </c>
    </row>
    <row r="1099" spans="2:7" ht="17.45" customHeight="1" x14ac:dyDescent="0.25">
      <c r="B1099" s="231" t="s">
        <v>486</v>
      </c>
      <c r="C1099" s="231" t="s">
        <v>511</v>
      </c>
      <c r="D1099" s="231">
        <v>17</v>
      </c>
      <c r="E1099" s="231">
        <v>63.41</v>
      </c>
      <c r="F1099" s="231"/>
      <c r="G1099" s="96">
        <v>17</v>
      </c>
    </row>
    <row r="1100" spans="2:7" ht="18" x14ac:dyDescent="0.25">
      <c r="B1100" s="231" t="s">
        <v>485</v>
      </c>
      <c r="C1100" s="231" t="s">
        <v>511</v>
      </c>
      <c r="D1100" s="231">
        <v>46</v>
      </c>
      <c r="E1100" s="231">
        <v>163.76</v>
      </c>
      <c r="F1100" s="231"/>
      <c r="G1100" s="96">
        <v>46</v>
      </c>
    </row>
    <row r="1101" spans="2:7" ht="18" x14ac:dyDescent="0.25">
      <c r="B1101" s="231" t="s">
        <v>487</v>
      </c>
      <c r="C1101" s="231" t="s">
        <v>511</v>
      </c>
      <c r="D1101" s="231">
        <v>11</v>
      </c>
      <c r="E1101" s="231">
        <v>39.159999999999997</v>
      </c>
      <c r="F1101" s="231"/>
      <c r="G1101" s="96">
        <v>11</v>
      </c>
    </row>
    <row r="1102" spans="2:7" ht="17.45" customHeight="1" x14ac:dyDescent="0.25">
      <c r="B1102" s="231" t="s">
        <v>482</v>
      </c>
      <c r="C1102" s="231" t="s">
        <v>511</v>
      </c>
      <c r="D1102" s="231">
        <v>6</v>
      </c>
      <c r="E1102" s="231">
        <v>22.38</v>
      </c>
      <c r="F1102" s="231"/>
      <c r="G1102" s="96">
        <v>6</v>
      </c>
    </row>
    <row r="1103" spans="2:7" ht="17.45" customHeight="1" x14ac:dyDescent="0.25">
      <c r="B1103" s="231" t="s">
        <v>486</v>
      </c>
      <c r="C1103" s="231" t="s">
        <v>511</v>
      </c>
      <c r="D1103" s="231">
        <v>34</v>
      </c>
      <c r="E1103" s="231">
        <v>126.82</v>
      </c>
      <c r="F1103" s="231"/>
      <c r="G1103" s="96">
        <v>34</v>
      </c>
    </row>
    <row r="1104" spans="2:7" ht="18" x14ac:dyDescent="0.25">
      <c r="B1104" s="231" t="s">
        <v>485</v>
      </c>
      <c r="C1104" s="231" t="s">
        <v>511</v>
      </c>
      <c r="D1104" s="231">
        <v>2</v>
      </c>
      <c r="E1104" s="231">
        <v>7.12</v>
      </c>
      <c r="F1104" s="231"/>
      <c r="G1104" s="96">
        <v>2</v>
      </c>
    </row>
    <row r="1105" spans="2:7" ht="18" x14ac:dyDescent="0.25">
      <c r="B1105" s="231" t="s">
        <v>487</v>
      </c>
      <c r="C1105" s="231" t="s">
        <v>511</v>
      </c>
      <c r="D1105" s="231">
        <v>9</v>
      </c>
      <c r="E1105" s="231">
        <v>32.04</v>
      </c>
      <c r="F1105" s="231"/>
      <c r="G1105" s="96">
        <v>9</v>
      </c>
    </row>
    <row r="1106" spans="2:7" ht="17.45" customHeight="1" x14ac:dyDescent="0.25">
      <c r="B1106" s="231" t="s">
        <v>488</v>
      </c>
      <c r="C1106" s="231" t="s">
        <v>511</v>
      </c>
      <c r="D1106" s="231"/>
      <c r="E1106" s="231">
        <v>3.47</v>
      </c>
      <c r="F1106" s="231"/>
      <c r="G1106" s="96">
        <v>1</v>
      </c>
    </row>
    <row r="1107" spans="2:7" ht="17.45" customHeight="1" x14ac:dyDescent="0.25">
      <c r="B1107" s="231" t="s">
        <v>474</v>
      </c>
      <c r="C1107" s="231" t="s">
        <v>511</v>
      </c>
      <c r="D1107" s="231"/>
      <c r="E1107" s="231">
        <v>2.06</v>
      </c>
      <c r="F1107" s="231">
        <v>1</v>
      </c>
      <c r="G1107" s="96">
        <v>1</v>
      </c>
    </row>
    <row r="1108" spans="2:7" ht="17.45" customHeight="1" x14ac:dyDescent="0.25">
      <c r="B1108" s="231" t="s">
        <v>481</v>
      </c>
      <c r="C1108" s="231" t="s">
        <v>511</v>
      </c>
      <c r="D1108" s="231"/>
      <c r="E1108" s="231">
        <v>38.729999999999997</v>
      </c>
      <c r="F1108" s="231">
        <v>3</v>
      </c>
      <c r="G1108" s="96">
        <v>3</v>
      </c>
    </row>
    <row r="1109" spans="2:7" ht="17.45" customHeight="1" x14ac:dyDescent="0.25">
      <c r="B1109" s="231" t="s">
        <v>482</v>
      </c>
      <c r="C1109" s="231" t="s">
        <v>511</v>
      </c>
      <c r="D1109" s="231">
        <v>2</v>
      </c>
      <c r="E1109" s="231">
        <v>7.46</v>
      </c>
      <c r="F1109" s="231"/>
      <c r="G1109" s="96">
        <v>2</v>
      </c>
    </row>
    <row r="1110" spans="2:7" ht="18" x14ac:dyDescent="0.25">
      <c r="B1110" s="231" t="s">
        <v>484</v>
      </c>
      <c r="C1110" s="231" t="s">
        <v>511</v>
      </c>
      <c r="D1110" s="231">
        <v>1</v>
      </c>
      <c r="E1110" s="231">
        <v>3.56</v>
      </c>
      <c r="F1110" s="231"/>
      <c r="G1110" s="96">
        <v>1</v>
      </c>
    </row>
    <row r="1111" spans="2:7" ht="18" x14ac:dyDescent="0.25">
      <c r="B1111" s="231" t="s">
        <v>483</v>
      </c>
      <c r="C1111" s="231" t="s">
        <v>511</v>
      </c>
      <c r="D1111" s="231">
        <v>78</v>
      </c>
      <c r="E1111" s="231">
        <v>277.68</v>
      </c>
      <c r="F1111" s="231"/>
      <c r="G1111" s="96">
        <v>78</v>
      </c>
    </row>
    <row r="1112" spans="2:7" ht="17.45" customHeight="1" x14ac:dyDescent="0.25">
      <c r="B1112" s="231" t="s">
        <v>486</v>
      </c>
      <c r="C1112" s="231" t="s">
        <v>510</v>
      </c>
      <c r="D1112" s="231">
        <v>4</v>
      </c>
      <c r="E1112" s="231">
        <v>14.92</v>
      </c>
      <c r="F1112" s="231"/>
      <c r="G1112" s="96">
        <v>4</v>
      </c>
    </row>
    <row r="1113" spans="2:7" ht="17.45" customHeight="1" x14ac:dyDescent="0.25">
      <c r="B1113" s="231" t="s">
        <v>486</v>
      </c>
      <c r="C1113" s="231" t="s">
        <v>511</v>
      </c>
      <c r="D1113" s="231">
        <v>5</v>
      </c>
      <c r="E1113" s="231">
        <v>18.649999999999999</v>
      </c>
      <c r="F1113" s="231"/>
      <c r="G1113" s="96">
        <v>5</v>
      </c>
    </row>
    <row r="1114" spans="2:7" ht="18" x14ac:dyDescent="0.25">
      <c r="B1114" s="231" t="s">
        <v>485</v>
      </c>
      <c r="C1114" s="231" t="s">
        <v>511</v>
      </c>
      <c r="D1114" s="231">
        <v>28</v>
      </c>
      <c r="E1114" s="231">
        <v>99.68</v>
      </c>
      <c r="F1114" s="231"/>
      <c r="G1114" s="96">
        <v>28</v>
      </c>
    </row>
    <row r="1115" spans="2:7" ht="18" x14ac:dyDescent="0.25">
      <c r="B1115" s="231" t="s">
        <v>487</v>
      </c>
      <c r="C1115" s="231" t="s">
        <v>511</v>
      </c>
      <c r="D1115" s="231">
        <v>36</v>
      </c>
      <c r="E1115" s="231">
        <v>128.16</v>
      </c>
      <c r="F1115" s="231"/>
      <c r="G1115" s="96">
        <v>36</v>
      </c>
    </row>
    <row r="1116" spans="2:7" ht="17.45" customHeight="1" x14ac:dyDescent="0.25">
      <c r="B1116" s="231" t="s">
        <v>480</v>
      </c>
      <c r="C1116" s="231" t="s">
        <v>511</v>
      </c>
      <c r="D1116" s="231"/>
      <c r="E1116" s="231">
        <v>384.88</v>
      </c>
      <c r="F1116" s="231">
        <v>34</v>
      </c>
      <c r="G1116" s="96">
        <v>34</v>
      </c>
    </row>
    <row r="1117" spans="2:7" ht="17.45" customHeight="1" x14ac:dyDescent="0.25">
      <c r="B1117" s="231" t="s">
        <v>474</v>
      </c>
      <c r="C1117" s="231" t="s">
        <v>496</v>
      </c>
      <c r="D1117" s="231"/>
      <c r="E1117" s="231">
        <v>1.37</v>
      </c>
      <c r="F1117" s="231">
        <v>1</v>
      </c>
      <c r="G1117" s="96">
        <v>1</v>
      </c>
    </row>
    <row r="1118" spans="2:7" ht="17.45" customHeight="1" x14ac:dyDescent="0.25">
      <c r="B1118" s="231" t="s">
        <v>474</v>
      </c>
      <c r="C1118" s="231" t="s">
        <v>510</v>
      </c>
      <c r="D1118" s="231"/>
      <c r="E1118" s="231">
        <v>18.54</v>
      </c>
      <c r="F1118" s="231">
        <v>9</v>
      </c>
      <c r="G1118" s="96">
        <v>9</v>
      </c>
    </row>
    <row r="1119" spans="2:7" ht="17.45" customHeight="1" x14ac:dyDescent="0.25">
      <c r="B1119" s="231" t="s">
        <v>474</v>
      </c>
      <c r="C1119" s="231" t="s">
        <v>511</v>
      </c>
      <c r="D1119" s="231"/>
      <c r="E1119" s="231">
        <v>893.7</v>
      </c>
      <c r="F1119" s="231">
        <v>434</v>
      </c>
      <c r="G1119" s="96">
        <v>434</v>
      </c>
    </row>
    <row r="1120" spans="2:7" ht="17.45" customHeight="1" x14ac:dyDescent="0.25">
      <c r="B1120" s="231" t="s">
        <v>480</v>
      </c>
      <c r="C1120" s="231" t="s">
        <v>510</v>
      </c>
      <c r="D1120" s="231"/>
      <c r="E1120" s="231">
        <v>11.32</v>
      </c>
      <c r="F1120" s="231">
        <v>1</v>
      </c>
      <c r="G1120" s="96">
        <v>1</v>
      </c>
    </row>
    <row r="1121" spans="2:7" ht="17.45" customHeight="1" x14ac:dyDescent="0.25">
      <c r="B1121" s="231" t="s">
        <v>480</v>
      </c>
      <c r="C1121" s="231" t="s">
        <v>511</v>
      </c>
      <c r="D1121" s="231"/>
      <c r="E1121" s="231">
        <v>197.72</v>
      </c>
      <c r="F1121" s="231">
        <v>18</v>
      </c>
      <c r="G1121" s="96">
        <v>17</v>
      </c>
    </row>
    <row r="1122" spans="2:7" ht="17.45" customHeight="1" x14ac:dyDescent="0.25">
      <c r="B1122" s="231" t="s">
        <v>474</v>
      </c>
      <c r="C1122" s="231" t="s">
        <v>510</v>
      </c>
      <c r="D1122" s="231"/>
      <c r="E1122" s="231">
        <v>9.33</v>
      </c>
      <c r="F1122" s="231">
        <v>7</v>
      </c>
      <c r="G1122" s="96">
        <v>5</v>
      </c>
    </row>
    <row r="1123" spans="2:7" ht="17.45" customHeight="1" x14ac:dyDescent="0.25">
      <c r="B1123" s="231" t="s">
        <v>474</v>
      </c>
      <c r="C1123" s="231" t="s">
        <v>511</v>
      </c>
      <c r="D1123" s="231"/>
      <c r="E1123" s="231">
        <v>826.06</v>
      </c>
      <c r="F1123" s="231">
        <v>402</v>
      </c>
      <c r="G1123" s="96">
        <v>401</v>
      </c>
    </row>
    <row r="1124" spans="2:7" ht="17.45" customHeight="1" x14ac:dyDescent="0.25">
      <c r="B1124" s="231" t="s">
        <v>480</v>
      </c>
      <c r="C1124" s="231" t="s">
        <v>511</v>
      </c>
      <c r="D1124" s="231"/>
      <c r="E1124" s="231">
        <v>316.95999999999998</v>
      </c>
      <c r="F1124" s="231">
        <v>28</v>
      </c>
      <c r="G1124" s="96">
        <v>28</v>
      </c>
    </row>
    <row r="1125" spans="2:7" ht="17.45" customHeight="1" x14ac:dyDescent="0.25">
      <c r="B1125" s="231" t="s">
        <v>474</v>
      </c>
      <c r="C1125" s="231" t="s">
        <v>510</v>
      </c>
      <c r="D1125" s="231"/>
      <c r="E1125" s="231">
        <v>10.37</v>
      </c>
      <c r="F1125" s="231">
        <v>6</v>
      </c>
      <c r="G1125" s="96">
        <v>5</v>
      </c>
    </row>
    <row r="1126" spans="2:7" ht="17.45" customHeight="1" x14ac:dyDescent="0.25">
      <c r="B1126" s="231" t="s">
        <v>474</v>
      </c>
      <c r="C1126" s="231" t="s">
        <v>511</v>
      </c>
      <c r="D1126" s="231"/>
      <c r="E1126" s="231">
        <v>1949.72</v>
      </c>
      <c r="F1126" s="231">
        <v>951</v>
      </c>
      <c r="G1126" s="96">
        <v>946</v>
      </c>
    </row>
    <row r="1127" spans="2:7" ht="17.45" customHeight="1" x14ac:dyDescent="0.25">
      <c r="B1127" s="231" t="s">
        <v>480</v>
      </c>
      <c r="C1127" s="231" t="s">
        <v>511</v>
      </c>
      <c r="D1127" s="231"/>
      <c r="E1127" s="231">
        <v>871.64</v>
      </c>
      <c r="F1127" s="231">
        <v>80</v>
      </c>
      <c r="G1127" s="96">
        <v>77</v>
      </c>
    </row>
    <row r="1128" spans="2:7" ht="17.45" customHeight="1" x14ac:dyDescent="0.25">
      <c r="B1128" s="231" t="s">
        <v>474</v>
      </c>
      <c r="C1128" s="231" t="s">
        <v>511</v>
      </c>
      <c r="D1128" s="231"/>
      <c r="E1128" s="231">
        <v>113.3</v>
      </c>
      <c r="F1128" s="231">
        <v>55</v>
      </c>
      <c r="G1128" s="96">
        <v>55</v>
      </c>
    </row>
    <row r="1129" spans="2:7" ht="17.45" customHeight="1" x14ac:dyDescent="0.25">
      <c r="B1129" s="231" t="s">
        <v>480</v>
      </c>
      <c r="C1129" s="231" t="s">
        <v>511</v>
      </c>
      <c r="D1129" s="231"/>
      <c r="E1129" s="231">
        <v>90.56</v>
      </c>
      <c r="F1129" s="231">
        <v>8</v>
      </c>
      <c r="G1129" s="96">
        <v>8</v>
      </c>
    </row>
    <row r="1130" spans="2:7" ht="17.45" customHeight="1" x14ac:dyDescent="0.25">
      <c r="B1130" s="231" t="s">
        <v>474</v>
      </c>
      <c r="C1130" s="231" t="s">
        <v>510</v>
      </c>
      <c r="D1130" s="231"/>
      <c r="E1130" s="231">
        <v>58.16</v>
      </c>
      <c r="F1130" s="231">
        <v>29</v>
      </c>
      <c r="G1130" s="96">
        <v>28</v>
      </c>
    </row>
    <row r="1131" spans="2:7" ht="17.45" customHeight="1" x14ac:dyDescent="0.25">
      <c r="B1131" s="231" t="s">
        <v>474</v>
      </c>
      <c r="C1131" s="231" t="s">
        <v>511</v>
      </c>
      <c r="D1131" s="231"/>
      <c r="E1131" s="231">
        <v>5419.32</v>
      </c>
      <c r="F1131" s="231">
        <v>2637</v>
      </c>
      <c r="G1131" s="96">
        <v>2632</v>
      </c>
    </row>
    <row r="1132" spans="2:7" ht="17.45" customHeight="1" x14ac:dyDescent="0.25">
      <c r="B1132" s="231" t="s">
        <v>480</v>
      </c>
      <c r="C1132" s="231" t="s">
        <v>510</v>
      </c>
      <c r="D1132" s="231"/>
      <c r="E1132" s="231">
        <v>22.64</v>
      </c>
      <c r="F1132" s="231">
        <v>2</v>
      </c>
      <c r="G1132" s="96">
        <v>2</v>
      </c>
    </row>
    <row r="1133" spans="2:7" ht="17.45" customHeight="1" x14ac:dyDescent="0.25">
      <c r="B1133" s="231" t="s">
        <v>480</v>
      </c>
      <c r="C1133" s="231" t="s">
        <v>511</v>
      </c>
      <c r="D1133" s="231"/>
      <c r="E1133" s="231">
        <v>1993.83</v>
      </c>
      <c r="F1133" s="231">
        <v>178</v>
      </c>
      <c r="G1133" s="96">
        <v>176</v>
      </c>
    </row>
    <row r="1134" spans="2:7" ht="17.45" customHeight="1" x14ac:dyDescent="0.25">
      <c r="B1134" s="231" t="s">
        <v>474</v>
      </c>
      <c r="C1134" s="231" t="s">
        <v>510</v>
      </c>
      <c r="D1134" s="231"/>
      <c r="E1134" s="231">
        <v>2.4700000000000002</v>
      </c>
      <c r="F1134" s="231">
        <v>4</v>
      </c>
      <c r="G1134" s="96">
        <v>1</v>
      </c>
    </row>
    <row r="1135" spans="2:7" ht="17.45" customHeight="1" x14ac:dyDescent="0.25">
      <c r="B1135" s="231" t="s">
        <v>474</v>
      </c>
      <c r="C1135" s="231" t="s">
        <v>511</v>
      </c>
      <c r="D1135" s="231"/>
      <c r="E1135" s="231">
        <v>1244.72</v>
      </c>
      <c r="F1135" s="231">
        <v>606</v>
      </c>
      <c r="G1135" s="96">
        <v>604</v>
      </c>
    </row>
    <row r="1136" spans="2:7" ht="17.45" customHeight="1" x14ac:dyDescent="0.25">
      <c r="B1136" s="231" t="s">
        <v>480</v>
      </c>
      <c r="C1136" s="231" t="s">
        <v>511</v>
      </c>
      <c r="D1136" s="231"/>
      <c r="E1136" s="231">
        <v>441.48</v>
      </c>
      <c r="F1136" s="231">
        <v>39</v>
      </c>
      <c r="G1136" s="96">
        <v>39</v>
      </c>
    </row>
    <row r="1137" spans="2:7" ht="17.45" customHeight="1" x14ac:dyDescent="0.25">
      <c r="B1137" s="231" t="s">
        <v>474</v>
      </c>
      <c r="C1137" s="231" t="s">
        <v>511</v>
      </c>
      <c r="D1137" s="231"/>
      <c r="E1137" s="231">
        <v>4.12</v>
      </c>
      <c r="F1137" s="231">
        <v>2</v>
      </c>
      <c r="G1137" s="96">
        <v>2</v>
      </c>
    </row>
    <row r="1138" spans="2:7" ht="17.45" customHeight="1" x14ac:dyDescent="0.25">
      <c r="B1138" s="231" t="s">
        <v>474</v>
      </c>
      <c r="C1138" s="231" t="s">
        <v>511</v>
      </c>
      <c r="D1138" s="231"/>
      <c r="E1138" s="231">
        <v>30.9</v>
      </c>
      <c r="F1138" s="231">
        <v>15</v>
      </c>
      <c r="G1138" s="96">
        <v>15</v>
      </c>
    </row>
    <row r="1139" spans="2:7" ht="17.45" customHeight="1" x14ac:dyDescent="0.25">
      <c r="B1139" s="231" t="s">
        <v>480</v>
      </c>
      <c r="C1139" s="231" t="s">
        <v>511</v>
      </c>
      <c r="D1139" s="231"/>
      <c r="E1139" s="231">
        <v>79.239999999999995</v>
      </c>
      <c r="F1139" s="231">
        <v>7</v>
      </c>
      <c r="G1139" s="96">
        <v>7</v>
      </c>
    </row>
    <row r="1140" spans="2:7" ht="17.45" customHeight="1" x14ac:dyDescent="0.25">
      <c r="B1140" s="231" t="s">
        <v>474</v>
      </c>
      <c r="C1140" s="231" t="s">
        <v>511</v>
      </c>
      <c r="D1140" s="231"/>
      <c r="E1140" s="231">
        <v>4.12</v>
      </c>
      <c r="F1140" s="231">
        <v>2</v>
      </c>
      <c r="G1140" s="96">
        <v>2</v>
      </c>
    </row>
    <row r="1141" spans="2:7" ht="17.45" customHeight="1" x14ac:dyDescent="0.25">
      <c r="B1141" s="231" t="s">
        <v>480</v>
      </c>
      <c r="C1141" s="231" t="s">
        <v>511</v>
      </c>
      <c r="D1141" s="231"/>
      <c r="E1141" s="231">
        <v>22.64</v>
      </c>
      <c r="F1141" s="231">
        <v>2</v>
      </c>
      <c r="G1141" s="96">
        <v>2</v>
      </c>
    </row>
    <row r="1142" spans="2:7" ht="17.45" customHeight="1" x14ac:dyDescent="0.25">
      <c r="B1142" s="231" t="s">
        <v>474</v>
      </c>
      <c r="C1142" s="231" t="s">
        <v>510</v>
      </c>
      <c r="D1142" s="231"/>
      <c r="E1142" s="231">
        <v>11.95</v>
      </c>
      <c r="F1142" s="231">
        <v>8</v>
      </c>
      <c r="G1142" s="96">
        <v>6</v>
      </c>
    </row>
    <row r="1143" spans="2:7" ht="17.45" customHeight="1" x14ac:dyDescent="0.25">
      <c r="B1143" s="231" t="s">
        <v>474</v>
      </c>
      <c r="C1143" s="231" t="s">
        <v>511</v>
      </c>
      <c r="D1143" s="231"/>
      <c r="E1143" s="231">
        <v>20.6</v>
      </c>
      <c r="F1143" s="231">
        <v>10</v>
      </c>
      <c r="G1143" s="96">
        <v>10</v>
      </c>
    </row>
    <row r="1144" spans="2:7" ht="17.45" customHeight="1" x14ac:dyDescent="0.25">
      <c r="B1144" s="231" t="s">
        <v>480</v>
      </c>
      <c r="C1144" s="231" t="s">
        <v>511</v>
      </c>
      <c r="D1144" s="231"/>
      <c r="E1144" s="231">
        <v>113.2</v>
      </c>
      <c r="F1144" s="231">
        <v>10</v>
      </c>
      <c r="G1144" s="96">
        <v>10</v>
      </c>
    </row>
    <row r="1145" spans="2:7" ht="17.45" customHeight="1" x14ac:dyDescent="0.25">
      <c r="B1145" s="231" t="s">
        <v>474</v>
      </c>
      <c r="C1145" s="231" t="s">
        <v>511</v>
      </c>
      <c r="D1145" s="231"/>
      <c r="E1145" s="231">
        <v>0</v>
      </c>
      <c r="F1145" s="231">
        <v>0</v>
      </c>
      <c r="G1145" s="96">
        <v>0</v>
      </c>
    </row>
    <row r="1146" spans="2:7" ht="17.45" customHeight="1" x14ac:dyDescent="0.25">
      <c r="B1146" s="231" t="s">
        <v>480</v>
      </c>
      <c r="C1146" s="231" t="s">
        <v>511</v>
      </c>
      <c r="D1146" s="231"/>
      <c r="E1146" s="231">
        <v>33.96</v>
      </c>
      <c r="F1146" s="231">
        <v>3</v>
      </c>
      <c r="G1146" s="96">
        <v>3</v>
      </c>
    </row>
    <row r="1147" spans="2:7" ht="17.45" customHeight="1" x14ac:dyDescent="0.25">
      <c r="B1147" s="231" t="s">
        <v>474</v>
      </c>
      <c r="C1147" s="231" t="s">
        <v>511</v>
      </c>
      <c r="D1147" s="231"/>
      <c r="E1147" s="231">
        <v>0</v>
      </c>
      <c r="F1147" s="231">
        <v>0</v>
      </c>
      <c r="G1147" s="96">
        <v>0</v>
      </c>
    </row>
    <row r="1148" spans="2:7" ht="17.45" customHeight="1" x14ac:dyDescent="0.25">
      <c r="B1148" s="231" t="s">
        <v>474</v>
      </c>
      <c r="C1148" s="231" t="s">
        <v>511</v>
      </c>
      <c r="D1148" s="231"/>
      <c r="E1148" s="231">
        <v>0</v>
      </c>
      <c r="F1148" s="231">
        <v>0</v>
      </c>
      <c r="G1148" s="96">
        <v>0</v>
      </c>
    </row>
    <row r="1149" spans="2:7" ht="17.45" customHeight="1" x14ac:dyDescent="0.25">
      <c r="B1149" s="231" t="s">
        <v>474</v>
      </c>
      <c r="C1149" s="231" t="s">
        <v>512</v>
      </c>
      <c r="D1149" s="231"/>
      <c r="E1149" s="231">
        <v>35.020000000000003</v>
      </c>
      <c r="F1149" s="231">
        <v>17</v>
      </c>
      <c r="G1149" s="96">
        <v>17</v>
      </c>
    </row>
    <row r="1150" spans="2:7" ht="17.45" customHeight="1" x14ac:dyDescent="0.25">
      <c r="B1150" s="231" t="s">
        <v>474</v>
      </c>
      <c r="C1150" s="231" t="s">
        <v>511</v>
      </c>
      <c r="D1150" s="231"/>
      <c r="E1150" s="231">
        <v>2.06</v>
      </c>
      <c r="F1150" s="231">
        <v>1</v>
      </c>
      <c r="G1150" s="96">
        <v>1</v>
      </c>
    </row>
    <row r="1151" spans="2:7" ht="17.45" customHeight="1" x14ac:dyDescent="0.25">
      <c r="B1151" s="231" t="s">
        <v>474</v>
      </c>
      <c r="C1151" s="231" t="s">
        <v>512</v>
      </c>
      <c r="D1151" s="231"/>
      <c r="E1151" s="231">
        <v>451.81</v>
      </c>
      <c r="F1151" s="231">
        <v>229</v>
      </c>
      <c r="G1151" s="96">
        <v>219</v>
      </c>
    </row>
    <row r="1152" spans="2:7" ht="17.45" customHeight="1" x14ac:dyDescent="0.25">
      <c r="B1152" s="231" t="s">
        <v>477</v>
      </c>
      <c r="C1152" s="231" t="s">
        <v>512</v>
      </c>
      <c r="D1152" s="231"/>
      <c r="E1152" s="231">
        <v>0</v>
      </c>
      <c r="F1152" s="231">
        <v>0</v>
      </c>
      <c r="G1152" s="96">
        <v>0</v>
      </c>
    </row>
    <row r="1153" spans="2:7" ht="17.45" customHeight="1" x14ac:dyDescent="0.25">
      <c r="B1153" s="231" t="s">
        <v>478</v>
      </c>
      <c r="C1153" s="231" t="s">
        <v>512</v>
      </c>
      <c r="D1153" s="231">
        <v>0</v>
      </c>
      <c r="E1153" s="231">
        <v>0</v>
      </c>
      <c r="F1153" s="231"/>
      <c r="G1153" s="96">
        <v>0</v>
      </c>
    </row>
    <row r="1154" spans="2:7" ht="17.45" customHeight="1" x14ac:dyDescent="0.25">
      <c r="B1154" s="231" t="s">
        <v>474</v>
      </c>
      <c r="C1154" s="231" t="s">
        <v>511</v>
      </c>
      <c r="D1154" s="231"/>
      <c r="E1154" s="231">
        <v>4.47</v>
      </c>
      <c r="F1154" s="231">
        <v>4</v>
      </c>
      <c r="G1154" s="96">
        <v>2</v>
      </c>
    </row>
    <row r="1155" spans="2:7" ht="17.45" customHeight="1" x14ac:dyDescent="0.25">
      <c r="B1155" s="231" t="s">
        <v>474</v>
      </c>
      <c r="C1155" s="231" t="s">
        <v>512</v>
      </c>
      <c r="D1155" s="231"/>
      <c r="E1155" s="231">
        <v>666.37</v>
      </c>
      <c r="F1155" s="231">
        <v>326</v>
      </c>
      <c r="G1155" s="96">
        <v>323</v>
      </c>
    </row>
    <row r="1156" spans="2:7" ht="17.45" customHeight="1" x14ac:dyDescent="0.25">
      <c r="B1156" s="231" t="s">
        <v>480</v>
      </c>
      <c r="C1156" s="231" t="s">
        <v>512</v>
      </c>
      <c r="D1156" s="231"/>
      <c r="E1156" s="231">
        <v>22.64</v>
      </c>
      <c r="F1156" s="231">
        <v>2</v>
      </c>
      <c r="G1156" s="96">
        <v>2</v>
      </c>
    </row>
    <row r="1157" spans="2:7" ht="17.45" customHeight="1" x14ac:dyDescent="0.25">
      <c r="B1157" s="231" t="s">
        <v>474</v>
      </c>
      <c r="C1157" s="231" t="s">
        <v>511</v>
      </c>
      <c r="D1157" s="231"/>
      <c r="E1157" s="231">
        <v>4.12</v>
      </c>
      <c r="F1157" s="231">
        <v>2</v>
      </c>
      <c r="G1157" s="96">
        <v>2</v>
      </c>
    </row>
    <row r="1158" spans="2:7" ht="17.45" customHeight="1" x14ac:dyDescent="0.25">
      <c r="B1158" s="231" t="s">
        <v>474</v>
      </c>
      <c r="C1158" s="231" t="s">
        <v>512</v>
      </c>
      <c r="D1158" s="231"/>
      <c r="E1158" s="231">
        <v>226.6</v>
      </c>
      <c r="F1158" s="231">
        <v>110</v>
      </c>
      <c r="G1158" s="96">
        <v>110</v>
      </c>
    </row>
    <row r="1159" spans="2:7" ht="17.45" customHeight="1" x14ac:dyDescent="0.25">
      <c r="B1159" s="231" t="s">
        <v>480</v>
      </c>
      <c r="C1159" s="231" t="s">
        <v>511</v>
      </c>
      <c r="D1159" s="231"/>
      <c r="E1159" s="231">
        <v>11.32</v>
      </c>
      <c r="F1159" s="231">
        <v>1</v>
      </c>
      <c r="G1159" s="96">
        <v>1</v>
      </c>
    </row>
    <row r="1160" spans="2:7" ht="17.45" customHeight="1" x14ac:dyDescent="0.25">
      <c r="B1160" s="231" t="s">
        <v>480</v>
      </c>
      <c r="C1160" s="231" t="s">
        <v>512</v>
      </c>
      <c r="D1160" s="231"/>
      <c r="E1160" s="231">
        <v>237.72</v>
      </c>
      <c r="F1160" s="231">
        <v>21</v>
      </c>
      <c r="G1160" s="96">
        <v>21</v>
      </c>
    </row>
    <row r="1161" spans="2:7" ht="17.45" customHeight="1" x14ac:dyDescent="0.25">
      <c r="B1161" s="231" t="s">
        <v>474</v>
      </c>
      <c r="C1161" s="231" t="s">
        <v>512</v>
      </c>
      <c r="D1161" s="231"/>
      <c r="E1161" s="231">
        <v>37.08</v>
      </c>
      <c r="F1161" s="231">
        <v>18</v>
      </c>
      <c r="G1161" s="96">
        <v>18</v>
      </c>
    </row>
    <row r="1162" spans="2:7" ht="17.45" customHeight="1" x14ac:dyDescent="0.25">
      <c r="B1162" s="231" t="s">
        <v>474</v>
      </c>
      <c r="C1162" s="231" t="s">
        <v>489</v>
      </c>
      <c r="D1162" s="231"/>
      <c r="E1162" s="231">
        <v>-0.27</v>
      </c>
      <c r="F1162" s="231">
        <v>-1</v>
      </c>
      <c r="G1162" s="96">
        <v>0</v>
      </c>
    </row>
    <row r="1163" spans="2:7" ht="17.45" customHeight="1" x14ac:dyDescent="0.25">
      <c r="B1163" s="231" t="s">
        <v>474</v>
      </c>
      <c r="C1163" s="231" t="s">
        <v>490</v>
      </c>
      <c r="D1163" s="231"/>
      <c r="E1163" s="231">
        <v>2.06</v>
      </c>
      <c r="F1163" s="231">
        <v>1</v>
      </c>
      <c r="G1163" s="96">
        <v>1</v>
      </c>
    </row>
    <row r="1164" spans="2:7" ht="17.45" customHeight="1" x14ac:dyDescent="0.25">
      <c r="B1164" s="231" t="s">
        <v>474</v>
      </c>
      <c r="C1164" s="231" t="s">
        <v>491</v>
      </c>
      <c r="D1164" s="231"/>
      <c r="E1164" s="231">
        <v>2.06</v>
      </c>
      <c r="F1164" s="231">
        <v>1</v>
      </c>
      <c r="G1164" s="96">
        <v>1</v>
      </c>
    </row>
    <row r="1165" spans="2:7" ht="17.45" customHeight="1" x14ac:dyDescent="0.25">
      <c r="B1165" s="231" t="s">
        <v>474</v>
      </c>
      <c r="C1165" s="231" t="s">
        <v>479</v>
      </c>
      <c r="D1165" s="231"/>
      <c r="E1165" s="231">
        <v>2.06</v>
      </c>
      <c r="F1165" s="231">
        <v>1</v>
      </c>
      <c r="G1165" s="96">
        <v>1</v>
      </c>
    </row>
    <row r="1166" spans="2:7" ht="17.45" customHeight="1" x14ac:dyDescent="0.25">
      <c r="B1166" s="231" t="s">
        <v>474</v>
      </c>
      <c r="C1166" s="231" t="s">
        <v>476</v>
      </c>
      <c r="D1166" s="231"/>
      <c r="E1166" s="231">
        <v>2.06</v>
      </c>
      <c r="F1166" s="231">
        <v>1</v>
      </c>
      <c r="G1166" s="96">
        <v>1</v>
      </c>
    </row>
    <row r="1167" spans="2:7" ht="17.45" customHeight="1" x14ac:dyDescent="0.25">
      <c r="B1167" s="231" t="s">
        <v>474</v>
      </c>
      <c r="C1167" s="231" t="s">
        <v>475</v>
      </c>
      <c r="D1167" s="231"/>
      <c r="E1167" s="231">
        <v>2.06</v>
      </c>
      <c r="F1167" s="231">
        <v>1</v>
      </c>
      <c r="G1167" s="96">
        <v>1</v>
      </c>
    </row>
    <row r="1168" spans="2:7" ht="17.45" customHeight="1" x14ac:dyDescent="0.25">
      <c r="B1168" s="231" t="s">
        <v>474</v>
      </c>
      <c r="C1168" s="231" t="s">
        <v>492</v>
      </c>
      <c r="D1168" s="231"/>
      <c r="E1168" s="231">
        <v>2.06</v>
      </c>
      <c r="F1168" s="231">
        <v>1</v>
      </c>
      <c r="G1168" s="96">
        <v>1</v>
      </c>
    </row>
    <row r="1169" spans="2:7" ht="17.45" customHeight="1" x14ac:dyDescent="0.25">
      <c r="B1169" s="231" t="s">
        <v>474</v>
      </c>
      <c r="C1169" s="231" t="s">
        <v>493</v>
      </c>
      <c r="D1169" s="231"/>
      <c r="E1169" s="231">
        <v>2.06</v>
      </c>
      <c r="F1169" s="231">
        <v>1</v>
      </c>
      <c r="G1169" s="96">
        <v>1</v>
      </c>
    </row>
    <row r="1170" spans="2:7" ht="17.45" customHeight="1" x14ac:dyDescent="0.25">
      <c r="B1170" s="231" t="s">
        <v>474</v>
      </c>
      <c r="C1170" s="231" t="s">
        <v>494</v>
      </c>
      <c r="D1170" s="231"/>
      <c r="E1170" s="231">
        <v>2.06</v>
      </c>
      <c r="F1170" s="231">
        <v>1</v>
      </c>
      <c r="G1170" s="96">
        <v>1</v>
      </c>
    </row>
    <row r="1171" spans="2:7" ht="17.45" customHeight="1" x14ac:dyDescent="0.25">
      <c r="B1171" s="231" t="s">
        <v>474</v>
      </c>
      <c r="C1171" s="231" t="s">
        <v>495</v>
      </c>
      <c r="D1171" s="231"/>
      <c r="E1171" s="231">
        <v>2.06</v>
      </c>
      <c r="F1171" s="231">
        <v>1</v>
      </c>
      <c r="G1171" s="96">
        <v>1</v>
      </c>
    </row>
    <row r="1172" spans="2:7" ht="17.45" customHeight="1" x14ac:dyDescent="0.25">
      <c r="B1172" s="231" t="s">
        <v>474</v>
      </c>
      <c r="C1172" s="231" t="s">
        <v>496</v>
      </c>
      <c r="D1172" s="231"/>
      <c r="E1172" s="231">
        <v>2.06</v>
      </c>
      <c r="F1172" s="231">
        <v>1</v>
      </c>
      <c r="G1172" s="96">
        <v>1</v>
      </c>
    </row>
    <row r="1173" spans="2:7" ht="17.45" customHeight="1" x14ac:dyDescent="0.25">
      <c r="B1173" s="231" t="s">
        <v>474</v>
      </c>
      <c r="C1173" s="231" t="s">
        <v>510</v>
      </c>
      <c r="D1173" s="231"/>
      <c r="E1173" s="231">
        <v>2.06</v>
      </c>
      <c r="F1173" s="231">
        <v>1</v>
      </c>
      <c r="G1173" s="96">
        <v>1</v>
      </c>
    </row>
    <row r="1174" spans="2:7" ht="17.45" customHeight="1" x14ac:dyDescent="0.25">
      <c r="B1174" s="231" t="s">
        <v>474</v>
      </c>
      <c r="C1174" s="231" t="s">
        <v>511</v>
      </c>
      <c r="D1174" s="231"/>
      <c r="E1174" s="231">
        <v>4.12</v>
      </c>
      <c r="F1174" s="231">
        <v>2</v>
      </c>
      <c r="G1174" s="96">
        <v>2</v>
      </c>
    </row>
    <row r="1175" spans="2:7" ht="17.45" customHeight="1" x14ac:dyDescent="0.25">
      <c r="B1175" s="231" t="s">
        <v>474</v>
      </c>
      <c r="C1175" s="231" t="s">
        <v>512</v>
      </c>
      <c r="D1175" s="231"/>
      <c r="E1175" s="231">
        <v>183.34</v>
      </c>
      <c r="F1175" s="231">
        <v>89</v>
      </c>
      <c r="G1175" s="96">
        <v>89</v>
      </c>
    </row>
    <row r="1176" spans="2:7" ht="17.45" customHeight="1" x14ac:dyDescent="0.25">
      <c r="B1176" s="231" t="s">
        <v>474</v>
      </c>
      <c r="C1176" s="231" t="s">
        <v>511</v>
      </c>
      <c r="D1176" s="231"/>
      <c r="E1176" s="231">
        <v>2.82</v>
      </c>
      <c r="F1176" s="231">
        <v>3</v>
      </c>
      <c r="G1176" s="96">
        <v>1</v>
      </c>
    </row>
    <row r="1177" spans="2:7" ht="17.45" customHeight="1" x14ac:dyDescent="0.25">
      <c r="B1177" s="231" t="s">
        <v>474</v>
      </c>
      <c r="C1177" s="231" t="s">
        <v>512</v>
      </c>
      <c r="D1177" s="231"/>
      <c r="E1177" s="231">
        <v>1389.26</v>
      </c>
      <c r="F1177" s="231">
        <v>679</v>
      </c>
      <c r="G1177" s="96">
        <v>674</v>
      </c>
    </row>
    <row r="1178" spans="2:7" ht="17.45" customHeight="1" x14ac:dyDescent="0.25">
      <c r="B1178" s="231" t="s">
        <v>474</v>
      </c>
      <c r="C1178" s="231" t="s">
        <v>512</v>
      </c>
      <c r="D1178" s="231"/>
      <c r="E1178" s="231">
        <v>2.06</v>
      </c>
      <c r="F1178" s="231">
        <v>1</v>
      </c>
      <c r="G1178" s="96">
        <v>1</v>
      </c>
    </row>
    <row r="1179" spans="2:7" ht="17.45" customHeight="1" x14ac:dyDescent="0.25">
      <c r="B1179" s="231" t="s">
        <v>474</v>
      </c>
      <c r="C1179" s="231" t="s">
        <v>512</v>
      </c>
      <c r="D1179" s="231"/>
      <c r="E1179" s="231">
        <v>2.06</v>
      </c>
      <c r="F1179" s="231">
        <v>1</v>
      </c>
      <c r="G1179" s="96">
        <v>1</v>
      </c>
    </row>
    <row r="1180" spans="2:7" ht="17.45" customHeight="1" x14ac:dyDescent="0.25">
      <c r="B1180" s="231" t="s">
        <v>480</v>
      </c>
      <c r="C1180" s="231" t="s">
        <v>512</v>
      </c>
      <c r="D1180" s="231"/>
      <c r="E1180" s="231">
        <v>11.32</v>
      </c>
      <c r="F1180" s="231">
        <v>1</v>
      </c>
      <c r="G1180" s="96">
        <v>1</v>
      </c>
    </row>
    <row r="1181" spans="2:7" ht="17.45" customHeight="1" x14ac:dyDescent="0.25">
      <c r="B1181" s="231" t="s">
        <v>478</v>
      </c>
      <c r="C1181" s="231" t="s">
        <v>512</v>
      </c>
      <c r="D1181" s="231">
        <v>4</v>
      </c>
      <c r="E1181" s="231">
        <v>13.88</v>
      </c>
      <c r="F1181" s="231"/>
      <c r="G1181" s="96">
        <v>4</v>
      </c>
    </row>
    <row r="1182" spans="2:7" ht="17.45" customHeight="1" x14ac:dyDescent="0.25">
      <c r="B1182" s="231" t="s">
        <v>480</v>
      </c>
      <c r="C1182" s="231" t="s">
        <v>512</v>
      </c>
      <c r="D1182" s="231"/>
      <c r="E1182" s="231">
        <v>45.28</v>
      </c>
      <c r="F1182" s="231">
        <v>4</v>
      </c>
      <c r="G1182" s="96">
        <v>4</v>
      </c>
    </row>
    <row r="1183" spans="2:7" ht="17.45" customHeight="1" x14ac:dyDescent="0.25">
      <c r="B1183" s="231" t="s">
        <v>477</v>
      </c>
      <c r="C1183" s="231" t="s">
        <v>512</v>
      </c>
      <c r="D1183" s="231"/>
      <c r="E1183" s="231">
        <v>140.66</v>
      </c>
      <c r="F1183" s="231">
        <v>13</v>
      </c>
      <c r="G1183" s="96">
        <v>13</v>
      </c>
    </row>
    <row r="1184" spans="2:7" ht="17.45" customHeight="1" x14ac:dyDescent="0.25">
      <c r="B1184" s="231" t="s">
        <v>481</v>
      </c>
      <c r="C1184" s="231" t="s">
        <v>512</v>
      </c>
      <c r="D1184" s="231"/>
      <c r="E1184" s="231">
        <v>426.03</v>
      </c>
      <c r="F1184" s="231">
        <v>33</v>
      </c>
      <c r="G1184" s="96">
        <v>33</v>
      </c>
    </row>
    <row r="1185" spans="2:7" ht="17.45" customHeight="1" x14ac:dyDescent="0.25">
      <c r="B1185" s="231" t="s">
        <v>478</v>
      </c>
      <c r="C1185" s="231" t="s">
        <v>512</v>
      </c>
      <c r="D1185" s="231">
        <v>6</v>
      </c>
      <c r="E1185" s="231">
        <v>20.82</v>
      </c>
      <c r="F1185" s="231"/>
      <c r="G1185" s="96">
        <v>6</v>
      </c>
    </row>
    <row r="1186" spans="2:7" ht="17.45" customHeight="1" x14ac:dyDescent="0.25">
      <c r="B1186" s="231" t="s">
        <v>482</v>
      </c>
      <c r="C1186" s="231" t="s">
        <v>512</v>
      </c>
      <c r="D1186" s="231">
        <v>33</v>
      </c>
      <c r="E1186" s="231">
        <v>123.09</v>
      </c>
      <c r="F1186" s="231"/>
      <c r="G1186" s="96">
        <v>33</v>
      </c>
    </row>
    <row r="1187" spans="2:7" ht="18" x14ac:dyDescent="0.25">
      <c r="B1187" s="231" t="s">
        <v>483</v>
      </c>
      <c r="C1187" s="231" t="s">
        <v>512</v>
      </c>
      <c r="D1187" s="231">
        <v>7</v>
      </c>
      <c r="E1187" s="231">
        <v>24.92</v>
      </c>
      <c r="F1187" s="231"/>
      <c r="G1187" s="96">
        <v>7</v>
      </c>
    </row>
    <row r="1188" spans="2:7" ht="17.45" customHeight="1" x14ac:dyDescent="0.25">
      <c r="B1188" s="231" t="s">
        <v>477</v>
      </c>
      <c r="C1188" s="231" t="s">
        <v>512</v>
      </c>
      <c r="D1188" s="231"/>
      <c r="E1188" s="231">
        <v>789.86</v>
      </c>
      <c r="F1188" s="231">
        <v>73</v>
      </c>
      <c r="G1188" s="96">
        <v>73</v>
      </c>
    </row>
    <row r="1189" spans="2:7" ht="17.45" customHeight="1" x14ac:dyDescent="0.25">
      <c r="B1189" s="231" t="s">
        <v>481</v>
      </c>
      <c r="C1189" s="231" t="s">
        <v>512</v>
      </c>
      <c r="D1189" s="231"/>
      <c r="E1189" s="231">
        <v>2130.15</v>
      </c>
      <c r="F1189" s="231">
        <v>165</v>
      </c>
      <c r="G1189" s="96">
        <v>165</v>
      </c>
    </row>
    <row r="1190" spans="2:7" ht="17.45" customHeight="1" x14ac:dyDescent="0.25">
      <c r="B1190" s="231" t="s">
        <v>478</v>
      </c>
      <c r="C1190" s="231" t="s">
        <v>512</v>
      </c>
      <c r="D1190" s="231">
        <v>15</v>
      </c>
      <c r="E1190" s="231">
        <v>52.05</v>
      </c>
      <c r="F1190" s="231"/>
      <c r="G1190" s="96">
        <v>15</v>
      </c>
    </row>
    <row r="1191" spans="2:7" ht="17.45" customHeight="1" x14ac:dyDescent="0.25">
      <c r="B1191" s="231" t="s">
        <v>482</v>
      </c>
      <c r="C1191" s="231" t="s">
        <v>512</v>
      </c>
      <c r="D1191" s="231">
        <v>78</v>
      </c>
      <c r="E1191" s="231">
        <v>290.94</v>
      </c>
      <c r="F1191" s="231"/>
      <c r="G1191" s="96">
        <v>78</v>
      </c>
    </row>
    <row r="1192" spans="2:7" ht="18" x14ac:dyDescent="0.25">
      <c r="B1192" s="231" t="s">
        <v>484</v>
      </c>
      <c r="C1192" s="231" t="s">
        <v>512</v>
      </c>
      <c r="D1192" s="231">
        <v>126</v>
      </c>
      <c r="E1192" s="231">
        <v>448.56</v>
      </c>
      <c r="F1192" s="231"/>
      <c r="G1192" s="96">
        <v>126</v>
      </c>
    </row>
    <row r="1193" spans="2:7" ht="18" x14ac:dyDescent="0.25">
      <c r="B1193" s="231" t="s">
        <v>483</v>
      </c>
      <c r="C1193" s="231" t="s">
        <v>512</v>
      </c>
      <c r="D1193" s="231">
        <v>19</v>
      </c>
      <c r="E1193" s="231">
        <v>67.64</v>
      </c>
      <c r="F1193" s="231"/>
      <c r="G1193" s="96">
        <v>19</v>
      </c>
    </row>
    <row r="1194" spans="2:7" ht="17.45" customHeight="1" x14ac:dyDescent="0.25">
      <c r="B1194" s="231" t="s">
        <v>477</v>
      </c>
      <c r="C1194" s="231" t="s">
        <v>512</v>
      </c>
      <c r="D1194" s="231"/>
      <c r="E1194" s="231">
        <v>432.8</v>
      </c>
      <c r="F1194" s="231">
        <v>40</v>
      </c>
      <c r="G1194" s="96">
        <v>40</v>
      </c>
    </row>
    <row r="1195" spans="2:7" ht="17.45" customHeight="1" x14ac:dyDescent="0.25">
      <c r="B1195" s="231" t="s">
        <v>481</v>
      </c>
      <c r="C1195" s="231" t="s">
        <v>512</v>
      </c>
      <c r="D1195" s="231"/>
      <c r="E1195" s="231">
        <v>335.66</v>
      </c>
      <c r="F1195" s="231">
        <v>26</v>
      </c>
      <c r="G1195" s="96">
        <v>26</v>
      </c>
    </row>
    <row r="1196" spans="2:7" ht="17.45" customHeight="1" x14ac:dyDescent="0.25">
      <c r="B1196" s="231" t="s">
        <v>478</v>
      </c>
      <c r="C1196" s="231" t="s">
        <v>512</v>
      </c>
      <c r="D1196" s="231">
        <v>5</v>
      </c>
      <c r="E1196" s="231">
        <v>17.350000000000001</v>
      </c>
      <c r="F1196" s="231"/>
      <c r="G1196" s="96">
        <v>5</v>
      </c>
    </row>
    <row r="1197" spans="2:7" ht="17.45" customHeight="1" x14ac:dyDescent="0.25">
      <c r="B1197" s="231" t="s">
        <v>482</v>
      </c>
      <c r="C1197" s="231" t="s">
        <v>512</v>
      </c>
      <c r="D1197" s="231">
        <v>30</v>
      </c>
      <c r="E1197" s="231">
        <v>111.9</v>
      </c>
      <c r="F1197" s="231"/>
      <c r="G1197" s="96">
        <v>30</v>
      </c>
    </row>
    <row r="1198" spans="2:7" ht="18" x14ac:dyDescent="0.25">
      <c r="B1198" s="231" t="s">
        <v>484</v>
      </c>
      <c r="C1198" s="231" t="s">
        <v>512</v>
      </c>
      <c r="D1198" s="231">
        <v>26</v>
      </c>
      <c r="E1198" s="231">
        <v>92.56</v>
      </c>
      <c r="F1198" s="231"/>
      <c r="G1198" s="96">
        <v>26</v>
      </c>
    </row>
    <row r="1199" spans="2:7" ht="17.45" customHeight="1" x14ac:dyDescent="0.25">
      <c r="B1199" s="231" t="s">
        <v>477</v>
      </c>
      <c r="C1199" s="231" t="s">
        <v>511</v>
      </c>
      <c r="D1199" s="231"/>
      <c r="E1199" s="231">
        <v>0</v>
      </c>
      <c r="F1199" s="231">
        <v>0</v>
      </c>
      <c r="G1199" s="96">
        <v>0</v>
      </c>
    </row>
    <row r="1200" spans="2:7" ht="17.45" customHeight="1" x14ac:dyDescent="0.25">
      <c r="B1200" s="231" t="s">
        <v>477</v>
      </c>
      <c r="C1200" s="231" t="s">
        <v>512</v>
      </c>
      <c r="D1200" s="231"/>
      <c r="E1200" s="231">
        <v>313.77999999999997</v>
      </c>
      <c r="F1200" s="231">
        <v>29</v>
      </c>
      <c r="G1200" s="96">
        <v>29</v>
      </c>
    </row>
    <row r="1201" spans="2:7" ht="17.45" customHeight="1" x14ac:dyDescent="0.25">
      <c r="B1201" s="231" t="s">
        <v>481</v>
      </c>
      <c r="C1201" s="231" t="s">
        <v>511</v>
      </c>
      <c r="D1201" s="231"/>
      <c r="E1201" s="231">
        <v>0</v>
      </c>
      <c r="F1201" s="231">
        <v>0</v>
      </c>
      <c r="G1201" s="96">
        <v>0</v>
      </c>
    </row>
    <row r="1202" spans="2:7" ht="17.45" customHeight="1" x14ac:dyDescent="0.25">
      <c r="B1202" s="231" t="s">
        <v>481</v>
      </c>
      <c r="C1202" s="231" t="s">
        <v>512</v>
      </c>
      <c r="D1202" s="231"/>
      <c r="E1202" s="231">
        <v>697.14</v>
      </c>
      <c r="F1202" s="231">
        <v>54</v>
      </c>
      <c r="G1202" s="96">
        <v>54</v>
      </c>
    </row>
    <row r="1203" spans="2:7" ht="17.45" customHeight="1" x14ac:dyDescent="0.25">
      <c r="B1203" s="231" t="s">
        <v>482</v>
      </c>
      <c r="C1203" s="231" t="s">
        <v>511</v>
      </c>
      <c r="D1203" s="231">
        <v>0</v>
      </c>
      <c r="E1203" s="231">
        <v>0</v>
      </c>
      <c r="F1203" s="231"/>
      <c r="G1203" s="96">
        <v>0</v>
      </c>
    </row>
    <row r="1204" spans="2:7" ht="17.45" customHeight="1" x14ac:dyDescent="0.25">
      <c r="B1204" s="231" t="s">
        <v>482</v>
      </c>
      <c r="C1204" s="231" t="s">
        <v>512</v>
      </c>
      <c r="D1204" s="231">
        <v>35</v>
      </c>
      <c r="E1204" s="231">
        <v>130.55000000000001</v>
      </c>
      <c r="F1204" s="231"/>
      <c r="G1204" s="96">
        <v>35</v>
      </c>
    </row>
    <row r="1205" spans="2:7" ht="18" x14ac:dyDescent="0.25">
      <c r="B1205" s="231" t="s">
        <v>484</v>
      </c>
      <c r="C1205" s="231" t="s">
        <v>511</v>
      </c>
      <c r="D1205" s="231">
        <v>0</v>
      </c>
      <c r="E1205" s="231">
        <v>0</v>
      </c>
      <c r="F1205" s="231"/>
      <c r="G1205" s="96">
        <v>0</v>
      </c>
    </row>
    <row r="1206" spans="2:7" ht="18" x14ac:dyDescent="0.25">
      <c r="B1206" s="231" t="s">
        <v>484</v>
      </c>
      <c r="C1206" s="231" t="s">
        <v>512</v>
      </c>
      <c r="D1206" s="231">
        <v>27</v>
      </c>
      <c r="E1206" s="231">
        <v>96.12</v>
      </c>
      <c r="F1206" s="231"/>
      <c r="G1206" s="96">
        <v>27</v>
      </c>
    </row>
    <row r="1207" spans="2:7" ht="18" x14ac:dyDescent="0.25">
      <c r="B1207" s="231" t="s">
        <v>483</v>
      </c>
      <c r="C1207" s="231" t="s">
        <v>512</v>
      </c>
      <c r="D1207" s="231">
        <v>19</v>
      </c>
      <c r="E1207" s="231">
        <v>67.64</v>
      </c>
      <c r="F1207" s="231"/>
      <c r="G1207" s="96">
        <v>19</v>
      </c>
    </row>
    <row r="1208" spans="2:7" ht="18" x14ac:dyDescent="0.25">
      <c r="B1208" s="231" t="s">
        <v>485</v>
      </c>
      <c r="C1208" s="231" t="s">
        <v>512</v>
      </c>
      <c r="D1208" s="231">
        <v>22</v>
      </c>
      <c r="E1208" s="231">
        <v>87.22</v>
      </c>
      <c r="F1208" s="231"/>
      <c r="G1208" s="96">
        <v>25</v>
      </c>
    </row>
    <row r="1209" spans="2:7" ht="18" x14ac:dyDescent="0.25">
      <c r="B1209" s="231" t="s">
        <v>485</v>
      </c>
      <c r="C1209" s="231" t="s">
        <v>512</v>
      </c>
      <c r="D1209" s="231">
        <v>8</v>
      </c>
      <c r="E1209" s="231">
        <v>37.380000000000003</v>
      </c>
      <c r="F1209" s="231"/>
      <c r="G1209" s="96">
        <v>11</v>
      </c>
    </row>
    <row r="1210" spans="2:7" ht="18" x14ac:dyDescent="0.25">
      <c r="B1210" s="231" t="s">
        <v>484</v>
      </c>
      <c r="C1210" s="231" t="s">
        <v>512</v>
      </c>
      <c r="D1210" s="231">
        <v>0</v>
      </c>
      <c r="E1210" s="231">
        <v>0</v>
      </c>
      <c r="F1210" s="231"/>
      <c r="G1210" s="96">
        <v>0</v>
      </c>
    </row>
    <row r="1211" spans="2:7" ht="17.45" customHeight="1" x14ac:dyDescent="0.25">
      <c r="B1211" s="231" t="s">
        <v>480</v>
      </c>
      <c r="C1211" s="231" t="s">
        <v>512</v>
      </c>
      <c r="D1211" s="231"/>
      <c r="E1211" s="231">
        <v>11.32</v>
      </c>
      <c r="F1211" s="231">
        <v>1</v>
      </c>
      <c r="G1211" s="96">
        <v>1</v>
      </c>
    </row>
    <row r="1212" spans="2:7" ht="17.45" customHeight="1" x14ac:dyDescent="0.25">
      <c r="B1212" s="231" t="s">
        <v>474</v>
      </c>
      <c r="C1212" s="231" t="s">
        <v>512</v>
      </c>
      <c r="D1212" s="231"/>
      <c r="E1212" s="231">
        <v>8.24</v>
      </c>
      <c r="F1212" s="231">
        <v>4</v>
      </c>
      <c r="G1212" s="96">
        <v>4</v>
      </c>
    </row>
    <row r="1213" spans="2:7" ht="17.45" customHeight="1" x14ac:dyDescent="0.25">
      <c r="B1213" s="231" t="s">
        <v>480</v>
      </c>
      <c r="C1213" s="231" t="s">
        <v>512</v>
      </c>
      <c r="D1213" s="231"/>
      <c r="E1213" s="231">
        <v>11.32</v>
      </c>
      <c r="F1213" s="231">
        <v>1</v>
      </c>
      <c r="G1213" s="96">
        <v>1</v>
      </c>
    </row>
    <row r="1214" spans="2:7" ht="17.45" customHeight="1" x14ac:dyDescent="0.25">
      <c r="B1214" s="231" t="s">
        <v>486</v>
      </c>
      <c r="C1214" s="231" t="s">
        <v>512</v>
      </c>
      <c r="D1214" s="231">
        <v>6</v>
      </c>
      <c r="E1214" s="231">
        <v>22.38</v>
      </c>
      <c r="F1214" s="231"/>
      <c r="G1214" s="96">
        <v>6</v>
      </c>
    </row>
    <row r="1215" spans="2:7" ht="18" x14ac:dyDescent="0.25">
      <c r="B1215" s="231" t="s">
        <v>485</v>
      </c>
      <c r="C1215" s="231" t="s">
        <v>512</v>
      </c>
      <c r="D1215" s="231">
        <v>5</v>
      </c>
      <c r="E1215" s="231">
        <v>17.8</v>
      </c>
      <c r="F1215" s="231"/>
      <c r="G1215" s="96">
        <v>5</v>
      </c>
    </row>
    <row r="1216" spans="2:7" ht="18" x14ac:dyDescent="0.25">
      <c r="B1216" s="231" t="s">
        <v>487</v>
      </c>
      <c r="C1216" s="231" t="s">
        <v>512</v>
      </c>
      <c r="D1216" s="231">
        <v>4</v>
      </c>
      <c r="E1216" s="231">
        <v>14.24</v>
      </c>
      <c r="F1216" s="231"/>
      <c r="G1216" s="96">
        <v>4</v>
      </c>
    </row>
    <row r="1217" spans="2:7" ht="18" x14ac:dyDescent="0.25">
      <c r="B1217" s="231" t="s">
        <v>483</v>
      </c>
      <c r="C1217" s="231" t="s">
        <v>512</v>
      </c>
      <c r="D1217" s="231">
        <v>11</v>
      </c>
      <c r="E1217" s="231">
        <v>39.159999999999997</v>
      </c>
      <c r="F1217" s="231"/>
      <c r="G1217" s="96">
        <v>11</v>
      </c>
    </row>
    <row r="1218" spans="2:7" ht="17.45" customHeight="1" x14ac:dyDescent="0.25">
      <c r="B1218" s="231" t="s">
        <v>488</v>
      </c>
      <c r="C1218" s="231" t="s">
        <v>512</v>
      </c>
      <c r="D1218" s="231"/>
      <c r="E1218" s="231">
        <v>152.68</v>
      </c>
      <c r="F1218" s="231"/>
      <c r="G1218" s="96">
        <v>44</v>
      </c>
    </row>
    <row r="1219" spans="2:7" ht="17.45" customHeight="1" x14ac:dyDescent="0.25">
      <c r="B1219" s="231" t="s">
        <v>486</v>
      </c>
      <c r="C1219" s="231" t="s">
        <v>512</v>
      </c>
      <c r="D1219" s="231">
        <v>19</v>
      </c>
      <c r="E1219" s="231">
        <v>70.87</v>
      </c>
      <c r="F1219" s="231"/>
      <c r="G1219" s="96">
        <v>19</v>
      </c>
    </row>
    <row r="1220" spans="2:7" ht="18" x14ac:dyDescent="0.25">
      <c r="B1220" s="231" t="s">
        <v>485</v>
      </c>
      <c r="C1220" s="231" t="s">
        <v>512</v>
      </c>
      <c r="D1220" s="231">
        <v>1</v>
      </c>
      <c r="E1220" s="231">
        <v>3.56</v>
      </c>
      <c r="F1220" s="231"/>
      <c r="G1220" s="96">
        <v>1</v>
      </c>
    </row>
    <row r="1221" spans="2:7" ht="18" x14ac:dyDescent="0.25">
      <c r="B1221" s="231" t="s">
        <v>487</v>
      </c>
      <c r="C1221" s="231" t="s">
        <v>512</v>
      </c>
      <c r="D1221" s="231">
        <v>6</v>
      </c>
      <c r="E1221" s="231">
        <v>21.36</v>
      </c>
      <c r="F1221" s="231"/>
      <c r="G1221" s="96">
        <v>6</v>
      </c>
    </row>
    <row r="1222" spans="2:7" ht="17.45" customHeight="1" x14ac:dyDescent="0.25">
      <c r="B1222" s="231" t="s">
        <v>478</v>
      </c>
      <c r="C1222" s="231" t="s">
        <v>512</v>
      </c>
      <c r="D1222" s="231">
        <v>22</v>
      </c>
      <c r="E1222" s="231">
        <v>76.34</v>
      </c>
      <c r="F1222" s="231"/>
      <c r="G1222" s="96">
        <v>22</v>
      </c>
    </row>
    <row r="1223" spans="2:7" ht="17.45" customHeight="1" x14ac:dyDescent="0.25">
      <c r="B1223" s="231" t="s">
        <v>482</v>
      </c>
      <c r="C1223" s="231" t="s">
        <v>511</v>
      </c>
      <c r="D1223" s="231">
        <v>0</v>
      </c>
      <c r="E1223" s="231">
        <v>0</v>
      </c>
      <c r="F1223" s="231"/>
      <c r="G1223" s="96">
        <v>0</v>
      </c>
    </row>
    <row r="1224" spans="2:7" ht="17.45" customHeight="1" x14ac:dyDescent="0.25">
      <c r="B1224" s="231" t="s">
        <v>482</v>
      </c>
      <c r="C1224" s="231" t="s">
        <v>512</v>
      </c>
      <c r="D1224" s="231">
        <v>4</v>
      </c>
      <c r="E1224" s="231">
        <v>14.92</v>
      </c>
      <c r="F1224" s="231"/>
      <c r="G1224" s="96">
        <v>4</v>
      </c>
    </row>
    <row r="1225" spans="2:7" ht="18" x14ac:dyDescent="0.25">
      <c r="B1225" s="231" t="s">
        <v>484</v>
      </c>
      <c r="C1225" s="231" t="s">
        <v>512</v>
      </c>
      <c r="D1225" s="231">
        <v>55</v>
      </c>
      <c r="E1225" s="231">
        <v>195.8</v>
      </c>
      <c r="F1225" s="231"/>
      <c r="G1225" s="96">
        <v>55</v>
      </c>
    </row>
    <row r="1226" spans="2:7" ht="18" x14ac:dyDescent="0.25">
      <c r="B1226" s="231" t="s">
        <v>483</v>
      </c>
      <c r="C1226" s="231" t="s">
        <v>511</v>
      </c>
      <c r="D1226" s="231">
        <v>39</v>
      </c>
      <c r="E1226" s="231">
        <v>138.84</v>
      </c>
      <c r="F1226" s="231"/>
      <c r="G1226" s="96">
        <v>39</v>
      </c>
    </row>
    <row r="1227" spans="2:7" ht="18" x14ac:dyDescent="0.25">
      <c r="B1227" s="231" t="s">
        <v>483</v>
      </c>
      <c r="C1227" s="231" t="s">
        <v>512</v>
      </c>
      <c r="D1227" s="231">
        <v>12</v>
      </c>
      <c r="E1227" s="231">
        <v>42.72</v>
      </c>
      <c r="F1227" s="231"/>
      <c r="G1227" s="96">
        <v>12</v>
      </c>
    </row>
    <row r="1228" spans="2:7" ht="17.45" customHeight="1" x14ac:dyDescent="0.25">
      <c r="B1228" s="231" t="s">
        <v>488</v>
      </c>
      <c r="C1228" s="231" t="s">
        <v>512</v>
      </c>
      <c r="D1228" s="231"/>
      <c r="E1228" s="231">
        <v>20.82</v>
      </c>
      <c r="F1228" s="231"/>
      <c r="G1228" s="96">
        <v>6</v>
      </c>
    </row>
    <row r="1229" spans="2:7" ht="17.45" customHeight="1" x14ac:dyDescent="0.25">
      <c r="B1229" s="231" t="s">
        <v>486</v>
      </c>
      <c r="C1229" s="231" t="s">
        <v>512</v>
      </c>
      <c r="D1229" s="231">
        <v>17</v>
      </c>
      <c r="E1229" s="231">
        <v>63.41</v>
      </c>
      <c r="F1229" s="231"/>
      <c r="G1229" s="96">
        <v>17</v>
      </c>
    </row>
    <row r="1230" spans="2:7" ht="18" x14ac:dyDescent="0.25">
      <c r="B1230" s="231" t="s">
        <v>485</v>
      </c>
      <c r="C1230" s="231" t="s">
        <v>512</v>
      </c>
      <c r="D1230" s="231">
        <v>50</v>
      </c>
      <c r="E1230" s="231">
        <v>169.65</v>
      </c>
      <c r="F1230" s="231"/>
      <c r="G1230" s="96">
        <v>48</v>
      </c>
    </row>
    <row r="1231" spans="2:7" ht="18" x14ac:dyDescent="0.25">
      <c r="B1231" s="231" t="s">
        <v>487</v>
      </c>
      <c r="C1231" s="231" t="s">
        <v>512</v>
      </c>
      <c r="D1231" s="231">
        <v>11</v>
      </c>
      <c r="E1231" s="231">
        <v>39.159999999999997</v>
      </c>
      <c r="F1231" s="231"/>
      <c r="G1231" s="96">
        <v>11</v>
      </c>
    </row>
    <row r="1232" spans="2:7" ht="17.45" customHeight="1" x14ac:dyDescent="0.25">
      <c r="B1232" s="231" t="s">
        <v>482</v>
      </c>
      <c r="C1232" s="231" t="s">
        <v>512</v>
      </c>
      <c r="D1232" s="231">
        <v>6</v>
      </c>
      <c r="E1232" s="231">
        <v>22.38</v>
      </c>
      <c r="F1232" s="231"/>
      <c r="G1232" s="96">
        <v>6</v>
      </c>
    </row>
    <row r="1233" spans="2:7" ht="17.45" customHeight="1" x14ac:dyDescent="0.25">
      <c r="B1233" s="231" t="s">
        <v>486</v>
      </c>
      <c r="C1233" s="231" t="s">
        <v>512</v>
      </c>
      <c r="D1233" s="231">
        <v>34</v>
      </c>
      <c r="E1233" s="231">
        <v>126.82</v>
      </c>
      <c r="F1233" s="231"/>
      <c r="G1233" s="96">
        <v>34</v>
      </c>
    </row>
    <row r="1234" spans="2:7" ht="18" x14ac:dyDescent="0.25">
      <c r="B1234" s="231" t="s">
        <v>485</v>
      </c>
      <c r="C1234" s="231" t="s">
        <v>512</v>
      </c>
      <c r="D1234" s="231">
        <v>2</v>
      </c>
      <c r="E1234" s="231">
        <v>7.12</v>
      </c>
      <c r="F1234" s="231"/>
      <c r="G1234" s="96">
        <v>2</v>
      </c>
    </row>
    <row r="1235" spans="2:7" ht="18" x14ac:dyDescent="0.25">
      <c r="B1235" s="231" t="s">
        <v>487</v>
      </c>
      <c r="C1235" s="231" t="s">
        <v>512</v>
      </c>
      <c r="D1235" s="231">
        <v>9</v>
      </c>
      <c r="E1235" s="231">
        <v>32.04</v>
      </c>
      <c r="F1235" s="231"/>
      <c r="G1235" s="96">
        <v>9</v>
      </c>
    </row>
    <row r="1236" spans="2:7" ht="17.45" customHeight="1" x14ac:dyDescent="0.25">
      <c r="B1236" s="231" t="s">
        <v>488</v>
      </c>
      <c r="C1236" s="231" t="s">
        <v>512</v>
      </c>
      <c r="D1236" s="231"/>
      <c r="E1236" s="231">
        <v>3.47</v>
      </c>
      <c r="F1236" s="231"/>
      <c r="G1236" s="96">
        <v>1</v>
      </c>
    </row>
    <row r="1237" spans="2:7" ht="17.45" customHeight="1" x14ac:dyDescent="0.25">
      <c r="B1237" s="231" t="s">
        <v>474</v>
      </c>
      <c r="C1237" s="231" t="s">
        <v>511</v>
      </c>
      <c r="D1237" s="231"/>
      <c r="E1237" s="231">
        <v>0</v>
      </c>
      <c r="F1237" s="231">
        <v>0</v>
      </c>
      <c r="G1237" s="96">
        <v>0</v>
      </c>
    </row>
    <row r="1238" spans="2:7" ht="17.45" customHeight="1" x14ac:dyDescent="0.25">
      <c r="B1238" s="231" t="s">
        <v>474</v>
      </c>
      <c r="C1238" s="231" t="s">
        <v>512</v>
      </c>
      <c r="D1238" s="231"/>
      <c r="E1238" s="231">
        <v>2.06</v>
      </c>
      <c r="F1238" s="231">
        <v>1</v>
      </c>
      <c r="G1238" s="96">
        <v>1</v>
      </c>
    </row>
    <row r="1239" spans="2:7" ht="17.45" customHeight="1" x14ac:dyDescent="0.25">
      <c r="B1239" s="231" t="s">
        <v>481</v>
      </c>
      <c r="C1239" s="231" t="s">
        <v>512</v>
      </c>
      <c r="D1239" s="231"/>
      <c r="E1239" s="231">
        <v>38.729999999999997</v>
      </c>
      <c r="F1239" s="231">
        <v>3</v>
      </c>
      <c r="G1239" s="96">
        <v>3</v>
      </c>
    </row>
    <row r="1240" spans="2:7" ht="17.45" customHeight="1" x14ac:dyDescent="0.25">
      <c r="B1240" s="231" t="s">
        <v>482</v>
      </c>
      <c r="C1240" s="231" t="s">
        <v>512</v>
      </c>
      <c r="D1240" s="231">
        <v>2</v>
      </c>
      <c r="E1240" s="231">
        <v>7.46</v>
      </c>
      <c r="F1240" s="231"/>
      <c r="G1240" s="96">
        <v>2</v>
      </c>
    </row>
    <row r="1241" spans="2:7" ht="18" x14ac:dyDescent="0.25">
      <c r="B1241" s="231" t="s">
        <v>484</v>
      </c>
      <c r="C1241" s="231" t="s">
        <v>512</v>
      </c>
      <c r="D1241" s="231">
        <v>1</v>
      </c>
      <c r="E1241" s="231">
        <v>3.56</v>
      </c>
      <c r="F1241" s="231"/>
      <c r="G1241" s="96">
        <v>1</v>
      </c>
    </row>
    <row r="1242" spans="2:7" ht="18" x14ac:dyDescent="0.25">
      <c r="B1242" s="231" t="s">
        <v>483</v>
      </c>
      <c r="C1242" s="231" t="s">
        <v>511</v>
      </c>
      <c r="D1242" s="231">
        <v>0</v>
      </c>
      <c r="E1242" s="231">
        <v>0</v>
      </c>
      <c r="F1242" s="231"/>
      <c r="G1242" s="96">
        <v>0</v>
      </c>
    </row>
    <row r="1243" spans="2:7" ht="18" x14ac:dyDescent="0.25">
      <c r="B1243" s="231" t="s">
        <v>483</v>
      </c>
      <c r="C1243" s="231" t="s">
        <v>512</v>
      </c>
      <c r="D1243" s="231">
        <v>78</v>
      </c>
      <c r="E1243" s="231">
        <v>277.68</v>
      </c>
      <c r="F1243" s="231"/>
      <c r="G1243" s="96">
        <v>78</v>
      </c>
    </row>
    <row r="1244" spans="2:7" ht="17.45" customHeight="1" x14ac:dyDescent="0.25">
      <c r="B1244" s="231" t="s">
        <v>486</v>
      </c>
      <c r="C1244" s="231" t="s">
        <v>511</v>
      </c>
      <c r="D1244" s="231">
        <v>4</v>
      </c>
      <c r="E1244" s="231">
        <v>14.92</v>
      </c>
      <c r="F1244" s="231"/>
      <c r="G1244" s="96">
        <v>4</v>
      </c>
    </row>
    <row r="1245" spans="2:7" ht="17.45" customHeight="1" x14ac:dyDescent="0.25">
      <c r="B1245" s="231" t="s">
        <v>486</v>
      </c>
      <c r="C1245" s="231" t="s">
        <v>512</v>
      </c>
      <c r="D1245" s="231">
        <v>5</v>
      </c>
      <c r="E1245" s="231">
        <v>18.649999999999999</v>
      </c>
      <c r="F1245" s="231"/>
      <c r="G1245" s="96">
        <v>5</v>
      </c>
    </row>
    <row r="1246" spans="2:7" ht="18" x14ac:dyDescent="0.25">
      <c r="B1246" s="231" t="s">
        <v>485</v>
      </c>
      <c r="C1246" s="231" t="s">
        <v>512</v>
      </c>
      <c r="D1246" s="231">
        <v>28</v>
      </c>
      <c r="E1246" s="231">
        <v>99.68</v>
      </c>
      <c r="F1246" s="231"/>
      <c r="G1246" s="96">
        <v>28</v>
      </c>
    </row>
    <row r="1247" spans="2:7" ht="18" x14ac:dyDescent="0.25">
      <c r="B1247" s="231" t="s">
        <v>487</v>
      </c>
      <c r="C1247" s="231" t="s">
        <v>511</v>
      </c>
      <c r="D1247" s="231">
        <v>0</v>
      </c>
      <c r="E1247" s="231">
        <v>0</v>
      </c>
      <c r="F1247" s="231"/>
      <c r="G1247" s="96">
        <v>0</v>
      </c>
    </row>
    <row r="1248" spans="2:7" ht="18" x14ac:dyDescent="0.25">
      <c r="B1248" s="231" t="s">
        <v>487</v>
      </c>
      <c r="C1248" s="231" t="s">
        <v>512</v>
      </c>
      <c r="D1248" s="231">
        <v>36</v>
      </c>
      <c r="E1248" s="231">
        <v>128.16</v>
      </c>
      <c r="F1248" s="231"/>
      <c r="G1248" s="96">
        <v>36</v>
      </c>
    </row>
    <row r="1249" spans="2:7" ht="17.45" customHeight="1" x14ac:dyDescent="0.25">
      <c r="B1249" s="231" t="s">
        <v>480</v>
      </c>
      <c r="C1249" s="231" t="s">
        <v>511</v>
      </c>
      <c r="D1249" s="231"/>
      <c r="E1249" s="231">
        <v>0</v>
      </c>
      <c r="F1249" s="231">
        <v>0</v>
      </c>
      <c r="G1249" s="96">
        <v>0</v>
      </c>
    </row>
    <row r="1250" spans="2:7" ht="17.45" customHeight="1" x14ac:dyDescent="0.25">
      <c r="B1250" s="231" t="s">
        <v>480</v>
      </c>
      <c r="C1250" s="231" t="s">
        <v>512</v>
      </c>
      <c r="D1250" s="231"/>
      <c r="E1250" s="231">
        <v>384.88</v>
      </c>
      <c r="F1250" s="231">
        <v>34</v>
      </c>
      <c r="G1250" s="96">
        <v>34</v>
      </c>
    </row>
    <row r="1251" spans="2:7" ht="17.45" customHeight="1" x14ac:dyDescent="0.25">
      <c r="B1251" s="231" t="s">
        <v>474</v>
      </c>
      <c r="C1251" s="231" t="s">
        <v>511</v>
      </c>
      <c r="D1251" s="231"/>
      <c r="E1251" s="231">
        <v>2.54</v>
      </c>
      <c r="F1251" s="231">
        <v>2</v>
      </c>
      <c r="G1251" s="96">
        <v>1</v>
      </c>
    </row>
    <row r="1252" spans="2:7" ht="17.45" customHeight="1" x14ac:dyDescent="0.25">
      <c r="B1252" s="231" t="s">
        <v>474</v>
      </c>
      <c r="C1252" s="231" t="s">
        <v>512</v>
      </c>
      <c r="D1252" s="231"/>
      <c r="E1252" s="231">
        <v>898.79</v>
      </c>
      <c r="F1252" s="231">
        <v>440</v>
      </c>
      <c r="G1252" s="96">
        <v>436</v>
      </c>
    </row>
    <row r="1253" spans="2:7" ht="17.45" customHeight="1" x14ac:dyDescent="0.25">
      <c r="B1253" s="231" t="s">
        <v>480</v>
      </c>
      <c r="C1253" s="231" t="s">
        <v>511</v>
      </c>
      <c r="D1253" s="231"/>
      <c r="E1253" s="231">
        <v>0</v>
      </c>
      <c r="F1253" s="231">
        <v>0</v>
      </c>
      <c r="G1253" s="96">
        <v>0</v>
      </c>
    </row>
    <row r="1254" spans="2:7" ht="17.45" customHeight="1" x14ac:dyDescent="0.25">
      <c r="B1254" s="231" t="s">
        <v>480</v>
      </c>
      <c r="C1254" s="231" t="s">
        <v>512</v>
      </c>
      <c r="D1254" s="231"/>
      <c r="E1254" s="231">
        <v>203.76</v>
      </c>
      <c r="F1254" s="231">
        <v>18</v>
      </c>
      <c r="G1254" s="96">
        <v>18</v>
      </c>
    </row>
    <row r="1255" spans="2:7" ht="17.45" customHeight="1" x14ac:dyDescent="0.25">
      <c r="B1255" s="231" t="s">
        <v>474</v>
      </c>
      <c r="C1255" s="231" t="s">
        <v>511</v>
      </c>
      <c r="D1255" s="231"/>
      <c r="E1255" s="231">
        <v>6.18</v>
      </c>
      <c r="F1255" s="231">
        <v>3</v>
      </c>
      <c r="G1255" s="96">
        <v>3</v>
      </c>
    </row>
    <row r="1256" spans="2:7" ht="17.45" customHeight="1" x14ac:dyDescent="0.25">
      <c r="B1256" s="231" t="s">
        <v>474</v>
      </c>
      <c r="C1256" s="231" t="s">
        <v>512</v>
      </c>
      <c r="D1256" s="231"/>
      <c r="E1256" s="231">
        <v>823.81</v>
      </c>
      <c r="F1256" s="231">
        <v>403</v>
      </c>
      <c r="G1256" s="96">
        <v>400</v>
      </c>
    </row>
    <row r="1257" spans="2:7" ht="17.45" customHeight="1" x14ac:dyDescent="0.25">
      <c r="B1257" s="231" t="s">
        <v>480</v>
      </c>
      <c r="C1257" s="231" t="s">
        <v>512</v>
      </c>
      <c r="D1257" s="231"/>
      <c r="E1257" s="231">
        <v>316.95999999999998</v>
      </c>
      <c r="F1257" s="231">
        <v>28</v>
      </c>
      <c r="G1257" s="96">
        <v>28</v>
      </c>
    </row>
    <row r="1258" spans="2:7" ht="17.45" customHeight="1" x14ac:dyDescent="0.25">
      <c r="B1258" s="231" t="s">
        <v>474</v>
      </c>
      <c r="C1258" s="231" t="s">
        <v>511</v>
      </c>
      <c r="D1258" s="231"/>
      <c r="E1258" s="231">
        <v>20.6</v>
      </c>
      <c r="F1258" s="231">
        <v>10</v>
      </c>
      <c r="G1258" s="96">
        <v>10</v>
      </c>
    </row>
    <row r="1259" spans="2:7" ht="17.45" customHeight="1" x14ac:dyDescent="0.25">
      <c r="B1259" s="231" t="s">
        <v>474</v>
      </c>
      <c r="C1259" s="231" t="s">
        <v>512</v>
      </c>
      <c r="D1259" s="231"/>
      <c r="E1259" s="231">
        <v>1954.35</v>
      </c>
      <c r="F1259" s="231">
        <v>954</v>
      </c>
      <c r="G1259" s="96">
        <v>949</v>
      </c>
    </row>
    <row r="1260" spans="2:7" ht="17.45" customHeight="1" x14ac:dyDescent="0.25">
      <c r="B1260" s="231" t="s">
        <v>480</v>
      </c>
      <c r="C1260" s="231" t="s">
        <v>512</v>
      </c>
      <c r="D1260" s="231"/>
      <c r="E1260" s="231">
        <v>871.64</v>
      </c>
      <c r="F1260" s="231">
        <v>77</v>
      </c>
      <c r="G1260" s="96">
        <v>77</v>
      </c>
    </row>
    <row r="1261" spans="2:7" ht="17.45" customHeight="1" x14ac:dyDescent="0.25">
      <c r="B1261" s="231" t="s">
        <v>474</v>
      </c>
      <c r="C1261" s="231" t="s">
        <v>511</v>
      </c>
      <c r="D1261" s="231"/>
      <c r="E1261" s="231">
        <v>4.12</v>
      </c>
      <c r="F1261" s="231">
        <v>2</v>
      </c>
      <c r="G1261" s="96">
        <v>2</v>
      </c>
    </row>
    <row r="1262" spans="2:7" ht="17.45" customHeight="1" x14ac:dyDescent="0.25">
      <c r="B1262" s="231" t="s">
        <v>474</v>
      </c>
      <c r="C1262" s="231" t="s">
        <v>512</v>
      </c>
      <c r="D1262" s="231"/>
      <c r="E1262" s="231">
        <v>117.42</v>
      </c>
      <c r="F1262" s="231">
        <v>57</v>
      </c>
      <c r="G1262" s="96">
        <v>57</v>
      </c>
    </row>
    <row r="1263" spans="2:7" ht="17.45" customHeight="1" x14ac:dyDescent="0.25">
      <c r="B1263" s="231" t="s">
        <v>480</v>
      </c>
      <c r="C1263" s="231" t="s">
        <v>512</v>
      </c>
      <c r="D1263" s="231"/>
      <c r="E1263" s="231">
        <v>90.56</v>
      </c>
      <c r="F1263" s="231">
        <v>8</v>
      </c>
      <c r="G1263" s="96">
        <v>8</v>
      </c>
    </row>
    <row r="1264" spans="2:7" ht="17.45" customHeight="1" x14ac:dyDescent="0.25">
      <c r="B1264" s="231" t="s">
        <v>474</v>
      </c>
      <c r="C1264" s="231" t="s">
        <v>492</v>
      </c>
      <c r="D1264" s="231"/>
      <c r="E1264" s="231">
        <v>0</v>
      </c>
      <c r="F1264" s="231">
        <v>0</v>
      </c>
      <c r="G1264" s="96">
        <v>0</v>
      </c>
    </row>
    <row r="1265" spans="2:7" ht="17.45" customHeight="1" x14ac:dyDescent="0.25">
      <c r="B1265" s="231" t="s">
        <v>474</v>
      </c>
      <c r="C1265" s="231" t="s">
        <v>493</v>
      </c>
      <c r="D1265" s="231"/>
      <c r="E1265" s="231">
        <v>0</v>
      </c>
      <c r="F1265" s="231">
        <v>0</v>
      </c>
      <c r="G1265" s="96">
        <v>0</v>
      </c>
    </row>
    <row r="1266" spans="2:7" ht="17.45" customHeight="1" x14ac:dyDescent="0.25">
      <c r="B1266" s="231" t="s">
        <v>474</v>
      </c>
      <c r="C1266" s="231" t="s">
        <v>494</v>
      </c>
      <c r="D1266" s="231"/>
      <c r="E1266" s="231">
        <v>0</v>
      </c>
      <c r="F1266" s="231">
        <v>0</v>
      </c>
      <c r="G1266" s="96">
        <v>0</v>
      </c>
    </row>
    <row r="1267" spans="2:7" ht="17.45" customHeight="1" x14ac:dyDescent="0.25">
      <c r="B1267" s="231" t="s">
        <v>474</v>
      </c>
      <c r="C1267" s="231" t="s">
        <v>511</v>
      </c>
      <c r="D1267" s="231"/>
      <c r="E1267" s="231">
        <v>62.14</v>
      </c>
      <c r="F1267" s="231">
        <v>31</v>
      </c>
      <c r="G1267" s="96">
        <v>30</v>
      </c>
    </row>
    <row r="1268" spans="2:7" ht="17.45" customHeight="1" x14ac:dyDescent="0.25">
      <c r="B1268" s="231" t="s">
        <v>474</v>
      </c>
      <c r="C1268" s="231" t="s">
        <v>512</v>
      </c>
      <c r="D1268" s="231"/>
      <c r="E1268" s="231">
        <v>5401.22</v>
      </c>
      <c r="F1268" s="231">
        <v>2639</v>
      </c>
      <c r="G1268" s="96">
        <v>2623</v>
      </c>
    </row>
    <row r="1269" spans="2:7" ht="17.45" customHeight="1" x14ac:dyDescent="0.25">
      <c r="B1269" s="231" t="s">
        <v>480</v>
      </c>
      <c r="C1269" s="231" t="s">
        <v>511</v>
      </c>
      <c r="D1269" s="231"/>
      <c r="E1269" s="231">
        <v>22.1</v>
      </c>
      <c r="F1269" s="231">
        <v>2</v>
      </c>
      <c r="G1269" s="96">
        <v>2</v>
      </c>
    </row>
    <row r="1270" spans="2:7" ht="17.45" customHeight="1" x14ac:dyDescent="0.25">
      <c r="B1270" s="231" t="s">
        <v>480</v>
      </c>
      <c r="C1270" s="231" t="s">
        <v>512</v>
      </c>
      <c r="D1270" s="231"/>
      <c r="E1270" s="231">
        <v>1948.13</v>
      </c>
      <c r="F1270" s="231">
        <v>174</v>
      </c>
      <c r="G1270" s="96">
        <v>172</v>
      </c>
    </row>
    <row r="1271" spans="2:7" ht="17.45" customHeight="1" x14ac:dyDescent="0.25">
      <c r="B1271" s="231" t="s">
        <v>474</v>
      </c>
      <c r="C1271" s="231" t="s">
        <v>511</v>
      </c>
      <c r="D1271" s="231"/>
      <c r="E1271" s="231">
        <v>-0.69</v>
      </c>
      <c r="F1271" s="231">
        <v>2</v>
      </c>
      <c r="G1271" s="96">
        <v>0</v>
      </c>
    </row>
    <row r="1272" spans="2:7" ht="17.45" customHeight="1" x14ac:dyDescent="0.25">
      <c r="B1272" s="231" t="s">
        <v>474</v>
      </c>
      <c r="C1272" s="231" t="s">
        <v>512</v>
      </c>
      <c r="D1272" s="231"/>
      <c r="E1272" s="231">
        <v>1236.47</v>
      </c>
      <c r="F1272" s="231">
        <v>604</v>
      </c>
      <c r="G1272" s="96">
        <v>600</v>
      </c>
    </row>
    <row r="1273" spans="2:7" ht="17.45" customHeight="1" x14ac:dyDescent="0.25">
      <c r="B1273" s="231" t="s">
        <v>480</v>
      </c>
      <c r="C1273" s="231" t="s">
        <v>512</v>
      </c>
      <c r="D1273" s="231"/>
      <c r="E1273" s="231">
        <v>441.48</v>
      </c>
      <c r="F1273" s="231">
        <v>39</v>
      </c>
      <c r="G1273" s="96">
        <v>39</v>
      </c>
    </row>
    <row r="1274" spans="2:7" ht="17.45" customHeight="1" x14ac:dyDescent="0.25">
      <c r="B1274" s="231" t="s">
        <v>474</v>
      </c>
      <c r="C1274" s="231" t="s">
        <v>512</v>
      </c>
      <c r="D1274" s="231"/>
      <c r="E1274" s="231">
        <v>4.12</v>
      </c>
      <c r="F1274" s="231">
        <v>2</v>
      </c>
      <c r="G1274" s="96">
        <v>2</v>
      </c>
    </row>
    <row r="1275" spans="2:7" ht="17.45" customHeight="1" x14ac:dyDescent="0.25">
      <c r="B1275" s="231" t="s">
        <v>474</v>
      </c>
      <c r="C1275" s="231" t="s">
        <v>512</v>
      </c>
      <c r="D1275" s="231"/>
      <c r="E1275" s="231">
        <v>38.729999999999997</v>
      </c>
      <c r="F1275" s="231">
        <v>21</v>
      </c>
      <c r="G1275" s="96">
        <v>19</v>
      </c>
    </row>
    <row r="1276" spans="2:7" ht="17.45" customHeight="1" x14ac:dyDescent="0.25">
      <c r="B1276" s="231" t="s">
        <v>480</v>
      </c>
      <c r="C1276" s="231" t="s">
        <v>512</v>
      </c>
      <c r="D1276" s="231"/>
      <c r="E1276" s="231">
        <v>79.239999999999995</v>
      </c>
      <c r="F1276" s="231">
        <v>7</v>
      </c>
      <c r="G1276" s="96">
        <v>7</v>
      </c>
    </row>
    <row r="1277" spans="2:7" ht="17.45" customHeight="1" x14ac:dyDescent="0.25">
      <c r="B1277" s="231" t="s">
        <v>474</v>
      </c>
      <c r="C1277" s="231" t="s">
        <v>512</v>
      </c>
      <c r="D1277" s="231"/>
      <c r="E1277" s="231">
        <v>4.12</v>
      </c>
      <c r="F1277" s="231">
        <v>2</v>
      </c>
      <c r="G1277" s="96">
        <v>2</v>
      </c>
    </row>
    <row r="1278" spans="2:7" ht="17.45" customHeight="1" x14ac:dyDescent="0.25">
      <c r="B1278" s="231" t="s">
        <v>480</v>
      </c>
      <c r="C1278" s="231" t="s">
        <v>512</v>
      </c>
      <c r="D1278" s="231"/>
      <c r="E1278" s="231">
        <v>22.64</v>
      </c>
      <c r="F1278" s="231">
        <v>2</v>
      </c>
      <c r="G1278" s="96">
        <v>2</v>
      </c>
    </row>
    <row r="1279" spans="2:7" ht="17.45" customHeight="1" x14ac:dyDescent="0.25">
      <c r="B1279" s="231" t="s">
        <v>474</v>
      </c>
      <c r="C1279" s="231" t="s">
        <v>511</v>
      </c>
      <c r="D1279" s="231"/>
      <c r="E1279" s="231">
        <v>10.3</v>
      </c>
      <c r="F1279" s="231">
        <v>5</v>
      </c>
      <c r="G1279" s="96">
        <v>5</v>
      </c>
    </row>
    <row r="1280" spans="2:7" ht="17.45" customHeight="1" x14ac:dyDescent="0.25">
      <c r="B1280" s="231" t="s">
        <v>474</v>
      </c>
      <c r="C1280" s="231" t="s">
        <v>512</v>
      </c>
      <c r="D1280" s="231"/>
      <c r="E1280" s="231">
        <v>21.9</v>
      </c>
      <c r="F1280" s="231">
        <v>11</v>
      </c>
      <c r="G1280" s="96">
        <v>11</v>
      </c>
    </row>
    <row r="1281" spans="2:7" ht="17.45" customHeight="1" x14ac:dyDescent="0.25">
      <c r="B1281" s="231" t="s">
        <v>480</v>
      </c>
      <c r="C1281" s="231" t="s">
        <v>512</v>
      </c>
      <c r="D1281" s="231"/>
      <c r="E1281" s="231">
        <v>113.2</v>
      </c>
      <c r="F1281" s="231">
        <v>10</v>
      </c>
      <c r="G1281" s="96">
        <v>10</v>
      </c>
    </row>
    <row r="1282" spans="2:7" ht="17.45" customHeight="1" x14ac:dyDescent="0.25">
      <c r="B1282" s="231" t="s">
        <v>474</v>
      </c>
      <c r="C1282" s="231" t="s">
        <v>512</v>
      </c>
      <c r="D1282" s="231"/>
      <c r="E1282" s="231">
        <v>0</v>
      </c>
      <c r="F1282" s="231">
        <v>0</v>
      </c>
      <c r="G1282" s="96">
        <v>0</v>
      </c>
    </row>
    <row r="1283" spans="2:7" ht="17.45" customHeight="1" x14ac:dyDescent="0.25">
      <c r="B1283" s="231" t="s">
        <v>480</v>
      </c>
      <c r="C1283" s="231" t="s">
        <v>512</v>
      </c>
      <c r="D1283" s="231"/>
      <c r="E1283" s="231">
        <v>33.96</v>
      </c>
      <c r="F1283" s="231">
        <v>3</v>
      </c>
      <c r="G1283" s="96">
        <v>3</v>
      </c>
    </row>
    <row r="1284" spans="2:7" ht="17.45" customHeight="1" x14ac:dyDescent="0.25">
      <c r="B1284" s="231" t="s">
        <v>474</v>
      </c>
      <c r="C1284" s="231" t="s">
        <v>512</v>
      </c>
      <c r="D1284" s="231"/>
      <c r="E1284" s="231">
        <v>0</v>
      </c>
      <c r="F1284" s="231">
        <v>0</v>
      </c>
      <c r="G1284" s="96">
        <v>0</v>
      </c>
    </row>
    <row r="1285" spans="2:7" ht="17.45" customHeight="1" x14ac:dyDescent="0.25">
      <c r="B1285" s="231" t="s">
        <v>474</v>
      </c>
      <c r="C1285" s="231" t="s">
        <v>512</v>
      </c>
      <c r="D1285" s="231"/>
      <c r="E1285" s="231">
        <v>0</v>
      </c>
      <c r="F1285" s="231">
        <v>0</v>
      </c>
      <c r="G1285" s="96">
        <v>0</v>
      </c>
    </row>
    <row r="1286" spans="2:7" ht="17.45" customHeight="1" x14ac:dyDescent="0.25">
      <c r="B1286" s="231" t="s">
        <v>474</v>
      </c>
      <c r="C1286" s="231" t="s">
        <v>513</v>
      </c>
      <c r="D1286" s="231"/>
      <c r="E1286" s="231">
        <v>34.06</v>
      </c>
      <c r="F1286" s="231">
        <v>17</v>
      </c>
      <c r="G1286" s="96">
        <v>17</v>
      </c>
    </row>
    <row r="1287" spans="2:7" ht="17.45" customHeight="1" x14ac:dyDescent="0.25">
      <c r="B1287" s="231" t="s">
        <v>474</v>
      </c>
      <c r="C1287" s="231" t="s">
        <v>512</v>
      </c>
      <c r="D1287" s="231"/>
      <c r="E1287" s="231">
        <v>2.06</v>
      </c>
      <c r="F1287" s="231">
        <v>1</v>
      </c>
      <c r="G1287" s="96">
        <v>1</v>
      </c>
    </row>
    <row r="1288" spans="2:7" ht="17.45" customHeight="1" x14ac:dyDescent="0.25">
      <c r="B1288" s="231" t="s">
        <v>474</v>
      </c>
      <c r="C1288" s="231" t="s">
        <v>513</v>
      </c>
      <c r="D1288" s="231"/>
      <c r="E1288" s="231">
        <v>442.59</v>
      </c>
      <c r="F1288" s="231">
        <v>222</v>
      </c>
      <c r="G1288" s="96">
        <v>215</v>
      </c>
    </row>
    <row r="1289" spans="2:7" ht="17.45" customHeight="1" x14ac:dyDescent="0.25">
      <c r="B1289" s="231" t="s">
        <v>477</v>
      </c>
      <c r="C1289" s="231" t="s">
        <v>513</v>
      </c>
      <c r="D1289" s="231"/>
      <c r="E1289" s="231">
        <v>0</v>
      </c>
      <c r="F1289" s="231">
        <v>0</v>
      </c>
      <c r="G1289" s="96">
        <v>0</v>
      </c>
    </row>
    <row r="1290" spans="2:7" ht="17.45" customHeight="1" x14ac:dyDescent="0.25">
      <c r="B1290" s="231" t="s">
        <v>478</v>
      </c>
      <c r="C1290" s="231" t="s">
        <v>513</v>
      </c>
      <c r="D1290" s="231">
        <v>0</v>
      </c>
      <c r="E1290" s="231">
        <v>0</v>
      </c>
      <c r="F1290" s="231"/>
      <c r="G1290" s="96">
        <v>0</v>
      </c>
    </row>
    <row r="1291" spans="2:7" ht="17.45" customHeight="1" x14ac:dyDescent="0.25">
      <c r="B1291" s="231" t="s">
        <v>474</v>
      </c>
      <c r="C1291" s="231" t="s">
        <v>510</v>
      </c>
      <c r="D1291" s="231"/>
      <c r="E1291" s="231">
        <v>0</v>
      </c>
      <c r="F1291" s="231">
        <v>0</v>
      </c>
      <c r="G1291" s="96">
        <v>0</v>
      </c>
    </row>
    <row r="1292" spans="2:7" ht="17.45" customHeight="1" x14ac:dyDescent="0.25">
      <c r="B1292" s="231" t="s">
        <v>474</v>
      </c>
      <c r="C1292" s="231" t="s">
        <v>511</v>
      </c>
      <c r="D1292" s="231"/>
      <c r="E1292" s="231">
        <v>0</v>
      </c>
      <c r="F1292" s="231">
        <v>0</v>
      </c>
      <c r="G1292" s="96">
        <v>0</v>
      </c>
    </row>
    <row r="1293" spans="2:7" ht="17.45" customHeight="1" x14ac:dyDescent="0.25">
      <c r="B1293" s="231" t="s">
        <v>474</v>
      </c>
      <c r="C1293" s="231" t="s">
        <v>512</v>
      </c>
      <c r="D1293" s="231"/>
      <c r="E1293" s="231">
        <v>6.18</v>
      </c>
      <c r="F1293" s="231">
        <v>3</v>
      </c>
      <c r="G1293" s="96">
        <v>3</v>
      </c>
    </row>
    <row r="1294" spans="2:7" ht="17.45" customHeight="1" x14ac:dyDescent="0.25">
      <c r="B1294" s="231" t="s">
        <v>474</v>
      </c>
      <c r="C1294" s="231" t="s">
        <v>513</v>
      </c>
      <c r="D1294" s="231"/>
      <c r="E1294" s="231">
        <v>659.96</v>
      </c>
      <c r="F1294" s="231">
        <v>321</v>
      </c>
      <c r="G1294" s="96">
        <v>320</v>
      </c>
    </row>
    <row r="1295" spans="2:7" ht="17.45" customHeight="1" x14ac:dyDescent="0.25">
      <c r="B1295" s="231" t="s">
        <v>480</v>
      </c>
      <c r="C1295" s="231" t="s">
        <v>513</v>
      </c>
      <c r="D1295" s="231"/>
      <c r="E1295" s="231">
        <v>22.64</v>
      </c>
      <c r="F1295" s="231">
        <v>2</v>
      </c>
      <c r="G1295" s="96">
        <v>2</v>
      </c>
    </row>
    <row r="1296" spans="2:7" ht="17.45" customHeight="1" x14ac:dyDescent="0.25">
      <c r="B1296" s="231" t="s">
        <v>474</v>
      </c>
      <c r="C1296" s="231" t="s">
        <v>512</v>
      </c>
      <c r="D1296" s="231"/>
      <c r="E1296" s="231">
        <v>10.3</v>
      </c>
      <c r="F1296" s="231">
        <v>5</v>
      </c>
      <c r="G1296" s="96">
        <v>5</v>
      </c>
    </row>
    <row r="1297" spans="2:7" ht="17.45" customHeight="1" x14ac:dyDescent="0.25">
      <c r="B1297" s="231" t="s">
        <v>474</v>
      </c>
      <c r="C1297" s="231" t="s">
        <v>513</v>
      </c>
      <c r="D1297" s="231"/>
      <c r="E1297" s="231">
        <v>236.9</v>
      </c>
      <c r="F1297" s="231">
        <v>115</v>
      </c>
      <c r="G1297" s="96">
        <v>115</v>
      </c>
    </row>
    <row r="1298" spans="2:7" ht="17.45" customHeight="1" x14ac:dyDescent="0.25">
      <c r="B1298" s="231" t="s">
        <v>480</v>
      </c>
      <c r="C1298" s="231" t="s">
        <v>512</v>
      </c>
      <c r="D1298" s="231"/>
      <c r="E1298" s="231">
        <v>11.32</v>
      </c>
      <c r="F1298" s="231">
        <v>1</v>
      </c>
      <c r="G1298" s="96">
        <v>1</v>
      </c>
    </row>
    <row r="1299" spans="2:7" ht="17.45" customHeight="1" x14ac:dyDescent="0.25">
      <c r="B1299" s="231" t="s">
        <v>480</v>
      </c>
      <c r="C1299" s="231" t="s">
        <v>513</v>
      </c>
      <c r="D1299" s="231"/>
      <c r="E1299" s="231">
        <v>237.72</v>
      </c>
      <c r="F1299" s="231">
        <v>21</v>
      </c>
      <c r="G1299" s="96">
        <v>21</v>
      </c>
    </row>
    <row r="1300" spans="2:7" ht="17.45" customHeight="1" x14ac:dyDescent="0.25">
      <c r="B1300" s="231" t="s">
        <v>474</v>
      </c>
      <c r="C1300" s="231" t="s">
        <v>512</v>
      </c>
      <c r="D1300" s="231"/>
      <c r="E1300" s="231">
        <v>2.06</v>
      </c>
      <c r="F1300" s="231">
        <v>1</v>
      </c>
      <c r="G1300" s="96">
        <v>1</v>
      </c>
    </row>
    <row r="1301" spans="2:7" ht="17.45" customHeight="1" x14ac:dyDescent="0.25">
      <c r="B1301" s="231" t="s">
        <v>474</v>
      </c>
      <c r="C1301" s="231" t="s">
        <v>513</v>
      </c>
      <c r="D1301" s="231"/>
      <c r="E1301" s="231">
        <v>39.14</v>
      </c>
      <c r="F1301" s="231">
        <v>19</v>
      </c>
      <c r="G1301" s="96">
        <v>19</v>
      </c>
    </row>
    <row r="1302" spans="2:7" ht="17.45" customHeight="1" x14ac:dyDescent="0.25">
      <c r="B1302" s="231" t="s">
        <v>474</v>
      </c>
      <c r="C1302" s="231" t="s">
        <v>512</v>
      </c>
      <c r="D1302" s="231"/>
      <c r="E1302" s="231">
        <v>2.68</v>
      </c>
      <c r="F1302" s="231">
        <v>2</v>
      </c>
      <c r="G1302" s="96">
        <v>1</v>
      </c>
    </row>
    <row r="1303" spans="2:7" ht="17.45" customHeight="1" x14ac:dyDescent="0.25">
      <c r="B1303" s="231" t="s">
        <v>474</v>
      </c>
      <c r="C1303" s="231" t="s">
        <v>513</v>
      </c>
      <c r="D1303" s="231"/>
      <c r="E1303" s="231">
        <v>181.28</v>
      </c>
      <c r="F1303" s="231">
        <v>88</v>
      </c>
      <c r="G1303" s="96">
        <v>88</v>
      </c>
    </row>
    <row r="1304" spans="2:7" ht="17.45" customHeight="1" x14ac:dyDescent="0.25">
      <c r="B1304" s="231" t="s">
        <v>474</v>
      </c>
      <c r="C1304" s="231" t="s">
        <v>512</v>
      </c>
      <c r="D1304" s="231"/>
      <c r="E1304" s="231">
        <v>4.12</v>
      </c>
      <c r="F1304" s="231">
        <v>2</v>
      </c>
      <c r="G1304" s="96">
        <v>2</v>
      </c>
    </row>
    <row r="1305" spans="2:7" ht="17.45" customHeight="1" x14ac:dyDescent="0.25">
      <c r="B1305" s="231" t="s">
        <v>474</v>
      </c>
      <c r="C1305" s="231" t="s">
        <v>513</v>
      </c>
      <c r="D1305" s="231"/>
      <c r="E1305" s="231">
        <v>1381.1</v>
      </c>
      <c r="F1305" s="231">
        <v>676</v>
      </c>
      <c r="G1305" s="96">
        <v>670</v>
      </c>
    </row>
    <row r="1306" spans="2:7" ht="17.45" customHeight="1" x14ac:dyDescent="0.25">
      <c r="B1306" s="231" t="s">
        <v>474</v>
      </c>
      <c r="C1306" s="231" t="s">
        <v>513</v>
      </c>
      <c r="D1306" s="231"/>
      <c r="E1306" s="231">
        <v>2.06</v>
      </c>
      <c r="F1306" s="231">
        <v>1</v>
      </c>
      <c r="G1306" s="96">
        <v>1</v>
      </c>
    </row>
    <row r="1307" spans="2:7" ht="17.45" customHeight="1" x14ac:dyDescent="0.25">
      <c r="B1307" s="231" t="s">
        <v>474</v>
      </c>
      <c r="C1307" s="231" t="s">
        <v>513</v>
      </c>
      <c r="D1307" s="231"/>
      <c r="E1307" s="231">
        <v>2.06</v>
      </c>
      <c r="F1307" s="231">
        <v>1</v>
      </c>
      <c r="G1307" s="96">
        <v>1</v>
      </c>
    </row>
    <row r="1308" spans="2:7" ht="17.45" customHeight="1" x14ac:dyDescent="0.25">
      <c r="B1308" s="231" t="s">
        <v>480</v>
      </c>
      <c r="C1308" s="231" t="s">
        <v>513</v>
      </c>
      <c r="D1308" s="231"/>
      <c r="E1308" s="231">
        <v>11.32</v>
      </c>
      <c r="F1308" s="231">
        <v>1</v>
      </c>
      <c r="G1308" s="96">
        <v>1</v>
      </c>
    </row>
    <row r="1309" spans="2:7" ht="17.45" customHeight="1" x14ac:dyDescent="0.25">
      <c r="B1309" s="231" t="s">
        <v>478</v>
      </c>
      <c r="C1309" s="231" t="s">
        <v>513</v>
      </c>
      <c r="D1309" s="231">
        <v>4</v>
      </c>
      <c r="E1309" s="231">
        <v>13.88</v>
      </c>
      <c r="F1309" s="231"/>
      <c r="G1309" s="96">
        <v>4</v>
      </c>
    </row>
    <row r="1310" spans="2:7" ht="17.45" customHeight="1" x14ac:dyDescent="0.25">
      <c r="B1310" s="231" t="s">
        <v>480</v>
      </c>
      <c r="C1310" s="231" t="s">
        <v>513</v>
      </c>
      <c r="D1310" s="231"/>
      <c r="E1310" s="231">
        <v>45.28</v>
      </c>
      <c r="F1310" s="231">
        <v>4</v>
      </c>
      <c r="G1310" s="96">
        <v>4</v>
      </c>
    </row>
    <row r="1311" spans="2:7" ht="17.45" customHeight="1" x14ac:dyDescent="0.25">
      <c r="B1311" s="231" t="s">
        <v>477</v>
      </c>
      <c r="C1311" s="231" t="s">
        <v>513</v>
      </c>
      <c r="D1311" s="231"/>
      <c r="E1311" s="231">
        <v>140.66</v>
      </c>
      <c r="F1311" s="231">
        <v>13</v>
      </c>
      <c r="G1311" s="96">
        <v>13</v>
      </c>
    </row>
    <row r="1312" spans="2:7" ht="17.45" customHeight="1" x14ac:dyDescent="0.25">
      <c r="B1312" s="231" t="s">
        <v>481</v>
      </c>
      <c r="C1312" s="231" t="s">
        <v>513</v>
      </c>
      <c r="D1312" s="231"/>
      <c r="E1312" s="231">
        <v>426.03</v>
      </c>
      <c r="F1312" s="231">
        <v>33</v>
      </c>
      <c r="G1312" s="96">
        <v>33</v>
      </c>
    </row>
    <row r="1313" spans="2:7" ht="17.45" customHeight="1" x14ac:dyDescent="0.25">
      <c r="B1313" s="231" t="s">
        <v>478</v>
      </c>
      <c r="C1313" s="231" t="s">
        <v>513</v>
      </c>
      <c r="D1313" s="231">
        <v>6</v>
      </c>
      <c r="E1313" s="231">
        <v>20.82</v>
      </c>
      <c r="F1313" s="231"/>
      <c r="G1313" s="96">
        <v>6</v>
      </c>
    </row>
    <row r="1314" spans="2:7" ht="17.45" customHeight="1" x14ac:dyDescent="0.25">
      <c r="B1314" s="231" t="s">
        <v>482</v>
      </c>
      <c r="C1314" s="231" t="s">
        <v>513</v>
      </c>
      <c r="D1314" s="231">
        <v>33</v>
      </c>
      <c r="E1314" s="231">
        <v>123.09</v>
      </c>
      <c r="F1314" s="231"/>
      <c r="G1314" s="96">
        <v>33</v>
      </c>
    </row>
    <row r="1315" spans="2:7" ht="18" x14ac:dyDescent="0.25">
      <c r="B1315" s="231" t="s">
        <v>483</v>
      </c>
      <c r="C1315" s="231" t="s">
        <v>513</v>
      </c>
      <c r="D1315" s="231">
        <v>7</v>
      </c>
      <c r="E1315" s="231">
        <v>24.92</v>
      </c>
      <c r="F1315" s="231"/>
      <c r="G1315" s="96">
        <v>7</v>
      </c>
    </row>
    <row r="1316" spans="2:7" ht="17.45" customHeight="1" x14ac:dyDescent="0.25">
      <c r="B1316" s="231" t="s">
        <v>477</v>
      </c>
      <c r="C1316" s="231" t="s">
        <v>513</v>
      </c>
      <c r="D1316" s="231"/>
      <c r="E1316" s="231">
        <v>789.86</v>
      </c>
      <c r="F1316" s="231">
        <v>73</v>
      </c>
      <c r="G1316" s="96">
        <v>73</v>
      </c>
    </row>
    <row r="1317" spans="2:7" ht="17.45" customHeight="1" x14ac:dyDescent="0.25">
      <c r="B1317" s="231" t="s">
        <v>481</v>
      </c>
      <c r="C1317" s="231" t="s">
        <v>513</v>
      </c>
      <c r="D1317" s="231"/>
      <c r="E1317" s="231">
        <v>2130.15</v>
      </c>
      <c r="F1317" s="231">
        <v>165</v>
      </c>
      <c r="G1317" s="96">
        <v>165</v>
      </c>
    </row>
    <row r="1318" spans="2:7" ht="17.45" customHeight="1" x14ac:dyDescent="0.25">
      <c r="B1318" s="231" t="s">
        <v>478</v>
      </c>
      <c r="C1318" s="231" t="s">
        <v>513</v>
      </c>
      <c r="D1318" s="231">
        <v>15</v>
      </c>
      <c r="E1318" s="231">
        <v>52.05</v>
      </c>
      <c r="F1318" s="231"/>
      <c r="G1318" s="96">
        <v>15</v>
      </c>
    </row>
    <row r="1319" spans="2:7" ht="17.45" customHeight="1" x14ac:dyDescent="0.25">
      <c r="B1319" s="231" t="s">
        <v>482</v>
      </c>
      <c r="C1319" s="231" t="s">
        <v>513</v>
      </c>
      <c r="D1319" s="231">
        <v>78</v>
      </c>
      <c r="E1319" s="231">
        <v>290.94</v>
      </c>
      <c r="F1319" s="231"/>
      <c r="G1319" s="96">
        <v>78</v>
      </c>
    </row>
    <row r="1320" spans="2:7" ht="18" x14ac:dyDescent="0.25">
      <c r="B1320" s="231" t="s">
        <v>484</v>
      </c>
      <c r="C1320" s="231" t="s">
        <v>513</v>
      </c>
      <c r="D1320" s="231">
        <v>126</v>
      </c>
      <c r="E1320" s="231">
        <v>448.56</v>
      </c>
      <c r="F1320" s="231"/>
      <c r="G1320" s="96">
        <v>126</v>
      </c>
    </row>
    <row r="1321" spans="2:7" ht="18" x14ac:dyDescent="0.25">
      <c r="B1321" s="231" t="s">
        <v>483</v>
      </c>
      <c r="C1321" s="231" t="s">
        <v>513</v>
      </c>
      <c r="D1321" s="231">
        <v>19</v>
      </c>
      <c r="E1321" s="231">
        <v>67.64</v>
      </c>
      <c r="F1321" s="231"/>
      <c r="G1321" s="96">
        <v>19</v>
      </c>
    </row>
    <row r="1322" spans="2:7" ht="17.45" customHeight="1" x14ac:dyDescent="0.25">
      <c r="B1322" s="231" t="s">
        <v>477</v>
      </c>
      <c r="C1322" s="231" t="s">
        <v>513</v>
      </c>
      <c r="D1322" s="231"/>
      <c r="E1322" s="231">
        <v>432.8</v>
      </c>
      <c r="F1322" s="231">
        <v>40</v>
      </c>
      <c r="G1322" s="96">
        <v>40</v>
      </c>
    </row>
    <row r="1323" spans="2:7" ht="17.45" customHeight="1" x14ac:dyDescent="0.25">
      <c r="B1323" s="231" t="s">
        <v>481</v>
      </c>
      <c r="C1323" s="231" t="s">
        <v>513</v>
      </c>
      <c r="D1323" s="231"/>
      <c r="E1323" s="231">
        <v>335.66</v>
      </c>
      <c r="F1323" s="231">
        <v>26</v>
      </c>
      <c r="G1323" s="96">
        <v>26</v>
      </c>
    </row>
    <row r="1324" spans="2:7" ht="17.45" customHeight="1" x14ac:dyDescent="0.25">
      <c r="B1324" s="231" t="s">
        <v>478</v>
      </c>
      <c r="C1324" s="231" t="s">
        <v>513</v>
      </c>
      <c r="D1324" s="231">
        <v>5</v>
      </c>
      <c r="E1324" s="231">
        <v>17.350000000000001</v>
      </c>
      <c r="F1324" s="231"/>
      <c r="G1324" s="96">
        <v>5</v>
      </c>
    </row>
    <row r="1325" spans="2:7" ht="17.45" customHeight="1" x14ac:dyDescent="0.25">
      <c r="B1325" s="231" t="s">
        <v>482</v>
      </c>
      <c r="C1325" s="231" t="s">
        <v>513</v>
      </c>
      <c r="D1325" s="231">
        <v>30</v>
      </c>
      <c r="E1325" s="231">
        <v>111.9</v>
      </c>
      <c r="F1325" s="231"/>
      <c r="G1325" s="96">
        <v>30</v>
      </c>
    </row>
    <row r="1326" spans="2:7" ht="18" x14ac:dyDescent="0.25">
      <c r="B1326" s="231" t="s">
        <v>484</v>
      </c>
      <c r="C1326" s="231" t="s">
        <v>513</v>
      </c>
      <c r="D1326" s="231">
        <v>26</v>
      </c>
      <c r="E1326" s="231">
        <v>92.56</v>
      </c>
      <c r="F1326" s="231"/>
      <c r="G1326" s="96">
        <v>26</v>
      </c>
    </row>
    <row r="1327" spans="2:7" ht="17.45" customHeight="1" x14ac:dyDescent="0.25">
      <c r="B1327" s="231" t="s">
        <v>477</v>
      </c>
      <c r="C1327" s="231" t="s">
        <v>513</v>
      </c>
      <c r="D1327" s="231"/>
      <c r="E1327" s="231">
        <v>313.77999999999997</v>
      </c>
      <c r="F1327" s="231">
        <v>29</v>
      </c>
      <c r="G1327" s="96">
        <v>29</v>
      </c>
    </row>
    <row r="1328" spans="2:7" ht="17.45" customHeight="1" x14ac:dyDescent="0.25">
      <c r="B1328" s="231" t="s">
        <v>481</v>
      </c>
      <c r="C1328" s="231" t="s">
        <v>513</v>
      </c>
      <c r="D1328" s="231"/>
      <c r="E1328" s="231">
        <v>697.14</v>
      </c>
      <c r="F1328" s="231">
        <v>54</v>
      </c>
      <c r="G1328" s="96">
        <v>54</v>
      </c>
    </row>
    <row r="1329" spans="2:7" ht="17.45" customHeight="1" x14ac:dyDescent="0.25">
      <c r="B1329" s="231" t="s">
        <v>482</v>
      </c>
      <c r="C1329" s="231" t="s">
        <v>513</v>
      </c>
      <c r="D1329" s="231">
        <v>35</v>
      </c>
      <c r="E1329" s="231">
        <v>130.55000000000001</v>
      </c>
      <c r="F1329" s="231"/>
      <c r="G1329" s="96">
        <v>35</v>
      </c>
    </row>
    <row r="1330" spans="2:7" ht="18" x14ac:dyDescent="0.25">
      <c r="B1330" s="231" t="s">
        <v>484</v>
      </c>
      <c r="C1330" s="231" t="s">
        <v>513</v>
      </c>
      <c r="D1330" s="231">
        <v>27</v>
      </c>
      <c r="E1330" s="231">
        <v>96.12</v>
      </c>
      <c r="F1330" s="231"/>
      <c r="G1330" s="96">
        <v>27</v>
      </c>
    </row>
    <row r="1331" spans="2:7" ht="18" x14ac:dyDescent="0.25">
      <c r="B1331" s="231" t="s">
        <v>483</v>
      </c>
      <c r="C1331" s="231" t="s">
        <v>513</v>
      </c>
      <c r="D1331" s="231">
        <v>19</v>
      </c>
      <c r="E1331" s="231">
        <v>67.64</v>
      </c>
      <c r="F1331" s="231"/>
      <c r="G1331" s="96">
        <v>19</v>
      </c>
    </row>
    <row r="1332" spans="2:7" ht="18" x14ac:dyDescent="0.25">
      <c r="B1332" s="231" t="s">
        <v>485</v>
      </c>
      <c r="C1332" s="231" t="s">
        <v>513</v>
      </c>
      <c r="D1332" s="231">
        <v>22</v>
      </c>
      <c r="E1332" s="231">
        <v>78.319999999999993</v>
      </c>
      <c r="F1332" s="231"/>
      <c r="G1332" s="96">
        <v>22</v>
      </c>
    </row>
    <row r="1333" spans="2:7" ht="18" x14ac:dyDescent="0.25">
      <c r="B1333" s="231" t="s">
        <v>485</v>
      </c>
      <c r="C1333" s="231" t="s">
        <v>513</v>
      </c>
      <c r="D1333" s="231">
        <v>8</v>
      </c>
      <c r="E1333" s="231">
        <v>28.48</v>
      </c>
      <c r="F1333" s="231"/>
      <c r="G1333" s="96">
        <v>8</v>
      </c>
    </row>
    <row r="1334" spans="2:7" ht="18" x14ac:dyDescent="0.25">
      <c r="B1334" s="231" t="s">
        <v>484</v>
      </c>
      <c r="C1334" s="231" t="s">
        <v>513</v>
      </c>
      <c r="D1334" s="231">
        <v>0</v>
      </c>
      <c r="E1334" s="231">
        <v>0</v>
      </c>
      <c r="F1334" s="231"/>
      <c r="G1334" s="96">
        <v>0</v>
      </c>
    </row>
    <row r="1335" spans="2:7" ht="17.45" customHeight="1" x14ac:dyDescent="0.25">
      <c r="B1335" s="231" t="s">
        <v>480</v>
      </c>
      <c r="C1335" s="231" t="s">
        <v>513</v>
      </c>
      <c r="D1335" s="231"/>
      <c r="E1335" s="231">
        <v>11.32</v>
      </c>
      <c r="F1335" s="231">
        <v>1</v>
      </c>
      <c r="G1335" s="96">
        <v>1</v>
      </c>
    </row>
    <row r="1336" spans="2:7" ht="17.45" customHeight="1" x14ac:dyDescent="0.25">
      <c r="B1336" s="231" t="s">
        <v>474</v>
      </c>
      <c r="C1336" s="231" t="s">
        <v>513</v>
      </c>
      <c r="D1336" s="231"/>
      <c r="E1336" s="231">
        <v>8.24</v>
      </c>
      <c r="F1336" s="231">
        <v>4</v>
      </c>
      <c r="G1336" s="96">
        <v>4</v>
      </c>
    </row>
    <row r="1337" spans="2:7" ht="17.45" customHeight="1" x14ac:dyDescent="0.25">
      <c r="B1337" s="231" t="s">
        <v>480</v>
      </c>
      <c r="C1337" s="231" t="s">
        <v>513</v>
      </c>
      <c r="D1337" s="231"/>
      <c r="E1337" s="231">
        <v>11.32</v>
      </c>
      <c r="F1337" s="231">
        <v>1</v>
      </c>
      <c r="G1337" s="96">
        <v>1</v>
      </c>
    </row>
    <row r="1338" spans="2:7" ht="17.45" customHeight="1" x14ac:dyDescent="0.25">
      <c r="B1338" s="231" t="s">
        <v>486</v>
      </c>
      <c r="C1338" s="231" t="s">
        <v>513</v>
      </c>
      <c r="D1338" s="231">
        <v>6</v>
      </c>
      <c r="E1338" s="231">
        <v>22.38</v>
      </c>
      <c r="F1338" s="231"/>
      <c r="G1338" s="96">
        <v>6</v>
      </c>
    </row>
    <row r="1339" spans="2:7" ht="18" x14ac:dyDescent="0.25">
      <c r="B1339" s="231" t="s">
        <v>485</v>
      </c>
      <c r="C1339" s="231" t="s">
        <v>513</v>
      </c>
      <c r="D1339" s="231">
        <v>5</v>
      </c>
      <c r="E1339" s="231">
        <v>17.8</v>
      </c>
      <c r="F1339" s="231"/>
      <c r="G1339" s="96">
        <v>5</v>
      </c>
    </row>
    <row r="1340" spans="2:7" ht="18" x14ac:dyDescent="0.25">
      <c r="B1340" s="231" t="s">
        <v>487</v>
      </c>
      <c r="C1340" s="231" t="s">
        <v>513</v>
      </c>
      <c r="D1340" s="231">
        <v>4</v>
      </c>
      <c r="E1340" s="231">
        <v>14.24</v>
      </c>
      <c r="F1340" s="231"/>
      <c r="G1340" s="96">
        <v>4</v>
      </c>
    </row>
    <row r="1341" spans="2:7" ht="18" x14ac:dyDescent="0.25">
      <c r="B1341" s="231" t="s">
        <v>483</v>
      </c>
      <c r="C1341" s="231" t="s">
        <v>513</v>
      </c>
      <c r="D1341" s="231">
        <v>11</v>
      </c>
      <c r="E1341" s="231">
        <v>39.159999999999997</v>
      </c>
      <c r="F1341" s="231"/>
      <c r="G1341" s="96">
        <v>11</v>
      </c>
    </row>
    <row r="1342" spans="2:7" ht="17.45" customHeight="1" x14ac:dyDescent="0.25">
      <c r="B1342" s="231" t="s">
        <v>488</v>
      </c>
      <c r="C1342" s="231" t="s">
        <v>513</v>
      </c>
      <c r="D1342" s="231"/>
      <c r="E1342" s="231">
        <v>152.68</v>
      </c>
      <c r="F1342" s="231"/>
      <c r="G1342" s="96">
        <v>44</v>
      </c>
    </row>
    <row r="1343" spans="2:7" ht="17.45" customHeight="1" x14ac:dyDescent="0.25">
      <c r="B1343" s="231" t="s">
        <v>486</v>
      </c>
      <c r="C1343" s="231" t="s">
        <v>513</v>
      </c>
      <c r="D1343" s="231">
        <v>19</v>
      </c>
      <c r="E1343" s="231">
        <v>70.87</v>
      </c>
      <c r="F1343" s="231"/>
      <c r="G1343" s="96">
        <v>19</v>
      </c>
    </row>
    <row r="1344" spans="2:7" ht="18" x14ac:dyDescent="0.25">
      <c r="B1344" s="231" t="s">
        <v>485</v>
      </c>
      <c r="C1344" s="231" t="s">
        <v>513</v>
      </c>
      <c r="D1344" s="231">
        <v>1</v>
      </c>
      <c r="E1344" s="231">
        <v>3.56</v>
      </c>
      <c r="F1344" s="231"/>
      <c r="G1344" s="96">
        <v>1</v>
      </c>
    </row>
    <row r="1345" spans="2:7" ht="18" x14ac:dyDescent="0.25">
      <c r="B1345" s="231" t="s">
        <v>487</v>
      </c>
      <c r="C1345" s="231" t="s">
        <v>513</v>
      </c>
      <c r="D1345" s="231">
        <v>6</v>
      </c>
      <c r="E1345" s="231">
        <v>21.36</v>
      </c>
      <c r="F1345" s="231"/>
      <c r="G1345" s="96">
        <v>6</v>
      </c>
    </row>
    <row r="1346" spans="2:7" ht="17.45" customHeight="1" x14ac:dyDescent="0.25">
      <c r="B1346" s="231" t="s">
        <v>478</v>
      </c>
      <c r="C1346" s="231" t="s">
        <v>513</v>
      </c>
      <c r="D1346" s="231">
        <v>22</v>
      </c>
      <c r="E1346" s="231">
        <v>76.34</v>
      </c>
      <c r="F1346" s="231"/>
      <c r="G1346" s="96">
        <v>22</v>
      </c>
    </row>
    <row r="1347" spans="2:7" ht="17.45" customHeight="1" x14ac:dyDescent="0.25">
      <c r="B1347" s="231" t="s">
        <v>482</v>
      </c>
      <c r="C1347" s="231" t="s">
        <v>513</v>
      </c>
      <c r="D1347" s="231">
        <v>4</v>
      </c>
      <c r="E1347" s="231">
        <v>14.92</v>
      </c>
      <c r="F1347" s="231"/>
      <c r="G1347" s="96">
        <v>4</v>
      </c>
    </row>
    <row r="1348" spans="2:7" ht="18" x14ac:dyDescent="0.25">
      <c r="B1348" s="231" t="s">
        <v>484</v>
      </c>
      <c r="C1348" s="231" t="s">
        <v>513</v>
      </c>
      <c r="D1348" s="231">
        <v>55</v>
      </c>
      <c r="E1348" s="231">
        <v>195.8</v>
      </c>
      <c r="F1348" s="231"/>
      <c r="G1348" s="96">
        <v>55</v>
      </c>
    </row>
    <row r="1349" spans="2:7" ht="18" x14ac:dyDescent="0.25">
      <c r="B1349" s="231" t="s">
        <v>483</v>
      </c>
      <c r="C1349" s="231" t="s">
        <v>512</v>
      </c>
      <c r="D1349" s="231">
        <v>39</v>
      </c>
      <c r="E1349" s="231">
        <v>138.84</v>
      </c>
      <c r="F1349" s="231"/>
      <c r="G1349" s="96">
        <v>39</v>
      </c>
    </row>
    <row r="1350" spans="2:7" ht="18" x14ac:dyDescent="0.25">
      <c r="B1350" s="231" t="s">
        <v>483</v>
      </c>
      <c r="C1350" s="231" t="s">
        <v>513</v>
      </c>
      <c r="D1350" s="231">
        <v>12</v>
      </c>
      <c r="E1350" s="231">
        <v>42.72</v>
      </c>
      <c r="F1350" s="231"/>
      <c r="G1350" s="96">
        <v>12</v>
      </c>
    </row>
    <row r="1351" spans="2:7" ht="17.45" customHeight="1" x14ac:dyDescent="0.25">
      <c r="B1351" s="231" t="s">
        <v>488</v>
      </c>
      <c r="C1351" s="231" t="s">
        <v>513</v>
      </c>
      <c r="D1351" s="231"/>
      <c r="E1351" s="231">
        <v>20.82</v>
      </c>
      <c r="F1351" s="231"/>
      <c r="G1351" s="96">
        <v>6</v>
      </c>
    </row>
    <row r="1352" spans="2:7" ht="17.45" customHeight="1" x14ac:dyDescent="0.25">
      <c r="B1352" s="231" t="s">
        <v>486</v>
      </c>
      <c r="C1352" s="231" t="s">
        <v>513</v>
      </c>
      <c r="D1352" s="231">
        <v>17</v>
      </c>
      <c r="E1352" s="231">
        <v>63.41</v>
      </c>
      <c r="F1352" s="231"/>
      <c r="G1352" s="96">
        <v>17</v>
      </c>
    </row>
    <row r="1353" spans="2:7" ht="18" x14ac:dyDescent="0.25">
      <c r="B1353" s="231" t="s">
        <v>485</v>
      </c>
      <c r="C1353" s="231" t="s">
        <v>513</v>
      </c>
      <c r="D1353" s="231">
        <v>50</v>
      </c>
      <c r="E1353" s="231">
        <v>178</v>
      </c>
      <c r="F1353" s="231"/>
      <c r="G1353" s="96">
        <v>50</v>
      </c>
    </row>
    <row r="1354" spans="2:7" ht="18" x14ac:dyDescent="0.25">
      <c r="B1354" s="231" t="s">
        <v>487</v>
      </c>
      <c r="C1354" s="231" t="s">
        <v>513</v>
      </c>
      <c r="D1354" s="231">
        <v>11</v>
      </c>
      <c r="E1354" s="231">
        <v>39.159999999999997</v>
      </c>
      <c r="F1354" s="231"/>
      <c r="G1354" s="96">
        <v>11</v>
      </c>
    </row>
    <row r="1355" spans="2:7" ht="17.45" customHeight="1" x14ac:dyDescent="0.25">
      <c r="B1355" s="231" t="s">
        <v>482</v>
      </c>
      <c r="C1355" s="231" t="s">
        <v>513</v>
      </c>
      <c r="D1355" s="231">
        <v>6</v>
      </c>
      <c r="E1355" s="231">
        <v>22.38</v>
      </c>
      <c r="F1355" s="231"/>
      <c r="G1355" s="96">
        <v>6</v>
      </c>
    </row>
    <row r="1356" spans="2:7" ht="17.45" customHeight="1" x14ac:dyDescent="0.25">
      <c r="B1356" s="231" t="s">
        <v>486</v>
      </c>
      <c r="C1356" s="231" t="s">
        <v>513</v>
      </c>
      <c r="D1356" s="231">
        <v>34</v>
      </c>
      <c r="E1356" s="231">
        <v>126.82</v>
      </c>
      <c r="F1356" s="231"/>
      <c r="G1356" s="96">
        <v>34</v>
      </c>
    </row>
    <row r="1357" spans="2:7" ht="18" x14ac:dyDescent="0.25">
      <c r="B1357" s="231" t="s">
        <v>485</v>
      </c>
      <c r="C1357" s="231" t="s">
        <v>513</v>
      </c>
      <c r="D1357" s="231">
        <v>2</v>
      </c>
      <c r="E1357" s="231">
        <v>7.12</v>
      </c>
      <c r="F1357" s="231"/>
      <c r="G1357" s="96">
        <v>2</v>
      </c>
    </row>
    <row r="1358" spans="2:7" ht="18" x14ac:dyDescent="0.25">
      <c r="B1358" s="231" t="s">
        <v>487</v>
      </c>
      <c r="C1358" s="231" t="s">
        <v>513</v>
      </c>
      <c r="D1358" s="231">
        <v>9</v>
      </c>
      <c r="E1358" s="231">
        <v>32.04</v>
      </c>
      <c r="F1358" s="231"/>
      <c r="G1358" s="96">
        <v>9</v>
      </c>
    </row>
    <row r="1359" spans="2:7" ht="17.45" customHeight="1" x14ac:dyDescent="0.25">
      <c r="B1359" s="231" t="s">
        <v>488</v>
      </c>
      <c r="C1359" s="231" t="s">
        <v>513</v>
      </c>
      <c r="D1359" s="231"/>
      <c r="E1359" s="231">
        <v>3.47</v>
      </c>
      <c r="F1359" s="231"/>
      <c r="G1359" s="96">
        <v>1</v>
      </c>
    </row>
    <row r="1360" spans="2:7" ht="17.45" customHeight="1" x14ac:dyDescent="0.25">
      <c r="B1360" s="231" t="s">
        <v>474</v>
      </c>
      <c r="C1360" s="231" t="s">
        <v>513</v>
      </c>
      <c r="D1360" s="231"/>
      <c r="E1360" s="231">
        <v>2.06</v>
      </c>
      <c r="F1360" s="231">
        <v>1</v>
      </c>
      <c r="G1360" s="96">
        <v>1</v>
      </c>
    </row>
    <row r="1361" spans="2:7" ht="17.45" customHeight="1" x14ac:dyDescent="0.25">
      <c r="B1361" s="231" t="s">
        <v>481</v>
      </c>
      <c r="C1361" s="231" t="s">
        <v>513</v>
      </c>
      <c r="D1361" s="231"/>
      <c r="E1361" s="231">
        <v>38.729999999999997</v>
      </c>
      <c r="F1361" s="231">
        <v>3</v>
      </c>
      <c r="G1361" s="96">
        <v>3</v>
      </c>
    </row>
    <row r="1362" spans="2:7" ht="17.45" customHeight="1" x14ac:dyDescent="0.25">
      <c r="B1362" s="231" t="s">
        <v>482</v>
      </c>
      <c r="C1362" s="231" t="s">
        <v>513</v>
      </c>
      <c r="D1362" s="231">
        <v>2</v>
      </c>
      <c r="E1362" s="231">
        <v>7.46</v>
      </c>
      <c r="F1362" s="231"/>
      <c r="G1362" s="96">
        <v>2</v>
      </c>
    </row>
    <row r="1363" spans="2:7" ht="18" x14ac:dyDescent="0.25">
      <c r="B1363" s="231" t="s">
        <v>484</v>
      </c>
      <c r="C1363" s="231" t="s">
        <v>513</v>
      </c>
      <c r="D1363" s="231">
        <v>1</v>
      </c>
      <c r="E1363" s="231">
        <v>3.56</v>
      </c>
      <c r="F1363" s="231"/>
      <c r="G1363" s="96">
        <v>1</v>
      </c>
    </row>
    <row r="1364" spans="2:7" ht="18" x14ac:dyDescent="0.25">
      <c r="B1364" s="231" t="s">
        <v>483</v>
      </c>
      <c r="C1364" s="231" t="s">
        <v>513</v>
      </c>
      <c r="D1364" s="231">
        <v>78</v>
      </c>
      <c r="E1364" s="231">
        <v>277.68</v>
      </c>
      <c r="F1364" s="231"/>
      <c r="G1364" s="96">
        <v>78</v>
      </c>
    </row>
    <row r="1365" spans="2:7" ht="17.45" customHeight="1" x14ac:dyDescent="0.25">
      <c r="B1365" s="231" t="s">
        <v>486</v>
      </c>
      <c r="C1365" s="231" t="s">
        <v>512</v>
      </c>
      <c r="D1365" s="231">
        <v>4</v>
      </c>
      <c r="E1365" s="231">
        <v>14.92</v>
      </c>
      <c r="F1365" s="231"/>
      <c r="G1365" s="96">
        <v>4</v>
      </c>
    </row>
    <row r="1366" spans="2:7" ht="17.45" customHeight="1" x14ac:dyDescent="0.25">
      <c r="B1366" s="231" t="s">
        <v>486</v>
      </c>
      <c r="C1366" s="231" t="s">
        <v>513</v>
      </c>
      <c r="D1366" s="231">
        <v>5</v>
      </c>
      <c r="E1366" s="231">
        <v>18.649999999999999</v>
      </c>
      <c r="F1366" s="231"/>
      <c r="G1366" s="96">
        <v>5</v>
      </c>
    </row>
    <row r="1367" spans="2:7" ht="18" x14ac:dyDescent="0.25">
      <c r="B1367" s="231" t="s">
        <v>485</v>
      </c>
      <c r="C1367" s="231" t="s">
        <v>513</v>
      </c>
      <c r="D1367" s="231">
        <v>28</v>
      </c>
      <c r="E1367" s="231">
        <v>99.68</v>
      </c>
      <c r="F1367" s="231"/>
      <c r="G1367" s="96">
        <v>28</v>
      </c>
    </row>
    <row r="1368" spans="2:7" ht="18" x14ac:dyDescent="0.25">
      <c r="B1368" s="231" t="s">
        <v>487</v>
      </c>
      <c r="C1368" s="231" t="s">
        <v>513</v>
      </c>
      <c r="D1368" s="231">
        <v>36</v>
      </c>
      <c r="E1368" s="231">
        <v>128.16</v>
      </c>
      <c r="F1368" s="231"/>
      <c r="G1368" s="96">
        <v>36</v>
      </c>
    </row>
    <row r="1369" spans="2:7" ht="17.45" customHeight="1" x14ac:dyDescent="0.25">
      <c r="B1369" s="231" t="s">
        <v>480</v>
      </c>
      <c r="C1369" s="231" t="s">
        <v>513</v>
      </c>
      <c r="D1369" s="231"/>
      <c r="E1369" s="231">
        <v>384.88</v>
      </c>
      <c r="F1369" s="231">
        <v>34</v>
      </c>
      <c r="G1369" s="96">
        <v>34</v>
      </c>
    </row>
    <row r="1370" spans="2:7" ht="17.45" customHeight="1" x14ac:dyDescent="0.25">
      <c r="B1370" s="231" t="s">
        <v>474</v>
      </c>
      <c r="C1370" s="231" t="s">
        <v>512</v>
      </c>
      <c r="D1370" s="231"/>
      <c r="E1370" s="231">
        <v>2.06</v>
      </c>
      <c r="F1370" s="231">
        <v>1</v>
      </c>
      <c r="G1370" s="96">
        <v>1</v>
      </c>
    </row>
    <row r="1371" spans="2:7" ht="17.45" customHeight="1" x14ac:dyDescent="0.25">
      <c r="B1371" s="231" t="s">
        <v>474</v>
      </c>
      <c r="C1371" s="231" t="s">
        <v>513</v>
      </c>
      <c r="D1371" s="231"/>
      <c r="E1371" s="231">
        <v>898.23</v>
      </c>
      <c r="F1371" s="231">
        <v>438</v>
      </c>
      <c r="G1371" s="96">
        <v>436</v>
      </c>
    </row>
    <row r="1372" spans="2:7" ht="17.45" customHeight="1" x14ac:dyDescent="0.25">
      <c r="B1372" s="231" t="s">
        <v>480</v>
      </c>
      <c r="C1372" s="231" t="s">
        <v>513</v>
      </c>
      <c r="D1372" s="231"/>
      <c r="E1372" s="231">
        <v>203.76</v>
      </c>
      <c r="F1372" s="231">
        <v>18</v>
      </c>
      <c r="G1372" s="96">
        <v>18</v>
      </c>
    </row>
    <row r="1373" spans="2:7" ht="17.45" customHeight="1" x14ac:dyDescent="0.25">
      <c r="B1373" s="231" t="s">
        <v>474</v>
      </c>
      <c r="C1373" s="231" t="s">
        <v>510</v>
      </c>
      <c r="D1373" s="231"/>
      <c r="E1373" s="231">
        <v>0</v>
      </c>
      <c r="F1373" s="231">
        <v>0</v>
      </c>
      <c r="G1373" s="96">
        <v>0</v>
      </c>
    </row>
    <row r="1374" spans="2:7" ht="17.45" customHeight="1" x14ac:dyDescent="0.25">
      <c r="B1374" s="231" t="s">
        <v>474</v>
      </c>
      <c r="C1374" s="231" t="s">
        <v>511</v>
      </c>
      <c r="D1374" s="231"/>
      <c r="E1374" s="231">
        <v>0</v>
      </c>
      <c r="F1374" s="231">
        <v>0</v>
      </c>
      <c r="G1374" s="96">
        <v>0</v>
      </c>
    </row>
    <row r="1375" spans="2:7" ht="17.45" customHeight="1" x14ac:dyDescent="0.25">
      <c r="B1375" s="231" t="s">
        <v>474</v>
      </c>
      <c r="C1375" s="231" t="s">
        <v>512</v>
      </c>
      <c r="D1375" s="231"/>
      <c r="E1375" s="231">
        <v>10.3</v>
      </c>
      <c r="F1375" s="231">
        <v>5</v>
      </c>
      <c r="G1375" s="96">
        <v>5</v>
      </c>
    </row>
    <row r="1376" spans="2:7" ht="17.45" customHeight="1" x14ac:dyDescent="0.25">
      <c r="B1376" s="231" t="s">
        <v>474</v>
      </c>
      <c r="C1376" s="231" t="s">
        <v>513</v>
      </c>
      <c r="D1376" s="231"/>
      <c r="E1376" s="231">
        <v>820.57</v>
      </c>
      <c r="F1376" s="231">
        <v>400</v>
      </c>
      <c r="G1376" s="96">
        <v>398</v>
      </c>
    </row>
    <row r="1377" spans="2:7" ht="17.45" customHeight="1" x14ac:dyDescent="0.25">
      <c r="B1377" s="231" t="s">
        <v>480</v>
      </c>
      <c r="C1377" s="231" t="s">
        <v>513</v>
      </c>
      <c r="D1377" s="231"/>
      <c r="E1377" s="231">
        <v>316.95999999999998</v>
      </c>
      <c r="F1377" s="231">
        <v>28</v>
      </c>
      <c r="G1377" s="96">
        <v>28</v>
      </c>
    </row>
    <row r="1378" spans="2:7" ht="17.45" customHeight="1" x14ac:dyDescent="0.25">
      <c r="B1378" s="231" t="s">
        <v>474</v>
      </c>
      <c r="C1378" s="231" t="s">
        <v>495</v>
      </c>
      <c r="D1378" s="231"/>
      <c r="E1378" s="231">
        <v>0</v>
      </c>
      <c r="F1378" s="231">
        <v>0</v>
      </c>
      <c r="G1378" s="96">
        <v>0</v>
      </c>
    </row>
    <row r="1379" spans="2:7" ht="17.45" customHeight="1" x14ac:dyDescent="0.25">
      <c r="B1379" s="231" t="s">
        <v>474</v>
      </c>
      <c r="C1379" s="231" t="s">
        <v>496</v>
      </c>
      <c r="D1379" s="231"/>
      <c r="E1379" s="231">
        <v>0</v>
      </c>
      <c r="F1379" s="231">
        <v>0</v>
      </c>
      <c r="G1379" s="96">
        <v>0</v>
      </c>
    </row>
    <row r="1380" spans="2:7" ht="17.45" customHeight="1" x14ac:dyDescent="0.25">
      <c r="B1380" s="231" t="s">
        <v>474</v>
      </c>
      <c r="C1380" s="231" t="s">
        <v>510</v>
      </c>
      <c r="D1380" s="231"/>
      <c r="E1380" s="231">
        <v>0</v>
      </c>
      <c r="F1380" s="231">
        <v>0</v>
      </c>
      <c r="G1380" s="96">
        <v>0</v>
      </c>
    </row>
    <row r="1381" spans="2:7" ht="17.45" customHeight="1" x14ac:dyDescent="0.25">
      <c r="B1381" s="231" t="s">
        <v>474</v>
      </c>
      <c r="C1381" s="231" t="s">
        <v>511</v>
      </c>
      <c r="D1381" s="231"/>
      <c r="E1381" s="231">
        <v>0</v>
      </c>
      <c r="F1381" s="231">
        <v>0</v>
      </c>
      <c r="G1381" s="96">
        <v>0</v>
      </c>
    </row>
    <row r="1382" spans="2:7" ht="17.45" customHeight="1" x14ac:dyDescent="0.25">
      <c r="B1382" s="231" t="s">
        <v>474</v>
      </c>
      <c r="C1382" s="231" t="s">
        <v>512</v>
      </c>
      <c r="D1382" s="231"/>
      <c r="E1382" s="231">
        <v>12.22</v>
      </c>
      <c r="F1382" s="231">
        <v>7</v>
      </c>
      <c r="G1382" s="96">
        <v>6</v>
      </c>
    </row>
    <row r="1383" spans="2:7" ht="17.45" customHeight="1" x14ac:dyDescent="0.25">
      <c r="B1383" s="231" t="s">
        <v>474</v>
      </c>
      <c r="C1383" s="231" t="s">
        <v>513</v>
      </c>
      <c r="D1383" s="231"/>
      <c r="E1383" s="231">
        <v>1953.33</v>
      </c>
      <c r="F1383" s="231">
        <v>958</v>
      </c>
      <c r="G1383" s="96">
        <v>948</v>
      </c>
    </row>
    <row r="1384" spans="2:7" ht="17.45" customHeight="1" x14ac:dyDescent="0.25">
      <c r="B1384" s="231" t="s">
        <v>480</v>
      </c>
      <c r="C1384" s="231" t="s">
        <v>513</v>
      </c>
      <c r="D1384" s="231"/>
      <c r="E1384" s="231">
        <v>871.64</v>
      </c>
      <c r="F1384" s="231">
        <v>77</v>
      </c>
      <c r="G1384" s="96">
        <v>77</v>
      </c>
    </row>
    <row r="1385" spans="2:7" ht="17.45" customHeight="1" x14ac:dyDescent="0.25">
      <c r="B1385" s="231" t="s">
        <v>474</v>
      </c>
      <c r="C1385" s="231" t="s">
        <v>513</v>
      </c>
      <c r="D1385" s="231"/>
      <c r="E1385" s="231">
        <v>115.36</v>
      </c>
      <c r="F1385" s="231">
        <v>56</v>
      </c>
      <c r="G1385" s="96">
        <v>56</v>
      </c>
    </row>
    <row r="1386" spans="2:7" ht="17.45" customHeight="1" x14ac:dyDescent="0.25">
      <c r="B1386" s="231" t="s">
        <v>480</v>
      </c>
      <c r="C1386" s="231" t="s">
        <v>513</v>
      </c>
      <c r="D1386" s="231"/>
      <c r="E1386" s="231">
        <v>90.56</v>
      </c>
      <c r="F1386" s="231">
        <v>8</v>
      </c>
      <c r="G1386" s="96">
        <v>8</v>
      </c>
    </row>
    <row r="1387" spans="2:7" ht="17.45" customHeight="1" x14ac:dyDescent="0.25">
      <c r="B1387" s="231" t="s">
        <v>474</v>
      </c>
      <c r="C1387" s="231" t="s">
        <v>512</v>
      </c>
      <c r="D1387" s="231"/>
      <c r="E1387" s="231">
        <v>67.069999999999993</v>
      </c>
      <c r="F1387" s="231">
        <v>32</v>
      </c>
      <c r="G1387" s="96">
        <v>33</v>
      </c>
    </row>
    <row r="1388" spans="2:7" ht="17.45" customHeight="1" x14ac:dyDescent="0.25">
      <c r="B1388" s="231" t="s">
        <v>474</v>
      </c>
      <c r="C1388" s="231" t="s">
        <v>513</v>
      </c>
      <c r="D1388" s="231"/>
      <c r="E1388" s="231">
        <v>5395.77</v>
      </c>
      <c r="F1388" s="231">
        <v>2618</v>
      </c>
      <c r="G1388" s="96">
        <v>2620</v>
      </c>
    </row>
    <row r="1389" spans="2:7" ht="17.45" customHeight="1" x14ac:dyDescent="0.25">
      <c r="B1389" s="231" t="s">
        <v>480</v>
      </c>
      <c r="C1389" s="231" t="s">
        <v>512</v>
      </c>
      <c r="D1389" s="231"/>
      <c r="E1389" s="231">
        <v>22.64</v>
      </c>
      <c r="F1389" s="231">
        <v>2</v>
      </c>
      <c r="G1389" s="96">
        <v>2</v>
      </c>
    </row>
    <row r="1390" spans="2:7" ht="17.45" customHeight="1" x14ac:dyDescent="0.25">
      <c r="B1390" s="231" t="s">
        <v>480</v>
      </c>
      <c r="C1390" s="231" t="s">
        <v>513</v>
      </c>
      <c r="D1390" s="231"/>
      <c r="E1390" s="231">
        <v>1935.72</v>
      </c>
      <c r="F1390" s="231">
        <v>171</v>
      </c>
      <c r="G1390" s="96">
        <v>171</v>
      </c>
    </row>
    <row r="1391" spans="2:7" ht="17.45" customHeight="1" x14ac:dyDescent="0.25">
      <c r="B1391" s="231" t="s">
        <v>474</v>
      </c>
      <c r="C1391" s="231" t="s">
        <v>512</v>
      </c>
      <c r="D1391" s="231"/>
      <c r="E1391" s="231">
        <v>6.18</v>
      </c>
      <c r="F1391" s="231">
        <v>3</v>
      </c>
      <c r="G1391" s="96">
        <v>3</v>
      </c>
    </row>
    <row r="1392" spans="2:7" ht="17.45" customHeight="1" x14ac:dyDescent="0.25">
      <c r="B1392" s="231" t="s">
        <v>474</v>
      </c>
      <c r="C1392" s="231" t="s">
        <v>513</v>
      </c>
      <c r="D1392" s="231"/>
      <c r="E1392" s="231">
        <v>1233.93</v>
      </c>
      <c r="F1392" s="231">
        <v>603</v>
      </c>
      <c r="G1392" s="96">
        <v>599</v>
      </c>
    </row>
    <row r="1393" spans="2:7" ht="17.45" customHeight="1" x14ac:dyDescent="0.25">
      <c r="B1393" s="231" t="s">
        <v>480</v>
      </c>
      <c r="C1393" s="231" t="s">
        <v>513</v>
      </c>
      <c r="D1393" s="231"/>
      <c r="E1393" s="231">
        <v>441.48</v>
      </c>
      <c r="F1393" s="231">
        <v>39</v>
      </c>
      <c r="G1393" s="96">
        <v>39</v>
      </c>
    </row>
    <row r="1394" spans="2:7" ht="17.45" customHeight="1" x14ac:dyDescent="0.25">
      <c r="B1394" s="231" t="s">
        <v>474</v>
      </c>
      <c r="C1394" s="231" t="s">
        <v>513</v>
      </c>
      <c r="D1394" s="231"/>
      <c r="E1394" s="231">
        <v>4.12</v>
      </c>
      <c r="F1394" s="231">
        <v>2</v>
      </c>
      <c r="G1394" s="96">
        <v>2</v>
      </c>
    </row>
    <row r="1395" spans="2:7" ht="17.45" customHeight="1" x14ac:dyDescent="0.25">
      <c r="B1395" s="231" t="s">
        <v>474</v>
      </c>
      <c r="C1395" s="231" t="s">
        <v>512</v>
      </c>
      <c r="D1395" s="231"/>
      <c r="E1395" s="231">
        <v>0</v>
      </c>
      <c r="F1395" s="231">
        <v>0</v>
      </c>
      <c r="G1395" s="96">
        <v>0</v>
      </c>
    </row>
    <row r="1396" spans="2:7" ht="17.45" customHeight="1" x14ac:dyDescent="0.25">
      <c r="B1396" s="231" t="s">
        <v>474</v>
      </c>
      <c r="C1396" s="231" t="s">
        <v>513</v>
      </c>
      <c r="D1396" s="231"/>
      <c r="E1396" s="231">
        <v>23.9</v>
      </c>
      <c r="F1396" s="231">
        <v>15</v>
      </c>
      <c r="G1396" s="96">
        <v>12</v>
      </c>
    </row>
    <row r="1397" spans="2:7" ht="17.45" customHeight="1" x14ac:dyDescent="0.25">
      <c r="B1397" s="231" t="s">
        <v>480</v>
      </c>
      <c r="C1397" s="231" t="s">
        <v>513</v>
      </c>
      <c r="D1397" s="231"/>
      <c r="E1397" s="231">
        <v>79.239999999999995</v>
      </c>
      <c r="F1397" s="231">
        <v>7</v>
      </c>
      <c r="G1397" s="96">
        <v>7</v>
      </c>
    </row>
    <row r="1398" spans="2:7" ht="17.45" customHeight="1" x14ac:dyDescent="0.25">
      <c r="B1398" s="231" t="s">
        <v>474</v>
      </c>
      <c r="C1398" s="231" t="s">
        <v>512</v>
      </c>
      <c r="D1398" s="231"/>
      <c r="E1398" s="231">
        <v>0</v>
      </c>
      <c r="F1398" s="231">
        <v>0</v>
      </c>
      <c r="G1398" s="96">
        <v>0</v>
      </c>
    </row>
    <row r="1399" spans="2:7" ht="17.45" customHeight="1" x14ac:dyDescent="0.25">
      <c r="B1399" s="231" t="s">
        <v>474</v>
      </c>
      <c r="C1399" s="231" t="s">
        <v>513</v>
      </c>
      <c r="D1399" s="231"/>
      <c r="E1399" s="231">
        <v>4.12</v>
      </c>
      <c r="F1399" s="231">
        <v>2</v>
      </c>
      <c r="G1399" s="96">
        <v>2</v>
      </c>
    </row>
    <row r="1400" spans="2:7" ht="17.45" customHeight="1" x14ac:dyDescent="0.25">
      <c r="B1400" s="231" t="s">
        <v>480</v>
      </c>
      <c r="C1400" s="231" t="s">
        <v>513</v>
      </c>
      <c r="D1400" s="231"/>
      <c r="E1400" s="231">
        <v>22.64</v>
      </c>
      <c r="F1400" s="231">
        <v>2</v>
      </c>
      <c r="G1400" s="96">
        <v>2</v>
      </c>
    </row>
    <row r="1401" spans="2:7" ht="17.45" customHeight="1" x14ac:dyDescent="0.25">
      <c r="B1401" s="231" t="s">
        <v>474</v>
      </c>
      <c r="C1401" s="231" t="s">
        <v>512</v>
      </c>
      <c r="D1401" s="231"/>
      <c r="E1401" s="231">
        <v>10.3</v>
      </c>
      <c r="F1401" s="231">
        <v>5</v>
      </c>
      <c r="G1401" s="96">
        <v>5</v>
      </c>
    </row>
    <row r="1402" spans="2:7" ht="17.45" customHeight="1" x14ac:dyDescent="0.25">
      <c r="B1402" s="231" t="s">
        <v>474</v>
      </c>
      <c r="C1402" s="231" t="s">
        <v>513</v>
      </c>
      <c r="D1402" s="231"/>
      <c r="E1402" s="231">
        <v>19.43</v>
      </c>
      <c r="F1402" s="231">
        <v>10</v>
      </c>
      <c r="G1402" s="96">
        <v>9</v>
      </c>
    </row>
    <row r="1403" spans="2:7" ht="17.45" customHeight="1" x14ac:dyDescent="0.25">
      <c r="B1403" s="231" t="s">
        <v>480</v>
      </c>
      <c r="C1403" s="231" t="s">
        <v>513</v>
      </c>
      <c r="D1403" s="231"/>
      <c r="E1403" s="231">
        <v>113.2</v>
      </c>
      <c r="F1403" s="231">
        <v>10</v>
      </c>
      <c r="G1403" s="96">
        <v>10</v>
      </c>
    </row>
    <row r="1404" spans="2:7" ht="17.45" customHeight="1" x14ac:dyDescent="0.25">
      <c r="B1404" s="231" t="s">
        <v>474</v>
      </c>
      <c r="C1404" s="231" t="s">
        <v>513</v>
      </c>
      <c r="D1404" s="231"/>
      <c r="E1404" s="231">
        <v>0</v>
      </c>
      <c r="F1404" s="231">
        <v>0</v>
      </c>
      <c r="G1404" s="96">
        <v>0</v>
      </c>
    </row>
    <row r="1405" spans="2:7" ht="17.45" customHeight="1" x14ac:dyDescent="0.25">
      <c r="B1405" s="231" t="s">
        <v>480</v>
      </c>
      <c r="C1405" s="231" t="s">
        <v>513</v>
      </c>
      <c r="D1405" s="231"/>
      <c r="E1405" s="231">
        <v>33.96</v>
      </c>
      <c r="F1405" s="231">
        <v>3</v>
      </c>
      <c r="G1405" s="96">
        <v>3</v>
      </c>
    </row>
    <row r="1406" spans="2:7" ht="17.45" customHeight="1" x14ac:dyDescent="0.25">
      <c r="B1406" s="231" t="s">
        <v>474</v>
      </c>
      <c r="C1406" s="231" t="s">
        <v>513</v>
      </c>
      <c r="D1406" s="231"/>
      <c r="E1406" s="231">
        <v>0</v>
      </c>
      <c r="F1406" s="231">
        <v>0</v>
      </c>
      <c r="G1406" s="96">
        <v>0</v>
      </c>
    </row>
    <row r="1407" spans="2:7" ht="17.45" customHeight="1" x14ac:dyDescent="0.25">
      <c r="B1407" s="231" t="s">
        <v>474</v>
      </c>
      <c r="C1407" s="231" t="s">
        <v>513</v>
      </c>
      <c r="D1407" s="231"/>
      <c r="E1407" s="231">
        <v>0</v>
      </c>
      <c r="F1407" s="231">
        <v>0</v>
      </c>
      <c r="G1407" s="96">
        <v>0</v>
      </c>
    </row>
    <row r="1408" spans="2:7" ht="17.45" customHeight="1" x14ac:dyDescent="0.25">
      <c r="B1408" s="231" t="s">
        <v>474</v>
      </c>
      <c r="C1408" s="231" t="s">
        <v>514</v>
      </c>
      <c r="D1408" s="231"/>
      <c r="E1408" s="231">
        <v>32.96</v>
      </c>
      <c r="F1408" s="231">
        <v>16</v>
      </c>
      <c r="G1408" s="96">
        <v>16</v>
      </c>
    </row>
    <row r="1409" spans="2:7" ht="17.45" customHeight="1" x14ac:dyDescent="0.25">
      <c r="B1409" s="231" t="s">
        <v>474</v>
      </c>
      <c r="C1409" s="231" t="s">
        <v>513</v>
      </c>
      <c r="D1409" s="231"/>
      <c r="E1409" s="231">
        <v>6.18</v>
      </c>
      <c r="F1409" s="231">
        <v>3</v>
      </c>
      <c r="G1409" s="96">
        <v>3</v>
      </c>
    </row>
    <row r="1410" spans="2:7" ht="17.45" customHeight="1" x14ac:dyDescent="0.25">
      <c r="B1410" s="231" t="s">
        <v>474</v>
      </c>
      <c r="C1410" s="231" t="s">
        <v>514</v>
      </c>
      <c r="D1410" s="231"/>
      <c r="E1410" s="231">
        <v>438.92</v>
      </c>
      <c r="F1410" s="231">
        <v>214</v>
      </c>
      <c r="G1410" s="96">
        <v>213</v>
      </c>
    </row>
    <row r="1411" spans="2:7" ht="17.45" customHeight="1" x14ac:dyDescent="0.25">
      <c r="B1411" s="231" t="s">
        <v>477</v>
      </c>
      <c r="C1411" s="231" t="s">
        <v>514</v>
      </c>
      <c r="D1411" s="231"/>
      <c r="E1411" s="231">
        <v>0</v>
      </c>
      <c r="F1411" s="231">
        <v>0</v>
      </c>
      <c r="G1411" s="96">
        <v>0</v>
      </c>
    </row>
    <row r="1412" spans="2:7" ht="17.45" customHeight="1" x14ac:dyDescent="0.25">
      <c r="B1412" s="231" t="s">
        <v>478</v>
      </c>
      <c r="C1412" s="231" t="s">
        <v>514</v>
      </c>
      <c r="D1412" s="231">
        <v>0</v>
      </c>
      <c r="E1412" s="231">
        <v>0</v>
      </c>
      <c r="F1412" s="231"/>
      <c r="G1412" s="96">
        <v>0</v>
      </c>
    </row>
    <row r="1413" spans="2:7" ht="17.45" customHeight="1" x14ac:dyDescent="0.25">
      <c r="B1413" s="231" t="s">
        <v>474</v>
      </c>
      <c r="C1413" s="231" t="s">
        <v>513</v>
      </c>
      <c r="D1413" s="231"/>
      <c r="E1413" s="231">
        <v>10.3</v>
      </c>
      <c r="F1413" s="231">
        <v>5</v>
      </c>
      <c r="G1413" s="96">
        <v>5</v>
      </c>
    </row>
    <row r="1414" spans="2:7" ht="17.45" customHeight="1" x14ac:dyDescent="0.25">
      <c r="B1414" s="231" t="s">
        <v>474</v>
      </c>
      <c r="C1414" s="231" t="s">
        <v>514</v>
      </c>
      <c r="D1414" s="231"/>
      <c r="E1414" s="231">
        <v>652.26</v>
      </c>
      <c r="F1414" s="231">
        <v>317</v>
      </c>
      <c r="G1414" s="96">
        <v>317</v>
      </c>
    </row>
    <row r="1415" spans="2:7" ht="17.45" customHeight="1" x14ac:dyDescent="0.25">
      <c r="B1415" s="231" t="s">
        <v>480</v>
      </c>
      <c r="C1415" s="231" t="s">
        <v>514</v>
      </c>
      <c r="D1415" s="231"/>
      <c r="E1415" s="231">
        <v>22.64</v>
      </c>
      <c r="F1415" s="231">
        <v>2</v>
      </c>
      <c r="G1415" s="96">
        <v>2</v>
      </c>
    </row>
    <row r="1416" spans="2:7" ht="17.45" customHeight="1" x14ac:dyDescent="0.25">
      <c r="B1416" s="231" t="s">
        <v>474</v>
      </c>
      <c r="C1416" s="231" t="s">
        <v>513</v>
      </c>
      <c r="D1416" s="231"/>
      <c r="E1416" s="231">
        <v>4.12</v>
      </c>
      <c r="F1416" s="231">
        <v>2</v>
      </c>
      <c r="G1416" s="96">
        <v>2</v>
      </c>
    </row>
    <row r="1417" spans="2:7" ht="17.45" customHeight="1" x14ac:dyDescent="0.25">
      <c r="B1417" s="231" t="s">
        <v>474</v>
      </c>
      <c r="C1417" s="231" t="s">
        <v>514</v>
      </c>
      <c r="D1417" s="231"/>
      <c r="E1417" s="231">
        <v>236.9</v>
      </c>
      <c r="F1417" s="231">
        <v>115</v>
      </c>
      <c r="G1417" s="96">
        <v>115</v>
      </c>
    </row>
    <row r="1418" spans="2:7" ht="17.45" customHeight="1" x14ac:dyDescent="0.25">
      <c r="B1418" s="231" t="s">
        <v>480</v>
      </c>
      <c r="C1418" s="231" t="s">
        <v>513</v>
      </c>
      <c r="D1418" s="231"/>
      <c r="E1418" s="231">
        <v>11.32</v>
      </c>
      <c r="F1418" s="231">
        <v>1</v>
      </c>
      <c r="G1418" s="96">
        <v>1</v>
      </c>
    </row>
    <row r="1419" spans="2:7" ht="17.45" customHeight="1" x14ac:dyDescent="0.25">
      <c r="B1419" s="231" t="s">
        <v>480</v>
      </c>
      <c r="C1419" s="231" t="s">
        <v>514</v>
      </c>
      <c r="D1419" s="231"/>
      <c r="E1419" s="231">
        <v>237.72</v>
      </c>
      <c r="F1419" s="231">
        <v>21</v>
      </c>
      <c r="G1419" s="96">
        <v>21</v>
      </c>
    </row>
    <row r="1420" spans="2:7" ht="17.45" customHeight="1" x14ac:dyDescent="0.25">
      <c r="B1420" s="231" t="s">
        <v>474</v>
      </c>
      <c r="C1420" s="231" t="s">
        <v>514</v>
      </c>
      <c r="D1420" s="231"/>
      <c r="E1420" s="231">
        <v>39.14</v>
      </c>
      <c r="F1420" s="231">
        <v>19</v>
      </c>
      <c r="G1420" s="96">
        <v>19</v>
      </c>
    </row>
    <row r="1421" spans="2:7" ht="17.45" customHeight="1" x14ac:dyDescent="0.25">
      <c r="B1421" s="231" t="s">
        <v>474</v>
      </c>
      <c r="C1421" s="231" t="s">
        <v>513</v>
      </c>
      <c r="D1421" s="231"/>
      <c r="E1421" s="231">
        <v>2.06</v>
      </c>
      <c r="F1421" s="231">
        <v>1</v>
      </c>
      <c r="G1421" s="96">
        <v>1</v>
      </c>
    </row>
    <row r="1422" spans="2:7" ht="17.45" customHeight="1" x14ac:dyDescent="0.25">
      <c r="B1422" s="231" t="s">
        <v>474</v>
      </c>
      <c r="C1422" s="231" t="s">
        <v>514</v>
      </c>
      <c r="D1422" s="231"/>
      <c r="E1422" s="231">
        <v>177.16</v>
      </c>
      <c r="F1422" s="231">
        <v>86</v>
      </c>
      <c r="G1422" s="96">
        <v>86</v>
      </c>
    </row>
    <row r="1423" spans="2:7" ht="17.45" customHeight="1" x14ac:dyDescent="0.25">
      <c r="B1423" s="231" t="s">
        <v>474</v>
      </c>
      <c r="C1423" s="231" t="s">
        <v>494</v>
      </c>
      <c r="D1423" s="231"/>
      <c r="E1423" s="231">
        <v>-2.06</v>
      </c>
      <c r="F1423" s="231">
        <v>-1</v>
      </c>
      <c r="G1423" s="96">
        <v>-1</v>
      </c>
    </row>
    <row r="1424" spans="2:7" ht="17.45" customHeight="1" x14ac:dyDescent="0.25">
      <c r="B1424" s="231" t="s">
        <v>474</v>
      </c>
      <c r="C1424" s="231" t="s">
        <v>495</v>
      </c>
      <c r="D1424" s="231"/>
      <c r="E1424" s="231">
        <v>-2.06</v>
      </c>
      <c r="F1424" s="231">
        <v>-1</v>
      </c>
      <c r="G1424" s="96">
        <v>-1</v>
      </c>
    </row>
    <row r="1425" spans="2:7" ht="17.45" customHeight="1" x14ac:dyDescent="0.25">
      <c r="B1425" s="231" t="s">
        <v>474</v>
      </c>
      <c r="C1425" s="231" t="s">
        <v>496</v>
      </c>
      <c r="D1425" s="231"/>
      <c r="E1425" s="231">
        <v>-2.06</v>
      </c>
      <c r="F1425" s="231">
        <v>-1</v>
      </c>
      <c r="G1425" s="96">
        <v>-1</v>
      </c>
    </row>
    <row r="1426" spans="2:7" ht="17.45" customHeight="1" x14ac:dyDescent="0.25">
      <c r="B1426" s="231" t="s">
        <v>474</v>
      </c>
      <c r="C1426" s="231" t="s">
        <v>510</v>
      </c>
      <c r="D1426" s="231"/>
      <c r="E1426" s="231">
        <v>-2.06</v>
      </c>
      <c r="F1426" s="231">
        <v>-1</v>
      </c>
      <c r="G1426" s="96">
        <v>-1</v>
      </c>
    </row>
    <row r="1427" spans="2:7" ht="17.45" customHeight="1" x14ac:dyDescent="0.25">
      <c r="B1427" s="231" t="s">
        <v>474</v>
      </c>
      <c r="C1427" s="231" t="s">
        <v>511</v>
      </c>
      <c r="D1427" s="231"/>
      <c r="E1427" s="231">
        <v>-2.06</v>
      </c>
      <c r="F1427" s="231">
        <v>-1</v>
      </c>
      <c r="G1427" s="96">
        <v>-1</v>
      </c>
    </row>
    <row r="1428" spans="2:7" ht="17.45" customHeight="1" x14ac:dyDescent="0.25">
      <c r="B1428" s="231" t="s">
        <v>474</v>
      </c>
      <c r="C1428" s="231" t="s">
        <v>512</v>
      </c>
      <c r="D1428" s="231"/>
      <c r="E1428" s="231">
        <v>-2.06</v>
      </c>
      <c r="F1428" s="231">
        <v>-1</v>
      </c>
      <c r="G1428" s="96">
        <v>-1</v>
      </c>
    </row>
    <row r="1429" spans="2:7" ht="17.45" customHeight="1" x14ac:dyDescent="0.25">
      <c r="B1429" s="231" t="s">
        <v>474</v>
      </c>
      <c r="C1429" s="231" t="s">
        <v>513</v>
      </c>
      <c r="D1429" s="231"/>
      <c r="E1429" s="231">
        <v>6.73</v>
      </c>
      <c r="F1429" s="231">
        <v>5</v>
      </c>
      <c r="G1429" s="96">
        <v>3</v>
      </c>
    </row>
    <row r="1430" spans="2:7" ht="17.45" customHeight="1" x14ac:dyDescent="0.25">
      <c r="B1430" s="231" t="s">
        <v>474</v>
      </c>
      <c r="C1430" s="231" t="s">
        <v>514</v>
      </c>
      <c r="D1430" s="231"/>
      <c r="E1430" s="231">
        <v>1373.65</v>
      </c>
      <c r="F1430" s="231">
        <v>670</v>
      </c>
      <c r="G1430" s="96">
        <v>667</v>
      </c>
    </row>
    <row r="1431" spans="2:7" ht="17.45" customHeight="1" x14ac:dyDescent="0.25">
      <c r="B1431" s="231" t="s">
        <v>474</v>
      </c>
      <c r="C1431" s="231" t="s">
        <v>514</v>
      </c>
      <c r="D1431" s="231"/>
      <c r="E1431" s="231">
        <v>2.06</v>
      </c>
      <c r="F1431" s="231">
        <v>1</v>
      </c>
      <c r="G1431" s="96">
        <v>1</v>
      </c>
    </row>
    <row r="1432" spans="2:7" ht="17.45" customHeight="1" x14ac:dyDescent="0.25">
      <c r="B1432" s="231" t="s">
        <v>474</v>
      </c>
      <c r="C1432" s="231" t="s">
        <v>514</v>
      </c>
      <c r="D1432" s="231"/>
      <c r="E1432" s="231">
        <v>2.06</v>
      </c>
      <c r="F1432" s="231">
        <v>1</v>
      </c>
      <c r="G1432" s="96">
        <v>1</v>
      </c>
    </row>
    <row r="1433" spans="2:7" ht="17.45" customHeight="1" x14ac:dyDescent="0.25">
      <c r="B1433" s="231" t="s">
        <v>480</v>
      </c>
      <c r="C1433" s="231" t="s">
        <v>514</v>
      </c>
      <c r="D1433" s="231"/>
      <c r="E1433" s="231">
        <v>11.32</v>
      </c>
      <c r="F1433" s="231">
        <v>1</v>
      </c>
      <c r="G1433" s="96">
        <v>1</v>
      </c>
    </row>
    <row r="1434" spans="2:7" ht="17.45" customHeight="1" x14ac:dyDescent="0.25">
      <c r="B1434" s="231" t="s">
        <v>478</v>
      </c>
      <c r="C1434" s="231" t="s">
        <v>514</v>
      </c>
      <c r="D1434" s="231">
        <v>4</v>
      </c>
      <c r="E1434" s="231">
        <v>13.88</v>
      </c>
      <c r="F1434" s="231"/>
      <c r="G1434" s="96">
        <v>4</v>
      </c>
    </row>
    <row r="1435" spans="2:7" ht="17.45" customHeight="1" x14ac:dyDescent="0.25">
      <c r="B1435" s="231" t="s">
        <v>480</v>
      </c>
      <c r="C1435" s="231" t="s">
        <v>514</v>
      </c>
      <c r="D1435" s="231"/>
      <c r="E1435" s="231">
        <v>45.28</v>
      </c>
      <c r="F1435" s="231">
        <v>4</v>
      </c>
      <c r="G1435" s="96">
        <v>4</v>
      </c>
    </row>
    <row r="1436" spans="2:7" ht="17.45" customHeight="1" x14ac:dyDescent="0.25">
      <c r="B1436" s="231" t="s">
        <v>477</v>
      </c>
      <c r="C1436" s="231" t="s">
        <v>514</v>
      </c>
      <c r="D1436" s="231"/>
      <c r="E1436" s="231">
        <v>140.66</v>
      </c>
      <c r="F1436" s="231">
        <v>13</v>
      </c>
      <c r="G1436" s="96">
        <v>13</v>
      </c>
    </row>
    <row r="1437" spans="2:7" ht="17.45" customHeight="1" x14ac:dyDescent="0.25">
      <c r="B1437" s="231" t="s">
        <v>481</v>
      </c>
      <c r="C1437" s="231" t="s">
        <v>514</v>
      </c>
      <c r="D1437" s="231"/>
      <c r="E1437" s="231">
        <v>426.03</v>
      </c>
      <c r="F1437" s="231">
        <v>33</v>
      </c>
      <c r="G1437" s="96">
        <v>33</v>
      </c>
    </row>
    <row r="1438" spans="2:7" ht="17.45" customHeight="1" x14ac:dyDescent="0.25">
      <c r="B1438" s="231" t="s">
        <v>478</v>
      </c>
      <c r="C1438" s="231" t="s">
        <v>514</v>
      </c>
      <c r="D1438" s="231">
        <v>6</v>
      </c>
      <c r="E1438" s="231">
        <v>20.82</v>
      </c>
      <c r="F1438" s="231"/>
      <c r="G1438" s="96">
        <v>6</v>
      </c>
    </row>
    <row r="1439" spans="2:7" ht="17.45" customHeight="1" x14ac:dyDescent="0.25">
      <c r="B1439" s="231" t="s">
        <v>482</v>
      </c>
      <c r="C1439" s="231" t="s">
        <v>514</v>
      </c>
      <c r="D1439" s="231">
        <v>33</v>
      </c>
      <c r="E1439" s="231">
        <v>123.09</v>
      </c>
      <c r="F1439" s="231"/>
      <c r="G1439" s="96">
        <v>33</v>
      </c>
    </row>
    <row r="1440" spans="2:7" ht="18" x14ac:dyDescent="0.25">
      <c r="B1440" s="231" t="s">
        <v>483</v>
      </c>
      <c r="C1440" s="231" t="s">
        <v>514</v>
      </c>
      <c r="D1440" s="231">
        <v>7</v>
      </c>
      <c r="E1440" s="231">
        <v>24.92</v>
      </c>
      <c r="F1440" s="231"/>
      <c r="G1440" s="96">
        <v>7</v>
      </c>
    </row>
    <row r="1441" spans="2:7" ht="17.45" customHeight="1" x14ac:dyDescent="0.25">
      <c r="B1441" s="231" t="s">
        <v>477</v>
      </c>
      <c r="C1441" s="231" t="s">
        <v>514</v>
      </c>
      <c r="D1441" s="231"/>
      <c r="E1441" s="231">
        <v>789.86</v>
      </c>
      <c r="F1441" s="231">
        <v>73</v>
      </c>
      <c r="G1441" s="96">
        <v>73</v>
      </c>
    </row>
    <row r="1442" spans="2:7" ht="17.45" customHeight="1" x14ac:dyDescent="0.25">
      <c r="B1442" s="231" t="s">
        <v>481</v>
      </c>
      <c r="C1442" s="231" t="s">
        <v>514</v>
      </c>
      <c r="D1442" s="231"/>
      <c r="E1442" s="231">
        <v>2130.15</v>
      </c>
      <c r="F1442" s="231">
        <v>165</v>
      </c>
      <c r="G1442" s="96">
        <v>165</v>
      </c>
    </row>
    <row r="1443" spans="2:7" ht="17.45" customHeight="1" x14ac:dyDescent="0.25">
      <c r="B1443" s="231" t="s">
        <v>478</v>
      </c>
      <c r="C1443" s="231" t="s">
        <v>514</v>
      </c>
      <c r="D1443" s="231">
        <v>15</v>
      </c>
      <c r="E1443" s="231">
        <v>52.05</v>
      </c>
      <c r="F1443" s="231"/>
      <c r="G1443" s="96">
        <v>15</v>
      </c>
    </row>
    <row r="1444" spans="2:7" ht="17.45" customHeight="1" x14ac:dyDescent="0.25">
      <c r="B1444" s="231" t="s">
        <v>482</v>
      </c>
      <c r="C1444" s="231" t="s">
        <v>514</v>
      </c>
      <c r="D1444" s="231">
        <v>78</v>
      </c>
      <c r="E1444" s="231">
        <v>290.94</v>
      </c>
      <c r="F1444" s="231"/>
      <c r="G1444" s="96">
        <v>78</v>
      </c>
    </row>
    <row r="1445" spans="2:7" ht="18" x14ac:dyDescent="0.25">
      <c r="B1445" s="231" t="s">
        <v>484</v>
      </c>
      <c r="C1445" s="231" t="s">
        <v>514</v>
      </c>
      <c r="D1445" s="231">
        <v>126</v>
      </c>
      <c r="E1445" s="231">
        <v>448.56</v>
      </c>
      <c r="F1445" s="231"/>
      <c r="G1445" s="96">
        <v>126</v>
      </c>
    </row>
    <row r="1446" spans="2:7" ht="18" x14ac:dyDescent="0.25">
      <c r="B1446" s="231" t="s">
        <v>483</v>
      </c>
      <c r="C1446" s="231" t="s">
        <v>514</v>
      </c>
      <c r="D1446" s="231">
        <v>19</v>
      </c>
      <c r="E1446" s="231">
        <v>67.64</v>
      </c>
      <c r="F1446" s="231"/>
      <c r="G1446" s="96">
        <v>19</v>
      </c>
    </row>
    <row r="1447" spans="2:7" ht="17.45" customHeight="1" x14ac:dyDescent="0.25">
      <c r="B1447" s="231" t="s">
        <v>477</v>
      </c>
      <c r="C1447" s="231" t="s">
        <v>514</v>
      </c>
      <c r="D1447" s="231"/>
      <c r="E1447" s="231">
        <v>432.8</v>
      </c>
      <c r="F1447" s="231">
        <v>40</v>
      </c>
      <c r="G1447" s="96">
        <v>40</v>
      </c>
    </row>
    <row r="1448" spans="2:7" ht="17.45" customHeight="1" x14ac:dyDescent="0.25">
      <c r="B1448" s="231" t="s">
        <v>481</v>
      </c>
      <c r="C1448" s="231" t="s">
        <v>514</v>
      </c>
      <c r="D1448" s="231"/>
      <c r="E1448" s="231">
        <v>335.66</v>
      </c>
      <c r="F1448" s="231">
        <v>26</v>
      </c>
      <c r="G1448" s="96">
        <v>26</v>
      </c>
    </row>
    <row r="1449" spans="2:7" ht="17.45" customHeight="1" x14ac:dyDescent="0.25">
      <c r="B1449" s="231" t="s">
        <v>478</v>
      </c>
      <c r="C1449" s="231" t="s">
        <v>514</v>
      </c>
      <c r="D1449" s="231">
        <v>5</v>
      </c>
      <c r="E1449" s="231">
        <v>17.350000000000001</v>
      </c>
      <c r="F1449" s="231"/>
      <c r="G1449" s="96">
        <v>5</v>
      </c>
    </row>
    <row r="1450" spans="2:7" ht="17.45" customHeight="1" x14ac:dyDescent="0.25">
      <c r="B1450" s="231" t="s">
        <v>482</v>
      </c>
      <c r="C1450" s="231" t="s">
        <v>514</v>
      </c>
      <c r="D1450" s="231">
        <v>30</v>
      </c>
      <c r="E1450" s="231">
        <v>111.9</v>
      </c>
      <c r="F1450" s="231"/>
      <c r="G1450" s="96">
        <v>30</v>
      </c>
    </row>
    <row r="1451" spans="2:7" ht="18" x14ac:dyDescent="0.25">
      <c r="B1451" s="231" t="s">
        <v>484</v>
      </c>
      <c r="C1451" s="231" t="s">
        <v>514</v>
      </c>
      <c r="D1451" s="231">
        <v>26</v>
      </c>
      <c r="E1451" s="231">
        <v>92.56</v>
      </c>
      <c r="F1451" s="231"/>
      <c r="G1451" s="96">
        <v>26</v>
      </c>
    </row>
    <row r="1452" spans="2:7" ht="17.45" customHeight="1" x14ac:dyDescent="0.25">
      <c r="B1452" s="231" t="s">
        <v>477</v>
      </c>
      <c r="C1452" s="231" t="s">
        <v>514</v>
      </c>
      <c r="D1452" s="231"/>
      <c r="E1452" s="231">
        <v>313.77999999999997</v>
      </c>
      <c r="F1452" s="231">
        <v>29</v>
      </c>
      <c r="G1452" s="96">
        <v>29</v>
      </c>
    </row>
    <row r="1453" spans="2:7" ht="17.45" customHeight="1" x14ac:dyDescent="0.25">
      <c r="B1453" s="231" t="s">
        <v>481</v>
      </c>
      <c r="C1453" s="231" t="s">
        <v>514</v>
      </c>
      <c r="D1453" s="231"/>
      <c r="E1453" s="231">
        <v>697.14</v>
      </c>
      <c r="F1453" s="231">
        <v>54</v>
      </c>
      <c r="G1453" s="96">
        <v>54</v>
      </c>
    </row>
    <row r="1454" spans="2:7" ht="17.45" customHeight="1" x14ac:dyDescent="0.25">
      <c r="B1454" s="231" t="s">
        <v>482</v>
      </c>
      <c r="C1454" s="231" t="s">
        <v>514</v>
      </c>
      <c r="D1454" s="231">
        <v>35</v>
      </c>
      <c r="E1454" s="231">
        <v>130.55000000000001</v>
      </c>
      <c r="F1454" s="231"/>
      <c r="G1454" s="96">
        <v>35</v>
      </c>
    </row>
    <row r="1455" spans="2:7" ht="18" x14ac:dyDescent="0.25">
      <c r="B1455" s="231" t="s">
        <v>484</v>
      </c>
      <c r="C1455" s="231" t="s">
        <v>514</v>
      </c>
      <c r="D1455" s="231">
        <v>27</v>
      </c>
      <c r="E1455" s="231">
        <v>96.12</v>
      </c>
      <c r="F1455" s="231"/>
      <c r="G1455" s="96">
        <v>27</v>
      </c>
    </row>
    <row r="1456" spans="2:7" ht="18" x14ac:dyDescent="0.25">
      <c r="B1456" s="231" t="s">
        <v>483</v>
      </c>
      <c r="C1456" s="231" t="s">
        <v>514</v>
      </c>
      <c r="D1456" s="231">
        <v>19</v>
      </c>
      <c r="E1456" s="231">
        <v>67.64</v>
      </c>
      <c r="F1456" s="231"/>
      <c r="G1456" s="96">
        <v>19</v>
      </c>
    </row>
    <row r="1457" spans="2:7" ht="18" x14ac:dyDescent="0.25">
      <c r="B1457" s="231" t="s">
        <v>485</v>
      </c>
      <c r="C1457" s="231" t="s">
        <v>514</v>
      </c>
      <c r="D1457" s="231">
        <v>22</v>
      </c>
      <c r="E1457" s="231">
        <v>78.319999999999993</v>
      </c>
      <c r="F1457" s="231"/>
      <c r="G1457" s="96">
        <v>22</v>
      </c>
    </row>
    <row r="1458" spans="2:7" ht="18" x14ac:dyDescent="0.25">
      <c r="B1458" s="231" t="s">
        <v>485</v>
      </c>
      <c r="C1458" s="231" t="s">
        <v>514</v>
      </c>
      <c r="D1458" s="231">
        <v>8</v>
      </c>
      <c r="E1458" s="231">
        <v>28.48</v>
      </c>
      <c r="F1458" s="231"/>
      <c r="G1458" s="96">
        <v>8</v>
      </c>
    </row>
    <row r="1459" spans="2:7" ht="18" x14ac:dyDescent="0.25">
      <c r="B1459" s="231" t="s">
        <v>484</v>
      </c>
      <c r="C1459" s="231" t="s">
        <v>514</v>
      </c>
      <c r="D1459" s="231">
        <v>0</v>
      </c>
      <c r="E1459" s="231">
        <v>0</v>
      </c>
      <c r="F1459" s="231"/>
      <c r="G1459" s="96">
        <v>0</v>
      </c>
    </row>
    <row r="1460" spans="2:7" ht="17.45" customHeight="1" x14ac:dyDescent="0.25">
      <c r="B1460" s="231" t="s">
        <v>480</v>
      </c>
      <c r="C1460" s="231" t="s">
        <v>514</v>
      </c>
      <c r="D1460" s="231"/>
      <c r="E1460" s="231">
        <v>11.32</v>
      </c>
      <c r="F1460" s="231">
        <v>1</v>
      </c>
      <c r="G1460" s="96">
        <v>1</v>
      </c>
    </row>
    <row r="1461" spans="2:7" ht="17.45" customHeight="1" x14ac:dyDescent="0.25">
      <c r="B1461" s="231" t="s">
        <v>474</v>
      </c>
      <c r="C1461" s="231" t="s">
        <v>514</v>
      </c>
      <c r="D1461" s="231"/>
      <c r="E1461" s="231">
        <v>8.24</v>
      </c>
      <c r="F1461" s="231">
        <v>4</v>
      </c>
      <c r="G1461" s="96">
        <v>4</v>
      </c>
    </row>
    <row r="1462" spans="2:7" ht="17.45" customHeight="1" x14ac:dyDescent="0.25">
      <c r="B1462" s="231" t="s">
        <v>480</v>
      </c>
      <c r="C1462" s="231" t="s">
        <v>514</v>
      </c>
      <c r="D1462" s="231"/>
      <c r="E1462" s="231">
        <v>11.32</v>
      </c>
      <c r="F1462" s="231">
        <v>1</v>
      </c>
      <c r="G1462" s="96">
        <v>1</v>
      </c>
    </row>
    <row r="1463" spans="2:7" ht="17.45" customHeight="1" x14ac:dyDescent="0.25">
      <c r="B1463" s="231" t="s">
        <v>486</v>
      </c>
      <c r="C1463" s="231" t="s">
        <v>514</v>
      </c>
      <c r="D1463" s="231">
        <v>6</v>
      </c>
      <c r="E1463" s="231">
        <v>22.38</v>
      </c>
      <c r="F1463" s="231"/>
      <c r="G1463" s="96">
        <v>6</v>
      </c>
    </row>
    <row r="1464" spans="2:7" ht="18" x14ac:dyDescent="0.25">
      <c r="B1464" s="231" t="s">
        <v>485</v>
      </c>
      <c r="C1464" s="231" t="s">
        <v>514</v>
      </c>
      <c r="D1464" s="231">
        <v>5</v>
      </c>
      <c r="E1464" s="231">
        <v>17.8</v>
      </c>
      <c r="F1464" s="231"/>
      <c r="G1464" s="96">
        <v>5</v>
      </c>
    </row>
    <row r="1465" spans="2:7" ht="18" x14ac:dyDescent="0.25">
      <c r="B1465" s="231" t="s">
        <v>487</v>
      </c>
      <c r="C1465" s="231" t="s">
        <v>514</v>
      </c>
      <c r="D1465" s="231">
        <v>4</v>
      </c>
      <c r="E1465" s="231">
        <v>14.24</v>
      </c>
      <c r="F1465" s="231"/>
      <c r="G1465" s="96">
        <v>4</v>
      </c>
    </row>
    <row r="1466" spans="2:7" ht="18" x14ac:dyDescent="0.25">
      <c r="B1466" s="231" t="s">
        <v>483</v>
      </c>
      <c r="C1466" s="231" t="s">
        <v>514</v>
      </c>
      <c r="D1466" s="231">
        <v>11</v>
      </c>
      <c r="E1466" s="231">
        <v>39.159999999999997</v>
      </c>
      <c r="F1466" s="231"/>
      <c r="G1466" s="96">
        <v>11</v>
      </c>
    </row>
    <row r="1467" spans="2:7" ht="17.45" customHeight="1" x14ac:dyDescent="0.25">
      <c r="B1467" s="231" t="s">
        <v>488</v>
      </c>
      <c r="C1467" s="231" t="s">
        <v>514</v>
      </c>
      <c r="D1467" s="231"/>
      <c r="E1467" s="231">
        <v>152.68</v>
      </c>
      <c r="F1467" s="231"/>
      <c r="G1467" s="96">
        <v>44</v>
      </c>
    </row>
    <row r="1468" spans="2:7" ht="17.45" customHeight="1" x14ac:dyDescent="0.25">
      <c r="B1468" s="231" t="s">
        <v>486</v>
      </c>
      <c r="C1468" s="231" t="s">
        <v>514</v>
      </c>
      <c r="D1468" s="231">
        <v>19</v>
      </c>
      <c r="E1468" s="231">
        <v>70.87</v>
      </c>
      <c r="F1468" s="231"/>
      <c r="G1468" s="96">
        <v>19</v>
      </c>
    </row>
    <row r="1469" spans="2:7" ht="18" x14ac:dyDescent="0.25">
      <c r="B1469" s="231" t="s">
        <v>485</v>
      </c>
      <c r="C1469" s="231" t="s">
        <v>514</v>
      </c>
      <c r="D1469" s="231">
        <v>1</v>
      </c>
      <c r="E1469" s="231">
        <v>3.56</v>
      </c>
      <c r="F1469" s="231"/>
      <c r="G1469" s="96">
        <v>1</v>
      </c>
    </row>
    <row r="1470" spans="2:7" ht="18" x14ac:dyDescent="0.25">
      <c r="B1470" s="231" t="s">
        <v>487</v>
      </c>
      <c r="C1470" s="231" t="s">
        <v>514</v>
      </c>
      <c r="D1470" s="231">
        <v>6</v>
      </c>
      <c r="E1470" s="231">
        <v>21.36</v>
      </c>
      <c r="F1470" s="231"/>
      <c r="G1470" s="96">
        <v>6</v>
      </c>
    </row>
    <row r="1471" spans="2:7" ht="17.45" customHeight="1" x14ac:dyDescent="0.25">
      <c r="B1471" s="231" t="s">
        <v>478</v>
      </c>
      <c r="C1471" s="231" t="s">
        <v>514</v>
      </c>
      <c r="D1471" s="231">
        <v>22</v>
      </c>
      <c r="E1471" s="231">
        <v>76.34</v>
      </c>
      <c r="F1471" s="231"/>
      <c r="G1471" s="96">
        <v>22</v>
      </c>
    </row>
    <row r="1472" spans="2:7" ht="17.45" customHeight="1" x14ac:dyDescent="0.25">
      <c r="B1472" s="231" t="s">
        <v>482</v>
      </c>
      <c r="C1472" s="231" t="s">
        <v>514</v>
      </c>
      <c r="D1472" s="231">
        <v>4</v>
      </c>
      <c r="E1472" s="231">
        <v>14.92</v>
      </c>
      <c r="F1472" s="231"/>
      <c r="G1472" s="96">
        <v>4</v>
      </c>
    </row>
    <row r="1473" spans="2:7" ht="18" x14ac:dyDescent="0.25">
      <c r="B1473" s="231" t="s">
        <v>484</v>
      </c>
      <c r="C1473" s="231" t="s">
        <v>514</v>
      </c>
      <c r="D1473" s="231">
        <v>55</v>
      </c>
      <c r="E1473" s="231">
        <v>195.8</v>
      </c>
      <c r="F1473" s="231"/>
      <c r="G1473" s="96">
        <v>55</v>
      </c>
    </row>
    <row r="1474" spans="2:7" ht="18" x14ac:dyDescent="0.25">
      <c r="B1474" s="231" t="s">
        <v>483</v>
      </c>
      <c r="C1474" s="231" t="s">
        <v>513</v>
      </c>
      <c r="D1474" s="231">
        <v>39</v>
      </c>
      <c r="E1474" s="231">
        <v>138.84</v>
      </c>
      <c r="F1474" s="231"/>
      <c r="G1474" s="96">
        <v>39</v>
      </c>
    </row>
    <row r="1475" spans="2:7" ht="18" x14ac:dyDescent="0.25">
      <c r="B1475" s="231" t="s">
        <v>483</v>
      </c>
      <c r="C1475" s="231" t="s">
        <v>514</v>
      </c>
      <c r="D1475" s="231">
        <v>12</v>
      </c>
      <c r="E1475" s="231">
        <v>42.72</v>
      </c>
      <c r="F1475" s="231"/>
      <c r="G1475" s="96">
        <v>12</v>
      </c>
    </row>
    <row r="1476" spans="2:7" ht="17.45" customHeight="1" x14ac:dyDescent="0.25">
      <c r="B1476" s="231" t="s">
        <v>488</v>
      </c>
      <c r="C1476" s="231" t="s">
        <v>514</v>
      </c>
      <c r="D1476" s="231"/>
      <c r="E1476" s="231">
        <v>20.82</v>
      </c>
      <c r="F1476" s="231"/>
      <c r="G1476" s="96">
        <v>6</v>
      </c>
    </row>
    <row r="1477" spans="2:7" ht="17.45" customHeight="1" x14ac:dyDescent="0.25">
      <c r="B1477" s="231" t="s">
        <v>486</v>
      </c>
      <c r="C1477" s="231" t="s">
        <v>514</v>
      </c>
      <c r="D1477" s="231">
        <v>17</v>
      </c>
      <c r="E1477" s="231">
        <v>63.41</v>
      </c>
      <c r="F1477" s="231"/>
      <c r="G1477" s="96">
        <v>17</v>
      </c>
    </row>
    <row r="1478" spans="2:7" ht="18" x14ac:dyDescent="0.25">
      <c r="B1478" s="231" t="s">
        <v>485</v>
      </c>
      <c r="C1478" s="231" t="s">
        <v>514</v>
      </c>
      <c r="D1478" s="231">
        <v>53</v>
      </c>
      <c r="E1478" s="231">
        <v>178.71</v>
      </c>
      <c r="F1478" s="231"/>
      <c r="G1478" s="96">
        <v>50</v>
      </c>
    </row>
    <row r="1479" spans="2:7" ht="18" x14ac:dyDescent="0.25">
      <c r="B1479" s="231" t="s">
        <v>487</v>
      </c>
      <c r="C1479" s="231" t="s">
        <v>514</v>
      </c>
      <c r="D1479" s="231">
        <v>11</v>
      </c>
      <c r="E1479" s="231">
        <v>39.159999999999997</v>
      </c>
      <c r="F1479" s="231"/>
      <c r="G1479" s="96">
        <v>11</v>
      </c>
    </row>
    <row r="1480" spans="2:7" ht="17.45" customHeight="1" x14ac:dyDescent="0.25">
      <c r="B1480" s="231" t="s">
        <v>482</v>
      </c>
      <c r="C1480" s="231" t="s">
        <v>514</v>
      </c>
      <c r="D1480" s="231">
        <v>6</v>
      </c>
      <c r="E1480" s="231">
        <v>22.38</v>
      </c>
      <c r="F1480" s="231"/>
      <c r="G1480" s="96">
        <v>6</v>
      </c>
    </row>
    <row r="1481" spans="2:7" ht="17.45" customHeight="1" x14ac:dyDescent="0.25">
      <c r="B1481" s="231" t="s">
        <v>486</v>
      </c>
      <c r="C1481" s="231" t="s">
        <v>514</v>
      </c>
      <c r="D1481" s="231">
        <v>34</v>
      </c>
      <c r="E1481" s="231">
        <v>126.82</v>
      </c>
      <c r="F1481" s="231"/>
      <c r="G1481" s="96">
        <v>34</v>
      </c>
    </row>
    <row r="1482" spans="2:7" ht="18" x14ac:dyDescent="0.25">
      <c r="B1482" s="231" t="s">
        <v>485</v>
      </c>
      <c r="C1482" s="231" t="s">
        <v>514</v>
      </c>
      <c r="D1482" s="231">
        <v>2</v>
      </c>
      <c r="E1482" s="231">
        <v>7.12</v>
      </c>
      <c r="F1482" s="231"/>
      <c r="G1482" s="96">
        <v>2</v>
      </c>
    </row>
    <row r="1483" spans="2:7" ht="18" x14ac:dyDescent="0.25">
      <c r="B1483" s="231" t="s">
        <v>487</v>
      </c>
      <c r="C1483" s="231" t="s">
        <v>514</v>
      </c>
      <c r="D1483" s="231">
        <v>9</v>
      </c>
      <c r="E1483" s="231">
        <v>32.04</v>
      </c>
      <c r="F1483" s="231"/>
      <c r="G1483" s="96">
        <v>9</v>
      </c>
    </row>
    <row r="1484" spans="2:7" ht="17.45" customHeight="1" x14ac:dyDescent="0.25">
      <c r="B1484" s="231" t="s">
        <v>488</v>
      </c>
      <c r="C1484" s="231" t="s">
        <v>514</v>
      </c>
      <c r="D1484" s="231"/>
      <c r="E1484" s="231">
        <v>3.47</v>
      </c>
      <c r="F1484" s="231"/>
      <c r="G1484" s="96">
        <v>1</v>
      </c>
    </row>
    <row r="1485" spans="2:7" ht="17.45" customHeight="1" x14ac:dyDescent="0.25">
      <c r="B1485" s="231" t="s">
        <v>474</v>
      </c>
      <c r="C1485" s="231" t="s">
        <v>514</v>
      </c>
      <c r="D1485" s="231"/>
      <c r="E1485" s="231">
        <v>2.06</v>
      </c>
      <c r="F1485" s="231">
        <v>1</v>
      </c>
      <c r="G1485" s="96">
        <v>1</v>
      </c>
    </row>
    <row r="1486" spans="2:7" ht="17.45" customHeight="1" x14ac:dyDescent="0.25">
      <c r="B1486" s="231" t="s">
        <v>481</v>
      </c>
      <c r="C1486" s="231" t="s">
        <v>514</v>
      </c>
      <c r="D1486" s="231"/>
      <c r="E1486" s="231">
        <v>38.729999999999997</v>
      </c>
      <c r="F1486" s="231">
        <v>3</v>
      </c>
      <c r="G1486" s="96">
        <v>3</v>
      </c>
    </row>
    <row r="1487" spans="2:7" ht="17.45" customHeight="1" x14ac:dyDescent="0.25">
      <c r="B1487" s="231" t="s">
        <v>482</v>
      </c>
      <c r="C1487" s="231" t="s">
        <v>514</v>
      </c>
      <c r="D1487" s="231">
        <v>2</v>
      </c>
      <c r="E1487" s="231">
        <v>7.46</v>
      </c>
      <c r="F1487" s="231"/>
      <c r="G1487" s="96">
        <v>2</v>
      </c>
    </row>
    <row r="1488" spans="2:7" ht="18" x14ac:dyDescent="0.25">
      <c r="B1488" s="231" t="s">
        <v>484</v>
      </c>
      <c r="C1488" s="231" t="s">
        <v>514</v>
      </c>
      <c r="D1488" s="231">
        <v>1</v>
      </c>
      <c r="E1488" s="231">
        <v>3.56</v>
      </c>
      <c r="F1488" s="231"/>
      <c r="G1488" s="96">
        <v>1</v>
      </c>
    </row>
    <row r="1489" spans="2:7" ht="18" x14ac:dyDescent="0.25">
      <c r="B1489" s="231" t="s">
        <v>483</v>
      </c>
      <c r="C1489" s="231" t="s">
        <v>514</v>
      </c>
      <c r="D1489" s="231">
        <v>45</v>
      </c>
      <c r="E1489" s="231">
        <v>160.19999999999999</v>
      </c>
      <c r="F1489" s="231"/>
      <c r="G1489" s="96">
        <v>45</v>
      </c>
    </row>
    <row r="1490" spans="2:7" ht="17.45" customHeight="1" x14ac:dyDescent="0.25">
      <c r="B1490" s="231" t="s">
        <v>486</v>
      </c>
      <c r="C1490" s="231" t="s">
        <v>513</v>
      </c>
      <c r="D1490" s="231">
        <v>4</v>
      </c>
      <c r="E1490" s="231">
        <v>14.92</v>
      </c>
      <c r="F1490" s="231"/>
      <c r="G1490" s="96">
        <v>4</v>
      </c>
    </row>
    <row r="1491" spans="2:7" ht="17.45" customHeight="1" x14ac:dyDescent="0.25">
      <c r="B1491" s="231" t="s">
        <v>486</v>
      </c>
      <c r="C1491" s="231" t="s">
        <v>514</v>
      </c>
      <c r="D1491" s="231">
        <v>5</v>
      </c>
      <c r="E1491" s="231">
        <v>18.649999999999999</v>
      </c>
      <c r="F1491" s="231"/>
      <c r="G1491" s="96">
        <v>5</v>
      </c>
    </row>
    <row r="1492" spans="2:7" ht="18" x14ac:dyDescent="0.25">
      <c r="B1492" s="231" t="s">
        <v>485</v>
      </c>
      <c r="C1492" s="231" t="s">
        <v>514</v>
      </c>
      <c r="D1492" s="231">
        <v>28</v>
      </c>
      <c r="E1492" s="231">
        <v>99.68</v>
      </c>
      <c r="F1492" s="231"/>
      <c r="G1492" s="96">
        <v>28</v>
      </c>
    </row>
    <row r="1493" spans="2:7" ht="18" x14ac:dyDescent="0.25">
      <c r="B1493" s="231" t="s">
        <v>487</v>
      </c>
      <c r="C1493" s="231" t="s">
        <v>514</v>
      </c>
      <c r="D1493" s="231">
        <v>36</v>
      </c>
      <c r="E1493" s="231">
        <v>128.16</v>
      </c>
      <c r="F1493" s="231"/>
      <c r="G1493" s="96">
        <v>36</v>
      </c>
    </row>
    <row r="1494" spans="2:7" ht="17.45" customHeight="1" x14ac:dyDescent="0.25">
      <c r="B1494" s="231" t="s">
        <v>480</v>
      </c>
      <c r="C1494" s="231" t="s">
        <v>514</v>
      </c>
      <c r="D1494" s="231"/>
      <c r="E1494" s="231">
        <v>384.88</v>
      </c>
      <c r="F1494" s="231">
        <v>34</v>
      </c>
      <c r="G1494" s="96">
        <v>34</v>
      </c>
    </row>
    <row r="1495" spans="2:7" ht="17.45" customHeight="1" x14ac:dyDescent="0.25">
      <c r="B1495" s="231" t="s">
        <v>474</v>
      </c>
      <c r="C1495" s="231" t="s">
        <v>513</v>
      </c>
      <c r="D1495" s="231"/>
      <c r="E1495" s="231">
        <v>2.06</v>
      </c>
      <c r="F1495" s="231">
        <v>1</v>
      </c>
      <c r="G1495" s="96">
        <v>1</v>
      </c>
    </row>
    <row r="1496" spans="2:7" ht="17.45" customHeight="1" x14ac:dyDescent="0.25">
      <c r="B1496" s="231" t="s">
        <v>474</v>
      </c>
      <c r="C1496" s="231" t="s">
        <v>514</v>
      </c>
      <c r="D1496" s="231"/>
      <c r="E1496" s="231">
        <v>885.8</v>
      </c>
      <c r="F1496" s="231">
        <v>433</v>
      </c>
      <c r="G1496" s="96">
        <v>430</v>
      </c>
    </row>
    <row r="1497" spans="2:7" ht="17.45" customHeight="1" x14ac:dyDescent="0.25">
      <c r="B1497" s="231" t="s">
        <v>480</v>
      </c>
      <c r="C1497" s="231" t="s">
        <v>514</v>
      </c>
      <c r="D1497" s="231"/>
      <c r="E1497" s="231">
        <v>203.76</v>
      </c>
      <c r="F1497" s="231">
        <v>18</v>
      </c>
      <c r="G1497" s="96">
        <v>18</v>
      </c>
    </row>
    <row r="1498" spans="2:7" ht="17.45" customHeight="1" x14ac:dyDescent="0.25">
      <c r="B1498" s="231" t="s">
        <v>474</v>
      </c>
      <c r="C1498" s="231" t="s">
        <v>496</v>
      </c>
      <c r="D1498" s="231"/>
      <c r="E1498" s="231">
        <v>0</v>
      </c>
      <c r="F1498" s="231">
        <v>0</v>
      </c>
      <c r="G1498" s="96">
        <v>0</v>
      </c>
    </row>
    <row r="1499" spans="2:7" ht="17.45" customHeight="1" x14ac:dyDescent="0.25">
      <c r="B1499" s="231" t="s">
        <v>474</v>
      </c>
      <c r="C1499" s="231" t="s">
        <v>510</v>
      </c>
      <c r="D1499" s="231"/>
      <c r="E1499" s="231">
        <v>0</v>
      </c>
      <c r="F1499" s="231">
        <v>0</v>
      </c>
      <c r="G1499" s="96">
        <v>0</v>
      </c>
    </row>
    <row r="1500" spans="2:7" ht="17.45" customHeight="1" x14ac:dyDescent="0.25">
      <c r="B1500" s="231" t="s">
        <v>474</v>
      </c>
      <c r="C1500" s="231" t="s">
        <v>511</v>
      </c>
      <c r="D1500" s="231"/>
      <c r="E1500" s="231">
        <v>0</v>
      </c>
      <c r="F1500" s="231">
        <v>0</v>
      </c>
      <c r="G1500" s="96">
        <v>0</v>
      </c>
    </row>
    <row r="1501" spans="2:7" ht="17.45" customHeight="1" x14ac:dyDescent="0.25">
      <c r="B1501" s="231" t="s">
        <v>474</v>
      </c>
      <c r="C1501" s="231" t="s">
        <v>512</v>
      </c>
      <c r="D1501" s="231"/>
      <c r="E1501" s="231">
        <v>0</v>
      </c>
      <c r="F1501" s="231">
        <v>0</v>
      </c>
      <c r="G1501" s="96">
        <v>0</v>
      </c>
    </row>
    <row r="1502" spans="2:7" ht="17.45" customHeight="1" x14ac:dyDescent="0.25">
      <c r="B1502" s="231" t="s">
        <v>474</v>
      </c>
      <c r="C1502" s="231" t="s">
        <v>513</v>
      </c>
      <c r="D1502" s="231"/>
      <c r="E1502" s="231">
        <v>5.5</v>
      </c>
      <c r="F1502" s="231">
        <v>6</v>
      </c>
      <c r="G1502" s="96">
        <v>3</v>
      </c>
    </row>
    <row r="1503" spans="2:7" ht="17.45" customHeight="1" x14ac:dyDescent="0.25">
      <c r="B1503" s="231" t="s">
        <v>474</v>
      </c>
      <c r="C1503" s="231" t="s">
        <v>514</v>
      </c>
      <c r="D1503" s="231"/>
      <c r="E1503" s="231">
        <v>821.67</v>
      </c>
      <c r="F1503" s="231">
        <v>401</v>
      </c>
      <c r="G1503" s="96">
        <v>399</v>
      </c>
    </row>
    <row r="1504" spans="2:7" ht="17.45" customHeight="1" x14ac:dyDescent="0.25">
      <c r="B1504" s="231" t="s">
        <v>480</v>
      </c>
      <c r="C1504" s="231" t="s">
        <v>514</v>
      </c>
      <c r="D1504" s="231"/>
      <c r="E1504" s="231">
        <v>316.95999999999998</v>
      </c>
      <c r="F1504" s="231">
        <v>28</v>
      </c>
      <c r="G1504" s="96">
        <v>28</v>
      </c>
    </row>
    <row r="1505" spans="2:7" ht="17.45" customHeight="1" x14ac:dyDescent="0.25">
      <c r="B1505" s="231" t="s">
        <v>474</v>
      </c>
      <c r="C1505" s="231" t="s">
        <v>496</v>
      </c>
      <c r="D1505" s="231"/>
      <c r="E1505" s="231">
        <v>0</v>
      </c>
      <c r="F1505" s="231">
        <v>0</v>
      </c>
      <c r="G1505" s="96">
        <v>0</v>
      </c>
    </row>
    <row r="1506" spans="2:7" ht="17.45" customHeight="1" x14ac:dyDescent="0.25">
      <c r="B1506" s="231" t="s">
        <v>474</v>
      </c>
      <c r="C1506" s="231" t="s">
        <v>510</v>
      </c>
      <c r="D1506" s="231"/>
      <c r="E1506" s="231">
        <v>0</v>
      </c>
      <c r="F1506" s="231">
        <v>0</v>
      </c>
      <c r="G1506" s="96">
        <v>0</v>
      </c>
    </row>
    <row r="1507" spans="2:7" ht="17.45" customHeight="1" x14ac:dyDescent="0.25">
      <c r="B1507" s="231" t="s">
        <v>474</v>
      </c>
      <c r="C1507" s="231" t="s">
        <v>511</v>
      </c>
      <c r="D1507" s="231"/>
      <c r="E1507" s="231">
        <v>0</v>
      </c>
      <c r="F1507" s="231">
        <v>0</v>
      </c>
      <c r="G1507" s="96">
        <v>0</v>
      </c>
    </row>
    <row r="1508" spans="2:7" ht="17.45" customHeight="1" x14ac:dyDescent="0.25">
      <c r="B1508" s="231" t="s">
        <v>474</v>
      </c>
      <c r="C1508" s="231" t="s">
        <v>512</v>
      </c>
      <c r="D1508" s="231"/>
      <c r="E1508" s="231">
        <v>0</v>
      </c>
      <c r="F1508" s="231">
        <v>0</v>
      </c>
      <c r="G1508" s="96">
        <v>0</v>
      </c>
    </row>
    <row r="1509" spans="2:7" ht="17.45" customHeight="1" x14ac:dyDescent="0.25">
      <c r="B1509" s="231" t="s">
        <v>474</v>
      </c>
      <c r="C1509" s="231" t="s">
        <v>513</v>
      </c>
      <c r="D1509" s="231"/>
      <c r="E1509" s="231">
        <v>12.98</v>
      </c>
      <c r="F1509" s="231">
        <v>7</v>
      </c>
      <c r="G1509" s="96">
        <v>6</v>
      </c>
    </row>
    <row r="1510" spans="2:7" ht="17.45" customHeight="1" x14ac:dyDescent="0.25">
      <c r="B1510" s="231" t="s">
        <v>474</v>
      </c>
      <c r="C1510" s="231" t="s">
        <v>514</v>
      </c>
      <c r="D1510" s="231"/>
      <c r="E1510" s="231">
        <v>1934.48</v>
      </c>
      <c r="F1510" s="231">
        <v>943</v>
      </c>
      <c r="G1510" s="96">
        <v>939</v>
      </c>
    </row>
    <row r="1511" spans="2:7" ht="17.45" customHeight="1" x14ac:dyDescent="0.25">
      <c r="B1511" s="231" t="s">
        <v>480</v>
      </c>
      <c r="C1511" s="231" t="s">
        <v>514</v>
      </c>
      <c r="D1511" s="231"/>
      <c r="E1511" s="231">
        <v>871.64</v>
      </c>
      <c r="F1511" s="231">
        <v>77</v>
      </c>
      <c r="G1511" s="96">
        <v>77</v>
      </c>
    </row>
    <row r="1512" spans="2:7" ht="17.45" customHeight="1" x14ac:dyDescent="0.25">
      <c r="B1512" s="231" t="s">
        <v>474</v>
      </c>
      <c r="C1512" s="231" t="s">
        <v>514</v>
      </c>
      <c r="D1512" s="231"/>
      <c r="E1512" s="231">
        <v>115.36</v>
      </c>
      <c r="F1512" s="231">
        <v>56</v>
      </c>
      <c r="G1512" s="96">
        <v>56</v>
      </c>
    </row>
    <row r="1513" spans="2:7" ht="17.45" customHeight="1" x14ac:dyDescent="0.25">
      <c r="B1513" s="231" t="s">
        <v>480</v>
      </c>
      <c r="C1513" s="231" t="s">
        <v>514</v>
      </c>
      <c r="D1513" s="231"/>
      <c r="E1513" s="231">
        <v>90.56</v>
      </c>
      <c r="F1513" s="231">
        <v>8</v>
      </c>
      <c r="G1513" s="96">
        <v>8</v>
      </c>
    </row>
    <row r="1514" spans="2:7" ht="17.45" customHeight="1" x14ac:dyDescent="0.25">
      <c r="B1514" s="231" t="s">
        <v>474</v>
      </c>
      <c r="C1514" s="231" t="s">
        <v>496</v>
      </c>
      <c r="D1514" s="231"/>
      <c r="E1514" s="231">
        <v>0</v>
      </c>
      <c r="F1514" s="231">
        <v>0</v>
      </c>
      <c r="G1514" s="96">
        <v>0</v>
      </c>
    </row>
    <row r="1515" spans="2:7" ht="17.45" customHeight="1" x14ac:dyDescent="0.25">
      <c r="B1515" s="231" t="s">
        <v>474</v>
      </c>
      <c r="C1515" s="231" t="s">
        <v>510</v>
      </c>
      <c r="D1515" s="231"/>
      <c r="E1515" s="231">
        <v>0</v>
      </c>
      <c r="F1515" s="231">
        <v>0</v>
      </c>
      <c r="G1515" s="96">
        <v>0</v>
      </c>
    </row>
    <row r="1516" spans="2:7" ht="17.45" customHeight="1" x14ac:dyDescent="0.25">
      <c r="B1516" s="231" t="s">
        <v>474</v>
      </c>
      <c r="C1516" s="231" t="s">
        <v>511</v>
      </c>
      <c r="D1516" s="231"/>
      <c r="E1516" s="231">
        <v>0</v>
      </c>
      <c r="F1516" s="231">
        <v>0</v>
      </c>
      <c r="G1516" s="96">
        <v>0</v>
      </c>
    </row>
    <row r="1517" spans="2:7" ht="17.45" customHeight="1" x14ac:dyDescent="0.25">
      <c r="B1517" s="231" t="s">
        <v>474</v>
      </c>
      <c r="C1517" s="231" t="s">
        <v>512</v>
      </c>
      <c r="D1517" s="231"/>
      <c r="E1517" s="231">
        <v>-1.37</v>
      </c>
      <c r="F1517" s="231">
        <v>-1</v>
      </c>
      <c r="G1517" s="96">
        <v>-1</v>
      </c>
    </row>
    <row r="1518" spans="2:7" ht="17.45" customHeight="1" x14ac:dyDescent="0.25">
      <c r="B1518" s="231" t="s">
        <v>474</v>
      </c>
      <c r="C1518" s="231" t="s">
        <v>513</v>
      </c>
      <c r="D1518" s="231"/>
      <c r="E1518" s="231">
        <v>55.7</v>
      </c>
      <c r="F1518" s="231">
        <v>33</v>
      </c>
      <c r="G1518" s="96">
        <v>27</v>
      </c>
    </row>
    <row r="1519" spans="2:7" ht="17.45" customHeight="1" x14ac:dyDescent="0.25">
      <c r="B1519" s="231" t="s">
        <v>474</v>
      </c>
      <c r="C1519" s="231" t="s">
        <v>514</v>
      </c>
      <c r="D1519" s="231"/>
      <c r="E1519" s="231">
        <v>5331.4</v>
      </c>
      <c r="F1519" s="231">
        <v>2594</v>
      </c>
      <c r="G1519" s="96">
        <v>2589</v>
      </c>
    </row>
    <row r="1520" spans="2:7" ht="17.45" customHeight="1" x14ac:dyDescent="0.25">
      <c r="B1520" s="231" t="s">
        <v>480</v>
      </c>
      <c r="C1520" s="231" t="s">
        <v>513</v>
      </c>
      <c r="D1520" s="231"/>
      <c r="E1520" s="231">
        <v>22.64</v>
      </c>
      <c r="F1520" s="231">
        <v>2</v>
      </c>
      <c r="G1520" s="96">
        <v>2</v>
      </c>
    </row>
    <row r="1521" spans="2:7" ht="17.45" customHeight="1" x14ac:dyDescent="0.25">
      <c r="B1521" s="231" t="s">
        <v>480</v>
      </c>
      <c r="C1521" s="231" t="s">
        <v>514</v>
      </c>
      <c r="D1521" s="231"/>
      <c r="E1521" s="231">
        <v>1913.83</v>
      </c>
      <c r="F1521" s="231">
        <v>172</v>
      </c>
      <c r="G1521" s="96">
        <v>169</v>
      </c>
    </row>
    <row r="1522" spans="2:7" ht="17.45" customHeight="1" x14ac:dyDescent="0.25">
      <c r="B1522" s="231" t="s">
        <v>474</v>
      </c>
      <c r="C1522" s="231" t="s">
        <v>513</v>
      </c>
      <c r="D1522" s="231"/>
      <c r="E1522" s="231">
        <v>9.07</v>
      </c>
      <c r="F1522" s="231">
        <v>7</v>
      </c>
      <c r="G1522" s="96">
        <v>4</v>
      </c>
    </row>
    <row r="1523" spans="2:7" ht="17.45" customHeight="1" x14ac:dyDescent="0.25">
      <c r="B1523" s="231" t="s">
        <v>474</v>
      </c>
      <c r="C1523" s="231" t="s">
        <v>514</v>
      </c>
      <c r="D1523" s="231"/>
      <c r="E1523" s="231">
        <v>1218.6400000000001</v>
      </c>
      <c r="F1523" s="231">
        <v>598</v>
      </c>
      <c r="G1523" s="96">
        <v>592</v>
      </c>
    </row>
    <row r="1524" spans="2:7" ht="17.45" customHeight="1" x14ac:dyDescent="0.25">
      <c r="B1524" s="231" t="s">
        <v>480</v>
      </c>
      <c r="C1524" s="231" t="s">
        <v>514</v>
      </c>
      <c r="D1524" s="231"/>
      <c r="E1524" s="231">
        <v>441.48</v>
      </c>
      <c r="F1524" s="231">
        <v>39</v>
      </c>
      <c r="G1524" s="96">
        <v>39</v>
      </c>
    </row>
    <row r="1525" spans="2:7" ht="17.45" customHeight="1" x14ac:dyDescent="0.25">
      <c r="B1525" s="231" t="s">
        <v>474</v>
      </c>
      <c r="C1525" s="231" t="s">
        <v>514</v>
      </c>
      <c r="D1525" s="231"/>
      <c r="E1525" s="231">
        <v>4.12</v>
      </c>
      <c r="F1525" s="231">
        <v>2</v>
      </c>
      <c r="G1525" s="96">
        <v>2</v>
      </c>
    </row>
    <row r="1526" spans="2:7" ht="17.45" customHeight="1" x14ac:dyDescent="0.25">
      <c r="B1526" s="231" t="s">
        <v>474</v>
      </c>
      <c r="C1526" s="231" t="s">
        <v>514</v>
      </c>
      <c r="D1526" s="231"/>
      <c r="E1526" s="231">
        <v>30.9</v>
      </c>
      <c r="F1526" s="231">
        <v>15</v>
      </c>
      <c r="G1526" s="96">
        <v>15</v>
      </c>
    </row>
    <row r="1527" spans="2:7" ht="17.45" customHeight="1" x14ac:dyDescent="0.25">
      <c r="B1527" s="231" t="s">
        <v>480</v>
      </c>
      <c r="C1527" s="231" t="s">
        <v>514</v>
      </c>
      <c r="D1527" s="231"/>
      <c r="E1527" s="231">
        <v>79.239999999999995</v>
      </c>
      <c r="F1527" s="231">
        <v>7</v>
      </c>
      <c r="G1527" s="96">
        <v>7</v>
      </c>
    </row>
    <row r="1528" spans="2:7" ht="17.45" customHeight="1" x14ac:dyDescent="0.25">
      <c r="B1528" s="231" t="s">
        <v>474</v>
      </c>
      <c r="C1528" s="231" t="s">
        <v>514</v>
      </c>
      <c r="D1528" s="231"/>
      <c r="E1528" s="231">
        <v>4.12</v>
      </c>
      <c r="F1528" s="231">
        <v>2</v>
      </c>
      <c r="G1528" s="96">
        <v>2</v>
      </c>
    </row>
    <row r="1529" spans="2:7" ht="17.45" customHeight="1" x14ac:dyDescent="0.25">
      <c r="B1529" s="231" t="s">
        <v>480</v>
      </c>
      <c r="C1529" s="231" t="s">
        <v>514</v>
      </c>
      <c r="D1529" s="231"/>
      <c r="E1529" s="231">
        <v>22.64</v>
      </c>
      <c r="F1529" s="231">
        <v>2</v>
      </c>
      <c r="G1529" s="96">
        <v>2</v>
      </c>
    </row>
    <row r="1530" spans="2:7" ht="17.45" customHeight="1" x14ac:dyDescent="0.25">
      <c r="B1530" s="231" t="s">
        <v>474</v>
      </c>
      <c r="C1530" s="231" t="s">
        <v>513</v>
      </c>
      <c r="D1530" s="231"/>
      <c r="E1530" s="231">
        <v>10.3</v>
      </c>
      <c r="F1530" s="231">
        <v>5</v>
      </c>
      <c r="G1530" s="96">
        <v>5</v>
      </c>
    </row>
    <row r="1531" spans="2:7" ht="17.45" customHeight="1" x14ac:dyDescent="0.25">
      <c r="B1531" s="231" t="s">
        <v>474</v>
      </c>
      <c r="C1531" s="231" t="s">
        <v>514</v>
      </c>
      <c r="D1531" s="231"/>
      <c r="E1531" s="231">
        <v>20.6</v>
      </c>
      <c r="F1531" s="231">
        <v>10</v>
      </c>
      <c r="G1531" s="96">
        <v>10</v>
      </c>
    </row>
    <row r="1532" spans="2:7" ht="17.45" customHeight="1" x14ac:dyDescent="0.25">
      <c r="B1532" s="231" t="s">
        <v>480</v>
      </c>
      <c r="C1532" s="231" t="s">
        <v>514</v>
      </c>
      <c r="D1532" s="231"/>
      <c r="E1532" s="231">
        <v>113.2</v>
      </c>
      <c r="F1532" s="231">
        <v>10</v>
      </c>
      <c r="G1532" s="96">
        <v>10</v>
      </c>
    </row>
    <row r="1533" spans="2:7" ht="17.45" customHeight="1" x14ac:dyDescent="0.25">
      <c r="B1533" s="231" t="s">
        <v>474</v>
      </c>
      <c r="C1533" s="231" t="s">
        <v>514</v>
      </c>
      <c r="D1533" s="231"/>
      <c r="E1533" s="231">
        <v>0</v>
      </c>
      <c r="F1533" s="231">
        <v>0</v>
      </c>
      <c r="G1533" s="96">
        <v>0</v>
      </c>
    </row>
    <row r="1534" spans="2:7" ht="17.45" customHeight="1" x14ac:dyDescent="0.25">
      <c r="B1534" s="231" t="s">
        <v>480</v>
      </c>
      <c r="C1534" s="231" t="s">
        <v>514</v>
      </c>
      <c r="D1534" s="231"/>
      <c r="E1534" s="231">
        <v>33.96</v>
      </c>
      <c r="F1534" s="231">
        <v>3</v>
      </c>
      <c r="G1534" s="96">
        <v>3</v>
      </c>
    </row>
    <row r="1535" spans="2:7" ht="17.45" customHeight="1" x14ac:dyDescent="0.25">
      <c r="B1535" s="231" t="s">
        <v>474</v>
      </c>
      <c r="C1535" s="231" t="s">
        <v>514</v>
      </c>
      <c r="D1535" s="231"/>
      <c r="E1535" s="231">
        <v>0</v>
      </c>
      <c r="F1535" s="231">
        <v>0</v>
      </c>
      <c r="G1535" s="96">
        <v>0</v>
      </c>
    </row>
    <row r="1536" spans="2:7" ht="17.45" customHeight="1" x14ac:dyDescent="0.25">
      <c r="B1536" s="231" t="s">
        <v>474</v>
      </c>
      <c r="C1536" s="231" t="s">
        <v>514</v>
      </c>
      <c r="D1536" s="231"/>
      <c r="E1536" s="231">
        <v>0</v>
      </c>
      <c r="F1536" s="231">
        <v>0</v>
      </c>
      <c r="G1536" s="96">
        <v>0</v>
      </c>
    </row>
    <row r="1537" spans="2:7" ht="17.45" customHeight="1" x14ac:dyDescent="0.25">
      <c r="B1537" s="231" t="s">
        <v>474</v>
      </c>
      <c r="C1537" s="231" t="s">
        <v>514</v>
      </c>
      <c r="D1537" s="231"/>
      <c r="E1537" s="231">
        <v>0.48</v>
      </c>
      <c r="F1537" s="231">
        <v>1</v>
      </c>
      <c r="G1537" s="96">
        <v>0</v>
      </c>
    </row>
    <row r="1538" spans="2:7" ht="17.45" customHeight="1" x14ac:dyDescent="0.25">
      <c r="B1538" s="231" t="s">
        <v>474</v>
      </c>
      <c r="C1538" s="231" t="s">
        <v>515</v>
      </c>
      <c r="D1538" s="231"/>
      <c r="E1538" s="231">
        <v>35.020000000000003</v>
      </c>
      <c r="F1538" s="231">
        <v>17</v>
      </c>
      <c r="G1538" s="96">
        <v>17</v>
      </c>
    </row>
    <row r="1539" spans="2:7" ht="17.45" customHeight="1" x14ac:dyDescent="0.25">
      <c r="B1539" s="231" t="s">
        <v>474</v>
      </c>
      <c r="C1539" s="231" t="s">
        <v>514</v>
      </c>
      <c r="D1539" s="231"/>
      <c r="E1539" s="231">
        <v>8.24</v>
      </c>
      <c r="F1539" s="231">
        <v>4</v>
      </c>
      <c r="G1539" s="96">
        <v>4</v>
      </c>
    </row>
    <row r="1540" spans="2:7" ht="17.45" customHeight="1" x14ac:dyDescent="0.25">
      <c r="B1540" s="231" t="s">
        <v>474</v>
      </c>
      <c r="C1540" s="231" t="s">
        <v>515</v>
      </c>
      <c r="D1540" s="231"/>
      <c r="E1540" s="231">
        <v>442.9</v>
      </c>
      <c r="F1540" s="231">
        <v>215</v>
      </c>
      <c r="G1540" s="96">
        <v>215</v>
      </c>
    </row>
    <row r="1541" spans="2:7" ht="17.45" customHeight="1" x14ac:dyDescent="0.25">
      <c r="B1541" s="231" t="s">
        <v>477</v>
      </c>
      <c r="C1541" s="231" t="s">
        <v>515</v>
      </c>
      <c r="D1541" s="231"/>
      <c r="E1541" s="231">
        <v>0</v>
      </c>
      <c r="F1541" s="231">
        <v>0</v>
      </c>
      <c r="G1541" s="96">
        <v>0</v>
      </c>
    </row>
    <row r="1542" spans="2:7" ht="17.45" customHeight="1" x14ac:dyDescent="0.25">
      <c r="B1542" s="231" t="s">
        <v>478</v>
      </c>
      <c r="C1542" s="231" t="s">
        <v>515</v>
      </c>
      <c r="D1542" s="231">
        <v>0</v>
      </c>
      <c r="E1542" s="231">
        <v>0</v>
      </c>
      <c r="F1542" s="231"/>
      <c r="G1542" s="96">
        <v>0</v>
      </c>
    </row>
    <row r="1543" spans="2:7" ht="17.45" customHeight="1" x14ac:dyDescent="0.25">
      <c r="B1543" s="231" t="s">
        <v>474</v>
      </c>
      <c r="C1543" s="231" t="s">
        <v>514</v>
      </c>
      <c r="D1543" s="231"/>
      <c r="E1543" s="231">
        <v>20.6</v>
      </c>
      <c r="F1543" s="231">
        <v>10</v>
      </c>
      <c r="G1543" s="96">
        <v>10</v>
      </c>
    </row>
    <row r="1544" spans="2:7" ht="17.45" customHeight="1" x14ac:dyDescent="0.25">
      <c r="B1544" s="231" t="s">
        <v>474</v>
      </c>
      <c r="C1544" s="231" t="s">
        <v>515</v>
      </c>
      <c r="D1544" s="231"/>
      <c r="E1544" s="231">
        <v>664.56</v>
      </c>
      <c r="F1544" s="231">
        <v>324</v>
      </c>
      <c r="G1544" s="96">
        <v>323</v>
      </c>
    </row>
    <row r="1545" spans="2:7" ht="17.45" customHeight="1" x14ac:dyDescent="0.25">
      <c r="B1545" s="231" t="s">
        <v>480</v>
      </c>
      <c r="C1545" s="231" t="s">
        <v>515</v>
      </c>
      <c r="D1545" s="231"/>
      <c r="E1545" s="231">
        <v>22.64</v>
      </c>
      <c r="F1545" s="231">
        <v>2</v>
      </c>
      <c r="G1545" s="96">
        <v>2</v>
      </c>
    </row>
    <row r="1546" spans="2:7" ht="17.45" customHeight="1" x14ac:dyDescent="0.25">
      <c r="B1546" s="231" t="s">
        <v>474</v>
      </c>
      <c r="C1546" s="231" t="s">
        <v>514</v>
      </c>
      <c r="D1546" s="231"/>
      <c r="E1546" s="231">
        <v>4.12</v>
      </c>
      <c r="F1546" s="231">
        <v>2</v>
      </c>
      <c r="G1546" s="96">
        <v>2</v>
      </c>
    </row>
    <row r="1547" spans="2:7" ht="17.45" customHeight="1" x14ac:dyDescent="0.25">
      <c r="B1547" s="231" t="s">
        <v>474</v>
      </c>
      <c r="C1547" s="231" t="s">
        <v>515</v>
      </c>
      <c r="D1547" s="231"/>
      <c r="E1547" s="231">
        <v>236.9</v>
      </c>
      <c r="F1547" s="231">
        <v>115</v>
      </c>
      <c r="G1547" s="96">
        <v>115</v>
      </c>
    </row>
    <row r="1548" spans="2:7" ht="17.45" customHeight="1" x14ac:dyDescent="0.25">
      <c r="B1548" s="231" t="s">
        <v>480</v>
      </c>
      <c r="C1548" s="231" t="s">
        <v>514</v>
      </c>
      <c r="D1548" s="231"/>
      <c r="E1548" s="231">
        <v>11.32</v>
      </c>
      <c r="F1548" s="231">
        <v>1</v>
      </c>
      <c r="G1548" s="96">
        <v>1</v>
      </c>
    </row>
    <row r="1549" spans="2:7" ht="17.45" customHeight="1" x14ac:dyDescent="0.25">
      <c r="B1549" s="231" t="s">
        <v>480</v>
      </c>
      <c r="C1549" s="231" t="s">
        <v>515</v>
      </c>
      <c r="D1549" s="231"/>
      <c r="E1549" s="231">
        <v>228.12</v>
      </c>
      <c r="F1549" s="231">
        <v>21</v>
      </c>
      <c r="G1549" s="96">
        <v>20</v>
      </c>
    </row>
    <row r="1550" spans="2:7" ht="17.45" customHeight="1" x14ac:dyDescent="0.25">
      <c r="B1550" s="231" t="s">
        <v>474</v>
      </c>
      <c r="C1550" s="231" t="s">
        <v>515</v>
      </c>
      <c r="D1550" s="231"/>
      <c r="E1550" s="231">
        <v>39.14</v>
      </c>
      <c r="F1550" s="231">
        <v>19</v>
      </c>
      <c r="G1550" s="96">
        <v>19</v>
      </c>
    </row>
    <row r="1551" spans="2:7" ht="17.45" customHeight="1" x14ac:dyDescent="0.25">
      <c r="B1551" s="231" t="s">
        <v>474</v>
      </c>
      <c r="C1551" s="231" t="s">
        <v>514</v>
      </c>
      <c r="D1551" s="231"/>
      <c r="E1551" s="231">
        <v>6.18</v>
      </c>
      <c r="F1551" s="231">
        <v>3</v>
      </c>
      <c r="G1551" s="96">
        <v>3</v>
      </c>
    </row>
    <row r="1552" spans="2:7" ht="17.45" customHeight="1" x14ac:dyDescent="0.25">
      <c r="B1552" s="231" t="s">
        <v>474</v>
      </c>
      <c r="C1552" s="231" t="s">
        <v>515</v>
      </c>
      <c r="D1552" s="231"/>
      <c r="E1552" s="231">
        <v>175.1</v>
      </c>
      <c r="F1552" s="231">
        <v>85</v>
      </c>
      <c r="G1552" s="96">
        <v>85</v>
      </c>
    </row>
    <row r="1553" spans="2:7" ht="17.45" customHeight="1" x14ac:dyDescent="0.25">
      <c r="B1553" s="231" t="s">
        <v>474</v>
      </c>
      <c r="C1553" s="231" t="s">
        <v>514</v>
      </c>
      <c r="D1553" s="231"/>
      <c r="E1553" s="231">
        <v>8.1</v>
      </c>
      <c r="F1553" s="231">
        <v>5</v>
      </c>
      <c r="G1553" s="96">
        <v>4</v>
      </c>
    </row>
    <row r="1554" spans="2:7" ht="17.45" customHeight="1" x14ac:dyDescent="0.25">
      <c r="B1554" s="231" t="s">
        <v>474</v>
      </c>
      <c r="C1554" s="231" t="s">
        <v>515</v>
      </c>
      <c r="D1554" s="231"/>
      <c r="E1554" s="231">
        <v>1367.98</v>
      </c>
      <c r="F1554" s="231">
        <v>667</v>
      </c>
      <c r="G1554" s="96">
        <v>664</v>
      </c>
    </row>
    <row r="1555" spans="2:7" ht="17.45" customHeight="1" x14ac:dyDescent="0.25">
      <c r="B1555" s="231" t="s">
        <v>474</v>
      </c>
      <c r="C1555" s="231" t="s">
        <v>515</v>
      </c>
      <c r="D1555" s="231"/>
      <c r="E1555" s="231">
        <v>2.06</v>
      </c>
      <c r="F1555" s="231">
        <v>1</v>
      </c>
      <c r="G1555" s="96">
        <v>1</v>
      </c>
    </row>
    <row r="1556" spans="2:7" ht="17.45" customHeight="1" x14ac:dyDescent="0.25">
      <c r="B1556" s="231" t="s">
        <v>474</v>
      </c>
      <c r="C1556" s="231" t="s">
        <v>515</v>
      </c>
      <c r="D1556" s="231"/>
      <c r="E1556" s="231">
        <v>2.06</v>
      </c>
      <c r="F1556" s="231">
        <v>1</v>
      </c>
      <c r="G1556" s="96">
        <v>1</v>
      </c>
    </row>
    <row r="1557" spans="2:7" ht="17.45" customHeight="1" x14ac:dyDescent="0.25">
      <c r="B1557" s="231" t="s">
        <v>480</v>
      </c>
      <c r="C1557" s="231" t="s">
        <v>515</v>
      </c>
      <c r="D1557" s="231"/>
      <c r="E1557" s="231">
        <v>11.32</v>
      </c>
      <c r="F1557" s="231">
        <v>1</v>
      </c>
      <c r="G1557" s="96">
        <v>1</v>
      </c>
    </row>
    <row r="1558" spans="2:7" ht="17.45" customHeight="1" x14ac:dyDescent="0.25">
      <c r="B1558" s="231" t="s">
        <v>478</v>
      </c>
      <c r="C1558" s="231" t="s">
        <v>515</v>
      </c>
      <c r="D1558" s="231">
        <v>4</v>
      </c>
      <c r="E1558" s="231">
        <v>13.88</v>
      </c>
      <c r="F1558" s="231"/>
      <c r="G1558" s="96">
        <v>4</v>
      </c>
    </row>
    <row r="1559" spans="2:7" ht="17.45" customHeight="1" x14ac:dyDescent="0.25">
      <c r="B1559" s="231" t="s">
        <v>480</v>
      </c>
      <c r="C1559" s="231" t="s">
        <v>515</v>
      </c>
      <c r="D1559" s="231"/>
      <c r="E1559" s="231">
        <v>45.28</v>
      </c>
      <c r="F1559" s="231">
        <v>4</v>
      </c>
      <c r="G1559" s="96">
        <v>4</v>
      </c>
    </row>
    <row r="1560" spans="2:7" ht="17.45" customHeight="1" x14ac:dyDescent="0.25">
      <c r="B1560" s="231" t="s">
        <v>477</v>
      </c>
      <c r="C1560" s="231" t="s">
        <v>515</v>
      </c>
      <c r="D1560" s="231"/>
      <c r="E1560" s="231">
        <v>140.66</v>
      </c>
      <c r="F1560" s="231">
        <v>13</v>
      </c>
      <c r="G1560" s="96">
        <v>13</v>
      </c>
    </row>
    <row r="1561" spans="2:7" ht="17.45" customHeight="1" x14ac:dyDescent="0.25">
      <c r="B1561" s="231" t="s">
        <v>481</v>
      </c>
      <c r="C1561" s="231" t="s">
        <v>515</v>
      </c>
      <c r="D1561" s="231"/>
      <c r="E1561" s="231">
        <v>426.03</v>
      </c>
      <c r="F1561" s="231">
        <v>33</v>
      </c>
      <c r="G1561" s="96">
        <v>33</v>
      </c>
    </row>
    <row r="1562" spans="2:7" ht="17.45" customHeight="1" x14ac:dyDescent="0.25">
      <c r="B1562" s="231" t="s">
        <v>478</v>
      </c>
      <c r="C1562" s="231" t="s">
        <v>515</v>
      </c>
      <c r="D1562" s="231">
        <v>6</v>
      </c>
      <c r="E1562" s="231">
        <v>20.82</v>
      </c>
      <c r="F1562" s="231"/>
      <c r="G1562" s="96">
        <v>6</v>
      </c>
    </row>
    <row r="1563" spans="2:7" ht="17.45" customHeight="1" x14ac:dyDescent="0.25">
      <c r="B1563" s="231" t="s">
        <v>482</v>
      </c>
      <c r="C1563" s="231" t="s">
        <v>515</v>
      </c>
      <c r="D1563" s="231">
        <v>33</v>
      </c>
      <c r="E1563" s="231">
        <v>123.09</v>
      </c>
      <c r="F1563" s="231"/>
      <c r="G1563" s="96">
        <v>33</v>
      </c>
    </row>
    <row r="1564" spans="2:7" ht="18" x14ac:dyDescent="0.25">
      <c r="B1564" s="231" t="s">
        <v>483</v>
      </c>
      <c r="C1564" s="231" t="s">
        <v>515</v>
      </c>
      <c r="D1564" s="231">
        <v>7</v>
      </c>
      <c r="E1564" s="231">
        <v>24.92</v>
      </c>
      <c r="F1564" s="231"/>
      <c r="G1564" s="96">
        <v>7</v>
      </c>
    </row>
    <row r="1565" spans="2:7" ht="17.45" customHeight="1" x14ac:dyDescent="0.25">
      <c r="B1565" s="231" t="s">
        <v>477</v>
      </c>
      <c r="C1565" s="231" t="s">
        <v>515</v>
      </c>
      <c r="D1565" s="231"/>
      <c r="E1565" s="231">
        <v>789.86</v>
      </c>
      <c r="F1565" s="231">
        <v>73</v>
      </c>
      <c r="G1565" s="96">
        <v>73</v>
      </c>
    </row>
    <row r="1566" spans="2:7" ht="17.45" customHeight="1" x14ac:dyDescent="0.25">
      <c r="B1566" s="231" t="s">
        <v>481</v>
      </c>
      <c r="C1566" s="231" t="s">
        <v>515</v>
      </c>
      <c r="D1566" s="231"/>
      <c r="E1566" s="231">
        <v>2130.15</v>
      </c>
      <c r="F1566" s="231">
        <v>165</v>
      </c>
      <c r="G1566" s="96">
        <v>165</v>
      </c>
    </row>
    <row r="1567" spans="2:7" ht="17.45" customHeight="1" x14ac:dyDescent="0.25">
      <c r="B1567" s="231" t="s">
        <v>478</v>
      </c>
      <c r="C1567" s="231" t="s">
        <v>515</v>
      </c>
      <c r="D1567" s="231">
        <v>15</v>
      </c>
      <c r="E1567" s="231">
        <v>52.05</v>
      </c>
      <c r="F1567" s="231"/>
      <c r="G1567" s="96">
        <v>15</v>
      </c>
    </row>
    <row r="1568" spans="2:7" ht="17.45" customHeight="1" x14ac:dyDescent="0.25">
      <c r="B1568" s="231" t="s">
        <v>482</v>
      </c>
      <c r="C1568" s="231" t="s">
        <v>515</v>
      </c>
      <c r="D1568" s="231">
        <v>78</v>
      </c>
      <c r="E1568" s="231">
        <v>290.94</v>
      </c>
      <c r="F1568" s="231"/>
      <c r="G1568" s="96">
        <v>78</v>
      </c>
    </row>
    <row r="1569" spans="2:7" ht="18" x14ac:dyDescent="0.25">
      <c r="B1569" s="231" t="s">
        <v>484</v>
      </c>
      <c r="C1569" s="231" t="s">
        <v>515</v>
      </c>
      <c r="D1569" s="231">
        <v>126</v>
      </c>
      <c r="E1569" s="231">
        <v>448.56</v>
      </c>
      <c r="F1569" s="231"/>
      <c r="G1569" s="96">
        <v>126</v>
      </c>
    </row>
    <row r="1570" spans="2:7" ht="18" x14ac:dyDescent="0.25">
      <c r="B1570" s="231" t="s">
        <v>483</v>
      </c>
      <c r="C1570" s="231" t="s">
        <v>515</v>
      </c>
      <c r="D1570" s="231">
        <v>19</v>
      </c>
      <c r="E1570" s="231">
        <v>67.64</v>
      </c>
      <c r="F1570" s="231"/>
      <c r="G1570" s="96">
        <v>19</v>
      </c>
    </row>
    <row r="1571" spans="2:7" ht="17.45" customHeight="1" x14ac:dyDescent="0.25">
      <c r="B1571" s="231" t="s">
        <v>477</v>
      </c>
      <c r="C1571" s="231" t="s">
        <v>515</v>
      </c>
      <c r="D1571" s="231"/>
      <c r="E1571" s="231">
        <v>432.8</v>
      </c>
      <c r="F1571" s="231">
        <v>40</v>
      </c>
      <c r="G1571" s="96">
        <v>40</v>
      </c>
    </row>
    <row r="1572" spans="2:7" ht="17.45" customHeight="1" x14ac:dyDescent="0.25">
      <c r="B1572" s="231" t="s">
        <v>481</v>
      </c>
      <c r="C1572" s="231" t="s">
        <v>515</v>
      </c>
      <c r="D1572" s="231"/>
      <c r="E1572" s="231">
        <v>335.66</v>
      </c>
      <c r="F1572" s="231">
        <v>26</v>
      </c>
      <c r="G1572" s="96">
        <v>26</v>
      </c>
    </row>
    <row r="1573" spans="2:7" ht="17.45" customHeight="1" x14ac:dyDescent="0.25">
      <c r="B1573" s="231" t="s">
        <v>478</v>
      </c>
      <c r="C1573" s="231" t="s">
        <v>515</v>
      </c>
      <c r="D1573" s="231">
        <v>5</v>
      </c>
      <c r="E1573" s="231">
        <v>17.350000000000001</v>
      </c>
      <c r="F1573" s="231"/>
      <c r="G1573" s="96">
        <v>5</v>
      </c>
    </row>
    <row r="1574" spans="2:7" ht="17.45" customHeight="1" x14ac:dyDescent="0.25">
      <c r="B1574" s="231" t="s">
        <v>482</v>
      </c>
      <c r="C1574" s="231" t="s">
        <v>515</v>
      </c>
      <c r="D1574" s="231">
        <v>30</v>
      </c>
      <c r="E1574" s="231">
        <v>111.9</v>
      </c>
      <c r="F1574" s="231"/>
      <c r="G1574" s="96">
        <v>30</v>
      </c>
    </row>
    <row r="1575" spans="2:7" ht="18" x14ac:dyDescent="0.25">
      <c r="B1575" s="231" t="s">
        <v>484</v>
      </c>
      <c r="C1575" s="231" t="s">
        <v>515</v>
      </c>
      <c r="D1575" s="231">
        <v>26</v>
      </c>
      <c r="E1575" s="231">
        <v>92.56</v>
      </c>
      <c r="F1575" s="231"/>
      <c r="G1575" s="96">
        <v>26</v>
      </c>
    </row>
    <row r="1576" spans="2:7" ht="17.45" customHeight="1" x14ac:dyDescent="0.25">
      <c r="B1576" s="231" t="s">
        <v>477</v>
      </c>
      <c r="C1576" s="231" t="s">
        <v>515</v>
      </c>
      <c r="D1576" s="231"/>
      <c r="E1576" s="231">
        <v>313.77999999999997</v>
      </c>
      <c r="F1576" s="231">
        <v>29</v>
      </c>
      <c r="G1576" s="96">
        <v>29</v>
      </c>
    </row>
    <row r="1577" spans="2:7" ht="17.45" customHeight="1" x14ac:dyDescent="0.25">
      <c r="B1577" s="231" t="s">
        <v>481</v>
      </c>
      <c r="C1577" s="231" t="s">
        <v>515</v>
      </c>
      <c r="D1577" s="231"/>
      <c r="E1577" s="231">
        <v>697.14</v>
      </c>
      <c r="F1577" s="231">
        <v>54</v>
      </c>
      <c r="G1577" s="96">
        <v>54</v>
      </c>
    </row>
    <row r="1578" spans="2:7" ht="17.45" customHeight="1" x14ac:dyDescent="0.25">
      <c r="B1578" s="231" t="s">
        <v>482</v>
      </c>
      <c r="C1578" s="231" t="s">
        <v>515</v>
      </c>
      <c r="D1578" s="231">
        <v>35</v>
      </c>
      <c r="E1578" s="231">
        <v>130.55000000000001</v>
      </c>
      <c r="F1578" s="231"/>
      <c r="G1578" s="96">
        <v>35</v>
      </c>
    </row>
    <row r="1579" spans="2:7" ht="18" x14ac:dyDescent="0.25">
      <c r="B1579" s="231" t="s">
        <v>484</v>
      </c>
      <c r="C1579" s="231" t="s">
        <v>515</v>
      </c>
      <c r="D1579" s="231">
        <v>27</v>
      </c>
      <c r="E1579" s="231">
        <v>96.12</v>
      </c>
      <c r="F1579" s="231"/>
      <c r="G1579" s="96">
        <v>27</v>
      </c>
    </row>
    <row r="1580" spans="2:7" ht="18" x14ac:dyDescent="0.25">
      <c r="B1580" s="231" t="s">
        <v>483</v>
      </c>
      <c r="C1580" s="231" t="s">
        <v>515</v>
      </c>
      <c r="D1580" s="231">
        <v>19</v>
      </c>
      <c r="E1580" s="231">
        <v>67.64</v>
      </c>
      <c r="F1580" s="231"/>
      <c r="G1580" s="96">
        <v>19</v>
      </c>
    </row>
    <row r="1581" spans="2:7" ht="18" x14ac:dyDescent="0.25">
      <c r="B1581" s="231" t="s">
        <v>485</v>
      </c>
      <c r="C1581" s="231" t="s">
        <v>515</v>
      </c>
      <c r="D1581" s="231">
        <v>22</v>
      </c>
      <c r="E1581" s="231">
        <v>78.319999999999993</v>
      </c>
      <c r="F1581" s="231"/>
      <c r="G1581" s="96">
        <v>22</v>
      </c>
    </row>
    <row r="1582" spans="2:7" ht="18" x14ac:dyDescent="0.25">
      <c r="B1582" s="231" t="s">
        <v>485</v>
      </c>
      <c r="C1582" s="231" t="s">
        <v>515</v>
      </c>
      <c r="D1582" s="231">
        <v>8</v>
      </c>
      <c r="E1582" s="231">
        <v>28.48</v>
      </c>
      <c r="F1582" s="231"/>
      <c r="G1582" s="96">
        <v>8</v>
      </c>
    </row>
    <row r="1583" spans="2:7" ht="18" x14ac:dyDescent="0.25">
      <c r="B1583" s="231" t="s">
        <v>484</v>
      </c>
      <c r="C1583" s="231" t="s">
        <v>515</v>
      </c>
      <c r="D1583" s="231">
        <v>0</v>
      </c>
      <c r="E1583" s="231">
        <v>0</v>
      </c>
      <c r="F1583" s="231"/>
      <c r="G1583" s="96">
        <v>0</v>
      </c>
    </row>
    <row r="1584" spans="2:7" ht="17.45" customHeight="1" x14ac:dyDescent="0.25">
      <c r="B1584" s="231" t="s">
        <v>480</v>
      </c>
      <c r="C1584" s="231" t="s">
        <v>515</v>
      </c>
      <c r="D1584" s="231"/>
      <c r="E1584" s="231">
        <v>11.32</v>
      </c>
      <c r="F1584" s="231">
        <v>1</v>
      </c>
      <c r="G1584" s="96">
        <v>1</v>
      </c>
    </row>
    <row r="1585" spans="2:7" ht="17.45" customHeight="1" x14ac:dyDescent="0.25">
      <c r="B1585" s="231" t="s">
        <v>474</v>
      </c>
      <c r="C1585" s="231" t="s">
        <v>515</v>
      </c>
      <c r="D1585" s="231"/>
      <c r="E1585" s="231">
        <v>8.24</v>
      </c>
      <c r="F1585" s="231">
        <v>4</v>
      </c>
      <c r="G1585" s="96">
        <v>4</v>
      </c>
    </row>
    <row r="1586" spans="2:7" ht="17.45" customHeight="1" x14ac:dyDescent="0.25">
      <c r="B1586" s="231" t="s">
        <v>480</v>
      </c>
      <c r="C1586" s="231" t="s">
        <v>515</v>
      </c>
      <c r="D1586" s="231"/>
      <c r="E1586" s="231">
        <v>11.32</v>
      </c>
      <c r="F1586" s="231">
        <v>1</v>
      </c>
      <c r="G1586" s="96">
        <v>1</v>
      </c>
    </row>
    <row r="1587" spans="2:7" ht="17.45" customHeight="1" x14ac:dyDescent="0.25">
      <c r="B1587" s="231" t="s">
        <v>486</v>
      </c>
      <c r="C1587" s="231" t="s">
        <v>515</v>
      </c>
      <c r="D1587" s="231">
        <v>6</v>
      </c>
      <c r="E1587" s="231">
        <v>22.38</v>
      </c>
      <c r="F1587" s="231"/>
      <c r="G1587" s="96">
        <v>6</v>
      </c>
    </row>
    <row r="1588" spans="2:7" ht="18" x14ac:dyDescent="0.25">
      <c r="B1588" s="231" t="s">
        <v>485</v>
      </c>
      <c r="C1588" s="231" t="s">
        <v>515</v>
      </c>
      <c r="D1588" s="231">
        <v>5</v>
      </c>
      <c r="E1588" s="231">
        <v>17.8</v>
      </c>
      <c r="F1588" s="231"/>
      <c r="G1588" s="96">
        <v>5</v>
      </c>
    </row>
    <row r="1589" spans="2:7" ht="18" x14ac:dyDescent="0.25">
      <c r="B1589" s="231" t="s">
        <v>487</v>
      </c>
      <c r="C1589" s="231" t="s">
        <v>515</v>
      </c>
      <c r="D1589" s="231">
        <v>4</v>
      </c>
      <c r="E1589" s="231">
        <v>14.24</v>
      </c>
      <c r="F1589" s="231"/>
      <c r="G1589" s="96">
        <v>4</v>
      </c>
    </row>
    <row r="1590" spans="2:7" ht="18" x14ac:dyDescent="0.25">
      <c r="B1590" s="231" t="s">
        <v>483</v>
      </c>
      <c r="C1590" s="231" t="s">
        <v>515</v>
      </c>
      <c r="D1590" s="231">
        <v>11</v>
      </c>
      <c r="E1590" s="231">
        <v>39.159999999999997</v>
      </c>
      <c r="F1590" s="231"/>
      <c r="G1590" s="96">
        <v>11</v>
      </c>
    </row>
    <row r="1591" spans="2:7" ht="17.45" customHeight="1" x14ac:dyDescent="0.25">
      <c r="B1591" s="231" t="s">
        <v>488</v>
      </c>
      <c r="C1591" s="231" t="s">
        <v>515</v>
      </c>
      <c r="D1591" s="231"/>
      <c r="E1591" s="231">
        <v>163.09</v>
      </c>
      <c r="F1591" s="231"/>
      <c r="G1591" s="96">
        <v>48</v>
      </c>
    </row>
    <row r="1592" spans="2:7" ht="17.45" customHeight="1" x14ac:dyDescent="0.25">
      <c r="B1592" s="231" t="s">
        <v>486</v>
      </c>
      <c r="C1592" s="231" t="s">
        <v>515</v>
      </c>
      <c r="D1592" s="231">
        <v>19</v>
      </c>
      <c r="E1592" s="231">
        <v>70.87</v>
      </c>
      <c r="F1592" s="231"/>
      <c r="G1592" s="96">
        <v>19</v>
      </c>
    </row>
    <row r="1593" spans="2:7" ht="18" x14ac:dyDescent="0.25">
      <c r="B1593" s="231" t="s">
        <v>485</v>
      </c>
      <c r="C1593" s="231" t="s">
        <v>515</v>
      </c>
      <c r="D1593" s="231">
        <v>1</v>
      </c>
      <c r="E1593" s="231">
        <v>3.56</v>
      </c>
      <c r="F1593" s="231"/>
      <c r="G1593" s="96">
        <v>1</v>
      </c>
    </row>
    <row r="1594" spans="2:7" ht="18" x14ac:dyDescent="0.25">
      <c r="B1594" s="231" t="s">
        <v>487</v>
      </c>
      <c r="C1594" s="231" t="s">
        <v>515</v>
      </c>
      <c r="D1594" s="231">
        <v>6</v>
      </c>
      <c r="E1594" s="231">
        <v>21.36</v>
      </c>
      <c r="F1594" s="231"/>
      <c r="G1594" s="96">
        <v>6</v>
      </c>
    </row>
    <row r="1595" spans="2:7" ht="17.45" customHeight="1" x14ac:dyDescent="0.25">
      <c r="B1595" s="231" t="s">
        <v>478</v>
      </c>
      <c r="C1595" s="231" t="s">
        <v>515</v>
      </c>
      <c r="D1595" s="231">
        <v>22</v>
      </c>
      <c r="E1595" s="231">
        <v>76.34</v>
      </c>
      <c r="F1595" s="231"/>
      <c r="G1595" s="96">
        <v>22</v>
      </c>
    </row>
    <row r="1596" spans="2:7" ht="17.45" customHeight="1" x14ac:dyDescent="0.25">
      <c r="B1596" s="231" t="s">
        <v>482</v>
      </c>
      <c r="C1596" s="231" t="s">
        <v>515</v>
      </c>
      <c r="D1596" s="231">
        <v>4</v>
      </c>
      <c r="E1596" s="231">
        <v>14.92</v>
      </c>
      <c r="F1596" s="231"/>
      <c r="G1596" s="96">
        <v>4</v>
      </c>
    </row>
    <row r="1597" spans="2:7" ht="18" x14ac:dyDescent="0.25">
      <c r="B1597" s="231" t="s">
        <v>484</v>
      </c>
      <c r="C1597" s="231" t="s">
        <v>515</v>
      </c>
      <c r="D1597" s="231">
        <v>55</v>
      </c>
      <c r="E1597" s="231">
        <v>195.8</v>
      </c>
      <c r="F1597" s="231"/>
      <c r="G1597" s="96">
        <v>55</v>
      </c>
    </row>
    <row r="1598" spans="2:7" ht="18" x14ac:dyDescent="0.25">
      <c r="B1598" s="231" t="s">
        <v>483</v>
      </c>
      <c r="C1598" s="231" t="s">
        <v>514</v>
      </c>
      <c r="D1598" s="231">
        <v>39</v>
      </c>
      <c r="E1598" s="231">
        <v>138.84</v>
      </c>
      <c r="F1598" s="231"/>
      <c r="G1598" s="96">
        <v>39</v>
      </c>
    </row>
    <row r="1599" spans="2:7" ht="18" x14ac:dyDescent="0.25">
      <c r="B1599" s="231" t="s">
        <v>483</v>
      </c>
      <c r="C1599" s="231" t="s">
        <v>515</v>
      </c>
      <c r="D1599" s="231">
        <v>12</v>
      </c>
      <c r="E1599" s="231">
        <v>42.72</v>
      </c>
      <c r="F1599" s="231"/>
      <c r="G1599" s="96">
        <v>12</v>
      </c>
    </row>
    <row r="1600" spans="2:7" ht="17.45" customHeight="1" x14ac:dyDescent="0.25">
      <c r="B1600" s="231" t="s">
        <v>488</v>
      </c>
      <c r="C1600" s="231" t="s">
        <v>515</v>
      </c>
      <c r="D1600" s="231"/>
      <c r="E1600" s="231">
        <v>20.82</v>
      </c>
      <c r="F1600" s="231"/>
      <c r="G1600" s="96">
        <v>6</v>
      </c>
    </row>
    <row r="1601" spans="2:7" ht="17.45" customHeight="1" x14ac:dyDescent="0.25">
      <c r="B1601" s="231" t="s">
        <v>486</v>
      </c>
      <c r="C1601" s="231" t="s">
        <v>515</v>
      </c>
      <c r="D1601" s="231">
        <v>17</v>
      </c>
      <c r="E1601" s="231">
        <v>63.41</v>
      </c>
      <c r="F1601" s="231"/>
      <c r="G1601" s="96">
        <v>17</v>
      </c>
    </row>
    <row r="1602" spans="2:7" ht="18" x14ac:dyDescent="0.25">
      <c r="B1602" s="231" t="s">
        <v>485</v>
      </c>
      <c r="C1602" s="231" t="s">
        <v>515</v>
      </c>
      <c r="D1602" s="231">
        <v>50</v>
      </c>
      <c r="E1602" s="231">
        <v>178</v>
      </c>
      <c r="F1602" s="231"/>
      <c r="G1602" s="96">
        <v>50</v>
      </c>
    </row>
    <row r="1603" spans="2:7" ht="18" x14ac:dyDescent="0.25">
      <c r="B1603" s="231" t="s">
        <v>487</v>
      </c>
      <c r="C1603" s="231" t="s">
        <v>515</v>
      </c>
      <c r="D1603" s="231">
        <v>11</v>
      </c>
      <c r="E1603" s="231">
        <v>39.159999999999997</v>
      </c>
      <c r="F1603" s="231"/>
      <c r="G1603" s="96">
        <v>11</v>
      </c>
    </row>
    <row r="1604" spans="2:7" ht="17.45" customHeight="1" x14ac:dyDescent="0.25">
      <c r="B1604" s="231" t="s">
        <v>482</v>
      </c>
      <c r="C1604" s="231" t="s">
        <v>515</v>
      </c>
      <c r="D1604" s="231">
        <v>6</v>
      </c>
      <c r="E1604" s="231">
        <v>22.38</v>
      </c>
      <c r="F1604" s="231"/>
      <c r="G1604" s="96">
        <v>6</v>
      </c>
    </row>
    <row r="1605" spans="2:7" ht="17.45" customHeight="1" x14ac:dyDescent="0.25">
      <c r="B1605" s="231" t="s">
        <v>486</v>
      </c>
      <c r="C1605" s="231" t="s">
        <v>515</v>
      </c>
      <c r="D1605" s="231">
        <v>34</v>
      </c>
      <c r="E1605" s="231">
        <v>126.82</v>
      </c>
      <c r="F1605" s="231"/>
      <c r="G1605" s="96">
        <v>34</v>
      </c>
    </row>
    <row r="1606" spans="2:7" ht="18" x14ac:dyDescent="0.25">
      <c r="B1606" s="231" t="s">
        <v>485</v>
      </c>
      <c r="C1606" s="231" t="s">
        <v>515</v>
      </c>
      <c r="D1606" s="231">
        <v>2</v>
      </c>
      <c r="E1606" s="231">
        <v>7.12</v>
      </c>
      <c r="F1606" s="231"/>
      <c r="G1606" s="96">
        <v>2</v>
      </c>
    </row>
    <row r="1607" spans="2:7" ht="18" x14ac:dyDescent="0.25">
      <c r="B1607" s="231" t="s">
        <v>487</v>
      </c>
      <c r="C1607" s="231" t="s">
        <v>515</v>
      </c>
      <c r="D1607" s="231">
        <v>9</v>
      </c>
      <c r="E1607" s="231">
        <v>32.04</v>
      </c>
      <c r="F1607" s="231"/>
      <c r="G1607" s="96">
        <v>9</v>
      </c>
    </row>
    <row r="1608" spans="2:7" ht="17.45" customHeight="1" x14ac:dyDescent="0.25">
      <c r="B1608" s="231" t="s">
        <v>488</v>
      </c>
      <c r="C1608" s="231" t="s">
        <v>515</v>
      </c>
      <c r="D1608" s="231"/>
      <c r="E1608" s="231">
        <v>3.47</v>
      </c>
      <c r="F1608" s="231"/>
      <c r="G1608" s="96">
        <v>1</v>
      </c>
    </row>
    <row r="1609" spans="2:7" ht="17.45" customHeight="1" x14ac:dyDescent="0.25">
      <c r="B1609" s="231" t="s">
        <v>481</v>
      </c>
      <c r="C1609" s="231" t="s">
        <v>515</v>
      </c>
      <c r="D1609" s="231"/>
      <c r="E1609" s="231">
        <v>38.729999999999997</v>
      </c>
      <c r="F1609" s="231">
        <v>3</v>
      </c>
      <c r="G1609" s="96">
        <v>3</v>
      </c>
    </row>
    <row r="1610" spans="2:7" ht="17.45" customHeight="1" x14ac:dyDescent="0.25">
      <c r="B1610" s="231" t="s">
        <v>482</v>
      </c>
      <c r="C1610" s="231" t="s">
        <v>515</v>
      </c>
      <c r="D1610" s="231">
        <v>2</v>
      </c>
      <c r="E1610" s="231">
        <v>7.46</v>
      </c>
      <c r="F1610" s="231"/>
      <c r="G1610" s="96">
        <v>2</v>
      </c>
    </row>
    <row r="1611" spans="2:7" ht="18" x14ac:dyDescent="0.25">
      <c r="B1611" s="231" t="s">
        <v>484</v>
      </c>
      <c r="C1611" s="231" t="s">
        <v>515</v>
      </c>
      <c r="D1611" s="231">
        <v>1</v>
      </c>
      <c r="E1611" s="231">
        <v>3.56</v>
      </c>
      <c r="F1611" s="231"/>
      <c r="G1611" s="96">
        <v>1</v>
      </c>
    </row>
    <row r="1612" spans="2:7" ht="18" x14ac:dyDescent="0.25">
      <c r="B1612" s="231" t="s">
        <v>483</v>
      </c>
      <c r="C1612" s="231" t="s">
        <v>514</v>
      </c>
      <c r="D1612" s="231">
        <v>33</v>
      </c>
      <c r="E1612" s="231">
        <v>117.48</v>
      </c>
      <c r="F1612" s="231"/>
      <c r="G1612" s="96">
        <v>33</v>
      </c>
    </row>
    <row r="1613" spans="2:7" ht="18" x14ac:dyDescent="0.25">
      <c r="B1613" s="231" t="s">
        <v>483</v>
      </c>
      <c r="C1613" s="231" t="s">
        <v>515</v>
      </c>
      <c r="D1613" s="231">
        <v>78</v>
      </c>
      <c r="E1613" s="231">
        <v>277.68</v>
      </c>
      <c r="F1613" s="231"/>
      <c r="G1613" s="96">
        <v>78</v>
      </c>
    </row>
    <row r="1614" spans="2:7" ht="17.45" customHeight="1" x14ac:dyDescent="0.25">
      <c r="B1614" s="231" t="s">
        <v>486</v>
      </c>
      <c r="C1614" s="231" t="s">
        <v>514</v>
      </c>
      <c r="D1614" s="231">
        <v>4</v>
      </c>
      <c r="E1614" s="231">
        <v>14.92</v>
      </c>
      <c r="F1614" s="231"/>
      <c r="G1614" s="96">
        <v>4</v>
      </c>
    </row>
    <row r="1615" spans="2:7" ht="17.45" customHeight="1" x14ac:dyDescent="0.25">
      <c r="B1615" s="231" t="s">
        <v>486</v>
      </c>
      <c r="C1615" s="231" t="s">
        <v>515</v>
      </c>
      <c r="D1615" s="231">
        <v>5</v>
      </c>
      <c r="E1615" s="231">
        <v>18.649999999999999</v>
      </c>
      <c r="F1615" s="231"/>
      <c r="G1615" s="96">
        <v>5</v>
      </c>
    </row>
    <row r="1616" spans="2:7" ht="18" x14ac:dyDescent="0.25">
      <c r="B1616" s="231" t="s">
        <v>485</v>
      </c>
      <c r="C1616" s="231" t="s">
        <v>514</v>
      </c>
      <c r="D1616" s="231">
        <v>0</v>
      </c>
      <c r="E1616" s="231">
        <v>0</v>
      </c>
      <c r="F1616" s="231"/>
      <c r="G1616" s="96">
        <v>0</v>
      </c>
    </row>
    <row r="1617" spans="2:7" ht="18" x14ac:dyDescent="0.25">
      <c r="B1617" s="231" t="s">
        <v>485</v>
      </c>
      <c r="C1617" s="231" t="s">
        <v>515</v>
      </c>
      <c r="D1617" s="231">
        <v>28</v>
      </c>
      <c r="E1617" s="231">
        <v>99.68</v>
      </c>
      <c r="F1617" s="231"/>
      <c r="G1617" s="96">
        <v>28</v>
      </c>
    </row>
    <row r="1618" spans="2:7" ht="18" x14ac:dyDescent="0.25">
      <c r="B1618" s="231" t="s">
        <v>487</v>
      </c>
      <c r="C1618" s="231" t="s">
        <v>515</v>
      </c>
      <c r="D1618" s="231">
        <v>36</v>
      </c>
      <c r="E1618" s="231">
        <v>128.16</v>
      </c>
      <c r="F1618" s="231"/>
      <c r="G1618" s="96">
        <v>36</v>
      </c>
    </row>
    <row r="1619" spans="2:7" ht="17.45" customHeight="1" x14ac:dyDescent="0.25">
      <c r="B1619" s="231" t="s">
        <v>480</v>
      </c>
      <c r="C1619" s="231" t="s">
        <v>515</v>
      </c>
      <c r="D1619" s="231"/>
      <c r="E1619" s="231">
        <v>384.88</v>
      </c>
      <c r="F1619" s="231">
        <v>34</v>
      </c>
      <c r="G1619" s="96">
        <v>34</v>
      </c>
    </row>
    <row r="1620" spans="2:7" ht="17.45" customHeight="1" x14ac:dyDescent="0.25">
      <c r="B1620" s="231" t="s">
        <v>474</v>
      </c>
      <c r="C1620" s="231" t="s">
        <v>514</v>
      </c>
      <c r="D1620" s="231"/>
      <c r="E1620" s="231">
        <v>8.24</v>
      </c>
      <c r="F1620" s="231">
        <v>4</v>
      </c>
      <c r="G1620" s="96">
        <v>4</v>
      </c>
    </row>
    <row r="1621" spans="2:7" ht="17.45" customHeight="1" x14ac:dyDescent="0.25">
      <c r="B1621" s="231" t="s">
        <v>474</v>
      </c>
      <c r="C1621" s="231" t="s">
        <v>515</v>
      </c>
      <c r="D1621" s="231"/>
      <c r="E1621" s="231">
        <v>893.56</v>
      </c>
      <c r="F1621" s="231">
        <v>435</v>
      </c>
      <c r="G1621" s="96">
        <v>434</v>
      </c>
    </row>
    <row r="1622" spans="2:7" ht="17.45" customHeight="1" x14ac:dyDescent="0.25">
      <c r="B1622" s="231" t="s">
        <v>480</v>
      </c>
      <c r="C1622" s="231" t="s">
        <v>515</v>
      </c>
      <c r="D1622" s="231"/>
      <c r="E1622" s="231">
        <v>203.76</v>
      </c>
      <c r="F1622" s="231">
        <v>18</v>
      </c>
      <c r="G1622" s="96">
        <v>18</v>
      </c>
    </row>
    <row r="1623" spans="2:7" ht="17.45" customHeight="1" x14ac:dyDescent="0.25">
      <c r="B1623" s="231" t="s">
        <v>474</v>
      </c>
      <c r="C1623" s="231" t="s">
        <v>514</v>
      </c>
      <c r="D1623" s="231"/>
      <c r="E1623" s="231">
        <v>8.24</v>
      </c>
      <c r="F1623" s="231">
        <v>4</v>
      </c>
      <c r="G1623" s="96">
        <v>4</v>
      </c>
    </row>
    <row r="1624" spans="2:7" ht="17.45" customHeight="1" x14ac:dyDescent="0.25">
      <c r="B1624" s="231" t="s">
        <v>474</v>
      </c>
      <c r="C1624" s="231" t="s">
        <v>515</v>
      </c>
      <c r="D1624" s="231"/>
      <c r="E1624" s="231">
        <v>827.41</v>
      </c>
      <c r="F1624" s="231">
        <v>403</v>
      </c>
      <c r="G1624" s="96">
        <v>402</v>
      </c>
    </row>
    <row r="1625" spans="2:7" ht="17.45" customHeight="1" x14ac:dyDescent="0.25">
      <c r="B1625" s="231" t="s">
        <v>480</v>
      </c>
      <c r="C1625" s="231" t="s">
        <v>515</v>
      </c>
      <c r="D1625" s="231"/>
      <c r="E1625" s="231">
        <v>316.95999999999998</v>
      </c>
      <c r="F1625" s="231">
        <v>28</v>
      </c>
      <c r="G1625" s="96">
        <v>28</v>
      </c>
    </row>
    <row r="1626" spans="2:7" ht="17.45" customHeight="1" x14ac:dyDescent="0.25">
      <c r="B1626" s="231" t="s">
        <v>474</v>
      </c>
      <c r="C1626" s="231" t="s">
        <v>514</v>
      </c>
      <c r="D1626" s="231"/>
      <c r="E1626" s="231">
        <v>22.66</v>
      </c>
      <c r="F1626" s="231">
        <v>11</v>
      </c>
      <c r="G1626" s="96">
        <v>11</v>
      </c>
    </row>
    <row r="1627" spans="2:7" ht="17.45" customHeight="1" x14ac:dyDescent="0.25">
      <c r="B1627" s="231" t="s">
        <v>474</v>
      </c>
      <c r="C1627" s="231" t="s">
        <v>515</v>
      </c>
      <c r="D1627" s="231"/>
      <c r="E1627" s="231">
        <v>1922.17</v>
      </c>
      <c r="F1627" s="231">
        <v>939</v>
      </c>
      <c r="G1627" s="96">
        <v>933</v>
      </c>
    </row>
    <row r="1628" spans="2:7" ht="17.45" customHeight="1" x14ac:dyDescent="0.25">
      <c r="B1628" s="231" t="s">
        <v>480</v>
      </c>
      <c r="C1628" s="231" t="s">
        <v>515</v>
      </c>
      <c r="D1628" s="231"/>
      <c r="E1628" s="231">
        <v>815.04</v>
      </c>
      <c r="F1628" s="231">
        <v>72</v>
      </c>
      <c r="G1628" s="96">
        <v>72</v>
      </c>
    </row>
    <row r="1629" spans="2:7" ht="17.45" customHeight="1" x14ac:dyDescent="0.25">
      <c r="B1629" s="231" t="s">
        <v>474</v>
      </c>
      <c r="C1629" s="231" t="s">
        <v>513</v>
      </c>
      <c r="D1629" s="231"/>
      <c r="E1629" s="231">
        <v>2.06</v>
      </c>
      <c r="F1629" s="231">
        <v>1</v>
      </c>
      <c r="G1629" s="96">
        <v>1</v>
      </c>
    </row>
    <row r="1630" spans="2:7" ht="17.45" customHeight="1" x14ac:dyDescent="0.25">
      <c r="B1630" s="231" t="s">
        <v>474</v>
      </c>
      <c r="C1630" s="231" t="s">
        <v>514</v>
      </c>
      <c r="D1630" s="231"/>
      <c r="E1630" s="231">
        <v>2.06</v>
      </c>
      <c r="F1630" s="231">
        <v>1</v>
      </c>
      <c r="G1630" s="96">
        <v>1</v>
      </c>
    </row>
    <row r="1631" spans="2:7" ht="17.45" customHeight="1" x14ac:dyDescent="0.25">
      <c r="B1631" s="231" t="s">
        <v>474</v>
      </c>
      <c r="C1631" s="231" t="s">
        <v>515</v>
      </c>
      <c r="D1631" s="231"/>
      <c r="E1631" s="231">
        <v>117.42</v>
      </c>
      <c r="F1631" s="231">
        <v>57</v>
      </c>
      <c r="G1631" s="96">
        <v>57</v>
      </c>
    </row>
    <row r="1632" spans="2:7" ht="17.45" customHeight="1" x14ac:dyDescent="0.25">
      <c r="B1632" s="231" t="s">
        <v>480</v>
      </c>
      <c r="C1632" s="231" t="s">
        <v>515</v>
      </c>
      <c r="D1632" s="231"/>
      <c r="E1632" s="231">
        <v>90.56</v>
      </c>
      <c r="F1632" s="231">
        <v>8</v>
      </c>
      <c r="G1632" s="96">
        <v>8</v>
      </c>
    </row>
    <row r="1633" spans="2:7" ht="17.45" customHeight="1" x14ac:dyDescent="0.25">
      <c r="B1633" s="231" t="s">
        <v>474</v>
      </c>
      <c r="C1633" s="231" t="s">
        <v>513</v>
      </c>
      <c r="D1633" s="231"/>
      <c r="E1633" s="231">
        <v>2.06</v>
      </c>
      <c r="F1633" s="231">
        <v>1</v>
      </c>
      <c r="G1633" s="96">
        <v>1</v>
      </c>
    </row>
    <row r="1634" spans="2:7" ht="17.45" customHeight="1" x14ac:dyDescent="0.25">
      <c r="B1634" s="231" t="s">
        <v>474</v>
      </c>
      <c r="C1634" s="231" t="s">
        <v>514</v>
      </c>
      <c r="D1634" s="231"/>
      <c r="E1634" s="231">
        <v>116.05</v>
      </c>
      <c r="F1634" s="231">
        <v>61</v>
      </c>
      <c r="G1634" s="96">
        <v>56</v>
      </c>
    </row>
    <row r="1635" spans="2:7" ht="17.45" customHeight="1" x14ac:dyDescent="0.25">
      <c r="B1635" s="231" t="s">
        <v>474</v>
      </c>
      <c r="C1635" s="231" t="s">
        <v>515</v>
      </c>
      <c r="D1635" s="231"/>
      <c r="E1635" s="231">
        <v>5385.45</v>
      </c>
      <c r="F1635" s="231">
        <v>2620</v>
      </c>
      <c r="G1635" s="96">
        <v>2615</v>
      </c>
    </row>
    <row r="1636" spans="2:7" ht="17.45" customHeight="1" x14ac:dyDescent="0.25">
      <c r="B1636" s="231" t="s">
        <v>480</v>
      </c>
      <c r="C1636" s="231" t="s">
        <v>513</v>
      </c>
      <c r="D1636" s="231"/>
      <c r="E1636" s="231">
        <v>22.64</v>
      </c>
      <c r="F1636" s="231">
        <v>2</v>
      </c>
      <c r="G1636" s="96">
        <v>2</v>
      </c>
    </row>
    <row r="1637" spans="2:7" ht="17.45" customHeight="1" x14ac:dyDescent="0.25">
      <c r="B1637" s="231" t="s">
        <v>480</v>
      </c>
      <c r="C1637" s="231" t="s">
        <v>514</v>
      </c>
      <c r="D1637" s="231"/>
      <c r="E1637" s="231">
        <v>79.239999999999995</v>
      </c>
      <c r="F1637" s="231">
        <v>7</v>
      </c>
      <c r="G1637" s="96">
        <v>7</v>
      </c>
    </row>
    <row r="1638" spans="2:7" ht="17.45" customHeight="1" x14ac:dyDescent="0.25">
      <c r="B1638" s="231" t="s">
        <v>480</v>
      </c>
      <c r="C1638" s="231" t="s">
        <v>515</v>
      </c>
      <c r="D1638" s="231"/>
      <c r="E1638" s="231">
        <v>1971.94</v>
      </c>
      <c r="F1638" s="231">
        <v>176</v>
      </c>
      <c r="G1638" s="96">
        <v>174</v>
      </c>
    </row>
    <row r="1639" spans="2:7" ht="17.45" customHeight="1" x14ac:dyDescent="0.25">
      <c r="B1639" s="231" t="s">
        <v>474</v>
      </c>
      <c r="C1639" s="231" t="s">
        <v>514</v>
      </c>
      <c r="D1639" s="231"/>
      <c r="E1639" s="231">
        <v>16.48</v>
      </c>
      <c r="F1639" s="231">
        <v>8</v>
      </c>
      <c r="G1639" s="96">
        <v>8</v>
      </c>
    </row>
    <row r="1640" spans="2:7" ht="17.45" customHeight="1" x14ac:dyDescent="0.25">
      <c r="B1640" s="231" t="s">
        <v>474</v>
      </c>
      <c r="C1640" s="231" t="s">
        <v>515</v>
      </c>
      <c r="D1640" s="231"/>
      <c r="E1640" s="231">
        <v>1222.2</v>
      </c>
      <c r="F1640" s="231">
        <v>598</v>
      </c>
      <c r="G1640" s="96">
        <v>593</v>
      </c>
    </row>
    <row r="1641" spans="2:7" ht="17.45" customHeight="1" x14ac:dyDescent="0.25">
      <c r="B1641" s="231" t="s">
        <v>480</v>
      </c>
      <c r="C1641" s="231" t="s">
        <v>514</v>
      </c>
      <c r="D1641" s="231"/>
      <c r="E1641" s="231">
        <v>0</v>
      </c>
      <c r="F1641" s="231">
        <v>0</v>
      </c>
      <c r="G1641" s="96">
        <v>0</v>
      </c>
    </row>
    <row r="1642" spans="2:7" ht="17.45" customHeight="1" x14ac:dyDescent="0.25">
      <c r="B1642" s="231" t="s">
        <v>480</v>
      </c>
      <c r="C1642" s="231" t="s">
        <v>515</v>
      </c>
      <c r="D1642" s="231"/>
      <c r="E1642" s="231">
        <v>423.75</v>
      </c>
      <c r="F1642" s="231">
        <v>38</v>
      </c>
      <c r="G1642" s="96">
        <v>37</v>
      </c>
    </row>
    <row r="1643" spans="2:7" ht="17.45" customHeight="1" x14ac:dyDescent="0.25">
      <c r="B1643" s="231" t="s">
        <v>474</v>
      </c>
      <c r="C1643" s="231" t="s">
        <v>515</v>
      </c>
      <c r="D1643" s="231"/>
      <c r="E1643" s="231">
        <v>4.12</v>
      </c>
      <c r="F1643" s="231">
        <v>2</v>
      </c>
      <c r="G1643" s="96">
        <v>2</v>
      </c>
    </row>
    <row r="1644" spans="2:7" ht="17.45" customHeight="1" x14ac:dyDescent="0.25">
      <c r="B1644" s="231" t="s">
        <v>474</v>
      </c>
      <c r="C1644" s="231" t="s">
        <v>515</v>
      </c>
      <c r="D1644" s="231"/>
      <c r="E1644" s="231">
        <v>32.82</v>
      </c>
      <c r="F1644" s="231">
        <v>17</v>
      </c>
      <c r="G1644" s="96">
        <v>16</v>
      </c>
    </row>
    <row r="1645" spans="2:7" ht="17.45" customHeight="1" x14ac:dyDescent="0.25">
      <c r="B1645" s="231" t="s">
        <v>480</v>
      </c>
      <c r="C1645" s="231" t="s">
        <v>515</v>
      </c>
      <c r="D1645" s="231"/>
      <c r="E1645" s="231">
        <v>88.84</v>
      </c>
      <c r="F1645" s="231">
        <v>8</v>
      </c>
      <c r="G1645" s="96">
        <v>8</v>
      </c>
    </row>
    <row r="1646" spans="2:7" ht="17.45" customHeight="1" x14ac:dyDescent="0.25">
      <c r="B1646" s="231" t="s">
        <v>474</v>
      </c>
      <c r="C1646" s="231" t="s">
        <v>515</v>
      </c>
      <c r="D1646" s="231"/>
      <c r="E1646" s="231">
        <v>4.12</v>
      </c>
      <c r="F1646" s="231">
        <v>2</v>
      </c>
      <c r="G1646" s="96">
        <v>2</v>
      </c>
    </row>
    <row r="1647" spans="2:7" ht="17.45" customHeight="1" x14ac:dyDescent="0.25">
      <c r="B1647" s="231" t="s">
        <v>480</v>
      </c>
      <c r="C1647" s="231" t="s">
        <v>515</v>
      </c>
      <c r="D1647" s="231"/>
      <c r="E1647" s="231">
        <v>22.64</v>
      </c>
      <c r="F1647" s="231">
        <v>2</v>
      </c>
      <c r="G1647" s="96">
        <v>2</v>
      </c>
    </row>
    <row r="1648" spans="2:7" ht="17.45" customHeight="1" x14ac:dyDescent="0.25">
      <c r="B1648" s="231" t="s">
        <v>474</v>
      </c>
      <c r="C1648" s="231" t="s">
        <v>514</v>
      </c>
      <c r="D1648" s="231"/>
      <c r="E1648" s="231">
        <v>10.3</v>
      </c>
      <c r="F1648" s="231">
        <v>5</v>
      </c>
      <c r="G1648" s="96">
        <v>5</v>
      </c>
    </row>
    <row r="1649" spans="2:7" ht="17.45" customHeight="1" x14ac:dyDescent="0.25">
      <c r="B1649" s="231" t="s">
        <v>474</v>
      </c>
      <c r="C1649" s="231" t="s">
        <v>515</v>
      </c>
      <c r="D1649" s="231"/>
      <c r="E1649" s="231">
        <v>20.6</v>
      </c>
      <c r="F1649" s="231">
        <v>10</v>
      </c>
      <c r="G1649" s="96">
        <v>10</v>
      </c>
    </row>
    <row r="1650" spans="2:7" ht="17.45" customHeight="1" x14ac:dyDescent="0.25">
      <c r="B1650" s="231" t="s">
        <v>480</v>
      </c>
      <c r="C1650" s="231" t="s">
        <v>515</v>
      </c>
      <c r="D1650" s="231"/>
      <c r="E1650" s="231">
        <v>113.2</v>
      </c>
      <c r="F1650" s="231">
        <v>10</v>
      </c>
      <c r="G1650" s="96">
        <v>10</v>
      </c>
    </row>
    <row r="1651" spans="2:7" ht="17.45" customHeight="1" x14ac:dyDescent="0.25">
      <c r="B1651" s="231" t="s">
        <v>474</v>
      </c>
      <c r="C1651" s="231" t="s">
        <v>515</v>
      </c>
      <c r="D1651" s="231"/>
      <c r="E1651" s="231">
        <v>0</v>
      </c>
      <c r="F1651" s="231">
        <v>0</v>
      </c>
      <c r="G1651" s="96">
        <v>0</v>
      </c>
    </row>
    <row r="1652" spans="2:7" ht="17.45" customHeight="1" x14ac:dyDescent="0.25">
      <c r="B1652" s="231" t="s">
        <v>480</v>
      </c>
      <c r="C1652" s="231" t="s">
        <v>515</v>
      </c>
      <c r="D1652" s="231"/>
      <c r="E1652" s="231">
        <v>33.96</v>
      </c>
      <c r="F1652" s="231">
        <v>3</v>
      </c>
      <c r="G1652" s="96">
        <v>3</v>
      </c>
    </row>
    <row r="1653" spans="2:7" ht="17.45" customHeight="1" x14ac:dyDescent="0.25">
      <c r="B1653" s="231" t="s">
        <v>474</v>
      </c>
      <c r="C1653" s="231" t="s">
        <v>515</v>
      </c>
      <c r="D1653" s="231"/>
      <c r="E1653" s="231">
        <v>0</v>
      </c>
      <c r="F1653" s="231">
        <v>0</v>
      </c>
      <c r="G1653" s="96">
        <v>0</v>
      </c>
    </row>
    <row r="1654" spans="2:7" ht="17.45" customHeight="1" x14ac:dyDescent="0.25">
      <c r="B1654" s="231" t="s">
        <v>474</v>
      </c>
      <c r="C1654" s="231" t="s">
        <v>515</v>
      </c>
      <c r="D1654" s="231"/>
      <c r="E1654" s="231">
        <v>0</v>
      </c>
      <c r="F1654" s="231">
        <v>0</v>
      </c>
      <c r="G1654" s="96">
        <v>0</v>
      </c>
    </row>
    <row r="1656" spans="2:7" x14ac:dyDescent="0.2">
      <c r="D1656" s="96">
        <f>SUBTOTAL(9,D120:D1654)</f>
        <v>11509</v>
      </c>
      <c r="E1656" s="96">
        <f>SUBTOTAL(9,E120:E1654)</f>
        <v>330664.09999999998</v>
      </c>
      <c r="F1656" s="96">
        <f>SUBTOTAL(9,F120:F1654)</f>
        <v>90864</v>
      </c>
      <c r="G1656" s="239">
        <f>SUBTOTAL(9,G120:G1654)</f>
        <v>102654</v>
      </c>
    </row>
  </sheetData>
  <autoFilter ref="B119:G1654"/>
  <pageMargins left="0.7" right="0.7" top="1.5" bottom="0.75" header="0.3" footer="0.3"/>
  <pageSetup scale="60" pageOrder="overThenDown" orientation="landscape" r:id="rId1"/>
  <headerFooter alignWithMargins="0">
    <oddHeader>&amp;C&amp;"Arial,Bold"&amp;12LOUISVILLE GAS AND ELECTRIC COMPANY
Estimated Unit Cost of Lighting Fixtures
Rate LS and Rate RLS
&amp;R&amp;"Arial,Bold"&amp;12Exhibit WSS-4
Page  &amp;P of &amp;N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sqref="A1:E1"/>
    </sheetView>
  </sheetViews>
  <sheetFormatPr defaultColWidth="8.85546875" defaultRowHeight="12.75" x14ac:dyDescent="0.2"/>
  <cols>
    <col min="1" max="1" width="41" style="60" bestFit="1" customWidth="1"/>
    <col min="2" max="2" width="16.7109375" style="60" bestFit="1" customWidth="1"/>
    <col min="3" max="3" width="8.85546875" style="60"/>
    <col min="4" max="4" width="45.7109375" style="60" bestFit="1" customWidth="1"/>
    <col min="5" max="5" width="16.7109375" style="60" bestFit="1" customWidth="1"/>
    <col min="6" max="6" width="8.85546875" style="60"/>
    <col min="7" max="7" width="45.7109375" style="60" bestFit="1" customWidth="1"/>
    <col min="8" max="8" width="16.7109375" style="60" bestFit="1" customWidth="1"/>
    <col min="9" max="9" width="50.140625" style="60" bestFit="1" customWidth="1"/>
    <col min="10" max="16384" width="8.85546875" style="60"/>
  </cols>
  <sheetData>
    <row r="1" spans="1:9" ht="19.5" thickBot="1" x14ac:dyDescent="0.25">
      <c r="A1" s="530" t="s">
        <v>202</v>
      </c>
      <c r="B1" s="531"/>
      <c r="C1" s="531"/>
      <c r="D1" s="531"/>
      <c r="E1" s="532"/>
      <c r="F1" s="471"/>
      <c r="G1" s="533" t="s">
        <v>203</v>
      </c>
      <c r="H1" s="534"/>
      <c r="I1" s="49"/>
    </row>
    <row r="2" spans="1:9" ht="15" x14ac:dyDescent="0.2">
      <c r="A2" s="535" t="s">
        <v>258</v>
      </c>
      <c r="B2" s="536"/>
      <c r="C2" s="472"/>
      <c r="D2" s="536" t="s">
        <v>259</v>
      </c>
      <c r="E2" s="537"/>
      <c r="F2" s="471"/>
      <c r="G2" s="538" t="s">
        <v>204</v>
      </c>
      <c r="H2" s="539"/>
      <c r="I2" s="49"/>
    </row>
    <row r="3" spans="1:9" ht="15" x14ac:dyDescent="0.2">
      <c r="A3" s="473" t="s">
        <v>205</v>
      </c>
      <c r="B3" s="474"/>
      <c r="C3" s="472"/>
      <c r="D3" s="475" t="s">
        <v>205</v>
      </c>
      <c r="E3" s="33"/>
      <c r="F3" s="471"/>
      <c r="G3" s="473" t="s">
        <v>205</v>
      </c>
      <c r="H3" s="33"/>
      <c r="I3" s="49"/>
    </row>
    <row r="4" spans="1:9" ht="15" x14ac:dyDescent="0.2">
      <c r="A4" s="452" t="s">
        <v>257</v>
      </c>
      <c r="B4" s="453">
        <v>72.739999999999995</v>
      </c>
      <c r="C4" s="29"/>
      <c r="D4" s="454" t="s">
        <v>257</v>
      </c>
      <c r="E4" s="455">
        <v>72.739999999999995</v>
      </c>
      <c r="F4" s="471"/>
      <c r="G4" s="452" t="s">
        <v>257</v>
      </c>
      <c r="H4" s="455">
        <v>72.739999999999995</v>
      </c>
      <c r="I4" s="476"/>
    </row>
    <row r="5" spans="1:9" ht="15" x14ac:dyDescent="0.2">
      <c r="A5" s="28" t="s">
        <v>35</v>
      </c>
      <c r="B5" s="453">
        <v>9.08</v>
      </c>
      <c r="C5" s="29"/>
      <c r="D5" s="29" t="s">
        <v>35</v>
      </c>
      <c r="E5" s="455">
        <v>9.08</v>
      </c>
      <c r="F5" s="471"/>
      <c r="G5" s="28" t="s">
        <v>35</v>
      </c>
      <c r="H5" s="455">
        <v>9.08</v>
      </c>
      <c r="I5" s="476"/>
    </row>
    <row r="6" spans="1:9" ht="15" x14ac:dyDescent="0.2">
      <c r="A6" s="28" t="s">
        <v>36</v>
      </c>
      <c r="B6" s="453">
        <v>3.04</v>
      </c>
      <c r="C6" s="29"/>
      <c r="D6" s="29" t="s">
        <v>36</v>
      </c>
      <c r="E6" s="455">
        <v>3.04</v>
      </c>
      <c r="F6" s="471"/>
      <c r="G6" s="28" t="s">
        <v>36</v>
      </c>
      <c r="H6" s="455">
        <v>3.04</v>
      </c>
      <c r="I6" s="476"/>
    </row>
    <row r="7" spans="1:9" ht="15" x14ac:dyDescent="0.2">
      <c r="A7" s="28" t="s">
        <v>206</v>
      </c>
      <c r="B7" s="453">
        <v>896.16</v>
      </c>
      <c r="C7" s="457"/>
      <c r="D7" s="29" t="s">
        <v>207</v>
      </c>
      <c r="E7" s="30">
        <v>767</v>
      </c>
      <c r="F7" s="471"/>
      <c r="G7" s="28" t="s">
        <v>208</v>
      </c>
      <c r="H7" s="30">
        <v>893.46</v>
      </c>
      <c r="I7" s="477"/>
    </row>
    <row r="8" spans="1:9" ht="15" x14ac:dyDescent="0.2">
      <c r="A8" s="28" t="s">
        <v>209</v>
      </c>
      <c r="B8" s="453">
        <v>123.76</v>
      </c>
      <c r="C8" s="29"/>
      <c r="D8" s="29" t="s">
        <v>210</v>
      </c>
      <c r="E8" s="455">
        <v>0</v>
      </c>
      <c r="F8" s="471"/>
      <c r="G8" s="28" t="s">
        <v>211</v>
      </c>
      <c r="H8" s="455">
        <v>0</v>
      </c>
      <c r="I8" s="49"/>
    </row>
    <row r="9" spans="1:9" ht="15" x14ac:dyDescent="0.2">
      <c r="A9" s="456" t="s">
        <v>212</v>
      </c>
      <c r="B9" s="457">
        <v>0</v>
      </c>
      <c r="C9" s="29"/>
      <c r="D9" s="29" t="s">
        <v>213</v>
      </c>
      <c r="E9" s="30">
        <v>28</v>
      </c>
      <c r="F9" s="471"/>
      <c r="G9" s="28" t="s">
        <v>214</v>
      </c>
      <c r="H9" s="30">
        <v>14</v>
      </c>
      <c r="I9" s="477"/>
    </row>
    <row r="10" spans="1:9" ht="30" x14ac:dyDescent="0.2">
      <c r="A10" s="456" t="s">
        <v>215</v>
      </c>
      <c r="B10" s="457">
        <v>0</v>
      </c>
      <c r="C10" s="29"/>
      <c r="D10" s="458" t="s">
        <v>216</v>
      </c>
      <c r="E10" s="30">
        <v>104</v>
      </c>
      <c r="F10" s="471"/>
      <c r="G10" s="28" t="s">
        <v>217</v>
      </c>
      <c r="H10" s="30">
        <v>52</v>
      </c>
      <c r="I10" s="477"/>
    </row>
    <row r="11" spans="1:9" ht="15" x14ac:dyDescent="0.2">
      <c r="A11" s="28" t="s">
        <v>218</v>
      </c>
      <c r="B11" s="453">
        <v>11.72</v>
      </c>
      <c r="C11" s="29"/>
      <c r="D11" s="29" t="s">
        <v>218</v>
      </c>
      <c r="E11" s="30">
        <v>11.72</v>
      </c>
      <c r="F11" s="471"/>
      <c r="G11" s="28" t="s">
        <v>218</v>
      </c>
      <c r="H11" s="30">
        <v>11.72</v>
      </c>
      <c r="I11" s="49"/>
    </row>
    <row r="12" spans="1:9" ht="15" x14ac:dyDescent="0.2">
      <c r="A12" s="28" t="s">
        <v>219</v>
      </c>
      <c r="B12" s="453">
        <v>82</v>
      </c>
      <c r="C12" s="29"/>
      <c r="D12" s="29" t="s">
        <v>220</v>
      </c>
      <c r="E12" s="455">
        <v>110</v>
      </c>
      <c r="F12" s="471"/>
      <c r="G12" s="28" t="s">
        <v>221</v>
      </c>
      <c r="H12" s="455">
        <v>96</v>
      </c>
      <c r="I12" s="477"/>
    </row>
    <row r="13" spans="1:9" ht="15" x14ac:dyDescent="0.2">
      <c r="A13" s="452" t="s">
        <v>222</v>
      </c>
      <c r="B13" s="453">
        <v>92</v>
      </c>
      <c r="C13" s="29"/>
      <c r="D13" s="454" t="s">
        <v>223</v>
      </c>
      <c r="E13" s="455">
        <v>154</v>
      </c>
      <c r="F13" s="471"/>
      <c r="G13" s="452" t="s">
        <v>224</v>
      </c>
      <c r="H13" s="455">
        <v>123</v>
      </c>
      <c r="I13" s="477"/>
    </row>
    <row r="14" spans="1:9" ht="15" x14ac:dyDescent="0.2">
      <c r="A14" s="452" t="s">
        <v>225</v>
      </c>
      <c r="B14" s="453">
        <v>18.399999999999999</v>
      </c>
      <c r="C14" s="29"/>
      <c r="D14" s="454" t="s">
        <v>225</v>
      </c>
      <c r="E14" s="455">
        <v>18.399999999999999</v>
      </c>
      <c r="F14" s="471"/>
      <c r="G14" s="452" t="s">
        <v>226</v>
      </c>
      <c r="H14" s="455">
        <v>18.399999999999999</v>
      </c>
      <c r="I14" s="477"/>
    </row>
    <row r="15" spans="1:9" ht="15" x14ac:dyDescent="0.2">
      <c r="A15" s="28" t="s">
        <v>100</v>
      </c>
      <c r="B15" s="453">
        <v>34.869999999999997</v>
      </c>
      <c r="C15" s="29"/>
      <c r="D15" s="29" t="s">
        <v>227</v>
      </c>
      <c r="E15" s="30">
        <v>165.15</v>
      </c>
      <c r="F15" s="471"/>
      <c r="G15" s="28" t="s">
        <v>228</v>
      </c>
      <c r="H15" s="30">
        <v>100.01</v>
      </c>
      <c r="I15" s="478"/>
    </row>
    <row r="16" spans="1:9" ht="15" x14ac:dyDescent="0.2">
      <c r="A16" s="28" t="s">
        <v>229</v>
      </c>
      <c r="B16" s="453">
        <v>32.03</v>
      </c>
      <c r="C16" s="29"/>
      <c r="D16" s="29" t="s">
        <v>230</v>
      </c>
      <c r="E16" s="455">
        <v>32.03</v>
      </c>
      <c r="F16" s="471"/>
      <c r="G16" s="28" t="s">
        <v>230</v>
      </c>
      <c r="H16" s="455">
        <v>32.03</v>
      </c>
      <c r="I16" s="49"/>
    </row>
    <row r="17" spans="1:9" ht="15" x14ac:dyDescent="0.2">
      <c r="A17" s="28" t="s">
        <v>37</v>
      </c>
      <c r="B17" s="453">
        <v>9.14</v>
      </c>
      <c r="C17" s="29"/>
      <c r="D17" s="29" t="s">
        <v>37</v>
      </c>
      <c r="E17" s="455">
        <v>9.14</v>
      </c>
      <c r="F17" s="471"/>
      <c r="G17" s="28" t="s">
        <v>37</v>
      </c>
      <c r="H17" s="455">
        <v>9.14</v>
      </c>
      <c r="I17" s="49"/>
    </row>
    <row r="18" spans="1:9" ht="15" x14ac:dyDescent="0.2">
      <c r="A18" s="456" t="s">
        <v>231</v>
      </c>
      <c r="B18" s="457">
        <v>0</v>
      </c>
      <c r="C18" s="29"/>
      <c r="D18" s="29" t="s">
        <v>200</v>
      </c>
      <c r="E18" s="30">
        <v>100</v>
      </c>
      <c r="F18" s="479"/>
      <c r="G18" s="28" t="s">
        <v>232</v>
      </c>
      <c r="H18" s="30">
        <v>50</v>
      </c>
      <c r="I18" s="477"/>
    </row>
    <row r="19" spans="1:9" ht="15" x14ac:dyDescent="0.2">
      <c r="A19" s="456" t="s">
        <v>233</v>
      </c>
      <c r="B19" s="459">
        <v>0</v>
      </c>
      <c r="C19" s="29"/>
      <c r="D19" s="29" t="s">
        <v>234</v>
      </c>
      <c r="E19" s="460">
        <v>314</v>
      </c>
      <c r="F19" s="471"/>
      <c r="G19" s="28" t="s">
        <v>235</v>
      </c>
      <c r="H19" s="460">
        <v>157</v>
      </c>
      <c r="I19" s="477"/>
    </row>
    <row r="20" spans="1:9" ht="15" x14ac:dyDescent="0.2">
      <c r="A20" s="456" t="s">
        <v>42</v>
      </c>
      <c r="B20" s="31">
        <f>SUM(B4:B19)</f>
        <v>1384.94</v>
      </c>
      <c r="C20" s="29"/>
      <c r="D20" s="461" t="s">
        <v>42</v>
      </c>
      <c r="E20" s="32">
        <f>SUM(E4:E19)</f>
        <v>1898.3000000000002</v>
      </c>
      <c r="F20" s="471"/>
      <c r="G20" s="456" t="s">
        <v>42</v>
      </c>
      <c r="H20" s="32">
        <f>SUM(H4:H19)</f>
        <v>1641.6200000000003</v>
      </c>
      <c r="I20" s="476"/>
    </row>
    <row r="21" spans="1:9" ht="15" x14ac:dyDescent="0.2">
      <c r="A21" s="456" t="s">
        <v>106</v>
      </c>
      <c r="B21" s="462">
        <f>B20*0.1458</f>
        <v>201.92425200000002</v>
      </c>
      <c r="C21" s="29"/>
      <c r="D21" s="461" t="s">
        <v>106</v>
      </c>
      <c r="E21" s="463">
        <f>E20*0.1458</f>
        <v>276.77214000000004</v>
      </c>
      <c r="F21" s="471"/>
      <c r="G21" s="456" t="s">
        <v>106</v>
      </c>
      <c r="H21" s="463">
        <f>H20*0.1458</f>
        <v>239.34819600000006</v>
      </c>
      <c r="I21" s="49"/>
    </row>
    <row r="22" spans="1:9" ht="15" x14ac:dyDescent="0.2">
      <c r="A22" s="456" t="s">
        <v>236</v>
      </c>
      <c r="B22" s="464">
        <f>SUM(B20:B21)</f>
        <v>1586.8642520000001</v>
      </c>
      <c r="C22" s="29"/>
      <c r="D22" s="461" t="s">
        <v>236</v>
      </c>
      <c r="E22" s="465">
        <f>SUM(E20:E21)</f>
        <v>2175.0721400000002</v>
      </c>
      <c r="F22" s="471"/>
      <c r="G22" s="456" t="s">
        <v>236</v>
      </c>
      <c r="H22" s="465">
        <f>SUM(H20:H21)</f>
        <v>1880.9681960000005</v>
      </c>
      <c r="I22" s="49"/>
    </row>
    <row r="23" spans="1:9" ht="12" customHeight="1" x14ac:dyDescent="0.2">
      <c r="A23" s="456"/>
      <c r="B23" s="464"/>
      <c r="C23" s="29"/>
      <c r="D23" s="461"/>
      <c r="E23" s="465"/>
      <c r="F23" s="471"/>
      <c r="G23" s="456"/>
      <c r="H23" s="465"/>
      <c r="I23" s="49"/>
    </row>
    <row r="24" spans="1:9" ht="15" x14ac:dyDescent="0.2">
      <c r="A24" s="473" t="s">
        <v>237</v>
      </c>
      <c r="B24" s="474"/>
      <c r="C24" s="472"/>
      <c r="D24" s="475" t="s">
        <v>237</v>
      </c>
      <c r="E24" s="33"/>
      <c r="F24" s="471"/>
      <c r="G24" s="473" t="s">
        <v>237</v>
      </c>
      <c r="H24" s="33"/>
      <c r="I24" s="49"/>
    </row>
    <row r="25" spans="1:9" ht="15" x14ac:dyDescent="0.2">
      <c r="A25" s="452" t="s">
        <v>238</v>
      </c>
      <c r="B25" s="453">
        <v>92.68</v>
      </c>
      <c r="C25" s="29"/>
      <c r="D25" s="454" t="s">
        <v>238</v>
      </c>
      <c r="E25" s="455">
        <v>92.68</v>
      </c>
      <c r="F25" s="471"/>
      <c r="G25" s="452" t="s">
        <v>238</v>
      </c>
      <c r="H25" s="455">
        <v>92.68</v>
      </c>
      <c r="I25" s="49"/>
    </row>
    <row r="26" spans="1:9" ht="15" x14ac:dyDescent="0.2">
      <c r="A26" s="28" t="s">
        <v>239</v>
      </c>
      <c r="B26" s="453">
        <v>157.93</v>
      </c>
      <c r="C26" s="29"/>
      <c r="D26" s="29" t="s">
        <v>240</v>
      </c>
      <c r="E26" s="30">
        <v>142.59</v>
      </c>
      <c r="F26" s="471"/>
      <c r="G26" s="28" t="s">
        <v>241</v>
      </c>
      <c r="H26" s="30">
        <v>150.26</v>
      </c>
      <c r="I26" s="477"/>
    </row>
    <row r="27" spans="1:9" ht="15" x14ac:dyDescent="0.2">
      <c r="A27" s="456" t="s">
        <v>212</v>
      </c>
      <c r="B27" s="457">
        <v>0</v>
      </c>
      <c r="C27" s="29"/>
      <c r="D27" s="29" t="s">
        <v>242</v>
      </c>
      <c r="E27" s="30">
        <v>428.95</v>
      </c>
      <c r="F27" s="471"/>
      <c r="G27" s="28" t="s">
        <v>243</v>
      </c>
      <c r="H27" s="30">
        <v>214.47</v>
      </c>
      <c r="I27" s="477"/>
    </row>
    <row r="28" spans="1:9" ht="30" x14ac:dyDescent="0.2">
      <c r="A28" s="456" t="s">
        <v>215</v>
      </c>
      <c r="B28" s="457">
        <v>0</v>
      </c>
      <c r="C28" s="29"/>
      <c r="D28" s="458" t="s">
        <v>244</v>
      </c>
      <c r="E28" s="30">
        <v>12.78</v>
      </c>
      <c r="F28" s="471"/>
      <c r="G28" s="28" t="s">
        <v>217</v>
      </c>
      <c r="H28" s="30">
        <v>6.39</v>
      </c>
      <c r="I28" s="477"/>
    </row>
    <row r="29" spans="1:9" ht="15" x14ac:dyDescent="0.2">
      <c r="A29" s="28" t="s">
        <v>245</v>
      </c>
      <c r="B29" s="453">
        <v>702</v>
      </c>
      <c r="C29" s="29"/>
      <c r="D29" s="29" t="s">
        <v>245</v>
      </c>
      <c r="E29" s="455">
        <v>702</v>
      </c>
      <c r="F29" s="471"/>
      <c r="G29" s="28" t="s">
        <v>245</v>
      </c>
      <c r="H29" s="455">
        <v>702</v>
      </c>
      <c r="I29" s="49"/>
    </row>
    <row r="30" spans="1:9" ht="15" x14ac:dyDescent="0.2">
      <c r="A30" s="452" t="s">
        <v>246</v>
      </c>
      <c r="B30" s="453">
        <v>88</v>
      </c>
      <c r="C30" s="29"/>
      <c r="D30" s="454" t="s">
        <v>247</v>
      </c>
      <c r="E30" s="455">
        <v>88</v>
      </c>
      <c r="F30" s="471"/>
      <c r="G30" s="452" t="s">
        <v>248</v>
      </c>
      <c r="H30" s="455">
        <v>88</v>
      </c>
      <c r="I30" s="477"/>
    </row>
    <row r="31" spans="1:9" ht="15" x14ac:dyDescent="0.2">
      <c r="A31" s="28" t="s">
        <v>249</v>
      </c>
      <c r="B31" s="453">
        <v>106.94</v>
      </c>
      <c r="C31" s="29"/>
      <c r="D31" s="29" t="s">
        <v>250</v>
      </c>
      <c r="E31" s="30">
        <v>157.75</v>
      </c>
      <c r="F31" s="471"/>
      <c r="G31" s="28" t="s">
        <v>251</v>
      </c>
      <c r="H31" s="30">
        <v>132.35</v>
      </c>
      <c r="I31" s="478"/>
    </row>
    <row r="32" spans="1:9" ht="15" x14ac:dyDescent="0.2">
      <c r="A32" s="28" t="s">
        <v>252</v>
      </c>
      <c r="B32" s="453">
        <v>23.57</v>
      </c>
      <c r="C32" s="29"/>
      <c r="D32" s="29" t="s">
        <v>252</v>
      </c>
      <c r="E32" s="455">
        <v>23.57</v>
      </c>
      <c r="F32" s="471"/>
      <c r="G32" s="28" t="s">
        <v>252</v>
      </c>
      <c r="H32" s="455">
        <v>23.57</v>
      </c>
      <c r="I32" s="49"/>
    </row>
    <row r="33" spans="1:9" ht="15" x14ac:dyDescent="0.2">
      <c r="A33" s="28" t="s">
        <v>253</v>
      </c>
      <c r="B33" s="453">
        <v>35.64</v>
      </c>
      <c r="C33" s="29"/>
      <c r="D33" s="29" t="s">
        <v>253</v>
      </c>
      <c r="E33" s="455">
        <v>35.64</v>
      </c>
      <c r="F33" s="471"/>
      <c r="G33" s="28" t="s">
        <v>253</v>
      </c>
      <c r="H33" s="455">
        <v>35.64</v>
      </c>
      <c r="I33" s="49"/>
    </row>
    <row r="34" spans="1:9" ht="15" x14ac:dyDescent="0.2">
      <c r="A34" s="456" t="s">
        <v>233</v>
      </c>
      <c r="B34" s="459">
        <v>0</v>
      </c>
      <c r="C34" s="29"/>
      <c r="D34" s="29" t="s">
        <v>234</v>
      </c>
      <c r="E34" s="460">
        <v>554.67999999999995</v>
      </c>
      <c r="F34" s="471"/>
      <c r="G34" s="28" t="s">
        <v>235</v>
      </c>
      <c r="H34" s="460">
        <v>277.33999999999997</v>
      </c>
      <c r="I34" s="477"/>
    </row>
    <row r="35" spans="1:9" ht="15" x14ac:dyDescent="0.2">
      <c r="A35" s="456" t="s">
        <v>42</v>
      </c>
      <c r="B35" s="31">
        <f>SUM(B25:B33)</f>
        <v>1206.7600000000002</v>
      </c>
      <c r="C35" s="29"/>
      <c r="D35" s="461" t="s">
        <v>42</v>
      </c>
      <c r="E35" s="32">
        <f>SUM(E25:E34)</f>
        <v>2238.64</v>
      </c>
      <c r="F35" s="471"/>
      <c r="G35" s="456" t="s">
        <v>42</v>
      </c>
      <c r="H35" s="32">
        <f>SUM(H25:H34)</f>
        <v>1722.6999999999998</v>
      </c>
      <c r="I35" s="49"/>
    </row>
    <row r="36" spans="1:9" ht="15" x14ac:dyDescent="0.2">
      <c r="A36" s="456" t="s">
        <v>106</v>
      </c>
      <c r="B36" s="462">
        <f>B35*0.1458</f>
        <v>175.94560800000005</v>
      </c>
      <c r="C36" s="29"/>
      <c r="D36" s="461" t="s">
        <v>106</v>
      </c>
      <c r="E36" s="463">
        <f>E35*0.1458</f>
        <v>326.39371199999999</v>
      </c>
      <c r="F36" s="471"/>
      <c r="G36" s="456" t="s">
        <v>106</v>
      </c>
      <c r="H36" s="463">
        <f>H35*0.1458</f>
        <v>251.16965999999999</v>
      </c>
      <c r="I36" s="476"/>
    </row>
    <row r="37" spans="1:9" ht="15" x14ac:dyDescent="0.2">
      <c r="A37" s="456" t="s">
        <v>254</v>
      </c>
      <c r="B37" s="464">
        <f>SUM(B35:B36)</f>
        <v>1382.7056080000002</v>
      </c>
      <c r="C37" s="29"/>
      <c r="D37" s="461" t="s">
        <v>254</v>
      </c>
      <c r="E37" s="465">
        <f>SUM(E35:E36)</f>
        <v>2565.0337119999999</v>
      </c>
      <c r="F37" s="471"/>
      <c r="G37" s="456" t="s">
        <v>254</v>
      </c>
      <c r="H37" s="465">
        <f>SUM(H35:H36)</f>
        <v>1973.8696599999998</v>
      </c>
      <c r="I37" s="49"/>
    </row>
    <row r="38" spans="1:9" ht="15" x14ac:dyDescent="0.2">
      <c r="A38" s="28"/>
      <c r="B38" s="29"/>
      <c r="C38" s="27"/>
      <c r="D38" s="29"/>
      <c r="E38" s="480"/>
      <c r="F38" s="471"/>
      <c r="G38" s="28"/>
      <c r="H38" s="480"/>
      <c r="I38" s="49"/>
    </row>
    <row r="39" spans="1:9" ht="15.75" thickBot="1" x14ac:dyDescent="0.25">
      <c r="A39" s="466" t="s">
        <v>255</v>
      </c>
      <c r="B39" s="467">
        <f>SUM(B37,B22)</f>
        <v>2969.5698600000005</v>
      </c>
      <c r="C39" s="481"/>
      <c r="D39" s="468" t="s">
        <v>255</v>
      </c>
      <c r="E39" s="469">
        <f>SUM(E37,E22)</f>
        <v>4740.1058520000006</v>
      </c>
      <c r="F39" s="471"/>
      <c r="G39" s="466" t="s">
        <v>255</v>
      </c>
      <c r="H39" s="469">
        <f>SUM(H37,H22)</f>
        <v>3854.8378560000001</v>
      </c>
      <c r="I39" s="482"/>
    </row>
    <row r="40" spans="1:9" ht="10.5" customHeight="1" x14ac:dyDescent="0.2">
      <c r="A40" s="482"/>
      <c r="B40" s="482"/>
      <c r="C40" s="49"/>
      <c r="D40" s="482"/>
      <c r="E40" s="482"/>
      <c r="F40" s="471"/>
      <c r="G40" s="49"/>
      <c r="H40" s="49"/>
      <c r="I40" s="482"/>
    </row>
    <row r="41" spans="1:9" ht="15" x14ac:dyDescent="0.2">
      <c r="A41" s="49"/>
      <c r="B41" s="49"/>
      <c r="C41" s="49"/>
      <c r="D41" s="49"/>
      <c r="E41" s="482"/>
      <c r="F41" s="471"/>
      <c r="G41" s="483">
        <f>B39</f>
        <v>2969.5698600000005</v>
      </c>
      <c r="H41" s="482"/>
      <c r="I41" s="49"/>
    </row>
    <row r="42" spans="1:9" ht="15" x14ac:dyDescent="0.2">
      <c r="A42" s="49"/>
      <c r="B42" s="49"/>
      <c r="C42" s="49"/>
      <c r="D42" s="49"/>
      <c r="E42" s="482"/>
      <c r="F42" s="471"/>
      <c r="G42" s="484">
        <f>E39</f>
        <v>4740.1058520000006</v>
      </c>
      <c r="H42" s="482"/>
      <c r="I42" s="49"/>
    </row>
    <row r="43" spans="1:9" ht="15" x14ac:dyDescent="0.2">
      <c r="A43" s="49"/>
      <c r="B43" s="49"/>
      <c r="C43" s="49"/>
      <c r="D43" s="49"/>
      <c r="E43" s="49"/>
      <c r="F43" s="471"/>
      <c r="G43" s="485">
        <f>SUM(G41:G42)</f>
        <v>7709.6757120000011</v>
      </c>
      <c r="H43" s="470">
        <f>G43/2</f>
        <v>3854.8378560000006</v>
      </c>
      <c r="I43" s="486" t="s">
        <v>256</v>
      </c>
    </row>
  </sheetData>
  <mergeCells count="5">
    <mergeCell ref="A1:E1"/>
    <mergeCell ref="G1:H1"/>
    <mergeCell ref="A2:B2"/>
    <mergeCell ref="D2:E2"/>
    <mergeCell ref="G2:H2"/>
  </mergeCells>
  <pageMargins left="0.7" right="0.7" top="0.75" bottom="0.75" header="0.3" footer="0.3"/>
  <pageSetup paperSize="17" scale="80" fitToHeight="3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/>
  </sheetViews>
  <sheetFormatPr defaultColWidth="8.85546875" defaultRowHeight="12.75" x14ac:dyDescent="0.2"/>
  <cols>
    <col min="1" max="1" width="57.140625" style="49" bestFit="1" customWidth="1"/>
    <col min="2" max="16384" width="8.85546875" style="60"/>
  </cols>
  <sheetData>
    <row r="1" spans="1:1" ht="20.25" x14ac:dyDescent="0.2">
      <c r="A1" s="34" t="s">
        <v>286</v>
      </c>
    </row>
    <row r="2" spans="1:1" ht="14.25" x14ac:dyDescent="0.2">
      <c r="A2" s="411" t="s">
        <v>553</v>
      </c>
    </row>
    <row r="3" spans="1:1" ht="14.25" x14ac:dyDescent="0.2">
      <c r="A3" s="411" t="s">
        <v>554</v>
      </c>
    </row>
    <row r="4" spans="1:1" ht="14.25" x14ac:dyDescent="0.2">
      <c r="A4" s="411" t="s">
        <v>555</v>
      </c>
    </row>
    <row r="5" spans="1:1" ht="14.25" x14ac:dyDescent="0.2">
      <c r="A5" s="412"/>
    </row>
    <row r="6" spans="1:1" ht="14.25" x14ac:dyDescent="0.2">
      <c r="A6" s="411" t="s">
        <v>276</v>
      </c>
    </row>
    <row r="7" spans="1:1" ht="14.25" x14ac:dyDescent="0.2">
      <c r="A7" s="411" t="s">
        <v>556</v>
      </c>
    </row>
    <row r="8" spans="1:1" ht="14.25" x14ac:dyDescent="0.2">
      <c r="A8" s="411" t="s">
        <v>557</v>
      </c>
    </row>
    <row r="9" spans="1:1" ht="14.25" x14ac:dyDescent="0.2">
      <c r="A9" s="411" t="s">
        <v>558</v>
      </c>
    </row>
    <row r="10" spans="1:1" ht="14.25" x14ac:dyDescent="0.2">
      <c r="A10" s="411"/>
    </row>
    <row r="11" spans="1:1" ht="14.25" x14ac:dyDescent="0.2">
      <c r="A11" s="411" t="s">
        <v>277</v>
      </c>
    </row>
    <row r="12" spans="1:1" ht="14.25" x14ac:dyDescent="0.2">
      <c r="A12" s="411" t="s">
        <v>559</v>
      </c>
    </row>
    <row r="13" spans="1:1" ht="14.25" x14ac:dyDescent="0.2">
      <c r="A13" s="411" t="s">
        <v>560</v>
      </c>
    </row>
    <row r="14" spans="1:1" ht="14.25" x14ac:dyDescent="0.2">
      <c r="A14" s="411" t="s">
        <v>561</v>
      </c>
    </row>
    <row r="15" spans="1:1" ht="14.25" x14ac:dyDescent="0.2">
      <c r="A15" s="411"/>
    </row>
    <row r="16" spans="1:1" ht="14.25" x14ac:dyDescent="0.2">
      <c r="A16" s="411" t="s">
        <v>278</v>
      </c>
    </row>
    <row r="17" spans="1:1" ht="14.25" x14ac:dyDescent="0.2">
      <c r="A17" s="411" t="s">
        <v>562</v>
      </c>
    </row>
    <row r="18" spans="1:1" ht="14.25" x14ac:dyDescent="0.2">
      <c r="A18" s="411" t="s">
        <v>563</v>
      </c>
    </row>
    <row r="19" spans="1:1" ht="14.25" x14ac:dyDescent="0.2">
      <c r="A19" s="411" t="s">
        <v>564</v>
      </c>
    </row>
    <row r="20" spans="1:1" ht="14.25" x14ac:dyDescent="0.2">
      <c r="A20" s="411"/>
    </row>
    <row r="21" spans="1:1" ht="14.25" x14ac:dyDescent="0.2">
      <c r="A21" s="411" t="s">
        <v>279</v>
      </c>
    </row>
    <row r="22" spans="1:1" ht="14.25" x14ac:dyDescent="0.2">
      <c r="A22" s="411" t="s">
        <v>565</v>
      </c>
    </row>
    <row r="23" spans="1:1" ht="14.25" x14ac:dyDescent="0.2">
      <c r="A23" s="411" t="s">
        <v>566</v>
      </c>
    </row>
    <row r="24" spans="1:1" ht="14.25" x14ac:dyDescent="0.2">
      <c r="A24" s="411" t="s">
        <v>567</v>
      </c>
    </row>
    <row r="25" spans="1:1" ht="14.25" x14ac:dyDescent="0.2">
      <c r="A25" s="411"/>
    </row>
    <row r="26" spans="1:1" ht="14.25" x14ac:dyDescent="0.2">
      <c r="A26" s="411" t="s">
        <v>280</v>
      </c>
    </row>
    <row r="27" spans="1:1" ht="14.25" x14ac:dyDescent="0.2">
      <c r="A27" s="411" t="s">
        <v>568</v>
      </c>
    </row>
    <row r="28" spans="1:1" ht="14.25" x14ac:dyDescent="0.2">
      <c r="A28" s="411" t="s">
        <v>569</v>
      </c>
    </row>
    <row r="29" spans="1:1" ht="14.25" x14ac:dyDescent="0.2">
      <c r="A29" s="411" t="s">
        <v>570</v>
      </c>
    </row>
    <row r="30" spans="1:1" ht="14.25" x14ac:dyDescent="0.2">
      <c r="A30" s="411"/>
    </row>
    <row r="31" spans="1:1" ht="14.25" x14ac:dyDescent="0.2">
      <c r="A31" s="411" t="s">
        <v>281</v>
      </c>
    </row>
    <row r="32" spans="1:1" ht="14.25" x14ac:dyDescent="0.2">
      <c r="A32" s="411" t="s">
        <v>571</v>
      </c>
    </row>
    <row r="33" spans="1:1" ht="14.25" x14ac:dyDescent="0.2">
      <c r="A33" s="411"/>
    </row>
    <row r="34" spans="1:1" ht="14.25" x14ac:dyDescent="0.2">
      <c r="A34" s="411" t="s">
        <v>282</v>
      </c>
    </row>
    <row r="35" spans="1:1" ht="14.25" x14ac:dyDescent="0.2">
      <c r="A35" s="411" t="s">
        <v>572</v>
      </c>
    </row>
    <row r="36" spans="1:1" ht="14.25" x14ac:dyDescent="0.2">
      <c r="A36" s="411" t="s">
        <v>573</v>
      </c>
    </row>
    <row r="37" spans="1:1" ht="14.25" x14ac:dyDescent="0.2">
      <c r="A37" s="411"/>
    </row>
    <row r="38" spans="1:1" ht="14.25" x14ac:dyDescent="0.2">
      <c r="A38" s="411" t="s">
        <v>283</v>
      </c>
    </row>
    <row r="39" spans="1:1" ht="14.25" x14ac:dyDescent="0.2">
      <c r="A39" s="411" t="s">
        <v>546</v>
      </c>
    </row>
    <row r="40" spans="1:1" ht="14.25" x14ac:dyDescent="0.2">
      <c r="A40" s="411" t="s">
        <v>547</v>
      </c>
    </row>
    <row r="41" spans="1:1" ht="14.25" x14ac:dyDescent="0.2">
      <c r="A41" s="412"/>
    </row>
    <row r="42" spans="1:1" ht="14.25" x14ac:dyDescent="0.2">
      <c r="A42" s="411" t="s">
        <v>284</v>
      </c>
    </row>
    <row r="43" spans="1:1" ht="14.25" x14ac:dyDescent="0.2">
      <c r="A43" s="411" t="s">
        <v>548</v>
      </c>
    </row>
    <row r="44" spans="1:1" ht="14.25" x14ac:dyDescent="0.2">
      <c r="A44" s="411" t="s">
        <v>549</v>
      </c>
    </row>
    <row r="45" spans="1:1" ht="14.25" x14ac:dyDescent="0.2">
      <c r="A45" s="411"/>
    </row>
    <row r="46" spans="1:1" ht="14.25" x14ac:dyDescent="0.2">
      <c r="A46" s="411" t="s">
        <v>285</v>
      </c>
    </row>
    <row r="47" spans="1:1" ht="14.25" x14ac:dyDescent="0.2">
      <c r="A47" s="411" t="s">
        <v>574</v>
      </c>
    </row>
    <row r="48" spans="1:1" ht="15" thickBot="1" x14ac:dyDescent="0.25">
      <c r="A48" s="487" t="s">
        <v>575</v>
      </c>
    </row>
    <row r="66" spans="1:1" x14ac:dyDescent="0.2">
      <c r="A66" s="44"/>
    </row>
    <row r="70" spans="1:1" x14ac:dyDescent="0.2">
      <c r="A70" s="2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zoomScale="85" zoomScaleNormal="85" workbookViewId="0"/>
  </sheetViews>
  <sheetFormatPr defaultColWidth="8.85546875" defaultRowHeight="12.75" x14ac:dyDescent="0.2"/>
  <cols>
    <col min="1" max="1" width="8.85546875" style="60"/>
    <col min="2" max="2" width="31" style="60" bestFit="1" customWidth="1"/>
    <col min="3" max="16384" width="8.85546875" style="60"/>
  </cols>
  <sheetData>
    <row r="1" spans="2:16" ht="13.5" thickBot="1" x14ac:dyDescent="0.25"/>
    <row r="2" spans="2:16" ht="15.75" x14ac:dyDescent="0.2">
      <c r="B2" s="540" t="s">
        <v>382</v>
      </c>
      <c r="C2" s="541"/>
      <c r="D2" s="541"/>
      <c r="E2" s="541"/>
      <c r="F2" s="497"/>
      <c r="G2" s="497"/>
      <c r="H2" s="497"/>
      <c r="I2" s="497"/>
      <c r="J2" s="498"/>
      <c r="L2" s="499"/>
      <c r="M2" s="497"/>
      <c r="N2" s="497"/>
      <c r="O2" s="497"/>
      <c r="P2" s="500"/>
    </row>
    <row r="3" spans="2:16" ht="15" x14ac:dyDescent="0.2">
      <c r="B3" s="501"/>
      <c r="C3" s="490"/>
      <c r="D3" s="490"/>
      <c r="E3" s="490"/>
      <c r="F3" s="490"/>
      <c r="G3" s="490"/>
      <c r="H3" s="490"/>
      <c r="I3" s="490"/>
      <c r="J3" s="502"/>
      <c r="L3" s="503"/>
      <c r="M3" s="495"/>
      <c r="N3" s="495"/>
      <c r="O3" s="495"/>
      <c r="P3" s="504"/>
    </row>
    <row r="4" spans="2:16" ht="15" x14ac:dyDescent="0.2">
      <c r="B4" s="494"/>
      <c r="C4" s="490"/>
      <c r="D4" s="505">
        <v>2017</v>
      </c>
      <c r="E4" s="490"/>
      <c r="F4" s="490"/>
      <c r="G4" s="490"/>
      <c r="H4" s="505">
        <v>2018</v>
      </c>
      <c r="I4" s="490"/>
      <c r="J4" s="506"/>
      <c r="L4" s="503"/>
      <c r="M4" s="495"/>
      <c r="N4" s="507" t="s">
        <v>378</v>
      </c>
      <c r="O4" s="495"/>
      <c r="P4" s="504"/>
    </row>
    <row r="5" spans="2:16" ht="15" x14ac:dyDescent="0.2">
      <c r="B5" s="488"/>
      <c r="C5" s="489" t="s">
        <v>383</v>
      </c>
      <c r="D5" s="489" t="s">
        <v>380</v>
      </c>
      <c r="E5" s="489" t="s">
        <v>381</v>
      </c>
      <c r="F5" s="490"/>
      <c r="G5" s="489" t="s">
        <v>379</v>
      </c>
      <c r="H5" s="489" t="s">
        <v>380</v>
      </c>
      <c r="I5" s="489" t="s">
        <v>381</v>
      </c>
      <c r="J5" s="506"/>
      <c r="L5" s="503"/>
      <c r="M5" s="491" t="s">
        <v>379</v>
      </c>
      <c r="N5" s="491" t="s">
        <v>380</v>
      </c>
      <c r="O5" s="491" t="s">
        <v>381</v>
      </c>
      <c r="P5" s="504"/>
    </row>
    <row r="6" spans="2:16" ht="15" x14ac:dyDescent="0.2">
      <c r="B6" s="488" t="s">
        <v>384</v>
      </c>
      <c r="C6" s="492">
        <v>0.79327999999999999</v>
      </c>
      <c r="D6" s="492">
        <v>0.81122000000000005</v>
      </c>
      <c r="E6" s="492">
        <v>0.78312000000000004</v>
      </c>
      <c r="F6" s="490"/>
      <c r="G6" s="492">
        <v>0.80861000000000005</v>
      </c>
      <c r="H6" s="492">
        <v>0.81428</v>
      </c>
      <c r="I6" s="492">
        <v>0.77622000000000002</v>
      </c>
      <c r="J6" s="506"/>
      <c r="L6" s="503"/>
      <c r="M6" s="493">
        <v>0.80962909031678976</v>
      </c>
      <c r="N6" s="493">
        <v>0</v>
      </c>
      <c r="O6" s="493">
        <v>0.82267332557746331</v>
      </c>
      <c r="P6" s="504"/>
    </row>
    <row r="7" spans="2:16" ht="15" x14ac:dyDescent="0.2">
      <c r="B7" s="494" t="s">
        <v>385</v>
      </c>
      <c r="C7" s="492">
        <v>0.02</v>
      </c>
      <c r="D7" s="492">
        <v>1.4999999999999999E-2</v>
      </c>
      <c r="E7" s="490"/>
      <c r="F7" s="490"/>
      <c r="G7" s="492">
        <v>0.02</v>
      </c>
      <c r="H7" s="492">
        <v>1.4999999999999999E-2</v>
      </c>
      <c r="I7" s="490"/>
      <c r="J7" s="506"/>
      <c r="L7" s="503"/>
      <c r="M7" s="493">
        <v>0.02</v>
      </c>
      <c r="N7" s="493">
        <v>1.4999999999999999E-2</v>
      </c>
      <c r="O7" s="495"/>
      <c r="P7" s="504"/>
    </row>
    <row r="8" spans="2:16" ht="15.75" thickBot="1" x14ac:dyDescent="0.25">
      <c r="B8" s="494" t="s">
        <v>386</v>
      </c>
      <c r="C8" s="492">
        <v>0.11</v>
      </c>
      <c r="D8" s="492">
        <v>0.13</v>
      </c>
      <c r="E8" s="490"/>
      <c r="F8" s="490"/>
      <c r="G8" s="492">
        <v>0.11</v>
      </c>
      <c r="H8" s="492">
        <v>0.13</v>
      </c>
      <c r="I8" s="490"/>
      <c r="J8" s="506"/>
      <c r="L8" s="503"/>
      <c r="M8" s="493">
        <v>0.11</v>
      </c>
      <c r="N8" s="493">
        <v>0.13</v>
      </c>
      <c r="O8" s="495"/>
      <c r="P8" s="504"/>
    </row>
    <row r="9" spans="2:16" ht="15.75" thickBot="1" x14ac:dyDescent="0.25">
      <c r="B9" s="488" t="s">
        <v>387</v>
      </c>
      <c r="C9" s="496">
        <f>SUM(C6:C8)</f>
        <v>0.92327999999999999</v>
      </c>
      <c r="D9" s="496">
        <f>SUM(D6:D8)</f>
        <v>0.95622000000000007</v>
      </c>
      <c r="E9" s="496">
        <f>SUM(E6:E8)</f>
        <v>0.78312000000000004</v>
      </c>
      <c r="F9" s="490"/>
      <c r="G9" s="496">
        <f>SUM(G6:G8)</f>
        <v>0.93861000000000006</v>
      </c>
      <c r="H9" s="496">
        <f>SUM(H6:H8)</f>
        <v>0.95928000000000002</v>
      </c>
      <c r="I9" s="496">
        <f>SUM(I6:I8)</f>
        <v>0.77622000000000002</v>
      </c>
      <c r="J9" s="506"/>
      <c r="L9" s="503"/>
      <c r="M9" s="496">
        <f>SUM(M6:M8)</f>
        <v>0.93962909031678976</v>
      </c>
      <c r="N9" s="496">
        <f>SUM(N6:N8)</f>
        <v>0.14500000000000002</v>
      </c>
      <c r="O9" s="496">
        <f>SUM(O6:O8)</f>
        <v>0.82267332557746331</v>
      </c>
      <c r="P9" s="504"/>
    </row>
    <row r="10" spans="2:16" ht="15" x14ac:dyDescent="0.2">
      <c r="B10" s="494"/>
      <c r="C10" s="490"/>
      <c r="D10" s="490"/>
      <c r="E10" s="490"/>
      <c r="F10" s="490"/>
      <c r="G10" s="490"/>
      <c r="H10" s="490"/>
      <c r="I10" s="490"/>
      <c r="J10" s="506"/>
      <c r="L10" s="503"/>
      <c r="M10" s="495"/>
      <c r="N10" s="495"/>
      <c r="O10" s="495"/>
      <c r="P10" s="504"/>
    </row>
    <row r="11" spans="2:16" ht="15" x14ac:dyDescent="0.2">
      <c r="B11" s="488" t="s">
        <v>388</v>
      </c>
      <c r="C11" s="490"/>
      <c r="D11" s="490"/>
      <c r="E11" s="490"/>
      <c r="F11" s="490"/>
      <c r="G11" s="490"/>
      <c r="H11" s="490"/>
      <c r="I11" s="490"/>
      <c r="J11" s="506"/>
      <c r="L11" s="503"/>
      <c r="M11" s="495"/>
      <c r="N11" s="495"/>
      <c r="O11" s="495"/>
      <c r="P11" s="504"/>
    </row>
    <row r="12" spans="2:16" ht="15" x14ac:dyDescent="0.2">
      <c r="B12" s="494" t="s">
        <v>389</v>
      </c>
      <c r="C12" s="492">
        <v>0.13</v>
      </c>
      <c r="D12" s="492">
        <v>0.18</v>
      </c>
      <c r="E12" s="490"/>
      <c r="F12" s="490"/>
      <c r="G12" s="492">
        <v>0.13</v>
      </c>
      <c r="H12" s="492">
        <v>0.18</v>
      </c>
      <c r="I12" s="490"/>
      <c r="J12" s="506"/>
      <c r="L12" s="503"/>
      <c r="M12" s="493">
        <v>0.13</v>
      </c>
      <c r="N12" s="493">
        <v>0.18</v>
      </c>
      <c r="O12" s="495"/>
      <c r="P12" s="504"/>
    </row>
    <row r="13" spans="2:16" ht="15" x14ac:dyDescent="0.2">
      <c r="B13" s="494" t="s">
        <v>385</v>
      </c>
      <c r="C13" s="492">
        <f>+C7</f>
        <v>0.02</v>
      </c>
      <c r="D13" s="492">
        <f>+D7</f>
        <v>1.4999999999999999E-2</v>
      </c>
      <c r="E13" s="490"/>
      <c r="F13" s="490"/>
      <c r="G13" s="492">
        <f>+G7</f>
        <v>0.02</v>
      </c>
      <c r="H13" s="492">
        <f>+H7</f>
        <v>1.4999999999999999E-2</v>
      </c>
      <c r="I13" s="490"/>
      <c r="J13" s="506"/>
      <c r="L13" s="503"/>
      <c r="M13" s="493">
        <f>+M7</f>
        <v>0.02</v>
      </c>
      <c r="N13" s="493">
        <f>+N7</f>
        <v>1.4999999999999999E-2</v>
      </c>
      <c r="O13" s="495"/>
      <c r="P13" s="504"/>
    </row>
    <row r="14" spans="2:16" ht="15.75" thickBot="1" x14ac:dyDescent="0.25">
      <c r="B14" s="494" t="s">
        <v>386</v>
      </c>
      <c r="C14" s="492">
        <f>+C8</f>
        <v>0.11</v>
      </c>
      <c r="D14" s="492">
        <f>+D8</f>
        <v>0.13</v>
      </c>
      <c r="E14" s="490"/>
      <c r="F14" s="490"/>
      <c r="G14" s="492">
        <f>+G8</f>
        <v>0.11</v>
      </c>
      <c r="H14" s="492">
        <f>+H8</f>
        <v>0.13</v>
      </c>
      <c r="I14" s="490"/>
      <c r="J14" s="506"/>
      <c r="L14" s="503"/>
      <c r="M14" s="493">
        <f>+M8</f>
        <v>0.11</v>
      </c>
      <c r="N14" s="493">
        <f>+N8</f>
        <v>0.13</v>
      </c>
      <c r="O14" s="495"/>
      <c r="P14" s="504"/>
    </row>
    <row r="15" spans="2:16" ht="15.75" thickBot="1" x14ac:dyDescent="0.25">
      <c r="B15" s="488" t="s">
        <v>390</v>
      </c>
      <c r="C15" s="496">
        <f>SUM(C12:C14)</f>
        <v>0.26</v>
      </c>
      <c r="D15" s="496">
        <f>SUM(D12:D14)</f>
        <v>0.32500000000000001</v>
      </c>
      <c r="E15" s="496">
        <f>SUM(E12:E14)</f>
        <v>0</v>
      </c>
      <c r="F15" s="490"/>
      <c r="G15" s="496">
        <f>SUM(G12:G14)</f>
        <v>0.26</v>
      </c>
      <c r="H15" s="496">
        <f>SUM(H12:H14)</f>
        <v>0.32500000000000001</v>
      </c>
      <c r="I15" s="496">
        <f>SUM(I12:I14)</f>
        <v>0</v>
      </c>
      <c r="J15" s="506"/>
      <c r="L15" s="503"/>
      <c r="M15" s="496">
        <f>SUM(M12:M14)</f>
        <v>0.26</v>
      </c>
      <c r="N15" s="496">
        <f>SUM(N12:N14)</f>
        <v>0.32500000000000001</v>
      </c>
      <c r="O15" s="496">
        <f>SUM(O12:O14)</f>
        <v>0</v>
      </c>
      <c r="P15" s="504"/>
    </row>
    <row r="16" spans="2:16" ht="15" x14ac:dyDescent="0.2">
      <c r="B16" s="494"/>
      <c r="C16" s="490"/>
      <c r="D16" s="490"/>
      <c r="E16" s="490"/>
      <c r="F16" s="490"/>
      <c r="G16" s="490"/>
      <c r="H16" s="490"/>
      <c r="I16" s="490"/>
      <c r="J16" s="506"/>
      <c r="L16" s="503"/>
      <c r="M16" s="495"/>
      <c r="N16" s="495"/>
      <c r="O16" s="495"/>
      <c r="P16" s="504"/>
    </row>
    <row r="17" spans="2:16" ht="15" x14ac:dyDescent="0.2">
      <c r="B17" s="494"/>
      <c r="C17" s="490"/>
      <c r="D17" s="490"/>
      <c r="E17" s="490"/>
      <c r="F17" s="490"/>
      <c r="G17" s="490"/>
      <c r="H17" s="490"/>
      <c r="I17" s="490"/>
      <c r="J17" s="506"/>
      <c r="L17" s="503"/>
      <c r="M17" s="495"/>
      <c r="N17" s="495"/>
      <c r="O17" s="495"/>
      <c r="P17" s="504"/>
    </row>
    <row r="18" spans="2:16" ht="15" x14ac:dyDescent="0.2">
      <c r="B18" s="542" t="s">
        <v>391</v>
      </c>
      <c r="C18" s="543"/>
      <c r="D18" s="490"/>
      <c r="E18" s="490"/>
      <c r="F18" s="490"/>
      <c r="G18" s="490"/>
      <c r="H18" s="490"/>
      <c r="I18" s="490"/>
      <c r="J18" s="506"/>
      <c r="L18" s="503"/>
      <c r="M18" s="495"/>
      <c r="N18" s="495"/>
      <c r="O18" s="495"/>
      <c r="P18" s="504"/>
    </row>
    <row r="19" spans="2:16" ht="15" x14ac:dyDescent="0.2">
      <c r="B19" s="494" t="s">
        <v>385</v>
      </c>
      <c r="C19" s="492">
        <f>+C7</f>
        <v>0.02</v>
      </c>
      <c r="D19" s="492">
        <f>+D7</f>
        <v>1.4999999999999999E-2</v>
      </c>
      <c r="E19" s="490"/>
      <c r="F19" s="490"/>
      <c r="G19" s="492">
        <f>+G7</f>
        <v>0.02</v>
      </c>
      <c r="H19" s="492">
        <f>+H7</f>
        <v>1.4999999999999999E-2</v>
      </c>
      <c r="I19" s="490"/>
      <c r="J19" s="506"/>
      <c r="L19" s="503"/>
      <c r="M19" s="493">
        <f>+M7</f>
        <v>0.02</v>
      </c>
      <c r="N19" s="493">
        <f>+N7</f>
        <v>1.4999999999999999E-2</v>
      </c>
      <c r="O19" s="495"/>
      <c r="P19" s="504"/>
    </row>
    <row r="20" spans="2:16" ht="15.75" thickBot="1" x14ac:dyDescent="0.25">
      <c r="B20" s="494" t="s">
        <v>386</v>
      </c>
      <c r="C20" s="492">
        <f>+C8</f>
        <v>0.11</v>
      </c>
      <c r="D20" s="492">
        <f>+D8</f>
        <v>0.13</v>
      </c>
      <c r="E20" s="490"/>
      <c r="F20" s="490"/>
      <c r="G20" s="492">
        <f>+G8</f>
        <v>0.11</v>
      </c>
      <c r="H20" s="492">
        <f>+H8</f>
        <v>0.13</v>
      </c>
      <c r="I20" s="490"/>
      <c r="J20" s="506"/>
      <c r="L20" s="503"/>
      <c r="M20" s="493">
        <f>+M8</f>
        <v>0.11</v>
      </c>
      <c r="N20" s="493">
        <f>+N8</f>
        <v>0.13</v>
      </c>
      <c r="O20" s="495"/>
      <c r="P20" s="504"/>
    </row>
    <row r="21" spans="2:16" ht="15.75" thickBot="1" x14ac:dyDescent="0.25">
      <c r="B21" s="488" t="s">
        <v>392</v>
      </c>
      <c r="C21" s="496">
        <f>SUM(C19:C20)</f>
        <v>0.13</v>
      </c>
      <c r="D21" s="496">
        <f t="shared" ref="D21:E21" si="0">SUM(D19:D20)</f>
        <v>0.14500000000000002</v>
      </c>
      <c r="E21" s="496">
        <f t="shared" si="0"/>
        <v>0</v>
      </c>
      <c r="F21" s="490"/>
      <c r="G21" s="496">
        <f t="shared" ref="G21:I21" si="1">SUM(G19:G20)</f>
        <v>0.13</v>
      </c>
      <c r="H21" s="496">
        <f t="shared" si="1"/>
        <v>0.14500000000000002</v>
      </c>
      <c r="I21" s="496">
        <f t="shared" si="1"/>
        <v>0</v>
      </c>
      <c r="J21" s="506"/>
      <c r="L21" s="503"/>
      <c r="M21" s="496">
        <f t="shared" ref="M21:O21" si="2">SUM(M19:M20)</f>
        <v>0.13</v>
      </c>
      <c r="N21" s="496">
        <f t="shared" si="2"/>
        <v>0.14500000000000002</v>
      </c>
      <c r="O21" s="496">
        <f t="shared" si="2"/>
        <v>0</v>
      </c>
      <c r="P21" s="504"/>
    </row>
    <row r="22" spans="2:16" ht="15" x14ac:dyDescent="0.2">
      <c r="B22" s="494"/>
      <c r="C22" s="490"/>
      <c r="D22" s="490"/>
      <c r="E22" s="490"/>
      <c r="F22" s="490"/>
      <c r="G22" s="490"/>
      <c r="H22" s="490"/>
      <c r="I22" s="490"/>
      <c r="J22" s="506"/>
      <c r="L22" s="503"/>
      <c r="M22" s="495"/>
      <c r="N22" s="495"/>
      <c r="O22" s="495"/>
      <c r="P22" s="504"/>
    </row>
    <row r="23" spans="2:16" ht="15.75" thickBot="1" x14ac:dyDescent="0.25">
      <c r="B23" s="544"/>
      <c r="C23" s="545"/>
      <c r="D23" s="545"/>
      <c r="E23" s="545"/>
      <c r="F23" s="545"/>
      <c r="G23" s="508"/>
      <c r="H23" s="508"/>
      <c r="I23" s="508"/>
      <c r="J23" s="509"/>
      <c r="L23" s="510"/>
      <c r="M23" s="508"/>
      <c r="N23" s="508"/>
      <c r="O23" s="508"/>
      <c r="P23" s="511"/>
    </row>
  </sheetData>
  <mergeCells count="3">
    <mergeCell ref="B2:E2"/>
    <mergeCell ref="B18:C18"/>
    <mergeCell ref="B23:F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DQ1652"/>
  <sheetViews>
    <sheetView zoomScale="55" zoomScaleNormal="55" zoomScaleSheetLayoutView="40" zoomScalePageLayoutView="63" workbookViewId="0"/>
  </sheetViews>
  <sheetFormatPr defaultColWidth="9.85546875" defaultRowHeight="15" x14ac:dyDescent="0.2"/>
  <cols>
    <col min="1" max="1" width="51.28515625" style="96" customWidth="1"/>
    <col min="2" max="2" width="18.28515625" style="96" customWidth="1"/>
    <col min="3" max="77" width="35.28515625" style="96" hidden="1" customWidth="1"/>
    <col min="78" max="80" width="34.7109375" style="96" hidden="1" customWidth="1"/>
    <col min="81" max="89" width="35.28515625" style="96" hidden="1" customWidth="1"/>
    <col min="90" max="90" width="42.28515625" style="96" hidden="1" customWidth="1"/>
    <col min="91" max="94" width="26.28515625" style="96" customWidth="1"/>
    <col min="95" max="97" width="28.28515625" style="96" customWidth="1"/>
    <col min="98" max="98" width="27.85546875" style="96" customWidth="1"/>
    <col min="99" max="99" width="14.140625" style="96" customWidth="1"/>
    <col min="100" max="100" width="9.85546875" style="96"/>
    <col min="101" max="101" width="27.85546875" style="96" bestFit="1" customWidth="1"/>
    <col min="102" max="103" width="9.85546875" style="97"/>
    <col min="104" max="16384" width="9.85546875" style="96"/>
  </cols>
  <sheetData>
    <row r="1" spans="1:121" ht="23.25" x14ac:dyDescent="0.35">
      <c r="A1" s="94" t="s">
        <v>293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208"/>
      <c r="AN1" s="94"/>
      <c r="AO1" s="94"/>
      <c r="AP1" s="94"/>
      <c r="AQ1" s="94"/>
      <c r="AR1" s="94"/>
      <c r="AS1" s="94"/>
      <c r="AT1" s="94"/>
      <c r="AU1" s="94"/>
      <c r="AV1" s="95"/>
      <c r="AW1" s="95"/>
      <c r="AX1" s="95"/>
      <c r="AY1" s="95"/>
      <c r="AZ1" s="95"/>
      <c r="BA1" s="95"/>
      <c r="CJ1" s="96">
        <v>9.57</v>
      </c>
      <c r="CM1" s="97"/>
      <c r="CN1" s="97"/>
      <c r="CX1" s="96"/>
      <c r="CY1" s="96"/>
    </row>
    <row r="2" spans="1:12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209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>
        <v>13.93</v>
      </c>
      <c r="CK2" s="95"/>
      <c r="CL2" s="95"/>
      <c r="CM2" s="95"/>
      <c r="CN2" s="95"/>
      <c r="CO2" s="95"/>
      <c r="CP2" s="95"/>
      <c r="CQ2" s="95"/>
      <c r="CR2" s="95"/>
      <c r="CS2" s="95"/>
      <c r="CT2" s="95"/>
    </row>
    <row r="3" spans="1:121" ht="15.75" x14ac:dyDescent="0.25">
      <c r="A3" s="98" t="s">
        <v>294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210"/>
      <c r="AE3" s="99"/>
      <c r="AF3" s="99"/>
      <c r="AG3" s="99"/>
      <c r="AH3" s="99"/>
      <c r="AI3" s="99"/>
      <c r="AJ3" s="99"/>
      <c r="AK3" s="99"/>
      <c r="AL3" s="99"/>
      <c r="AM3" s="210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100"/>
      <c r="CR3" s="100"/>
      <c r="CS3" s="100"/>
      <c r="CW3" s="101"/>
      <c r="CX3" s="101"/>
      <c r="CY3" s="101"/>
      <c r="DH3" s="97"/>
      <c r="DI3" s="97"/>
    </row>
    <row r="4" spans="1:121" ht="16.5" thickBot="1" x14ac:dyDescent="0.3">
      <c r="A4" s="98" t="s">
        <v>295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210"/>
      <c r="AE4" s="99"/>
      <c r="AF4" s="99"/>
      <c r="AG4" s="99"/>
      <c r="AH4" s="99"/>
      <c r="AI4" s="99"/>
      <c r="AJ4" s="99"/>
      <c r="AK4" s="99"/>
      <c r="AL4" s="99"/>
      <c r="AM4" s="210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100"/>
      <c r="CR4" s="100"/>
      <c r="CS4" s="100"/>
      <c r="CU4" s="95"/>
      <c r="CV4" s="95"/>
      <c r="CW4" s="95"/>
      <c r="CX4" s="95"/>
      <c r="CY4" s="102"/>
      <c r="CZ4" s="102"/>
      <c r="DA4" s="103"/>
      <c r="DB4" s="104"/>
      <c r="DC4" s="105"/>
      <c r="DD4" s="106"/>
      <c r="DE4" s="95"/>
      <c r="DF4" s="95"/>
      <c r="DG4" s="95"/>
      <c r="DH4" s="107"/>
      <c r="DI4" s="107"/>
      <c r="DJ4" s="95"/>
    </row>
    <row r="5" spans="1:121" ht="21.6" customHeight="1" thickBot="1" x14ac:dyDescent="0.3">
      <c r="A5" s="286" t="s">
        <v>542</v>
      </c>
      <c r="B5" s="286" t="s">
        <v>543</v>
      </c>
      <c r="C5" s="249" t="s">
        <v>349</v>
      </c>
      <c r="D5" s="249" t="s">
        <v>349</v>
      </c>
      <c r="E5" s="249" t="s">
        <v>349</v>
      </c>
      <c r="F5" s="249" t="s">
        <v>349</v>
      </c>
      <c r="G5" s="249" t="s">
        <v>349</v>
      </c>
      <c r="H5" s="249" t="s">
        <v>349</v>
      </c>
      <c r="I5" s="249" t="s">
        <v>349</v>
      </c>
      <c r="J5" s="249" t="s">
        <v>349</v>
      </c>
      <c r="K5" s="249" t="s">
        <v>349</v>
      </c>
      <c r="L5" s="249" t="s">
        <v>349</v>
      </c>
      <c r="M5" s="249" t="s">
        <v>349</v>
      </c>
      <c r="N5" s="249" t="s">
        <v>349</v>
      </c>
      <c r="O5" s="249" t="s">
        <v>349</v>
      </c>
      <c r="P5" s="249" t="s">
        <v>349</v>
      </c>
      <c r="Q5" s="249" t="s">
        <v>349</v>
      </c>
      <c r="R5" s="249" t="s">
        <v>349</v>
      </c>
      <c r="S5" s="249" t="s">
        <v>349</v>
      </c>
      <c r="T5" s="249" t="s">
        <v>349</v>
      </c>
      <c r="U5" s="249" t="s">
        <v>349</v>
      </c>
      <c r="V5" s="249" t="s">
        <v>349</v>
      </c>
      <c r="W5" s="249" t="s">
        <v>349</v>
      </c>
      <c r="X5" s="249" t="s">
        <v>349</v>
      </c>
      <c r="Y5" s="249" t="s">
        <v>349</v>
      </c>
      <c r="Z5" s="249" t="s">
        <v>349</v>
      </c>
      <c r="AA5" s="249" t="s">
        <v>349</v>
      </c>
      <c r="AB5" s="249" t="s">
        <v>349</v>
      </c>
      <c r="AC5" s="249" t="s">
        <v>349</v>
      </c>
      <c r="AD5" s="249" t="s">
        <v>349</v>
      </c>
      <c r="AE5" s="249" t="s">
        <v>349</v>
      </c>
      <c r="AF5" s="249" t="s">
        <v>349</v>
      </c>
      <c r="AG5" s="249" t="s">
        <v>349</v>
      </c>
      <c r="AH5" s="249" t="s">
        <v>349</v>
      </c>
      <c r="AI5" s="249" t="s">
        <v>349</v>
      </c>
      <c r="AJ5" s="249" t="s">
        <v>349</v>
      </c>
      <c r="AK5" s="249" t="s">
        <v>349</v>
      </c>
      <c r="AL5" s="249" t="s">
        <v>349</v>
      </c>
      <c r="AM5" s="249" t="s">
        <v>349</v>
      </c>
      <c r="AN5" s="249" t="s">
        <v>346</v>
      </c>
      <c r="AO5" s="249" t="s">
        <v>346</v>
      </c>
      <c r="AP5" s="249" t="s">
        <v>346</v>
      </c>
      <c r="AQ5" s="249" t="s">
        <v>346</v>
      </c>
      <c r="AR5" s="249" t="s">
        <v>346</v>
      </c>
      <c r="AS5" s="249" t="s">
        <v>346</v>
      </c>
      <c r="AT5" s="249" t="s">
        <v>346</v>
      </c>
      <c r="AU5" s="249" t="s">
        <v>346</v>
      </c>
      <c r="AV5" s="249" t="s">
        <v>346</v>
      </c>
      <c r="AW5" s="249" t="s">
        <v>346</v>
      </c>
      <c r="AX5" s="249" t="s">
        <v>346</v>
      </c>
      <c r="AY5" s="249" t="s">
        <v>346</v>
      </c>
      <c r="AZ5" s="249" t="s">
        <v>346</v>
      </c>
      <c r="BA5" s="249" t="s">
        <v>346</v>
      </c>
      <c r="BB5" s="249" t="s">
        <v>346</v>
      </c>
      <c r="BC5" s="249" t="s">
        <v>346</v>
      </c>
      <c r="BD5" s="249" t="s">
        <v>346</v>
      </c>
      <c r="BE5" s="249" t="s">
        <v>346</v>
      </c>
      <c r="BF5" s="249" t="s">
        <v>346</v>
      </c>
      <c r="BG5" s="249" t="s">
        <v>346</v>
      </c>
      <c r="BH5" s="249" t="s">
        <v>346</v>
      </c>
      <c r="BI5" s="249" t="s">
        <v>346</v>
      </c>
      <c r="BJ5" s="249" t="s">
        <v>346</v>
      </c>
      <c r="BK5" s="249" t="s">
        <v>346</v>
      </c>
      <c r="BL5" s="249" t="s">
        <v>346</v>
      </c>
      <c r="BM5" s="249" t="s">
        <v>346</v>
      </c>
      <c r="BN5" s="249" t="s">
        <v>346</v>
      </c>
      <c r="BO5" s="249" t="s">
        <v>346</v>
      </c>
      <c r="BP5" s="249" t="s">
        <v>346</v>
      </c>
      <c r="BQ5" s="249" t="s">
        <v>346</v>
      </c>
      <c r="BR5" s="249" t="s">
        <v>346</v>
      </c>
      <c r="BS5" s="249" t="s">
        <v>346</v>
      </c>
      <c r="BT5" s="249" t="s">
        <v>346</v>
      </c>
      <c r="BU5" s="249" t="s">
        <v>346</v>
      </c>
      <c r="BV5" s="249" t="s">
        <v>346</v>
      </c>
      <c r="BW5" s="249" t="s">
        <v>346</v>
      </c>
      <c r="BX5" s="249" t="s">
        <v>346</v>
      </c>
      <c r="BY5" s="249" t="s">
        <v>346</v>
      </c>
      <c r="BZ5" s="249" t="s">
        <v>346</v>
      </c>
      <c r="CA5" s="249" t="s">
        <v>346</v>
      </c>
      <c r="CB5" s="249" t="s">
        <v>346</v>
      </c>
      <c r="CC5" s="249" t="s">
        <v>346</v>
      </c>
      <c r="CD5" s="249" t="s">
        <v>346</v>
      </c>
      <c r="CE5" s="249" t="s">
        <v>346</v>
      </c>
      <c r="CF5" s="249" t="s">
        <v>346</v>
      </c>
      <c r="CG5" s="249" t="s">
        <v>346</v>
      </c>
      <c r="CH5" s="249" t="s">
        <v>346</v>
      </c>
      <c r="CI5" s="292" t="s">
        <v>346</v>
      </c>
      <c r="CJ5" s="292" t="s">
        <v>346</v>
      </c>
      <c r="CK5" s="292" t="s">
        <v>346</v>
      </c>
      <c r="CL5" s="292"/>
      <c r="CM5" s="249" t="s">
        <v>296</v>
      </c>
      <c r="CN5" s="249" t="s">
        <v>296</v>
      </c>
      <c r="CO5" s="249" t="s">
        <v>296</v>
      </c>
      <c r="CP5" s="249" t="s">
        <v>296</v>
      </c>
      <c r="CQ5" s="249" t="s">
        <v>296</v>
      </c>
      <c r="CR5" s="249" t="s">
        <v>296</v>
      </c>
      <c r="CS5" s="249" t="s">
        <v>296</v>
      </c>
      <c r="CT5" s="249" t="s">
        <v>296</v>
      </c>
      <c r="CU5" s="95"/>
      <c r="CV5" s="108"/>
      <c r="CW5" s="95"/>
      <c r="CX5" s="95"/>
      <c r="CY5" s="109"/>
      <c r="CZ5" s="110"/>
      <c r="DA5" s="111"/>
      <c r="DB5" s="103"/>
      <c r="DC5" s="112"/>
      <c r="DD5" s="113"/>
      <c r="DE5" s="114"/>
      <c r="DF5" s="95"/>
      <c r="DG5" s="95"/>
      <c r="DH5" s="95"/>
      <c r="DI5" s="107"/>
      <c r="DJ5" s="107"/>
      <c r="DK5" s="95"/>
    </row>
    <row r="6" spans="1:121" s="116" customFormat="1" ht="42.6" customHeight="1" thickBot="1" x14ac:dyDescent="0.35">
      <c r="A6" s="173"/>
      <c r="B6" s="173"/>
      <c r="C6" s="293">
        <v>422</v>
      </c>
      <c r="D6" s="293">
        <v>441</v>
      </c>
      <c r="E6" s="293">
        <v>421</v>
      </c>
      <c r="F6" s="293">
        <v>440</v>
      </c>
      <c r="G6" s="293">
        <v>420</v>
      </c>
      <c r="H6" s="293">
        <v>439</v>
      </c>
      <c r="I6" s="293">
        <v>425</v>
      </c>
      <c r="J6" s="293">
        <v>424</v>
      </c>
      <c r="K6" s="293">
        <v>423</v>
      </c>
      <c r="L6" s="293">
        <v>956</v>
      </c>
      <c r="M6" s="293">
        <v>401</v>
      </c>
      <c r="N6" s="293">
        <v>400</v>
      </c>
      <c r="O6" s="293">
        <v>433</v>
      </c>
      <c r="P6" s="293">
        <v>431</v>
      </c>
      <c r="Q6" s="293">
        <v>429</v>
      </c>
      <c r="R6" s="293">
        <v>427</v>
      </c>
      <c r="S6" s="293">
        <v>445</v>
      </c>
      <c r="T6" s="293">
        <v>416</v>
      </c>
      <c r="U6" s="293">
        <v>415</v>
      </c>
      <c r="V6" s="293">
        <v>444</v>
      </c>
      <c r="W6" s="293">
        <v>413</v>
      </c>
      <c r="X6" s="293">
        <v>412</v>
      </c>
      <c r="Y6" s="293">
        <v>457</v>
      </c>
      <c r="Z6" s="293">
        <v>456</v>
      </c>
      <c r="AA6" s="293">
        <v>455</v>
      </c>
      <c r="AB6" s="293">
        <v>454</v>
      </c>
      <c r="AC6" s="293">
        <v>453</v>
      </c>
      <c r="AD6" s="293">
        <v>452</v>
      </c>
      <c r="AE6" s="293">
        <v>470</v>
      </c>
      <c r="AF6" s="293">
        <v>473</v>
      </c>
      <c r="AG6" s="293">
        <v>476</v>
      </c>
      <c r="AH6" s="293">
        <v>479</v>
      </c>
      <c r="AI6" s="293">
        <v>481</v>
      </c>
      <c r="AJ6" s="293">
        <v>483</v>
      </c>
      <c r="AK6" s="293">
        <v>480</v>
      </c>
      <c r="AL6" s="293">
        <v>482</v>
      </c>
      <c r="AM6" s="293">
        <v>484</v>
      </c>
      <c r="AN6" s="293">
        <v>201</v>
      </c>
      <c r="AO6" s="293" t="s">
        <v>364</v>
      </c>
      <c r="AP6" s="293" t="s">
        <v>365</v>
      </c>
      <c r="AQ6" s="293">
        <v>203</v>
      </c>
      <c r="AR6" s="293">
        <v>204</v>
      </c>
      <c r="AS6" s="293">
        <v>209</v>
      </c>
      <c r="AT6" s="293">
        <v>207</v>
      </c>
      <c r="AU6" s="293">
        <v>210</v>
      </c>
      <c r="AV6" s="293">
        <v>279</v>
      </c>
      <c r="AW6" s="293">
        <v>471</v>
      </c>
      <c r="AX6" s="293">
        <v>474</v>
      </c>
      <c r="AY6" s="293">
        <v>475</v>
      </c>
      <c r="AZ6" s="293">
        <v>477</v>
      </c>
      <c r="BA6" s="293" t="s">
        <v>352</v>
      </c>
      <c r="BB6" s="293" t="s">
        <v>354</v>
      </c>
      <c r="BC6" s="293" t="s">
        <v>356</v>
      </c>
      <c r="BD6" s="293">
        <v>318</v>
      </c>
      <c r="BE6" s="293">
        <v>314</v>
      </c>
      <c r="BF6" s="293">
        <v>315</v>
      </c>
      <c r="BG6" s="293" t="s">
        <v>353</v>
      </c>
      <c r="BH6" s="293" t="s">
        <v>355</v>
      </c>
      <c r="BI6" s="293" t="s">
        <v>357</v>
      </c>
      <c r="BJ6" s="293">
        <v>278</v>
      </c>
      <c r="BK6" s="293" t="s">
        <v>358</v>
      </c>
      <c r="BL6" s="293" t="s">
        <v>359</v>
      </c>
      <c r="BM6" s="293" t="s">
        <v>360</v>
      </c>
      <c r="BN6" s="293">
        <v>206</v>
      </c>
      <c r="BO6" s="293">
        <v>208</v>
      </c>
      <c r="BP6" s="293" t="s">
        <v>361</v>
      </c>
      <c r="BQ6" s="293" t="s">
        <v>362</v>
      </c>
      <c r="BR6" s="293" t="s">
        <v>363</v>
      </c>
      <c r="BS6" s="293">
        <v>417</v>
      </c>
      <c r="BT6" s="293">
        <v>419</v>
      </c>
      <c r="BU6" s="293">
        <v>426</v>
      </c>
      <c r="BV6" s="293">
        <v>428</v>
      </c>
      <c r="BW6" s="293">
        <v>430</v>
      </c>
      <c r="BX6" s="293">
        <v>432</v>
      </c>
      <c r="BY6" s="293">
        <v>950</v>
      </c>
      <c r="BZ6" s="293">
        <v>951</v>
      </c>
      <c r="CA6" s="293">
        <v>958</v>
      </c>
      <c r="CB6" s="293">
        <v>900</v>
      </c>
      <c r="CC6" s="293">
        <v>280</v>
      </c>
      <c r="CD6" s="293">
        <v>281</v>
      </c>
      <c r="CE6" s="293">
        <v>282</v>
      </c>
      <c r="CF6" s="293">
        <v>283</v>
      </c>
      <c r="CG6" s="293">
        <v>901</v>
      </c>
      <c r="CH6" s="293">
        <v>902</v>
      </c>
      <c r="CI6" s="243">
        <v>347</v>
      </c>
      <c r="CJ6" s="173">
        <v>349</v>
      </c>
      <c r="CK6" s="173">
        <v>348</v>
      </c>
      <c r="CL6" s="172"/>
      <c r="CM6" s="512" t="s">
        <v>297</v>
      </c>
      <c r="CN6" s="513"/>
      <c r="CO6" s="513"/>
      <c r="CP6" s="514"/>
      <c r="CQ6" s="515" t="s">
        <v>298</v>
      </c>
      <c r="CR6" s="516"/>
      <c r="CS6" s="517"/>
      <c r="CT6" s="309" t="s">
        <v>299</v>
      </c>
      <c r="CU6" s="115"/>
      <c r="CZ6" s="117"/>
      <c r="DA6" s="118"/>
      <c r="DB6" s="118"/>
      <c r="DC6" s="118"/>
      <c r="DD6" s="118"/>
      <c r="DE6" s="119"/>
      <c r="DF6" s="119"/>
      <c r="DG6" s="120"/>
      <c r="DH6" s="118"/>
      <c r="DI6" s="118"/>
      <c r="DJ6" s="118"/>
      <c r="DK6" s="121"/>
      <c r="DL6" s="122"/>
    </row>
    <row r="7" spans="1:121" ht="20.25" x14ac:dyDescent="0.3">
      <c r="A7" s="174"/>
      <c r="B7" s="174"/>
      <c r="C7" s="174" t="s">
        <v>367</v>
      </c>
      <c r="D7" s="174" t="s">
        <v>366</v>
      </c>
      <c r="E7" s="174" t="s">
        <v>367</v>
      </c>
      <c r="F7" s="174" t="s">
        <v>366</v>
      </c>
      <c r="G7" s="174" t="s">
        <v>367</v>
      </c>
      <c r="H7" s="174" t="s">
        <v>366</v>
      </c>
      <c r="I7" s="174" t="s">
        <v>367</v>
      </c>
      <c r="J7" s="174" t="s">
        <v>367</v>
      </c>
      <c r="K7" s="174" t="s">
        <v>367</v>
      </c>
      <c r="L7" s="174" t="s">
        <v>368</v>
      </c>
      <c r="M7" s="174" t="s">
        <v>367</v>
      </c>
      <c r="N7" s="174" t="s">
        <v>367</v>
      </c>
      <c r="O7" s="174" t="s">
        <v>368</v>
      </c>
      <c r="P7" s="174" t="s">
        <v>368</v>
      </c>
      <c r="Q7" s="174" t="s">
        <v>368</v>
      </c>
      <c r="R7" s="174" t="s">
        <v>368</v>
      </c>
      <c r="S7" s="174" t="s">
        <v>367</v>
      </c>
      <c r="T7" s="174" t="s">
        <v>367</v>
      </c>
      <c r="U7" s="174" t="s">
        <v>367</v>
      </c>
      <c r="V7" s="174" t="s">
        <v>367</v>
      </c>
      <c r="W7" s="174" t="s">
        <v>367</v>
      </c>
      <c r="X7" s="174" t="s">
        <v>367</v>
      </c>
      <c r="Y7" s="174" t="s">
        <v>366</v>
      </c>
      <c r="Z7" s="174" t="s">
        <v>366</v>
      </c>
      <c r="AA7" s="174" t="s">
        <v>366</v>
      </c>
      <c r="AB7" s="174" t="s">
        <v>366</v>
      </c>
      <c r="AC7" s="174" t="s">
        <v>366</v>
      </c>
      <c r="AD7" s="174" t="s">
        <v>366</v>
      </c>
      <c r="AE7" s="174" t="s">
        <v>366</v>
      </c>
      <c r="AF7" s="174" t="s">
        <v>366</v>
      </c>
      <c r="AG7" s="174" t="s">
        <v>366</v>
      </c>
      <c r="AH7" s="174" t="s">
        <v>366</v>
      </c>
      <c r="AI7" s="174" t="s">
        <v>366</v>
      </c>
      <c r="AJ7" s="174" t="s">
        <v>366</v>
      </c>
      <c r="AK7" s="174" t="s">
        <v>367</v>
      </c>
      <c r="AL7" s="174" t="s">
        <v>367</v>
      </c>
      <c r="AM7" s="174" t="s">
        <v>367</v>
      </c>
      <c r="AN7" s="174" t="s">
        <v>366</v>
      </c>
      <c r="AO7" s="174" t="s">
        <v>366</v>
      </c>
      <c r="AP7" s="174" t="s">
        <v>366</v>
      </c>
      <c r="AQ7" s="174" t="s">
        <v>366</v>
      </c>
      <c r="AR7" s="174" t="s">
        <v>366</v>
      </c>
      <c r="AS7" s="174" t="s">
        <v>366</v>
      </c>
      <c r="AT7" s="174" t="s">
        <v>366</v>
      </c>
      <c r="AU7" s="174" t="s">
        <v>366</v>
      </c>
      <c r="AV7" s="174" t="s">
        <v>366</v>
      </c>
      <c r="AW7" s="174" t="s">
        <v>369</v>
      </c>
      <c r="AX7" s="174" t="s">
        <v>369</v>
      </c>
      <c r="AY7" s="174" t="s">
        <v>370</v>
      </c>
      <c r="AZ7" s="174" t="s">
        <v>369</v>
      </c>
      <c r="BA7" s="174" t="s">
        <v>367</v>
      </c>
      <c r="BB7" s="174" t="s">
        <v>367</v>
      </c>
      <c r="BC7" s="174" t="s">
        <v>367</v>
      </c>
      <c r="BD7" s="174" t="s">
        <v>367</v>
      </c>
      <c r="BE7" s="174" t="s">
        <v>367</v>
      </c>
      <c r="BF7" s="174" t="s">
        <v>367</v>
      </c>
      <c r="BG7" s="174" t="s">
        <v>367</v>
      </c>
      <c r="BH7" s="174" t="s">
        <v>367</v>
      </c>
      <c r="BI7" s="174" t="s">
        <v>367</v>
      </c>
      <c r="BJ7" s="174" t="s">
        <v>367</v>
      </c>
      <c r="BK7" s="174" t="s">
        <v>367</v>
      </c>
      <c r="BL7" s="174" t="s">
        <v>367</v>
      </c>
      <c r="BM7" s="174" t="s">
        <v>367</v>
      </c>
      <c r="BN7" s="174" t="s">
        <v>367</v>
      </c>
      <c r="BO7" s="174" t="s">
        <v>367</v>
      </c>
      <c r="BP7" s="174" t="s">
        <v>367</v>
      </c>
      <c r="BQ7" s="174" t="s">
        <v>367</v>
      </c>
      <c r="BR7" s="174" t="s">
        <v>367</v>
      </c>
      <c r="BS7" s="174" t="s">
        <v>367</v>
      </c>
      <c r="BT7" s="174" t="s">
        <v>367</v>
      </c>
      <c r="BU7" s="174" t="s">
        <v>367</v>
      </c>
      <c r="BV7" s="174" t="s">
        <v>367</v>
      </c>
      <c r="BW7" s="174" t="s">
        <v>367</v>
      </c>
      <c r="BX7" s="174" t="s">
        <v>367</v>
      </c>
      <c r="BY7" s="174" t="s">
        <v>367</v>
      </c>
      <c r="BZ7" s="174" t="s">
        <v>367</v>
      </c>
      <c r="CA7" s="174" t="s">
        <v>366</v>
      </c>
      <c r="CB7" s="174" t="s">
        <v>366</v>
      </c>
      <c r="CC7" s="174" t="s">
        <v>366</v>
      </c>
      <c r="CD7" s="174" t="s">
        <v>366</v>
      </c>
      <c r="CE7" s="174" t="s">
        <v>366</v>
      </c>
      <c r="CF7" s="174" t="s">
        <v>366</v>
      </c>
      <c r="CG7" s="174" t="s">
        <v>367</v>
      </c>
      <c r="CH7" s="174" t="s">
        <v>367</v>
      </c>
      <c r="CI7" s="244" t="s">
        <v>366</v>
      </c>
      <c r="CJ7" s="216" t="s">
        <v>367</v>
      </c>
      <c r="CK7" s="216" t="s">
        <v>367</v>
      </c>
      <c r="CL7" s="124"/>
      <c r="CM7" s="298" t="s">
        <v>5</v>
      </c>
      <c r="CN7" s="298"/>
      <c r="CO7" s="305"/>
      <c r="CP7" s="305"/>
      <c r="CQ7" s="307"/>
      <c r="CR7" s="305"/>
      <c r="CS7" s="305"/>
      <c r="CT7" s="305"/>
      <c r="CU7" s="127"/>
      <c r="CX7" s="96"/>
      <c r="CY7" s="96"/>
      <c r="CZ7" s="101"/>
      <c r="DA7" s="95"/>
      <c r="DB7" s="102"/>
      <c r="DC7" s="102"/>
      <c r="DD7" s="102"/>
      <c r="DE7" s="113"/>
      <c r="DF7" s="113"/>
      <c r="DG7" s="113"/>
      <c r="DH7" s="95"/>
      <c r="DI7" s="95"/>
      <c r="DJ7" s="95"/>
      <c r="DK7" s="107"/>
      <c r="DL7" s="97"/>
    </row>
    <row r="8" spans="1:121" ht="20.25" x14ac:dyDescent="0.3">
      <c r="A8" s="174"/>
      <c r="B8" s="174"/>
      <c r="C8" s="217" t="str">
        <f>VLOOKUP(C$6,'FIXTURES &amp; UG POLE'!$A$2:$G$70,2,FALSE)</f>
        <v>Contemporary</v>
      </c>
      <c r="D8" s="217" t="s">
        <v>14</v>
      </c>
      <c r="E8" s="217" t="str">
        <f>VLOOKUP(E$6,'FIXTURES &amp; UG POLE'!$A$2:$G$70,2,FALSE)</f>
        <v>Contemporary</v>
      </c>
      <c r="F8" s="217" t="s">
        <v>14</v>
      </c>
      <c r="G8" s="217" t="str">
        <f>VLOOKUP(G$6,'FIXTURES &amp; UG POLE'!$A$2:$G$70,2,FALSE)</f>
        <v>Contemporary</v>
      </c>
      <c r="H8" s="217" t="s">
        <v>14</v>
      </c>
      <c r="I8" s="217" t="str">
        <f>VLOOKUP(I$6,'FIXTURES &amp; UG POLE'!$A$2:$G$70,2,FALSE)</f>
        <v>Cobra Head</v>
      </c>
      <c r="J8" s="217" t="str">
        <f>VLOOKUP(J$6,'FIXTURES &amp; UG POLE'!$A$2:$G$70,2,FALSE)</f>
        <v>Cobra Head</v>
      </c>
      <c r="K8" s="217" t="str">
        <f>VLOOKUP(K$6,'FIXTURES &amp; UG POLE'!$A$2:$G$70,2,FALSE)</f>
        <v>Cobra Head</v>
      </c>
      <c r="L8" s="217" t="s">
        <v>372</v>
      </c>
      <c r="M8" s="217" t="str">
        <f>VLOOKUP(M$6,'FIXTURES &amp; UG POLE'!$A$2:$G$70,2,FALSE)</f>
        <v>Dark Sky</v>
      </c>
      <c r="N8" s="217" t="str">
        <f>VLOOKUP(N$6,'FIXTURES &amp; UG POLE'!$A$2:$G$70,2,FALSE)</f>
        <v>Dark Sky</v>
      </c>
      <c r="O8" s="217" t="str">
        <f>VLOOKUP(O$6,'FIXTURES &amp; UG POLE'!$A$2:$G$70,2,FALSE)</f>
        <v>Victorian (On Fluted pole)</v>
      </c>
      <c r="P8" s="217" t="str">
        <f>VLOOKUP(P$6,'FIXTURES &amp; UG POLE'!$A$2:$G$70,2,FALSE)</f>
        <v>Victorian (On Fluted pole)</v>
      </c>
      <c r="Q8" s="217" t="str">
        <f>VLOOKUP(Q$6,'FIXTURES &amp; UG POLE'!$A$2:$G$70,2,FALSE)</f>
        <v>London (On Fluted pole)</v>
      </c>
      <c r="R8" s="217" t="str">
        <f>VLOOKUP(R$6,'FIXTURES &amp; UG POLE'!$A$2:$G$70,2,FALSE)</f>
        <v>London (On Fluted pole)</v>
      </c>
      <c r="S8" s="217" t="str">
        <f>VLOOKUP(S$6,'FIXTURES &amp; UG POLE'!$A$2:$G$70,2,FALSE)</f>
        <v>Acorn</v>
      </c>
      <c r="T8" s="217" t="str">
        <f>VLOOKUP(T$6,'FIXTURES &amp; UG POLE'!$A$2:$G$70,2,FALSE)</f>
        <v>Acorn</v>
      </c>
      <c r="U8" s="217" t="str">
        <f>VLOOKUP(U$6,'FIXTURES &amp; UG POLE'!$A$2:$G$70,2,FALSE)</f>
        <v>Acorn</v>
      </c>
      <c r="V8" s="217" t="str">
        <f>VLOOKUP(V$6,'FIXTURES &amp; UG POLE'!$A$2:$G$70,2,FALSE)</f>
        <v>Coach</v>
      </c>
      <c r="W8" s="217" t="str">
        <f>VLOOKUP(W$6,'FIXTURES &amp; UG POLE'!$A$2:$G$70,2,FALSE)</f>
        <v>Coach</v>
      </c>
      <c r="X8" s="217" t="str">
        <f>VLOOKUP(X$6,'FIXTURES &amp; UG POLE'!$A$2:$G$70,2,FALSE)</f>
        <v>Coach</v>
      </c>
      <c r="Y8" s="217" t="str">
        <f>VLOOKUP(Y$6,'FIXTURES ONLY'!$A$2:$E$25,2,FALSE)</f>
        <v>Open Bottom</v>
      </c>
      <c r="Z8" s="217" t="str">
        <f>VLOOKUP(Z$6,'FIXTURES ONLY'!$A$2:$E$25,2,FALSE)</f>
        <v>Directional</v>
      </c>
      <c r="AA8" s="217" t="str">
        <f>VLOOKUP(AA$6,'FIXTURES ONLY'!$A$2:$E$25,2,FALSE)</f>
        <v>Directional</v>
      </c>
      <c r="AB8" s="217" t="str">
        <f>VLOOKUP(AB$6,'FIXTURES ONLY'!$A$2:$E$25,2,FALSE)</f>
        <v>Cobra Head</v>
      </c>
      <c r="AC8" s="217" t="str">
        <f>VLOOKUP(AC$6,'FIXTURES ONLY'!$A$2:$E$25,2,FALSE)</f>
        <v>Cobra Head</v>
      </c>
      <c r="AD8" s="217" t="str">
        <f>VLOOKUP(AD$6,'FIXTURES ONLY'!$A$2:$E$25,2,FALSE)</f>
        <v>Cobra Head</v>
      </c>
      <c r="AE8" s="217" t="str">
        <f>VLOOKUP(AE$6,'FIXTURES ONLY'!$A$2:$E$25,2,FALSE)</f>
        <v>Directional</v>
      </c>
      <c r="AF8" s="217" t="str">
        <f>VLOOKUP(AF$6,'FIXTURES ONLY'!$A$2:$E$25,2,FALSE)</f>
        <v>Directional</v>
      </c>
      <c r="AG8" s="217" t="str">
        <f>VLOOKUP(AG$6,'FIXTURES ONLY'!$A$2:$E$25,2,FALSE)</f>
        <v>Directional</v>
      </c>
      <c r="AH8" s="217" t="str">
        <f>VLOOKUP(AH$6,'FIXTURES ONLY'!$A$2:$E$25,2,FALSE)</f>
        <v>Contemporary</v>
      </c>
      <c r="AI8" s="217" t="str">
        <f>VLOOKUP(AI$6,'FIXTURES ONLY'!$A$2:$E$25,2,FALSE)</f>
        <v>Contemporary</v>
      </c>
      <c r="AJ8" s="217" t="str">
        <f>VLOOKUP(AJ$6,'FIXTURES ONLY'!$A$2:$E$25,2,FALSE)</f>
        <v>Contemporary</v>
      </c>
      <c r="AK8" s="217" t="str">
        <f>VLOOKUP(AK$6,'FIXTURES &amp; UG POLE'!$A$2:$G$70,2,FALSE)</f>
        <v>Contemporary</v>
      </c>
      <c r="AL8" s="217" t="str">
        <f>VLOOKUP(AL$6,'FIXTURES &amp; UG POLE'!$A$2:$G$70,2,FALSE)</f>
        <v>Contemporary</v>
      </c>
      <c r="AM8" s="217" t="str">
        <f>VLOOKUP(AM$6,'FIXTURES &amp; UG POLE'!$A$2:$G$70,2,FALSE)</f>
        <v>Contemporary</v>
      </c>
      <c r="AN8" s="217" t="str">
        <f>VLOOKUP(AN$6,'FIXTURES ONLY'!$A$2:$E$25,2,FALSE)</f>
        <v xml:space="preserve">Open Bottom </v>
      </c>
      <c r="AO8" s="217" t="str">
        <f>VLOOKUP(AO$6,'FIXTURES ONLY'!$A$2:$E$25,2,FALSE)</f>
        <v xml:space="preserve">Open Bottom </v>
      </c>
      <c r="AP8" s="217" t="str">
        <f>VLOOKUP(AP$6,'FIXTURES ONLY'!$A$2:$E$25,2,FALSE)</f>
        <v>Cobra Head</v>
      </c>
      <c r="AQ8" s="217" t="str">
        <f>VLOOKUP(AQ$6,'FIXTURES ONLY'!$A$2:$E$25,2,FALSE)</f>
        <v>Cobra Head</v>
      </c>
      <c r="AR8" s="217" t="str">
        <f>VLOOKUP(AR$6,'FIXTURES ONLY'!$A$2:$E$25,2,FALSE)</f>
        <v>Cobra Head</v>
      </c>
      <c r="AS8" s="217" t="str">
        <f>VLOOKUP(AS$6,'FIXTURES ONLY'!$A$2:$E$25,2,FALSE)</f>
        <v>Cobra Head</v>
      </c>
      <c r="AT8" s="217" t="str">
        <f>VLOOKUP(AT$6,'FIXTURES ONLY'!$A$2:$E$25,2,FALSE)</f>
        <v xml:space="preserve">Directional </v>
      </c>
      <c r="AU8" s="217" t="str">
        <f>VLOOKUP(AU$6,'FIXTURES ONLY'!$A$2:$E$25,2,FALSE)</f>
        <v xml:space="preserve">Directional </v>
      </c>
      <c r="AV8" s="217" t="str">
        <f>VLOOKUP(AV$6,'FIXTURES ONLY'!$A$2:$E$25,2,FALSE)</f>
        <v>Contemporary</v>
      </c>
      <c r="AW8" s="217" t="str">
        <f>VLOOKUP(AW$6,'FIXTURES &amp; UG POLE'!$A$2:$G$70,2,FALSE)</f>
        <v>Directional</v>
      </c>
      <c r="AX8" s="217" t="str">
        <f>VLOOKUP(AX$6,'FIXTURES &amp; UG POLE'!$A$2:$G$70,2,FALSE)</f>
        <v>Directional</v>
      </c>
      <c r="AY8" s="217" t="str">
        <f>VLOOKUP(AY$6,'FIXTURES &amp; UG POLE'!$A$2:$G$70,2,FALSE)</f>
        <v>Directional</v>
      </c>
      <c r="AZ8" s="217" t="str">
        <f>VLOOKUP(AZ$6,'FIXTURES &amp; UG POLE'!$A$2:$G$70,2,FALSE)</f>
        <v>Directional</v>
      </c>
      <c r="BA8" s="217" t="str">
        <f>VLOOKUP(BA$6,'FIXTURES &amp; UG POLE'!$A$2:$G$70,2,FALSE)</f>
        <v>Cobra Head</v>
      </c>
      <c r="BB8" s="217" t="str">
        <f>VLOOKUP(BB$6,'FIXTURES &amp; UG POLE'!$A$2:$G$70,2,FALSE)</f>
        <v>Cobra Head</v>
      </c>
      <c r="BC8" s="217" t="str">
        <f>VLOOKUP(BC$6,'FIXTURES &amp; UG POLE'!$A$2:$G$70,2,FALSE)</f>
        <v>Cobra Head</v>
      </c>
      <c r="BD8" s="217" t="str">
        <f>VLOOKUP(BD$6,'FIXTURES &amp; UG POLE'!$A$2:$G$70,2,FALSE)</f>
        <v>Cobra Head</v>
      </c>
      <c r="BE8" s="217" t="str">
        <f>VLOOKUP(BE$6,'FIXTURES &amp; UG POLE'!$A$2:$G$70,2,FALSE)</f>
        <v>Cobra Head</v>
      </c>
      <c r="BF8" s="217" t="str">
        <f>VLOOKUP(BF$6,'FIXTURES &amp; UG POLE'!$A$2:$G$70,2,FALSE)</f>
        <v>Cobra Head</v>
      </c>
      <c r="BG8" s="217" t="str">
        <f>VLOOKUP(BG$6,'FIXTURES &amp; UG POLE'!$A$2:$G$70,2,FALSE)</f>
        <v>Contemporary</v>
      </c>
      <c r="BH8" s="217" t="str">
        <f>VLOOKUP(BH$6,'FIXTURES &amp; UG POLE'!$A$2:$G$70,2,FALSE)</f>
        <v>Contemporary</v>
      </c>
      <c r="BI8" s="217" t="str">
        <f>VLOOKUP(BI$6,'FIXTURES &amp; UG POLE'!$A$2:$G$70,2,FALSE)</f>
        <v>Contemporary</v>
      </c>
      <c r="BJ8" s="217" t="str">
        <f>VLOOKUP(BJ$6,'FIXTURES &amp; UG POLE'!$A$2:$G$70,2,FALSE)</f>
        <v>Contemporary</v>
      </c>
      <c r="BK8" s="217" t="str">
        <f>VLOOKUP(BK$6,'FIXTURES &amp; UG POLE'!$A$2:$G$70,2,FALSE)</f>
        <v>Coach</v>
      </c>
      <c r="BL8" s="217" t="str">
        <f>VLOOKUP(BL$6,'FIXTURES &amp; UG POLE'!$A$2:$G$70,2,FALSE)</f>
        <v>Coach</v>
      </c>
      <c r="BM8" s="217" t="str">
        <f>VLOOKUP(BM$6,'FIXTURES &amp; UG POLE'!$A$2:$G$70,2,FALSE)</f>
        <v>Coach</v>
      </c>
      <c r="BN8" s="217" t="str">
        <f>VLOOKUP(BN$6,'FIXTURES &amp; UG POLE'!$A$2:$G$70,2,FALSE)</f>
        <v>Coach</v>
      </c>
      <c r="BO8" s="217" t="str">
        <f>VLOOKUP(BO$6,'FIXTURES &amp; UG POLE'!$A$2:$G$70,2,FALSE)</f>
        <v>Coach</v>
      </c>
      <c r="BP8" s="217" t="str">
        <f>VLOOKUP(BP$6,'FIXTURES &amp; UG POLE'!$A$2:$G$70,2,FALSE)</f>
        <v>Acorn</v>
      </c>
      <c r="BQ8" s="217" t="str">
        <f>VLOOKUP(BQ$6,'FIXTURES &amp; UG POLE'!$A$2:$G$70,2,FALSE)</f>
        <v>Acorn</v>
      </c>
      <c r="BR8" s="217" t="str">
        <f>VLOOKUP(BR$6,'FIXTURES &amp; UG POLE'!$A$2:$G$70,2,FALSE)</f>
        <v>Acorn</v>
      </c>
      <c r="BS8" s="217" t="str">
        <f>VLOOKUP(BS$6,'FIXTURES &amp; UG POLE'!$A$2:$G$70,2,FALSE)</f>
        <v>Acorn (Bronze)</v>
      </c>
      <c r="BT8" s="217" t="str">
        <f>VLOOKUP(BT$6,'FIXTURES &amp; UG POLE'!$A$2:$G$70,2,FALSE)</f>
        <v>Acorn (Bronze)</v>
      </c>
      <c r="BU8" s="217" t="str">
        <f>VLOOKUP(BU$6,'FIXTURES &amp; UG POLE'!$A$2:$G$70,2,FALSE)</f>
        <v>London (On Smooth pole)</v>
      </c>
      <c r="BV8" s="217" t="str">
        <f>VLOOKUP(BV$6,'FIXTURES &amp; UG POLE'!$A$2:$G$70,2,FALSE)</f>
        <v>London (On Smooth pole)</v>
      </c>
      <c r="BW8" s="217" t="str">
        <f>VLOOKUP(BW$6,'FIXTURES &amp; UG POLE'!$A$2:$G$70,2,FALSE)</f>
        <v>Victorian (On Smooth pole)</v>
      </c>
      <c r="BX8" s="217" t="str">
        <f>VLOOKUP(BX$6,'FIXTURES &amp; UG POLE'!$A$2:$G$70,2,FALSE)</f>
        <v>Victorian (On Smooth pole)</v>
      </c>
      <c r="BY8" s="217" t="s">
        <v>373</v>
      </c>
      <c r="BZ8" s="217" t="s">
        <v>16</v>
      </c>
      <c r="CA8" s="217" t="s">
        <v>544</v>
      </c>
      <c r="CB8" s="217" t="s">
        <v>545</v>
      </c>
      <c r="CC8" s="217" t="str">
        <f>VLOOKUP(CC$6,'FIXTURES ONLY'!$A$2:$E$29,2,FALSE)</f>
        <v>Victorian</v>
      </c>
      <c r="CD8" s="217" t="str">
        <f>VLOOKUP(CD$6,'FIXTURES ONLY'!$A$2:$E$29,2,FALSE)</f>
        <v>Victorian</v>
      </c>
      <c r="CE8" s="217" t="str">
        <f>VLOOKUP(CE$6,'FIXTURES ONLY'!$A$2:$E$29,2,FALSE)</f>
        <v>London</v>
      </c>
      <c r="CF8" s="217" t="str">
        <f>VLOOKUP(CF$6,'FIXTURES ONLY'!$A$2:$E$29,2,FALSE)</f>
        <v>London</v>
      </c>
      <c r="CG8" s="217" t="s">
        <v>374</v>
      </c>
      <c r="CH8" s="217" t="s">
        <v>375</v>
      </c>
      <c r="CI8" s="244" t="s">
        <v>376</v>
      </c>
      <c r="CJ8" s="201" t="s">
        <v>377</v>
      </c>
      <c r="CK8" s="201" t="s">
        <v>377</v>
      </c>
      <c r="CL8" s="124"/>
      <c r="CM8" s="299" t="s">
        <v>300</v>
      </c>
      <c r="CN8" s="299" t="s">
        <v>12</v>
      </c>
      <c r="CO8" s="299" t="s">
        <v>12</v>
      </c>
      <c r="CP8" s="299" t="s">
        <v>12</v>
      </c>
      <c r="CQ8" s="299" t="s">
        <v>12</v>
      </c>
      <c r="CR8" s="299" t="s">
        <v>12</v>
      </c>
      <c r="CS8" s="299" t="s">
        <v>12</v>
      </c>
      <c r="CT8" s="299" t="s">
        <v>301</v>
      </c>
      <c r="CU8" s="125"/>
      <c r="CV8" s="125"/>
      <c r="CW8" s="126"/>
      <c r="CX8" s="96"/>
      <c r="CY8" s="96"/>
      <c r="DB8" s="101"/>
      <c r="DC8" s="95"/>
      <c r="DD8" s="102"/>
      <c r="DE8" s="102"/>
      <c r="DF8" s="102"/>
      <c r="DG8" s="113"/>
      <c r="DH8" s="113"/>
      <c r="DI8" s="113"/>
      <c r="DJ8" s="95"/>
      <c r="DK8" s="95"/>
      <c r="DL8" s="95"/>
      <c r="DM8" s="107"/>
      <c r="DN8" s="97"/>
    </row>
    <row r="9" spans="1:121" ht="15.75" customHeight="1" x14ac:dyDescent="0.25">
      <c r="A9" s="174"/>
      <c r="B9" s="285" t="s">
        <v>323</v>
      </c>
      <c r="C9" s="174">
        <v>471</v>
      </c>
      <c r="D9" s="174">
        <v>471</v>
      </c>
      <c r="E9" s="174">
        <v>294</v>
      </c>
      <c r="F9" s="174">
        <v>294</v>
      </c>
      <c r="G9" s="174">
        <v>181</v>
      </c>
      <c r="H9" s="174">
        <v>181</v>
      </c>
      <c r="I9" s="174">
        <v>471</v>
      </c>
      <c r="J9" s="174">
        <v>294</v>
      </c>
      <c r="K9" s="174">
        <v>181</v>
      </c>
      <c r="L9" s="174" t="s">
        <v>291</v>
      </c>
      <c r="M9" s="174">
        <v>117</v>
      </c>
      <c r="N9" s="174">
        <v>60</v>
      </c>
      <c r="O9" s="174">
        <v>117</v>
      </c>
      <c r="P9" s="174">
        <v>83</v>
      </c>
      <c r="Q9" s="174">
        <v>117</v>
      </c>
      <c r="R9" s="174">
        <v>83</v>
      </c>
      <c r="S9" s="174">
        <v>181</v>
      </c>
      <c r="T9" s="174">
        <v>117</v>
      </c>
      <c r="U9" s="174">
        <v>83</v>
      </c>
      <c r="V9" s="174">
        <v>181</v>
      </c>
      <c r="W9" s="174">
        <v>117</v>
      </c>
      <c r="X9" s="174">
        <v>83</v>
      </c>
      <c r="Y9" s="174">
        <v>117</v>
      </c>
      <c r="Z9" s="174">
        <v>471</v>
      </c>
      <c r="AA9" s="174">
        <v>181</v>
      </c>
      <c r="AB9" s="174">
        <v>471</v>
      </c>
      <c r="AC9" s="174">
        <v>294</v>
      </c>
      <c r="AD9" s="174">
        <v>181</v>
      </c>
      <c r="AE9" s="174">
        <v>150</v>
      </c>
      <c r="AF9" s="174">
        <v>350</v>
      </c>
      <c r="AG9" s="174">
        <v>1080</v>
      </c>
      <c r="AH9" s="174">
        <v>150</v>
      </c>
      <c r="AI9" s="174">
        <v>350</v>
      </c>
      <c r="AJ9" s="174">
        <v>1080</v>
      </c>
      <c r="AK9" s="174">
        <v>150</v>
      </c>
      <c r="AL9" s="174">
        <v>350</v>
      </c>
      <c r="AM9" s="174">
        <v>1080</v>
      </c>
      <c r="AN9" s="174">
        <v>100</v>
      </c>
      <c r="AO9" s="174">
        <v>210</v>
      </c>
      <c r="AP9" s="174">
        <v>210</v>
      </c>
      <c r="AQ9" s="174">
        <v>298</v>
      </c>
      <c r="AR9" s="174">
        <v>462</v>
      </c>
      <c r="AS9" s="174">
        <v>1180</v>
      </c>
      <c r="AT9" s="174">
        <v>462</v>
      </c>
      <c r="AU9" s="174">
        <v>1180</v>
      </c>
      <c r="AV9" s="174">
        <v>1000</v>
      </c>
      <c r="AW9" s="174">
        <v>150</v>
      </c>
      <c r="AX9" s="174">
        <v>350</v>
      </c>
      <c r="AY9" s="174">
        <v>350</v>
      </c>
      <c r="AZ9" s="174">
        <v>1080</v>
      </c>
      <c r="BA9" s="174">
        <v>181</v>
      </c>
      <c r="BB9" s="174">
        <v>294</v>
      </c>
      <c r="BC9" s="174">
        <v>471</v>
      </c>
      <c r="BD9" s="174">
        <v>210</v>
      </c>
      <c r="BE9" s="174">
        <v>298</v>
      </c>
      <c r="BF9" s="174">
        <v>462</v>
      </c>
      <c r="BG9" s="174">
        <v>181</v>
      </c>
      <c r="BH9" s="174">
        <v>294</v>
      </c>
      <c r="BI9" s="174">
        <v>471</v>
      </c>
      <c r="BJ9" s="174">
        <v>1000</v>
      </c>
      <c r="BK9" s="174">
        <v>83</v>
      </c>
      <c r="BL9" s="174">
        <v>117</v>
      </c>
      <c r="BM9" s="174">
        <v>181</v>
      </c>
      <c r="BN9" s="174">
        <v>100</v>
      </c>
      <c r="BO9" s="174">
        <v>210</v>
      </c>
      <c r="BP9" s="174">
        <v>83</v>
      </c>
      <c r="BQ9" s="174">
        <v>117</v>
      </c>
      <c r="BR9" s="174">
        <v>181</v>
      </c>
      <c r="BS9" s="174">
        <v>117</v>
      </c>
      <c r="BT9" s="174">
        <v>180</v>
      </c>
      <c r="BU9" s="174">
        <v>83</v>
      </c>
      <c r="BV9" s="174">
        <v>117</v>
      </c>
      <c r="BW9" s="174">
        <v>83</v>
      </c>
      <c r="BX9" s="174">
        <v>117</v>
      </c>
      <c r="BY9" s="174" t="s">
        <v>291</v>
      </c>
      <c r="BZ9" s="174" t="s">
        <v>291</v>
      </c>
      <c r="CA9" s="174" t="s">
        <v>291</v>
      </c>
      <c r="CB9" s="174" t="s">
        <v>291</v>
      </c>
      <c r="CC9" s="174">
        <v>83</v>
      </c>
      <c r="CD9" s="174">
        <v>117</v>
      </c>
      <c r="CE9" s="174">
        <v>83</v>
      </c>
      <c r="CF9" s="174">
        <v>117</v>
      </c>
      <c r="CG9" s="174" t="s">
        <v>291</v>
      </c>
      <c r="CH9" s="174" t="s">
        <v>291</v>
      </c>
      <c r="CI9" s="244">
        <v>462</v>
      </c>
      <c r="CJ9" s="216">
        <v>102</v>
      </c>
      <c r="CK9" s="216">
        <v>447</v>
      </c>
      <c r="CL9" s="139" t="s">
        <v>323</v>
      </c>
      <c r="CM9" s="174" t="s">
        <v>302</v>
      </c>
      <c r="CN9" s="174" t="s">
        <v>303</v>
      </c>
      <c r="CO9" s="174" t="s">
        <v>304</v>
      </c>
      <c r="CP9" s="306" t="s">
        <v>305</v>
      </c>
      <c r="CQ9" s="174" t="s">
        <v>303</v>
      </c>
      <c r="CR9" s="174" t="s">
        <v>304</v>
      </c>
      <c r="CS9" s="306" t="s">
        <v>305</v>
      </c>
      <c r="CT9" s="174" t="s">
        <v>306</v>
      </c>
      <c r="CU9" s="297"/>
      <c r="CV9" s="297"/>
      <c r="CW9" s="128"/>
      <c r="CX9" s="95"/>
      <c r="CY9" s="102"/>
      <c r="CZ9" s="102"/>
      <c r="DA9" s="102"/>
      <c r="DB9" s="113"/>
      <c r="DC9" s="113"/>
      <c r="DD9" s="113"/>
      <c r="DE9" s="95"/>
      <c r="DF9" s="95"/>
      <c r="DG9" s="95"/>
      <c r="DH9" s="107"/>
      <c r="DI9" s="97"/>
    </row>
    <row r="10" spans="1:121" ht="15.75" customHeight="1" x14ac:dyDescent="0.25">
      <c r="A10" s="174"/>
      <c r="B10" s="174"/>
      <c r="C10" s="294">
        <v>50000</v>
      </c>
      <c r="D10" s="294">
        <v>50000</v>
      </c>
      <c r="E10" s="294">
        <v>28500</v>
      </c>
      <c r="F10" s="294">
        <v>28500</v>
      </c>
      <c r="G10" s="294">
        <v>16000</v>
      </c>
      <c r="H10" s="294">
        <v>16000</v>
      </c>
      <c r="I10" s="294">
        <v>50000</v>
      </c>
      <c r="J10" s="294">
        <v>28500</v>
      </c>
      <c r="K10" s="294">
        <v>16000</v>
      </c>
      <c r="L10" s="294" t="s">
        <v>291</v>
      </c>
      <c r="M10" s="294">
        <v>9500</v>
      </c>
      <c r="N10" s="294">
        <v>4000</v>
      </c>
      <c r="O10" s="294">
        <v>9500</v>
      </c>
      <c r="P10" s="294">
        <v>5800</v>
      </c>
      <c r="Q10" s="294">
        <v>9500</v>
      </c>
      <c r="R10" s="294">
        <v>5800</v>
      </c>
      <c r="S10" s="294">
        <v>16000</v>
      </c>
      <c r="T10" s="294">
        <v>9500</v>
      </c>
      <c r="U10" s="294">
        <v>5800</v>
      </c>
      <c r="V10" s="294">
        <v>16000</v>
      </c>
      <c r="W10" s="294">
        <v>9500</v>
      </c>
      <c r="X10" s="294">
        <v>5800</v>
      </c>
      <c r="Y10" s="294">
        <v>9500</v>
      </c>
      <c r="Z10" s="294">
        <v>50000</v>
      </c>
      <c r="AA10" s="294">
        <v>16000</v>
      </c>
      <c r="AB10" s="294">
        <v>50000</v>
      </c>
      <c r="AC10" s="294">
        <v>28500</v>
      </c>
      <c r="AD10" s="294">
        <v>16000</v>
      </c>
      <c r="AE10" s="294">
        <v>12000</v>
      </c>
      <c r="AF10" s="294">
        <v>32000</v>
      </c>
      <c r="AG10" s="294">
        <v>107800</v>
      </c>
      <c r="AH10" s="294">
        <v>12000</v>
      </c>
      <c r="AI10" s="294">
        <v>32000</v>
      </c>
      <c r="AJ10" s="294">
        <v>107800</v>
      </c>
      <c r="AK10" s="294">
        <v>12000</v>
      </c>
      <c r="AL10" s="294">
        <v>32000</v>
      </c>
      <c r="AM10" s="294">
        <v>107800</v>
      </c>
      <c r="AN10" s="294">
        <v>4000</v>
      </c>
      <c r="AO10" s="294">
        <v>8000</v>
      </c>
      <c r="AP10" s="294">
        <v>8000</v>
      </c>
      <c r="AQ10" s="294">
        <v>13000</v>
      </c>
      <c r="AR10" s="294">
        <v>25000</v>
      </c>
      <c r="AS10" s="294">
        <v>60000</v>
      </c>
      <c r="AT10" s="294">
        <v>25000</v>
      </c>
      <c r="AU10" s="294">
        <v>60000</v>
      </c>
      <c r="AV10" s="294">
        <v>120000</v>
      </c>
      <c r="AW10" s="294">
        <v>12000</v>
      </c>
      <c r="AX10" s="294">
        <v>32000</v>
      </c>
      <c r="AY10" s="294">
        <v>32000</v>
      </c>
      <c r="AZ10" s="294">
        <v>107800</v>
      </c>
      <c r="BA10" s="294">
        <v>16000</v>
      </c>
      <c r="BB10" s="294">
        <v>28500</v>
      </c>
      <c r="BC10" s="294">
        <v>50000</v>
      </c>
      <c r="BD10" s="294">
        <v>8000</v>
      </c>
      <c r="BE10" s="294">
        <v>13000</v>
      </c>
      <c r="BF10" s="294">
        <v>25000</v>
      </c>
      <c r="BG10" s="294">
        <v>16000</v>
      </c>
      <c r="BH10" s="294">
        <v>28500</v>
      </c>
      <c r="BI10" s="294">
        <v>50000</v>
      </c>
      <c r="BJ10" s="294">
        <v>120000</v>
      </c>
      <c r="BK10" s="294">
        <v>5800</v>
      </c>
      <c r="BL10" s="294">
        <v>9500</v>
      </c>
      <c r="BM10" s="294">
        <v>16000</v>
      </c>
      <c r="BN10" s="294">
        <v>4000</v>
      </c>
      <c r="BO10" s="294">
        <v>8000</v>
      </c>
      <c r="BP10" s="294">
        <v>5800</v>
      </c>
      <c r="BQ10" s="294">
        <v>9500</v>
      </c>
      <c r="BR10" s="294">
        <v>16000</v>
      </c>
      <c r="BS10" s="294">
        <v>9500</v>
      </c>
      <c r="BT10" s="294">
        <v>16000</v>
      </c>
      <c r="BU10" s="294">
        <v>5800</v>
      </c>
      <c r="BV10" s="294">
        <v>9500</v>
      </c>
      <c r="BW10" s="294">
        <v>5800</v>
      </c>
      <c r="BX10" s="294">
        <v>9500</v>
      </c>
      <c r="BY10" s="294" t="s">
        <v>291</v>
      </c>
      <c r="BZ10" s="294" t="s">
        <v>291</v>
      </c>
      <c r="CA10" s="294" t="s">
        <v>291</v>
      </c>
      <c r="CB10" s="294" t="s">
        <v>291</v>
      </c>
      <c r="CC10" s="294">
        <v>5800</v>
      </c>
      <c r="CD10" s="294">
        <v>9500</v>
      </c>
      <c r="CE10" s="294">
        <v>5800</v>
      </c>
      <c r="CF10" s="294">
        <v>9500</v>
      </c>
      <c r="CG10" s="294" t="s">
        <v>291</v>
      </c>
      <c r="CH10" s="294" t="s">
        <v>291</v>
      </c>
      <c r="CI10" s="245">
        <v>25000</v>
      </c>
      <c r="CJ10" s="218">
        <v>1500</v>
      </c>
      <c r="CK10" s="218">
        <v>6000</v>
      </c>
      <c r="CL10" s="124"/>
      <c r="CM10" s="175" t="s">
        <v>307</v>
      </c>
      <c r="CN10" s="175" t="s">
        <v>308</v>
      </c>
      <c r="CO10" s="175" t="s">
        <v>309</v>
      </c>
      <c r="CP10" s="175" t="s">
        <v>310</v>
      </c>
      <c r="CQ10" s="175" t="s">
        <v>308</v>
      </c>
      <c r="CR10" s="175" t="s">
        <v>309</v>
      </c>
      <c r="CS10" s="175" t="s">
        <v>310</v>
      </c>
      <c r="CT10" s="175" t="s">
        <v>311</v>
      </c>
      <c r="CU10" s="130"/>
      <c r="CV10" s="130"/>
      <c r="CW10" s="128"/>
      <c r="CX10" s="131"/>
      <c r="CY10" s="95"/>
      <c r="CZ10" s="102"/>
      <c r="DA10" s="102"/>
      <c r="DB10" s="103"/>
      <c r="DC10" s="132"/>
      <c r="DD10" s="114"/>
      <c r="DE10" s="114"/>
      <c r="DF10" s="95"/>
      <c r="DG10" s="95"/>
      <c r="DH10" s="95"/>
      <c r="DI10" s="107"/>
      <c r="DJ10" s="97"/>
    </row>
    <row r="11" spans="1:121" ht="15.75" customHeight="1" x14ac:dyDescent="0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204"/>
      <c r="AC11" s="204"/>
      <c r="AD11" s="204"/>
      <c r="AE11" s="204"/>
      <c r="AF11" s="204"/>
      <c r="AG11" s="204"/>
      <c r="AH11" s="204"/>
      <c r="AI11" s="204"/>
      <c r="AJ11" s="204"/>
      <c r="AK11" s="174"/>
      <c r="AL11" s="174"/>
      <c r="AM11" s="174"/>
      <c r="AN11" s="204"/>
      <c r="AO11" s="174"/>
      <c r="AP11" s="174"/>
      <c r="AQ11" s="174"/>
      <c r="AR11" s="174"/>
      <c r="AS11" s="213"/>
      <c r="AT11" s="217"/>
      <c r="AU11" s="217"/>
      <c r="AV11" s="217"/>
      <c r="AW11" s="217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23"/>
      <c r="CC11" s="174"/>
      <c r="CD11" s="174"/>
      <c r="CE11" s="174"/>
      <c r="CF11" s="174"/>
      <c r="CG11" s="174"/>
      <c r="CH11" s="174"/>
      <c r="CI11" s="246"/>
      <c r="CJ11" s="174"/>
      <c r="CK11" s="174"/>
      <c r="CL11" s="124"/>
      <c r="CM11" s="174">
        <v>493</v>
      </c>
      <c r="CN11" s="174">
        <v>490</v>
      </c>
      <c r="CO11" s="174">
        <v>491</v>
      </c>
      <c r="CP11" s="174">
        <v>492</v>
      </c>
      <c r="CQ11" s="174">
        <v>496</v>
      </c>
      <c r="CR11" s="174">
        <v>497</v>
      </c>
      <c r="CS11" s="174">
        <v>498</v>
      </c>
      <c r="CT11" s="174">
        <v>499</v>
      </c>
      <c r="CU11" s="95"/>
      <c r="CV11" s="95"/>
      <c r="CX11" s="131"/>
      <c r="CY11" s="109"/>
      <c r="CZ11" s="110"/>
      <c r="DA11" s="111"/>
      <c r="DB11" s="103"/>
      <c r="DC11" s="133"/>
      <c r="DD11" s="134"/>
      <c r="DE11" s="114"/>
      <c r="DF11" s="95"/>
      <c r="DG11" s="95"/>
      <c r="DH11" s="95"/>
      <c r="DI11" s="107"/>
      <c r="DJ11" s="97"/>
    </row>
    <row r="12" spans="1:121" ht="34.15" customHeight="1" x14ac:dyDescent="0.2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205"/>
      <c r="AC12" s="205"/>
      <c r="AD12" s="205"/>
      <c r="AE12" s="205"/>
      <c r="AF12" s="205"/>
      <c r="AG12" s="205"/>
      <c r="AH12" s="205"/>
      <c r="AI12" s="205"/>
      <c r="AJ12" s="205"/>
      <c r="AK12" s="219"/>
      <c r="AL12" s="219"/>
      <c r="AM12" s="219"/>
      <c r="AN12" s="205"/>
      <c r="AO12" s="175"/>
      <c r="AP12" s="175"/>
      <c r="AQ12" s="175"/>
      <c r="AR12" s="175"/>
      <c r="AS12" s="214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24"/>
      <c r="CC12" s="175"/>
      <c r="CD12" s="175"/>
      <c r="CE12" s="175"/>
      <c r="CF12" s="175"/>
      <c r="CG12" s="175"/>
      <c r="CH12" s="175"/>
      <c r="CI12" s="247"/>
      <c r="CJ12" s="175"/>
      <c r="CK12" s="175"/>
      <c r="CL12" s="126"/>
      <c r="CM12" s="300" t="s">
        <v>312</v>
      </c>
      <c r="CN12" s="300" t="s">
        <v>312</v>
      </c>
      <c r="CO12" s="300" t="s">
        <v>312</v>
      </c>
      <c r="CP12" s="300" t="s">
        <v>312</v>
      </c>
      <c r="CQ12" s="300" t="s">
        <v>313</v>
      </c>
      <c r="CR12" s="300" t="s">
        <v>313</v>
      </c>
      <c r="CS12" s="300" t="s">
        <v>313</v>
      </c>
      <c r="CT12" s="300" t="s">
        <v>314</v>
      </c>
      <c r="CU12" s="107"/>
      <c r="CV12" s="128" t="s">
        <v>315</v>
      </c>
      <c r="CW12" s="128" t="s">
        <v>316</v>
      </c>
      <c r="CX12" s="128" t="s">
        <v>317</v>
      </c>
      <c r="CY12" s="109"/>
      <c r="CZ12" s="135"/>
      <c r="DA12" s="111"/>
      <c r="DB12" s="103"/>
      <c r="DC12" s="133"/>
      <c r="DD12" s="134"/>
      <c r="DE12" s="114"/>
      <c r="DF12" s="95"/>
      <c r="DG12" s="95"/>
      <c r="DH12" s="95"/>
      <c r="DI12" s="107"/>
      <c r="DJ12" s="97"/>
    </row>
    <row r="13" spans="1:121" ht="15.75" customHeight="1" x14ac:dyDescent="0.2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7"/>
      <c r="N13" s="197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205"/>
      <c r="AC13" s="205"/>
      <c r="AD13" s="205"/>
      <c r="AE13" s="205"/>
      <c r="AF13" s="205"/>
      <c r="AG13" s="205"/>
      <c r="AH13" s="205"/>
      <c r="AI13" s="205"/>
      <c r="AJ13" s="205"/>
      <c r="AK13" s="219"/>
      <c r="AL13" s="219"/>
      <c r="AM13" s="219"/>
      <c r="AN13" s="205"/>
      <c r="AO13" s="175"/>
      <c r="AP13" s="175"/>
      <c r="AQ13" s="175"/>
      <c r="AR13" s="175"/>
      <c r="AS13" s="214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24"/>
      <c r="CC13" s="175"/>
      <c r="CD13" s="175"/>
      <c r="CE13" s="175"/>
      <c r="CF13" s="175"/>
      <c r="CG13" s="175"/>
      <c r="CH13" s="175"/>
      <c r="CI13" s="247"/>
      <c r="CJ13" s="175"/>
      <c r="CK13" s="175"/>
      <c r="CL13" s="126"/>
      <c r="CM13" s="175" t="s">
        <v>318</v>
      </c>
      <c r="CN13" s="192"/>
      <c r="CO13" s="192"/>
      <c r="CP13" s="192"/>
      <c r="CQ13" s="192"/>
      <c r="CR13" s="192"/>
      <c r="CS13" s="192"/>
      <c r="CT13" s="192"/>
      <c r="CU13" s="107"/>
      <c r="CV13" s="107"/>
      <c r="CX13" s="136"/>
      <c r="CY13" s="95"/>
      <c r="CZ13" s="102"/>
      <c r="DA13" s="102"/>
      <c r="DB13" s="102"/>
      <c r="DC13" s="137"/>
      <c r="DD13" s="137"/>
      <c r="DE13" s="138"/>
      <c r="DF13" s="95"/>
      <c r="DG13" s="95"/>
      <c r="DH13" s="95"/>
      <c r="DI13" s="107"/>
      <c r="DJ13" s="97"/>
    </row>
    <row r="14" spans="1:121" ht="15.75" customHeight="1" x14ac:dyDescent="0.2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7"/>
      <c r="N14" s="197"/>
      <c r="O14" s="196"/>
      <c r="P14" s="196"/>
      <c r="Q14" s="192"/>
      <c r="R14" s="192"/>
      <c r="S14" s="195"/>
      <c r="T14" s="195"/>
      <c r="U14" s="195"/>
      <c r="V14" s="192"/>
      <c r="W14" s="192"/>
      <c r="X14" s="192"/>
      <c r="Y14" s="192"/>
      <c r="Z14" s="192"/>
      <c r="AA14" s="192"/>
      <c r="AB14" s="205"/>
      <c r="AC14" s="205"/>
      <c r="AD14" s="205"/>
      <c r="AE14" s="205"/>
      <c r="AF14" s="205"/>
      <c r="AG14" s="205"/>
      <c r="AH14" s="205"/>
      <c r="AI14" s="205"/>
      <c r="AJ14" s="205"/>
      <c r="AK14" s="219"/>
      <c r="AL14" s="219"/>
      <c r="AM14" s="219"/>
      <c r="AN14" s="205"/>
      <c r="AO14" s="175"/>
      <c r="AP14" s="175"/>
      <c r="AQ14" s="175"/>
      <c r="AR14" s="175"/>
      <c r="AS14" s="214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24"/>
      <c r="CC14" s="175"/>
      <c r="CD14" s="175"/>
      <c r="CE14" s="175"/>
      <c r="CF14" s="175"/>
      <c r="CG14" s="175"/>
      <c r="CH14" s="175"/>
      <c r="CI14" s="247"/>
      <c r="CJ14" s="175"/>
      <c r="CK14" s="175"/>
      <c r="CL14" s="126"/>
      <c r="CM14" s="301"/>
      <c r="CN14" s="304"/>
      <c r="CO14" s="304"/>
      <c r="CP14" s="304"/>
      <c r="CQ14" s="304"/>
      <c r="CR14" s="304"/>
      <c r="CS14" s="304"/>
      <c r="CT14" s="192"/>
      <c r="CU14" s="107"/>
      <c r="CV14" s="107"/>
      <c r="CX14" s="136"/>
      <c r="CY14" s="95"/>
      <c r="CZ14" s="102"/>
      <c r="DA14" s="102"/>
      <c r="DB14" s="102"/>
      <c r="DC14" s="113"/>
      <c r="DD14" s="113"/>
      <c r="DE14" s="138"/>
      <c r="DF14" s="95"/>
      <c r="DG14" s="95"/>
      <c r="DH14" s="95"/>
      <c r="DI14" s="107"/>
      <c r="DJ14" s="97"/>
    </row>
    <row r="15" spans="1:121" ht="27.6" customHeight="1" x14ac:dyDescent="0.25">
      <c r="A15" s="281" t="s">
        <v>319</v>
      </c>
      <c r="B15" s="281"/>
      <c r="C15" s="177">
        <f>VLOOKUP(C$6,'FIXTURES &amp; UG POLE'!$A$2:$G$70,5,FALSE)</f>
        <v>3236.8283000000001</v>
      </c>
      <c r="D15" s="206">
        <f>VLOOKUP(D$6,'FIXTURES ONLY'!$A$2:$E$25,5,FALSE)</f>
        <v>749.89380000000017</v>
      </c>
      <c r="E15" s="177">
        <f>VLOOKUP(E$6,'FIXTURES &amp; UG POLE'!$A$2:$G$70,5,FALSE)</f>
        <v>3236.3873000000003</v>
      </c>
      <c r="F15" s="206">
        <f>VLOOKUP(F$6,'FIXTURES ONLY'!$A$2:$E$25,5,FALSE)</f>
        <v>749.45280000000014</v>
      </c>
      <c r="G15" s="177">
        <f>VLOOKUP(G$6,'FIXTURES &amp; UG POLE'!$A$2:$G$70,5,FALSE)</f>
        <v>3181.2245000000003</v>
      </c>
      <c r="H15" s="206">
        <f>VLOOKUP(H$6,'FIXTURES ONLY'!$A$2:$E$25,5,FALSE)</f>
        <v>694.29000000000008</v>
      </c>
      <c r="I15" s="177">
        <f>VLOOKUP(I$6,'FIXTURES &amp; UG POLE'!$A$2:$G$70,5,FALSE)</f>
        <v>4105.9382000000005</v>
      </c>
      <c r="J15" s="177">
        <f>VLOOKUP(J$6,'FIXTURES &amp; UG POLE'!$A$2:$G$70,5,FALSE)</f>
        <v>4048.8728000000001</v>
      </c>
      <c r="K15" s="177">
        <f>VLOOKUP(K$6,'FIXTURES &amp; UG POLE'!$A$2:$G$70,5,FALSE)</f>
        <v>4015.0922</v>
      </c>
      <c r="L15" s="176">
        <f>+AVERAGE(BASES!G12,BASES!G24)</f>
        <v>589.96839999999997</v>
      </c>
      <c r="M15" s="177">
        <f>VLOOKUP(M$6,'FIXTURES &amp; UG POLE'!$A$2:$G$70,5,FALSE)</f>
        <v>2077.2101000000002</v>
      </c>
      <c r="N15" s="177">
        <f>VLOOKUP(N$6,'FIXTURES &amp; UG POLE'!$A$2:$G$70,5,FALSE)</f>
        <v>2055.2861000000003</v>
      </c>
      <c r="O15" s="177">
        <f>VLOOKUP(O$6,'FIXTURES &amp; UG POLE'!$A$2:$G$70,5,FALSE)</f>
        <v>3206.1701000000003</v>
      </c>
      <c r="P15" s="177">
        <f>VLOOKUP(P$6,'FIXTURES &amp; UG POLE'!$A$2:$G$70,5,FALSE)</f>
        <v>3232.8568999999998</v>
      </c>
      <c r="Q15" s="177">
        <f>VLOOKUP(Q$6,'FIXTURES &amp; UG POLE'!$A$2:$G$70,5,FALSE)</f>
        <v>3159.1595000000002</v>
      </c>
      <c r="R15" s="177">
        <f>VLOOKUP(R$6,'FIXTURES &amp; UG POLE'!$A$2:$G$70,5,FALSE)</f>
        <v>3266.8769000000002</v>
      </c>
      <c r="S15" s="177">
        <f>VLOOKUP(S$6,'FIXTURES &amp; UG POLE'!$A$2:$G$70,5,FALSE)</f>
        <v>2034.2693000000002</v>
      </c>
      <c r="T15" s="177">
        <f>VLOOKUP(T$6,'FIXTURES &amp; UG POLE'!$A$2:$G$70,5,FALSE)</f>
        <v>2023.5971000000002</v>
      </c>
      <c r="U15" s="177">
        <f>VLOOKUP(U$6,'FIXTURES &amp; UG POLE'!$A$2:$G$70,5,FALSE)</f>
        <v>2085.3497000000002</v>
      </c>
      <c r="V15" s="177">
        <f>VLOOKUP(V$6,'FIXTURES &amp; UG POLE'!$A$2:$G$70,5,FALSE)</f>
        <v>1882.3385000000001</v>
      </c>
      <c r="W15" s="177">
        <f>VLOOKUP(W$6,'FIXTURES &amp; UG POLE'!$A$2:$G$70,5,FALSE)</f>
        <v>1872.7121000000002</v>
      </c>
      <c r="X15" s="177">
        <f>VLOOKUP(X$6,'FIXTURES &amp; UG POLE'!$A$2:$G$70,5,FALSE)</f>
        <v>1876.7063000000001</v>
      </c>
      <c r="Y15" s="206">
        <f>VLOOKUP(Y$6,'FIXTURES ONLY'!$A$2:$E$25,5,FALSE)</f>
        <v>473.72300000000001</v>
      </c>
      <c r="Z15" s="206">
        <f>VLOOKUP(Z$6,'FIXTURES ONLY'!$A$2:$E$25,5,FALSE)</f>
        <v>612.20959999999991</v>
      </c>
      <c r="AA15" s="206">
        <f>VLOOKUP(AA$6,'FIXTURES ONLY'!$A$2:$E$25,5,FALSE)</f>
        <v>564.92179999999996</v>
      </c>
      <c r="AB15" s="206">
        <f>VLOOKUP(AB$6,'FIXTURES ONLY'!$A$2:$E$25,5,FALSE)</f>
        <v>615.59899999999993</v>
      </c>
      <c r="AC15" s="206">
        <f>VLOOKUP(AC$6,'FIXTURES ONLY'!$A$2:$E$25,5,FALSE)</f>
        <v>558.53359999999998</v>
      </c>
      <c r="AD15" s="206">
        <f>VLOOKUP(AD$6,'FIXTURES ONLY'!$A$2:$E$25,5,FALSE)</f>
        <v>524.75299999999993</v>
      </c>
      <c r="AE15" s="206">
        <f>VLOOKUP(AE$6,'FIXTURES ONLY'!$A$2:$E$25,5,FALSE)</f>
        <v>700.77500000000009</v>
      </c>
      <c r="AF15" s="206">
        <f>VLOOKUP(AF$6,'FIXTURES ONLY'!$A$2:$E$25,5,FALSE)</f>
        <v>683.31139999999994</v>
      </c>
      <c r="AG15" s="206">
        <f>VLOOKUP(AG$6,'FIXTURES ONLY'!$A$2:$E$25,5,FALSE)</f>
        <v>775.37959999999998</v>
      </c>
      <c r="AH15" s="206">
        <f>VLOOKUP(AH$6,'FIXTURES ONLY'!$A$2:$E$25,5,FALSE)</f>
        <v>835.56120000000021</v>
      </c>
      <c r="AI15" s="206">
        <f>VLOOKUP(AI$6,'FIXTURES ONLY'!$A$2:$E$25,5,FALSE)</f>
        <v>746.29020000000014</v>
      </c>
      <c r="AJ15" s="206">
        <f>VLOOKUP(AJ$6,'FIXTURES ONLY'!$A$2:$E$25,5,FALSE)</f>
        <v>1194.6233999999999</v>
      </c>
      <c r="AK15" s="177">
        <f>VLOOKUP(AK$6,'FIXTURES &amp; UG POLE'!$A$2:$G$70,5,FALSE)</f>
        <v>3322.4957000000004</v>
      </c>
      <c r="AL15" s="177">
        <f>VLOOKUP(AL$6,'FIXTURES &amp; UG POLE'!$A$2:$G$70,5,FALSE)</f>
        <v>3203.9423000000006</v>
      </c>
      <c r="AM15" s="177">
        <f>VLOOKUP(AM$6,'FIXTURES &amp; UG POLE'!$A$2:$G$70,5,FALSE)</f>
        <v>3681.5579000000002</v>
      </c>
      <c r="AN15" s="206">
        <f>VLOOKUP(AN$6,'FIXTURES ONLY'!$A$2:$E$25,5,FALSE)</f>
        <v>544.71140000000003</v>
      </c>
      <c r="AO15" s="176">
        <f>'FIXTURES ONLY'!E4</f>
        <v>462.73580000000004</v>
      </c>
      <c r="AP15" s="176">
        <f>'FIXTURES ONLY'!E8</f>
        <v>492.5222</v>
      </c>
      <c r="AQ15" s="176">
        <f>VLOOKUP(AQ$6,'FIXTURES ONLY'!$A$2:$E$25,5,FALSE)</f>
        <v>545.80760000000009</v>
      </c>
      <c r="AR15" s="176">
        <f>VLOOKUP(AR$6,'FIXTURES ONLY'!$A$2:$E$25,5,FALSE)</f>
        <v>548.65519999999992</v>
      </c>
      <c r="AS15" s="215" t="s">
        <v>291</v>
      </c>
      <c r="AT15" s="177">
        <f>VLOOKUP(AT$6,'FIXTURES ONLY'!$A$2:$E$25,5,FALSE)</f>
        <v>555.20719999999994</v>
      </c>
      <c r="AU15" s="177">
        <f>VLOOKUP(AU$6,'FIXTURES ONLY'!$A$2:$E$25,5,FALSE)</f>
        <v>705.37400000000002</v>
      </c>
      <c r="AV15" s="177">
        <f>VLOOKUP(AV$6,'FIXTURES ONLY'!$A$2:$E$25,5,FALSE)</f>
        <v>1253.8308</v>
      </c>
      <c r="AW15" s="177">
        <f>VLOOKUP(AW$6,'FIXTURES &amp; UG POLE'!$A$2:$G$70,5,FALSE)</f>
        <v>700.77500000000009</v>
      </c>
      <c r="AX15" s="177">
        <f>VLOOKUP(AX$6,'FIXTURES &amp; UG POLE'!$A$2:$G$70,5,FALSE)</f>
        <v>683.31139999999994</v>
      </c>
      <c r="AY15" s="177">
        <f>VLOOKUP(AY$6,'FIXTURES &amp; UG POLE'!$A$2:$G$70,5,FALSE)</f>
        <v>683.31139999999994</v>
      </c>
      <c r="AZ15" s="177">
        <f>VLOOKUP(AZ$6,'FIXTURES &amp; UG POLE'!$A$2:$G$70,5,FALSE)</f>
        <v>775.37959999999998</v>
      </c>
      <c r="BA15" s="177">
        <f>VLOOKUP(BA$6,'FIXTURES &amp; UG POLE'!$A$2:$G$70,5,FALSE)</f>
        <v>4015.0922</v>
      </c>
      <c r="BB15" s="177">
        <f>VLOOKUP(BB$6,'FIXTURES &amp; UG POLE'!$A$2:$G$70,5,FALSE)</f>
        <v>4048.8728000000001</v>
      </c>
      <c r="BC15" s="177">
        <f>VLOOKUP(BC$6,'FIXTURES &amp; UG POLE'!$A$2:$G$70,5,FALSE)</f>
        <v>4105.9382000000005</v>
      </c>
      <c r="BD15" s="177">
        <f>VLOOKUP(BD$6,'FIXTURES &amp; UG POLE'!$A$2:$G$70,5,FALSE)</f>
        <v>3982.8614000000002</v>
      </c>
      <c r="BE15" s="177">
        <f>VLOOKUP(BE$6,'FIXTURES &amp; UG POLE'!$A$2:$G$70,5,FALSE)</f>
        <v>4036.1468000000004</v>
      </c>
      <c r="BF15" s="177">
        <f>VLOOKUP(BF$6,'FIXTURES &amp; UG POLE'!$A$2:$G$70,5,FALSE)</f>
        <v>4038.9944</v>
      </c>
      <c r="BG15" s="177">
        <f>VLOOKUP(BG$6,'FIXTURES &amp; UG POLE'!$A$2:$G$70,5,FALSE)</f>
        <v>3181.2245000000003</v>
      </c>
      <c r="BH15" s="177">
        <f>VLOOKUP(BH$6,'FIXTURES &amp; UG POLE'!$A$2:$G$70,5,FALSE)</f>
        <v>3236.3873000000003</v>
      </c>
      <c r="BI15" s="177">
        <f>VLOOKUP(BI$6,'FIXTURES &amp; UG POLE'!$A$2:$G$70,5,FALSE)</f>
        <v>3236.8283000000001</v>
      </c>
      <c r="BJ15" s="177">
        <f>VLOOKUP(BJ$6,'FIXTURES &amp; UG POLE'!$A$2:$G$70,5,FALSE)</f>
        <v>3740.7653000000005</v>
      </c>
      <c r="BK15" s="177">
        <f>VLOOKUP(BK$6,'FIXTURES &amp; UG POLE'!$A$2:$G$70,5,FALSE)</f>
        <v>1876.7063000000001</v>
      </c>
      <c r="BL15" s="177">
        <f>VLOOKUP(BL$6,'FIXTURES &amp; UG POLE'!$A$2:$G$70,5,FALSE)</f>
        <v>1872.7121000000002</v>
      </c>
      <c r="BM15" s="177">
        <f>VLOOKUP(BM$6,'FIXTURES &amp; UG POLE'!$A$2:$G$70,5,FALSE)</f>
        <v>1882.3385000000001</v>
      </c>
      <c r="BN15" s="177">
        <f>VLOOKUP(BN$6,'FIXTURES &amp; UG POLE'!$A$2:$G$70,5,FALSE)</f>
        <v>1841.4137000000001</v>
      </c>
      <c r="BO15" s="177">
        <f>VLOOKUP(BO$6,'FIXTURES &amp; UG POLE'!$A$2:$G$70,5,FALSE)</f>
        <v>1838.7425000000001</v>
      </c>
      <c r="BP15" s="177">
        <f>VLOOKUP(BP$6,'FIXTURES &amp; UG POLE'!$A$2:$G$70,5,FALSE)</f>
        <v>2085.3497000000002</v>
      </c>
      <c r="BQ15" s="177">
        <f>VLOOKUP(BQ$6,'FIXTURES &amp; UG POLE'!$A$2:$G$70,5,FALSE)</f>
        <v>2023.5971000000002</v>
      </c>
      <c r="BR15" s="177">
        <f>VLOOKUP(BR$6,'FIXTURES &amp; UG POLE'!$A$2:$G$70,5,FALSE)</f>
        <v>2034.2693000000002</v>
      </c>
      <c r="BS15" s="177">
        <f>VLOOKUP(BS$6,'FIXTURES &amp; UG POLE'!$A$2:$G$70,5,FALSE)</f>
        <v>2111.1293000000001</v>
      </c>
      <c r="BT15" s="177">
        <f>VLOOKUP(BT$6,'FIXTURES &amp; UG POLE'!$A$2:$G$70,5,FALSE)</f>
        <v>2115.9425000000001</v>
      </c>
      <c r="BU15" s="177">
        <f>VLOOKUP(BU$6,'FIXTURES &amp; UG POLE'!$A$2:$G$70,5,FALSE)</f>
        <v>3229.0769</v>
      </c>
      <c r="BV15" s="177">
        <f>VLOOKUP(BV$6,'FIXTURES &amp; UG POLE'!$A$2:$G$70,5,FALSE)</f>
        <v>3121.3595000000005</v>
      </c>
      <c r="BW15" s="177">
        <f>VLOOKUP(BW$6,'FIXTURES &amp; UG POLE'!$A$2:$G$70,5,FALSE)</f>
        <v>3195.0569000000005</v>
      </c>
      <c r="BX15" s="177">
        <f>VLOOKUP(BX$6,'FIXTURES &amp; UG POLE'!$A$2:$G$70,5,FALSE)</f>
        <v>3168.3701000000001</v>
      </c>
      <c r="BY15" s="177">
        <f>BASES!G36</f>
        <v>350.4991</v>
      </c>
      <c r="BZ15" s="177">
        <f>BASES!G48</f>
        <v>303.16090000000003</v>
      </c>
      <c r="CA15" s="221">
        <f>+'Vict-London-Wood'!D13</f>
        <v>543.64239999999995</v>
      </c>
      <c r="CB15" s="225">
        <f>+CA15</f>
        <v>543.64239999999995</v>
      </c>
      <c r="CC15" s="177">
        <f>VLOOKUP(CC$6,'FIXTURES ONLY'!$A$2:$E$29,5,FALSE)</f>
        <v>2824.8833</v>
      </c>
      <c r="CD15" s="177">
        <f>VLOOKUP(CD$6,'FIXTURES ONLY'!$A$2:$E$29,5,FALSE)</f>
        <v>2798.1965</v>
      </c>
      <c r="CE15" s="177">
        <f>VLOOKUP(CE$6,'FIXTURES ONLY'!$A$2:$E$29,5,FALSE)</f>
        <v>2858.9032999999999</v>
      </c>
      <c r="CF15" s="177">
        <f>VLOOKUP(CF$6,'FIXTURES ONLY'!$A$2:$E$29,5,FALSE)</f>
        <v>2751.1858999999999</v>
      </c>
      <c r="CG15" s="177">
        <f>+'Vict-London-Wood'!I13</f>
        <v>370.17359999999996</v>
      </c>
      <c r="CH15" s="177">
        <f>+'Vict-London-Wood'!I27</f>
        <v>407.97360000000003</v>
      </c>
      <c r="CI15" s="248">
        <v>0</v>
      </c>
      <c r="CJ15" s="177" t="s">
        <v>291</v>
      </c>
      <c r="CK15" s="177" t="s">
        <v>291</v>
      </c>
      <c r="CL15" s="139"/>
      <c r="CM15" s="302">
        <v>493.08147500000001</v>
      </c>
      <c r="CN15" s="195">
        <v>759.11315000000002</v>
      </c>
      <c r="CO15" s="195">
        <v>856.57415000000003</v>
      </c>
      <c r="CP15" s="195">
        <v>1238.0643500000001</v>
      </c>
      <c r="CQ15" s="195">
        <v>3564.6943499999998</v>
      </c>
      <c r="CR15" s="195">
        <v>3662.1553499999995</v>
      </c>
      <c r="CS15" s="195">
        <v>4043.6455499999997</v>
      </c>
      <c r="CT15" s="195">
        <v>2832.5040500000005</v>
      </c>
      <c r="CU15" s="142"/>
      <c r="CV15" s="140">
        <v>521.62447768151355</v>
      </c>
      <c r="CW15" s="97">
        <v>337.99966632087603</v>
      </c>
      <c r="CX15" s="143">
        <v>705.24928904215119</v>
      </c>
      <c r="CY15" s="127"/>
      <c r="CZ15" s="144"/>
      <c r="DA15" s="95"/>
      <c r="DB15" s="95"/>
      <c r="DC15" s="95"/>
      <c r="DD15" s="136"/>
      <c r="DE15" s="95"/>
      <c r="DF15" s="102"/>
      <c r="DG15" s="102"/>
      <c r="DH15" s="102"/>
      <c r="DI15" s="113"/>
      <c r="DJ15" s="113"/>
      <c r="DK15" s="138"/>
      <c r="DL15" s="95"/>
      <c r="DM15" s="95"/>
      <c r="DN15" s="95"/>
      <c r="DO15" s="107"/>
      <c r="DP15" s="107"/>
      <c r="DQ15" s="95"/>
    </row>
    <row r="16" spans="1:121" ht="15.75" customHeight="1" x14ac:dyDescent="0.25">
      <c r="A16" s="282"/>
      <c r="B16" s="282"/>
      <c r="C16" s="177"/>
      <c r="D16" s="176"/>
      <c r="E16" s="177"/>
      <c r="F16" s="176"/>
      <c r="G16" s="177"/>
      <c r="H16" s="176"/>
      <c r="I16" s="177"/>
      <c r="J16" s="177"/>
      <c r="K16" s="177"/>
      <c r="L16" s="176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6"/>
      <c r="Z16" s="176"/>
      <c r="AA16" s="176"/>
      <c r="AB16" s="206"/>
      <c r="AC16" s="206"/>
      <c r="AD16" s="206"/>
      <c r="AE16" s="206"/>
      <c r="AF16" s="206"/>
      <c r="AG16" s="206"/>
      <c r="AH16" s="206"/>
      <c r="AI16" s="206"/>
      <c r="AJ16" s="206"/>
      <c r="AK16" s="177"/>
      <c r="AL16" s="177"/>
      <c r="AM16" s="177"/>
      <c r="AN16" s="206"/>
      <c r="AO16" s="176"/>
      <c r="AP16" s="176"/>
      <c r="AQ16" s="176"/>
      <c r="AR16" s="176"/>
      <c r="AS16" s="215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226"/>
      <c r="CC16" s="177"/>
      <c r="CD16" s="177"/>
      <c r="CE16" s="177"/>
      <c r="CF16" s="177"/>
      <c r="CG16" s="176"/>
      <c r="CH16" s="176"/>
      <c r="CI16" s="248"/>
      <c r="CJ16" s="177"/>
      <c r="CK16" s="177"/>
      <c r="CL16" s="145"/>
      <c r="CM16" s="302"/>
      <c r="CN16" s="195"/>
      <c r="CO16" s="195"/>
      <c r="CP16" s="195"/>
      <c r="CQ16" s="195"/>
      <c r="CR16" s="195"/>
      <c r="CS16" s="195"/>
      <c r="CT16" s="308"/>
      <c r="CU16" s="95"/>
      <c r="CV16" s="140"/>
      <c r="CX16" s="146"/>
      <c r="CY16" s="127"/>
      <c r="CZ16" s="144"/>
      <c r="DA16" s="95"/>
      <c r="DB16" s="95"/>
      <c r="DC16" s="95"/>
      <c r="DD16" s="136"/>
      <c r="DE16" s="147"/>
      <c r="DF16" s="147"/>
      <c r="DG16" s="95"/>
      <c r="DH16" s="102"/>
      <c r="DI16" s="113"/>
      <c r="DJ16" s="113"/>
      <c r="DK16" s="113"/>
      <c r="DL16" s="95"/>
      <c r="DM16" s="95"/>
      <c r="DN16" s="95"/>
      <c r="DO16" s="107"/>
      <c r="DP16" s="107"/>
      <c r="DQ16" s="95"/>
    </row>
    <row r="17" spans="1:119" ht="15.75" customHeight="1" x14ac:dyDescent="0.25">
      <c r="A17" s="281" t="s">
        <v>320</v>
      </c>
      <c r="B17" s="295">
        <v>0.16800000000000001</v>
      </c>
      <c r="C17" s="177">
        <f t="shared" ref="C17:K17" si="0">+C15*$B17</f>
        <v>543.78715440000008</v>
      </c>
      <c r="D17" s="206">
        <f t="shared" si="0"/>
        <v>125.98215840000003</v>
      </c>
      <c r="E17" s="177">
        <f t="shared" si="0"/>
        <v>543.71306640000012</v>
      </c>
      <c r="F17" s="206">
        <f t="shared" si="0"/>
        <v>125.90807040000003</v>
      </c>
      <c r="G17" s="177">
        <f t="shared" si="0"/>
        <v>534.44571600000006</v>
      </c>
      <c r="H17" s="206">
        <f t="shared" si="0"/>
        <v>116.64072000000002</v>
      </c>
      <c r="I17" s="177">
        <f t="shared" si="0"/>
        <v>689.79761760000008</v>
      </c>
      <c r="J17" s="177">
        <f t="shared" si="0"/>
        <v>680.21063040000001</v>
      </c>
      <c r="K17" s="177">
        <f t="shared" si="0"/>
        <v>674.53548960000001</v>
      </c>
      <c r="L17" s="198">
        <f>+L15*B17</f>
        <v>99.114691199999996</v>
      </c>
      <c r="M17" s="177">
        <f t="shared" ref="M17:BX17" si="1">+M15*$B17</f>
        <v>348.97129680000006</v>
      </c>
      <c r="N17" s="177">
        <f t="shared" si="1"/>
        <v>345.28806480000009</v>
      </c>
      <c r="O17" s="177">
        <f t="shared" si="1"/>
        <v>538.63657680000006</v>
      </c>
      <c r="P17" s="177">
        <f t="shared" si="1"/>
        <v>543.11995920000004</v>
      </c>
      <c r="Q17" s="177">
        <f t="shared" si="1"/>
        <v>530.73879600000009</v>
      </c>
      <c r="R17" s="177">
        <f t="shared" si="1"/>
        <v>548.83531920000007</v>
      </c>
      <c r="S17" s="177">
        <f t="shared" si="1"/>
        <v>341.75724240000005</v>
      </c>
      <c r="T17" s="177">
        <f t="shared" si="1"/>
        <v>339.96431280000007</v>
      </c>
      <c r="U17" s="177">
        <f t="shared" si="1"/>
        <v>350.33874960000009</v>
      </c>
      <c r="V17" s="177">
        <f t="shared" si="1"/>
        <v>316.23286800000005</v>
      </c>
      <c r="W17" s="177">
        <f t="shared" si="1"/>
        <v>314.61563280000007</v>
      </c>
      <c r="X17" s="177">
        <f t="shared" si="1"/>
        <v>315.28665840000002</v>
      </c>
      <c r="Y17" s="206">
        <f t="shared" si="1"/>
        <v>79.585464000000002</v>
      </c>
      <c r="Z17" s="206">
        <f t="shared" si="1"/>
        <v>102.85121279999998</v>
      </c>
      <c r="AA17" s="206">
        <f t="shared" si="1"/>
        <v>94.906862399999994</v>
      </c>
      <c r="AB17" s="206">
        <f t="shared" si="1"/>
        <v>103.420632</v>
      </c>
      <c r="AC17" s="206">
        <f t="shared" si="1"/>
        <v>93.833644800000002</v>
      </c>
      <c r="AD17" s="206">
        <f t="shared" si="1"/>
        <v>88.158503999999994</v>
      </c>
      <c r="AE17" s="206">
        <f t="shared" si="1"/>
        <v>117.73020000000002</v>
      </c>
      <c r="AF17" s="206">
        <f t="shared" si="1"/>
        <v>114.7963152</v>
      </c>
      <c r="AG17" s="206">
        <f t="shared" si="1"/>
        <v>130.2637728</v>
      </c>
      <c r="AH17" s="206">
        <f t="shared" si="1"/>
        <v>140.37428160000005</v>
      </c>
      <c r="AI17" s="206">
        <f t="shared" si="1"/>
        <v>125.37675360000003</v>
      </c>
      <c r="AJ17" s="206">
        <f t="shared" si="1"/>
        <v>200.69673120000002</v>
      </c>
      <c r="AK17" s="177">
        <f t="shared" si="1"/>
        <v>558.17927760000009</v>
      </c>
      <c r="AL17" s="177">
        <f t="shared" si="1"/>
        <v>538.26230640000017</v>
      </c>
      <c r="AM17" s="177">
        <f t="shared" si="1"/>
        <v>618.50172720000012</v>
      </c>
      <c r="AN17" s="206">
        <f t="shared" si="1"/>
        <v>91.511515200000005</v>
      </c>
      <c r="AO17" s="176">
        <f t="shared" si="1"/>
        <v>77.739614400000008</v>
      </c>
      <c r="AP17" s="176">
        <f t="shared" si="1"/>
        <v>82.743729600000009</v>
      </c>
      <c r="AQ17" s="176">
        <f t="shared" si="1"/>
        <v>91.695676800000015</v>
      </c>
      <c r="AR17" s="176">
        <f t="shared" si="1"/>
        <v>92.174073599999986</v>
      </c>
      <c r="AS17" s="215" t="s">
        <v>291</v>
      </c>
      <c r="AT17" s="177">
        <f t="shared" si="1"/>
        <v>93.274809599999998</v>
      </c>
      <c r="AU17" s="177">
        <f t="shared" si="1"/>
        <v>118.50283200000001</v>
      </c>
      <c r="AV17" s="177">
        <f t="shared" si="1"/>
        <v>210.64357440000001</v>
      </c>
      <c r="AW17" s="177">
        <f t="shared" si="1"/>
        <v>117.73020000000002</v>
      </c>
      <c r="AX17" s="177">
        <f t="shared" si="1"/>
        <v>114.7963152</v>
      </c>
      <c r="AY17" s="177">
        <f t="shared" si="1"/>
        <v>114.7963152</v>
      </c>
      <c r="AZ17" s="177">
        <f t="shared" si="1"/>
        <v>130.2637728</v>
      </c>
      <c r="BA17" s="177">
        <f t="shared" si="1"/>
        <v>674.53548960000001</v>
      </c>
      <c r="BB17" s="177">
        <f t="shared" si="1"/>
        <v>680.21063040000001</v>
      </c>
      <c r="BC17" s="177">
        <f t="shared" si="1"/>
        <v>689.79761760000008</v>
      </c>
      <c r="BD17" s="177">
        <f t="shared" si="1"/>
        <v>669.12071520000006</v>
      </c>
      <c r="BE17" s="177">
        <f t="shared" si="1"/>
        <v>678.07266240000013</v>
      </c>
      <c r="BF17" s="177">
        <f t="shared" si="1"/>
        <v>678.55105920000005</v>
      </c>
      <c r="BG17" s="177">
        <f t="shared" si="1"/>
        <v>534.44571600000006</v>
      </c>
      <c r="BH17" s="177">
        <f t="shared" si="1"/>
        <v>543.71306640000012</v>
      </c>
      <c r="BI17" s="177">
        <f t="shared" si="1"/>
        <v>543.78715440000008</v>
      </c>
      <c r="BJ17" s="177">
        <f t="shared" si="1"/>
        <v>628.44857040000011</v>
      </c>
      <c r="BK17" s="177">
        <f t="shared" si="1"/>
        <v>315.28665840000002</v>
      </c>
      <c r="BL17" s="177">
        <f t="shared" si="1"/>
        <v>314.61563280000007</v>
      </c>
      <c r="BM17" s="177">
        <f t="shared" si="1"/>
        <v>316.23286800000005</v>
      </c>
      <c r="BN17" s="177">
        <f t="shared" si="1"/>
        <v>309.35750160000003</v>
      </c>
      <c r="BO17" s="177">
        <f t="shared" si="1"/>
        <v>308.90874000000002</v>
      </c>
      <c r="BP17" s="177">
        <f t="shared" si="1"/>
        <v>350.33874960000009</v>
      </c>
      <c r="BQ17" s="177">
        <f t="shared" si="1"/>
        <v>339.96431280000007</v>
      </c>
      <c r="BR17" s="177">
        <f t="shared" si="1"/>
        <v>341.75724240000005</v>
      </c>
      <c r="BS17" s="177">
        <f t="shared" si="1"/>
        <v>354.66972240000001</v>
      </c>
      <c r="BT17" s="177">
        <f t="shared" si="1"/>
        <v>355.47834000000006</v>
      </c>
      <c r="BU17" s="177">
        <f t="shared" si="1"/>
        <v>542.48491920000004</v>
      </c>
      <c r="BV17" s="177">
        <f t="shared" si="1"/>
        <v>524.38839600000006</v>
      </c>
      <c r="BW17" s="177">
        <f t="shared" si="1"/>
        <v>536.76955920000012</v>
      </c>
      <c r="BX17" s="177">
        <f t="shared" si="1"/>
        <v>532.28617680000002</v>
      </c>
      <c r="BY17" s="177">
        <f t="shared" ref="BY17:CI17" si="2">+BY15*$B17</f>
        <v>58.883848800000003</v>
      </c>
      <c r="BZ17" s="177">
        <f t="shared" si="2"/>
        <v>50.931031200000007</v>
      </c>
      <c r="CA17" s="177">
        <f t="shared" si="2"/>
        <v>91.331923199999991</v>
      </c>
      <c r="CB17" s="226">
        <f t="shared" si="2"/>
        <v>91.331923199999991</v>
      </c>
      <c r="CC17" s="177">
        <f t="shared" si="2"/>
        <v>474.58039440000005</v>
      </c>
      <c r="CD17" s="177">
        <f t="shared" si="2"/>
        <v>470.09701200000001</v>
      </c>
      <c r="CE17" s="177">
        <f t="shared" si="2"/>
        <v>480.29575440000002</v>
      </c>
      <c r="CF17" s="177">
        <f t="shared" si="2"/>
        <v>462.19923120000004</v>
      </c>
      <c r="CG17" s="177">
        <f t="shared" si="2"/>
        <v>62.1891648</v>
      </c>
      <c r="CH17" s="177">
        <f t="shared" si="2"/>
        <v>68.539564800000008</v>
      </c>
      <c r="CI17" s="248">
        <f t="shared" si="2"/>
        <v>0</v>
      </c>
      <c r="CJ17" s="177" t="s">
        <v>291</v>
      </c>
      <c r="CK17" s="177" t="s">
        <v>291</v>
      </c>
      <c r="CL17" s="139"/>
      <c r="CM17" s="302">
        <v>82.837909738752415</v>
      </c>
      <c r="CN17" s="302">
        <v>127.53135088110949</v>
      </c>
      <c r="CO17" s="302">
        <v>143.90484274885517</v>
      </c>
      <c r="CP17" s="302">
        <v>207.99536805974546</v>
      </c>
      <c r="CQ17" s="302">
        <v>598.87025528902836</v>
      </c>
      <c r="CR17" s="302">
        <v>615.24374715677402</v>
      </c>
      <c r="CS17" s="302">
        <v>679.33427246766428</v>
      </c>
      <c r="CT17" s="302">
        <v>475.86195532604563</v>
      </c>
      <c r="CU17" s="148"/>
      <c r="CV17" s="149">
        <v>78.239105024893277</v>
      </c>
      <c r="CW17" s="149">
        <v>50.696990887387393</v>
      </c>
      <c r="CX17" s="150">
        <v>105.78121916239917</v>
      </c>
      <c r="CY17" s="141"/>
      <c r="CZ17" s="95"/>
      <c r="DA17" s="95"/>
      <c r="DB17" s="95"/>
      <c r="DC17" s="131"/>
      <c r="DD17" s="95"/>
      <c r="DE17" s="151"/>
      <c r="DF17" s="102"/>
      <c r="DG17" s="102"/>
      <c r="DH17" s="113"/>
      <c r="DI17" s="113"/>
      <c r="DJ17" s="138"/>
      <c r="DK17" s="95"/>
      <c r="DL17" s="95"/>
      <c r="DM17" s="95"/>
      <c r="DN17" s="107"/>
      <c r="DO17" s="97"/>
    </row>
    <row r="18" spans="1:119" ht="15.75" customHeight="1" x14ac:dyDescent="0.25">
      <c r="A18" s="282"/>
      <c r="B18" s="282"/>
      <c r="C18" s="177"/>
      <c r="D18" s="176"/>
      <c r="E18" s="177"/>
      <c r="F18" s="176"/>
      <c r="G18" s="177"/>
      <c r="H18" s="176"/>
      <c r="I18" s="177"/>
      <c r="J18" s="177"/>
      <c r="K18" s="177"/>
      <c r="L18" s="176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6"/>
      <c r="Z18" s="176"/>
      <c r="AA18" s="176"/>
      <c r="AB18" s="206"/>
      <c r="AC18" s="206"/>
      <c r="AD18" s="206"/>
      <c r="AE18" s="206"/>
      <c r="AF18" s="206"/>
      <c r="AG18" s="206"/>
      <c r="AH18" s="206"/>
      <c r="AI18" s="206"/>
      <c r="AJ18" s="206"/>
      <c r="AK18" s="177"/>
      <c r="AL18" s="177"/>
      <c r="AM18" s="177"/>
      <c r="AN18" s="206"/>
      <c r="AO18" s="176"/>
      <c r="AP18" s="176"/>
      <c r="AQ18" s="176"/>
      <c r="AR18" s="176"/>
      <c r="AS18" s="215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226"/>
      <c r="CC18" s="177"/>
      <c r="CD18" s="177"/>
      <c r="CE18" s="177"/>
      <c r="CF18" s="177"/>
      <c r="CG18" s="176"/>
      <c r="CH18" s="176"/>
      <c r="CI18" s="248"/>
      <c r="CJ18" s="177"/>
      <c r="CK18" s="177"/>
      <c r="CL18" s="145"/>
      <c r="CM18" s="302"/>
      <c r="CN18" s="195"/>
      <c r="CO18" s="195"/>
      <c r="CP18" s="195"/>
      <c r="CQ18" s="195"/>
      <c r="CR18" s="195"/>
      <c r="CS18" s="195"/>
      <c r="CT18" s="308"/>
      <c r="CU18" s="152"/>
      <c r="CV18" s="153"/>
      <c r="CW18" s="141"/>
      <c r="CX18" s="141"/>
      <c r="CY18" s="141"/>
      <c r="CZ18" s="95"/>
      <c r="DA18" s="102"/>
      <c r="DB18" s="102"/>
      <c r="DC18" s="102"/>
      <c r="DD18" s="113"/>
      <c r="DE18" s="113"/>
      <c r="DF18" s="138"/>
      <c r="DG18" s="95"/>
      <c r="DH18" s="95"/>
      <c r="DI18" s="95"/>
      <c r="DJ18" s="107"/>
      <c r="DK18" s="97"/>
    </row>
    <row r="19" spans="1:119" ht="15.75" customHeight="1" x14ac:dyDescent="0.25">
      <c r="A19" s="283" t="s">
        <v>321</v>
      </c>
      <c r="B19" s="296">
        <v>6.9339999999999999E-2</v>
      </c>
      <c r="C19" s="177">
        <f t="shared" ref="C19:BN19" si="3">$B19*((C$9/1000)*4000)</f>
        <v>130.63656</v>
      </c>
      <c r="D19" s="207">
        <f t="shared" si="3"/>
        <v>130.63656</v>
      </c>
      <c r="E19" s="177">
        <f t="shared" si="3"/>
        <v>81.543840000000003</v>
      </c>
      <c r="F19" s="207">
        <f t="shared" si="3"/>
        <v>81.543840000000003</v>
      </c>
      <c r="G19" s="177">
        <f t="shared" si="3"/>
        <v>50.202159999999999</v>
      </c>
      <c r="H19" s="207">
        <f t="shared" si="3"/>
        <v>50.202159999999999</v>
      </c>
      <c r="I19" s="177">
        <f t="shared" si="3"/>
        <v>130.63656</v>
      </c>
      <c r="J19" s="177">
        <f t="shared" si="3"/>
        <v>81.543840000000003</v>
      </c>
      <c r="K19" s="177">
        <f t="shared" si="3"/>
        <v>50.202159999999999</v>
      </c>
      <c r="L19" s="177"/>
      <c r="M19" s="177">
        <f t="shared" si="3"/>
        <v>32.451119999999996</v>
      </c>
      <c r="N19" s="177">
        <f t="shared" si="3"/>
        <v>16.6416</v>
      </c>
      <c r="O19" s="177">
        <f t="shared" si="3"/>
        <v>32.451119999999996</v>
      </c>
      <c r="P19" s="177">
        <f t="shared" si="3"/>
        <v>23.020879999999998</v>
      </c>
      <c r="Q19" s="177">
        <f t="shared" si="3"/>
        <v>32.451119999999996</v>
      </c>
      <c r="R19" s="177">
        <f t="shared" si="3"/>
        <v>23.020879999999998</v>
      </c>
      <c r="S19" s="177">
        <f t="shared" si="3"/>
        <v>50.202159999999999</v>
      </c>
      <c r="T19" s="177">
        <f t="shared" si="3"/>
        <v>32.451119999999996</v>
      </c>
      <c r="U19" s="177">
        <f t="shared" si="3"/>
        <v>23.020879999999998</v>
      </c>
      <c r="V19" s="177">
        <f t="shared" si="3"/>
        <v>50.202159999999999</v>
      </c>
      <c r="W19" s="177">
        <f t="shared" si="3"/>
        <v>32.451119999999996</v>
      </c>
      <c r="X19" s="177">
        <f t="shared" si="3"/>
        <v>23.020879999999998</v>
      </c>
      <c r="Y19" s="207">
        <f t="shared" si="3"/>
        <v>32.451119999999996</v>
      </c>
      <c r="Z19" s="207">
        <f t="shared" si="3"/>
        <v>130.63656</v>
      </c>
      <c r="AA19" s="207">
        <f t="shared" si="3"/>
        <v>50.202159999999999</v>
      </c>
      <c r="AB19" s="207">
        <f t="shared" si="3"/>
        <v>130.63656</v>
      </c>
      <c r="AC19" s="207">
        <f t="shared" si="3"/>
        <v>81.543840000000003</v>
      </c>
      <c r="AD19" s="207">
        <f t="shared" si="3"/>
        <v>50.202159999999999</v>
      </c>
      <c r="AE19" s="207">
        <f t="shared" si="3"/>
        <v>41.603999999999999</v>
      </c>
      <c r="AF19" s="207">
        <f t="shared" si="3"/>
        <v>97.075999999999993</v>
      </c>
      <c r="AG19" s="207">
        <f t="shared" si="3"/>
        <v>299.54879999999997</v>
      </c>
      <c r="AH19" s="207">
        <f t="shared" si="3"/>
        <v>41.603999999999999</v>
      </c>
      <c r="AI19" s="207">
        <f t="shared" si="3"/>
        <v>97.075999999999993</v>
      </c>
      <c r="AJ19" s="207">
        <f t="shared" si="3"/>
        <v>299.54879999999997</v>
      </c>
      <c r="AK19" s="177">
        <f t="shared" si="3"/>
        <v>41.603999999999999</v>
      </c>
      <c r="AL19" s="177">
        <f t="shared" si="3"/>
        <v>97.075999999999993</v>
      </c>
      <c r="AM19" s="177">
        <f t="shared" si="3"/>
        <v>299.54879999999997</v>
      </c>
      <c r="AN19" s="207">
        <f t="shared" si="3"/>
        <v>27.736000000000001</v>
      </c>
      <c r="AO19" s="177">
        <f t="shared" si="3"/>
        <v>58.245599999999996</v>
      </c>
      <c r="AP19" s="177">
        <f t="shared" si="3"/>
        <v>58.245599999999996</v>
      </c>
      <c r="AQ19" s="177">
        <f t="shared" si="3"/>
        <v>82.653279999999995</v>
      </c>
      <c r="AR19" s="177">
        <f t="shared" si="3"/>
        <v>128.14032</v>
      </c>
      <c r="AS19" s="215" t="s">
        <v>291</v>
      </c>
      <c r="AT19" s="177">
        <f t="shared" si="3"/>
        <v>128.14032</v>
      </c>
      <c r="AU19" s="177">
        <f t="shared" si="3"/>
        <v>327.28480000000002</v>
      </c>
      <c r="AV19" s="177">
        <f t="shared" si="3"/>
        <v>277.36</v>
      </c>
      <c r="AW19" s="177">
        <f t="shared" si="3"/>
        <v>41.603999999999999</v>
      </c>
      <c r="AX19" s="177">
        <f t="shared" si="3"/>
        <v>97.075999999999993</v>
      </c>
      <c r="AY19" s="177">
        <f t="shared" si="3"/>
        <v>97.075999999999993</v>
      </c>
      <c r="AZ19" s="177">
        <f t="shared" si="3"/>
        <v>299.54879999999997</v>
      </c>
      <c r="BA19" s="177">
        <f t="shared" si="3"/>
        <v>50.202159999999999</v>
      </c>
      <c r="BB19" s="177">
        <f t="shared" si="3"/>
        <v>81.543840000000003</v>
      </c>
      <c r="BC19" s="177">
        <f t="shared" si="3"/>
        <v>130.63656</v>
      </c>
      <c r="BD19" s="177">
        <f t="shared" si="3"/>
        <v>58.245599999999996</v>
      </c>
      <c r="BE19" s="177">
        <f t="shared" si="3"/>
        <v>82.653279999999995</v>
      </c>
      <c r="BF19" s="177">
        <f t="shared" si="3"/>
        <v>128.14032</v>
      </c>
      <c r="BG19" s="177">
        <f t="shared" si="3"/>
        <v>50.202159999999999</v>
      </c>
      <c r="BH19" s="177">
        <f t="shared" si="3"/>
        <v>81.543840000000003</v>
      </c>
      <c r="BI19" s="177">
        <f t="shared" si="3"/>
        <v>130.63656</v>
      </c>
      <c r="BJ19" s="177">
        <f t="shared" si="3"/>
        <v>277.36</v>
      </c>
      <c r="BK19" s="177">
        <f t="shared" si="3"/>
        <v>23.020879999999998</v>
      </c>
      <c r="BL19" s="177">
        <f t="shared" si="3"/>
        <v>32.451119999999996</v>
      </c>
      <c r="BM19" s="177">
        <f t="shared" si="3"/>
        <v>50.202159999999999</v>
      </c>
      <c r="BN19" s="177">
        <f t="shared" si="3"/>
        <v>27.736000000000001</v>
      </c>
      <c r="BO19" s="177">
        <f t="shared" ref="BO19:BX19" si="4">$B19*((BO$9/1000)*4000)</f>
        <v>58.245599999999996</v>
      </c>
      <c r="BP19" s="177">
        <f t="shared" si="4"/>
        <v>23.020879999999998</v>
      </c>
      <c r="BQ19" s="177">
        <f t="shared" si="4"/>
        <v>32.451119999999996</v>
      </c>
      <c r="BR19" s="177">
        <f t="shared" si="4"/>
        <v>50.202159999999999</v>
      </c>
      <c r="BS19" s="177">
        <f t="shared" si="4"/>
        <v>32.451119999999996</v>
      </c>
      <c r="BT19" s="177">
        <f t="shared" si="4"/>
        <v>49.924799999999998</v>
      </c>
      <c r="BU19" s="177">
        <f t="shared" si="4"/>
        <v>23.020879999999998</v>
      </c>
      <c r="BV19" s="177">
        <f t="shared" si="4"/>
        <v>32.451119999999996</v>
      </c>
      <c r="BW19" s="177">
        <f t="shared" si="4"/>
        <v>23.020879999999998</v>
      </c>
      <c r="BX19" s="177">
        <f t="shared" si="4"/>
        <v>32.451119999999996</v>
      </c>
      <c r="BY19" s="177"/>
      <c r="BZ19" s="177"/>
      <c r="CA19" s="177">
        <v>0</v>
      </c>
      <c r="CB19" s="226">
        <v>0</v>
      </c>
      <c r="CC19" s="177">
        <f t="shared" ref="CC19:CF19" si="5">$B19*((CC$9/1000)*4000)</f>
        <v>23.020879999999998</v>
      </c>
      <c r="CD19" s="177">
        <f t="shared" si="5"/>
        <v>32.451119999999996</v>
      </c>
      <c r="CE19" s="177">
        <f t="shared" si="5"/>
        <v>23.020879999999998</v>
      </c>
      <c r="CF19" s="177">
        <f t="shared" si="5"/>
        <v>32.451119999999996</v>
      </c>
      <c r="CG19" s="177"/>
      <c r="CH19" s="177"/>
      <c r="CI19" s="248">
        <f t="shared" ref="CI19" si="6">$B19*((CI$9/1000)*4000)</f>
        <v>128.14032</v>
      </c>
      <c r="CJ19" s="177" t="s">
        <v>291</v>
      </c>
      <c r="CK19" s="177" t="s">
        <v>291</v>
      </c>
      <c r="CL19" s="154"/>
      <c r="CM19" s="303">
        <v>13.868</v>
      </c>
      <c r="CN19" s="303">
        <v>22.188800000000001</v>
      </c>
      <c r="CO19" s="303">
        <v>37.166240000000002</v>
      </c>
      <c r="CP19" s="303">
        <v>63.238079999999997</v>
      </c>
      <c r="CQ19" s="303">
        <v>22.188800000000001</v>
      </c>
      <c r="CR19" s="303">
        <v>37.166240000000002</v>
      </c>
      <c r="CS19" s="303">
        <v>63.238079999999997</v>
      </c>
      <c r="CT19" s="303">
        <v>18.860479999999999</v>
      </c>
      <c r="CU19" s="130"/>
      <c r="CV19" s="153" t="s">
        <v>291</v>
      </c>
      <c r="CW19" s="141"/>
      <c r="CX19" s="141"/>
      <c r="CY19" s="141"/>
      <c r="CZ19" s="113"/>
      <c r="DA19" s="113"/>
      <c r="DB19" s="95"/>
      <c r="DC19" s="95"/>
      <c r="DD19" s="95"/>
      <c r="DE19" s="107"/>
      <c r="DF19" s="97"/>
    </row>
    <row r="20" spans="1:119" ht="15.75" customHeight="1" x14ac:dyDescent="0.25">
      <c r="A20" s="282"/>
      <c r="B20" s="282"/>
      <c r="C20" s="177"/>
      <c r="D20" s="176"/>
      <c r="E20" s="177"/>
      <c r="F20" s="176"/>
      <c r="G20" s="177"/>
      <c r="H20" s="176"/>
      <c r="I20" s="177"/>
      <c r="J20" s="177"/>
      <c r="K20" s="177"/>
      <c r="L20" s="176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6"/>
      <c r="Z20" s="176"/>
      <c r="AA20" s="176"/>
      <c r="AB20" s="206"/>
      <c r="AC20" s="206"/>
      <c r="AD20" s="206"/>
      <c r="AE20" s="206"/>
      <c r="AF20" s="206"/>
      <c r="AG20" s="206"/>
      <c r="AH20" s="206"/>
      <c r="AI20" s="206"/>
      <c r="AJ20" s="206"/>
      <c r="AK20" s="177"/>
      <c r="AL20" s="177"/>
      <c r="AM20" s="177"/>
      <c r="AN20" s="206"/>
      <c r="AO20" s="176"/>
      <c r="AP20" s="176"/>
      <c r="AQ20" s="176"/>
      <c r="AR20" s="176"/>
      <c r="AS20" s="215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226"/>
      <c r="CC20" s="177"/>
      <c r="CD20" s="177"/>
      <c r="CE20" s="177"/>
      <c r="CF20" s="177"/>
      <c r="CG20" s="176"/>
      <c r="CH20" s="176"/>
      <c r="CI20" s="248"/>
      <c r="CJ20" s="177"/>
      <c r="CK20" s="177"/>
      <c r="CL20" s="145"/>
      <c r="CM20" s="302"/>
      <c r="CN20" s="195"/>
      <c r="CO20" s="195"/>
      <c r="CP20" s="195"/>
      <c r="CQ20" s="195"/>
      <c r="CR20" s="195"/>
      <c r="CS20" s="195"/>
      <c r="CT20" s="308"/>
      <c r="CU20" s="95"/>
      <c r="CV20" s="153"/>
      <c r="CW20" s="141"/>
      <c r="CX20" s="141"/>
      <c r="CY20" s="141"/>
      <c r="CZ20" s="113"/>
      <c r="DA20" s="113"/>
      <c r="DB20" s="95"/>
      <c r="DC20" s="95"/>
      <c r="DD20" s="95"/>
      <c r="DE20" s="107"/>
      <c r="DF20" s="97"/>
    </row>
    <row r="21" spans="1:119" ht="15.75" x14ac:dyDescent="0.25">
      <c r="A21" s="281" t="s">
        <v>322</v>
      </c>
      <c r="B21" s="281"/>
      <c r="C21" s="177">
        <f>(VLOOKUP(C$6,'FIXTURES &amp; UG POLE'!$A$2:$G$70,6,FALSE)+VLOOKUP(C$6,'FIXTURES &amp; UG POLE'!$A$2:$G$70,7,FALSE)+(31*2))/6+(80/8)</f>
        <v>22.243333333333332</v>
      </c>
      <c r="D21" s="206">
        <f>(VLOOKUP(D$6,'FIXTURES ONLY'!$A$2:$G$25,6,FALSE)+VLOOKUP(D$6,'FIXTURES ONLY'!$A$2:$G$25,7,FALSE)+(31*2))/6+(80/8)</f>
        <v>22.243333333333332</v>
      </c>
      <c r="E21" s="177">
        <f>(VLOOKUP(E$6,'FIXTURES &amp; UG POLE'!$A$2:$G$70,6,FALSE)+VLOOKUP(E$6,'FIXTURES &amp; UG POLE'!$A$2:$G$70,7,FALSE)+(31*2))/6+(80/8)</f>
        <v>22.185000000000002</v>
      </c>
      <c r="F21" s="206">
        <f>(VLOOKUP(F$6,'FIXTURES ONLY'!$A$2:$G$25,6,FALSE)+VLOOKUP(F$6,'FIXTURES ONLY'!$A$2:$G$25,7,FALSE)+(31*2))/6+(80/8)</f>
        <v>22.185000000000002</v>
      </c>
      <c r="G21" s="177">
        <f>(VLOOKUP(G$6,'FIXTURES &amp; UG POLE'!$A$2:$G$70,6,FALSE)+VLOOKUP(G$6,'FIXTURES &amp; UG POLE'!$A$2:$G$70,7,FALSE)+(31*2))/6+(80/8)</f>
        <v>22.353333333333332</v>
      </c>
      <c r="H21" s="206">
        <f>(VLOOKUP(H$6,'FIXTURES ONLY'!$A$2:$G$25,6,FALSE)+VLOOKUP(H$6,'FIXTURES ONLY'!$A$2:$G$25,7,FALSE)+(31*2))/6+(80/8)</f>
        <v>22.353333333333332</v>
      </c>
      <c r="I21" s="177">
        <f>(VLOOKUP(I$6,'FIXTURES &amp; UG POLE'!$A$2:$G$70,6,FALSE)+VLOOKUP(I$6,'FIXTURES &amp; UG POLE'!$A$2:$G$70,7,FALSE)+(31*2))/6+(80/8)</f>
        <v>22.243333333333332</v>
      </c>
      <c r="J21" s="177">
        <f>(VLOOKUP(J$6,'FIXTURES &amp; UG POLE'!$A$2:$G$70,6,FALSE)+VLOOKUP(J$6,'FIXTURES &amp; UG POLE'!$A$2:$G$70,7,FALSE)+(31*2))/6+(80/8)</f>
        <v>22.185000000000002</v>
      </c>
      <c r="K21" s="177">
        <f>(VLOOKUP(K$6,'FIXTURES &amp; UG POLE'!$A$2:$G$70,6,FALSE)+VLOOKUP(K$6,'FIXTURES &amp; UG POLE'!$A$2:$G$70,7,FALSE)+(31*2))/6+(80/8)</f>
        <v>22.353333333333332</v>
      </c>
      <c r="L21" s="176"/>
      <c r="M21" s="177">
        <f>(VLOOKUP(M$6,'FIXTURES &amp; UG POLE'!$A$2:$G$70,6,FALSE)+VLOOKUP(M$6,'FIXTURES &amp; UG POLE'!$A$2:$G$70,7,FALSE)+(31*2))/6+(80/8)</f>
        <v>22.103333333333332</v>
      </c>
      <c r="N21" s="177">
        <f>(VLOOKUP(N$6,'FIXTURES &amp; UG POLE'!$A$2:$G$70,6,FALSE)+VLOOKUP(N$6,'FIXTURES &amp; UG POLE'!$A$2:$G$70,7,FALSE)+(31*2))/6+(80/8)</f>
        <v>22.103333333333332</v>
      </c>
      <c r="O21" s="177">
        <f>(VLOOKUP(O$6,'FIXTURES &amp; UG POLE'!$A$2:$G$70,6,FALSE)+VLOOKUP(O$6,'FIXTURES &amp; UG POLE'!$A$2:$G$70,7,FALSE)+(31*2))/6+(80/8)</f>
        <v>22.103333333333332</v>
      </c>
      <c r="P21" s="177">
        <f>(VLOOKUP(P$6,'FIXTURES &amp; UG POLE'!$A$2:$G$70,6,FALSE)+VLOOKUP(P$6,'FIXTURES &amp; UG POLE'!$A$2:$G$70,7,FALSE)+(31*2))/6+(80/8)</f>
        <v>22.018333333333331</v>
      </c>
      <c r="Q21" s="177">
        <f>(VLOOKUP(Q$6,'FIXTURES &amp; UG POLE'!$A$2:$G$70,6,FALSE)+VLOOKUP(Q$6,'FIXTURES &amp; UG POLE'!$A$2:$G$70,7,FALSE)+(31*2))/6+(80/8)</f>
        <v>22.103333333333332</v>
      </c>
      <c r="R21" s="177">
        <f>(VLOOKUP(R$6,'FIXTURES &amp; UG POLE'!$A$2:$G$70,6,FALSE)+VLOOKUP(R$6,'FIXTURES &amp; UG POLE'!$A$2:$G$70,7,FALSE)+(31*2))/6+(80/8)</f>
        <v>22.018333333333331</v>
      </c>
      <c r="S21" s="177">
        <f>(VLOOKUP(S$6,'FIXTURES &amp; UG POLE'!$A$2:$G$70,6,FALSE)+VLOOKUP(S$6,'FIXTURES &amp; UG POLE'!$A$2:$G$70,7,FALSE)+(31*2))/6+(80/8)</f>
        <v>22.353333333333332</v>
      </c>
      <c r="T21" s="177">
        <f>(VLOOKUP(T$6,'FIXTURES &amp; UG POLE'!$A$2:$G$70,6,FALSE)+VLOOKUP(T$6,'FIXTURES &amp; UG POLE'!$A$2:$G$70,7,FALSE)+(31*2))/6+(80/8)</f>
        <v>22.103333333333332</v>
      </c>
      <c r="U21" s="177">
        <f>(VLOOKUP(U$6,'FIXTURES &amp; UG POLE'!$A$2:$G$70,6,FALSE)+VLOOKUP(U$6,'FIXTURES &amp; UG POLE'!$A$2:$G$70,7,FALSE)+(31*2))/6+(80/8)</f>
        <v>22.018333333333331</v>
      </c>
      <c r="V21" s="177">
        <f>(VLOOKUP(V$6,'FIXTURES &amp; UG POLE'!$A$2:$G$70,6,FALSE)+VLOOKUP(V$6,'FIXTURES &amp; UG POLE'!$A$2:$G$70,7,FALSE)+(31*2))/6+(80/8)</f>
        <v>22.353333333333332</v>
      </c>
      <c r="W21" s="177">
        <f>(VLOOKUP(W$6,'FIXTURES &amp; UG POLE'!$A$2:$G$70,6,FALSE)+VLOOKUP(W$6,'FIXTURES &amp; UG POLE'!$A$2:$G$70,7,FALSE)+(31*2))/6+(80/8)</f>
        <v>22.103333333333332</v>
      </c>
      <c r="X21" s="177">
        <f>(VLOOKUP(X$6,'FIXTURES &amp; UG POLE'!$A$2:$G$70,6,FALSE)+VLOOKUP(X$6,'FIXTURES &amp; UG POLE'!$A$2:$G$70,7,FALSE)+(31*2))/6+(80/8)</f>
        <v>22.018333333333331</v>
      </c>
      <c r="Y21" s="206">
        <f>(VLOOKUP(Y$6,'FIXTURES ONLY'!$A$2:$G$25,6,FALSE)+VLOOKUP(Y$6,'FIXTURES ONLY'!$A$2:$G$25,7,FALSE)+(31*2))/6+(80/8)</f>
        <v>22.103333333333332</v>
      </c>
      <c r="Z21" s="206">
        <f>(VLOOKUP(Z$6,'FIXTURES ONLY'!$A$2:$G$25,6,FALSE)+VLOOKUP(Z$6,'FIXTURES ONLY'!$A$2:$G$25,7,FALSE)+(31*2))/6+(80/8)</f>
        <v>22.243333333333332</v>
      </c>
      <c r="AA21" s="206">
        <f>(VLOOKUP(AA$6,'FIXTURES ONLY'!$A$2:$G$25,6,FALSE)+VLOOKUP(AA$6,'FIXTURES ONLY'!$A$2:$G$25,7,FALSE)+(31*2))/6+(80/8)</f>
        <v>22.353333333333332</v>
      </c>
      <c r="AB21" s="206">
        <f>(VLOOKUP(AB$6,'FIXTURES ONLY'!$A$2:$G$25,6,FALSE)+VLOOKUP(AB$6,'FIXTURES ONLY'!$A$2:$G$25,7,FALSE)+(31*2))/6+(80/8)</f>
        <v>22.243333333333332</v>
      </c>
      <c r="AC21" s="206">
        <f>(VLOOKUP(AC$6,'FIXTURES ONLY'!$A$2:$G$25,6,FALSE)+VLOOKUP(AC$6,'FIXTURES ONLY'!$A$2:$G$25,7,FALSE)+(31*2))/6+(80/8)</f>
        <v>22.185000000000002</v>
      </c>
      <c r="AD21" s="206">
        <f>(VLOOKUP(AD$6,'FIXTURES ONLY'!$A$2:$G$25,6,FALSE)+VLOOKUP(AD$6,'FIXTURES ONLY'!$A$2:$G$25,7,FALSE)+(31*2))/6+(80/8)</f>
        <v>22.353333333333332</v>
      </c>
      <c r="AE21" s="206">
        <f>(VLOOKUP(AE$6,'FIXTURES ONLY'!$A$2:$G$25,6,FALSE)+VLOOKUP(AE$6,'FIXTURES ONLY'!$A$2:$G$25,7,FALSE)+(31*2))/6+(80/8)</f>
        <v>24.136666666666663</v>
      </c>
      <c r="AF21" s="206">
        <f>(VLOOKUP(AF$6,'FIXTURES ONLY'!$A$2:$G$25,6,FALSE)+VLOOKUP(AF$6,'FIXTURES ONLY'!$A$2:$G$25,7,FALSE)+(31*2))/6+(80/8)</f>
        <v>24.713333333333331</v>
      </c>
      <c r="AG21" s="206">
        <f>(VLOOKUP(AG$6,'FIXTURES ONLY'!$A$2:$G$25,6,FALSE)+VLOOKUP(AG$6,'FIXTURES ONLY'!$A$2:$G$25,7,FALSE)+(31*2))/6+(80/8)</f>
        <v>24.67</v>
      </c>
      <c r="AH21" s="206">
        <f>(VLOOKUP(AH$6,'FIXTURES ONLY'!$A$2:$G$25,6,FALSE)+VLOOKUP(AH$6,'FIXTURES ONLY'!$A$2:$G$25,7,FALSE)+(31*2))/6+(80/8)</f>
        <v>24.136666666666663</v>
      </c>
      <c r="AI21" s="206">
        <f>(VLOOKUP(AI$6,'FIXTURES ONLY'!$A$2:$G$25,6,FALSE)+VLOOKUP(AI$6,'FIXTURES ONLY'!$A$2:$G$25,7,FALSE)+(31*2))/6+(80/8)</f>
        <v>24.713333333333331</v>
      </c>
      <c r="AJ21" s="206">
        <f>(VLOOKUP(AJ$6,'FIXTURES ONLY'!$A$2:$G$25,6,FALSE)+VLOOKUP(AJ$6,'FIXTURES ONLY'!$A$2:$G$25,7,FALSE)+(31*2))/6+(80/8)</f>
        <v>24.67</v>
      </c>
      <c r="AK21" s="177">
        <f>(VLOOKUP(AK$6,'FIXTURES &amp; UG POLE'!$A$2:$G$70,6,FALSE)+VLOOKUP(AK$6,'FIXTURES &amp; UG POLE'!$A$2:$G$70,7,FALSE)+(31*2))/6+(80/8)</f>
        <v>24.136666666666663</v>
      </c>
      <c r="AL21" s="177">
        <f>(VLOOKUP(AL$6,'FIXTURES &amp; UG POLE'!$A$2:$G$70,6,FALSE)+VLOOKUP(AL$6,'FIXTURES &amp; UG POLE'!$A$2:$G$70,7,FALSE)+(31*2))/6+(80/8)</f>
        <v>20.840000000000003</v>
      </c>
      <c r="AM21" s="177">
        <f>(VLOOKUP(AM$6,'FIXTURES &amp; UG POLE'!$A$2:$G$70,6,FALSE)+VLOOKUP(AM$6,'FIXTURES &amp; UG POLE'!$A$2:$G$70,7,FALSE)+(31*2))/6+(80/8)</f>
        <v>24.67</v>
      </c>
      <c r="AN21" s="206">
        <f>(VLOOKUP(AN$6,'FIXTURES ONLY'!$A$2:$G$25,6,FALSE)+VLOOKUP(AN$6,'FIXTURES ONLY'!$A$2:$G$25,7,FALSE)+(31*2))/6+(80/8)</f>
        <v>21.758333333333333</v>
      </c>
      <c r="AO21" s="206">
        <f>('FIXTURES ONLY'!F4+'FIXTURES ONLY'!G4+(31*2))/6+(80/8)</f>
        <v>21.758333333333333</v>
      </c>
      <c r="AP21" s="176">
        <f>+('FIXTURES ONLY'!F8+'FIXTURES ONLY'!G8+(31*2))/6+(80/8)</f>
        <v>21.758333333333333</v>
      </c>
      <c r="AQ21" s="206">
        <f>(VLOOKUP(AQ$6,'FIXTURES ONLY'!$A$2:$G$25,6,FALSE)+VLOOKUP(AQ$6,'FIXTURES ONLY'!$A$2:$G$25,7,FALSE)+(31*2))/6+(80/8)</f>
        <v>21.905000000000001</v>
      </c>
      <c r="AR21" s="206">
        <f>(VLOOKUP(AR$6,'FIXTURES ONLY'!$A$2:$G$25,6,FALSE)+VLOOKUP(AR$6,'FIXTURES ONLY'!$A$2:$G$25,7,FALSE)+(31*2))/6+(80/8)</f>
        <v>22.060000000000002</v>
      </c>
      <c r="AS21" s="215" t="s">
        <v>291</v>
      </c>
      <c r="AT21" s="177">
        <f>(VLOOKUP(AT$6,'FIXTURES ONLY'!$A$2:$G$25,6,FALSE)+VLOOKUP(AT$6,'FIXTURES ONLY'!$A$2:$G$25,7,FALSE)+(31*2))/6+(80/8)</f>
        <v>22.060000000000002</v>
      </c>
      <c r="AU21" s="177">
        <f>(VLOOKUP(AU$6,'FIXTURES ONLY'!$A$2:$G$25,6,FALSE)+VLOOKUP(AU$6,'FIXTURES ONLY'!$A$2:$G$25,7,FALSE)+(31*2))/6+(80/8)</f>
        <v>26.363333333333333</v>
      </c>
      <c r="AV21" s="177">
        <f>(VLOOKUP(AV$6,'FIXTURES ONLY'!$A$2:$G$25,6,FALSE)+VLOOKUP(AV$6,'FIXTURES ONLY'!$A$2:$G$25,7,FALSE)+(31*2))/6+(80/8)</f>
        <v>26.516666666666666</v>
      </c>
      <c r="AW21" s="177">
        <f>(VLOOKUP(AW$6,'FIXTURES &amp; UG POLE'!$A$2:$G$70,6,FALSE)+VLOOKUP(AW$6,'FIXTURES &amp; UG POLE'!$A$2:$G$70,7,FALSE)+(31*2))/6+(80/8)</f>
        <v>24.136666666666663</v>
      </c>
      <c r="AX21" s="177">
        <f>(VLOOKUP(AX$6,'FIXTURES &amp; UG POLE'!$A$2:$G$70,6,FALSE)+VLOOKUP(AX$6,'FIXTURES &amp; UG POLE'!$A$2:$G$70,7,FALSE)+(31*2))/6+(80/8)</f>
        <v>24.713333333333331</v>
      </c>
      <c r="AY21" s="177">
        <f>(VLOOKUP(AY$6,'FIXTURES &amp; UG POLE'!$A$2:$G$70,6,FALSE)+VLOOKUP(AY$6,'FIXTURES &amp; UG POLE'!$A$2:$G$70,7,FALSE)+(31*2))/6+(80/8)</f>
        <v>24.713333333333331</v>
      </c>
      <c r="AZ21" s="177">
        <f>(VLOOKUP(AZ$6,'FIXTURES &amp; UG POLE'!$A$2:$G$70,6,FALSE)+VLOOKUP(AZ$6,'FIXTURES &amp; UG POLE'!$A$2:$G$70,7,FALSE)+(31*2))/6+(80/8)</f>
        <v>24.67</v>
      </c>
      <c r="BA21" s="177">
        <f>(VLOOKUP(BA$6,'FIXTURES &amp; UG POLE'!$A$2:$G$70,6,FALSE)+VLOOKUP(BA$6,'FIXTURES &amp; UG POLE'!$A$2:$G$70,7,FALSE)+(31*2))/6+(80/8)</f>
        <v>22.353333333333332</v>
      </c>
      <c r="BB21" s="177">
        <f>(VLOOKUP(BB$6,'FIXTURES &amp; UG POLE'!$A$2:$G$70,6,FALSE)+VLOOKUP(BB$6,'FIXTURES &amp; UG POLE'!$A$2:$G$70,7,FALSE)+(31*2))/6+(80/8)</f>
        <v>22.185000000000002</v>
      </c>
      <c r="BC21" s="177">
        <f>(VLOOKUP(BC$6,'FIXTURES &amp; UG POLE'!$A$2:$G$70,6,FALSE)+VLOOKUP(BC$6,'FIXTURES &amp; UG POLE'!$A$2:$G$70,7,FALSE)+(31*2))/6+(80/8)</f>
        <v>22.243333333333332</v>
      </c>
      <c r="BD21" s="177">
        <f>(VLOOKUP(BD$6,'FIXTURES &amp; UG POLE'!$A$2:$G$70,6,FALSE)+VLOOKUP(BD$6,'FIXTURES &amp; UG POLE'!$A$2:$G$70,7,FALSE)+(31*2))/6+(80/8)</f>
        <v>21.758333333333333</v>
      </c>
      <c r="BE21" s="177">
        <f>(VLOOKUP(BE$6,'FIXTURES &amp; UG POLE'!$A$2:$G$70,6,FALSE)+VLOOKUP(BE$6,'FIXTURES &amp; UG POLE'!$A$2:$G$70,7,FALSE)+(31*2))/6+(80/8)</f>
        <v>21.905000000000001</v>
      </c>
      <c r="BF21" s="177">
        <f>(VLOOKUP(BF$6,'FIXTURES &amp; UG POLE'!$A$2:$G$70,6,FALSE)+VLOOKUP(BF$6,'FIXTURES &amp; UG POLE'!$A$2:$G$70,7,FALSE)+(31*2))/6+(80/8)</f>
        <v>22.060000000000002</v>
      </c>
      <c r="BG21" s="177">
        <f>(VLOOKUP(BG$6,'FIXTURES &amp; UG POLE'!$A$2:$G$70,6,FALSE)+VLOOKUP(BG$6,'FIXTURES &amp; UG POLE'!$A$2:$G$70,7,FALSE)+(31*2))/6+(80/8)</f>
        <v>22.353333333333332</v>
      </c>
      <c r="BH21" s="177">
        <f>(VLOOKUP(BH$6,'FIXTURES &amp; UG POLE'!$A$2:$G$70,6,FALSE)+VLOOKUP(BH$6,'FIXTURES &amp; UG POLE'!$A$2:$G$70,7,FALSE)+(31*2))/6+(80/8)</f>
        <v>22.185000000000002</v>
      </c>
      <c r="BI21" s="177">
        <f>(VLOOKUP(BI$6,'FIXTURES &amp; UG POLE'!$A$2:$G$70,6,FALSE)+VLOOKUP(BI$6,'FIXTURES &amp; UG POLE'!$A$2:$G$70,7,FALSE)+(31*2))/6+(80/8)</f>
        <v>22.243333333333332</v>
      </c>
      <c r="BJ21" s="177">
        <f>(VLOOKUP(BJ$6,'FIXTURES &amp; UG POLE'!$A$2:$G$70,6,FALSE)+VLOOKUP(BJ$6,'FIXTURES &amp; UG POLE'!$A$2:$G$70,7,FALSE)+(31*2))/6+(80/8)</f>
        <v>26.516666666666666</v>
      </c>
      <c r="BK21" s="177">
        <f>(VLOOKUP(BK$6,'FIXTURES &amp; UG POLE'!$A$2:$G$70,6,FALSE)+VLOOKUP(BK$6,'FIXTURES &amp; UG POLE'!$A$2:$G$70,7,FALSE)+(31*2))/6+(80/8)</f>
        <v>22.018333333333331</v>
      </c>
      <c r="BL21" s="177">
        <f>(VLOOKUP(BL$6,'FIXTURES &amp; UG POLE'!$A$2:$G$70,6,FALSE)+VLOOKUP(BL$6,'FIXTURES &amp; UG POLE'!$A$2:$G$70,7,FALSE)+(31*2))/6+(80/8)</f>
        <v>22.103333333333332</v>
      </c>
      <c r="BM21" s="177">
        <f>(VLOOKUP(BM$6,'FIXTURES &amp; UG POLE'!$A$2:$G$70,6,FALSE)+VLOOKUP(BM$6,'FIXTURES &amp; UG POLE'!$A$2:$G$70,7,FALSE)+(31*2))/6+(80/8)</f>
        <v>22.353333333333332</v>
      </c>
      <c r="BN21" s="177">
        <f>(VLOOKUP(BN$6,'FIXTURES &amp; UG POLE'!$A$2:$G$70,6,FALSE)+VLOOKUP(BN$6,'FIXTURES &amp; UG POLE'!$A$2:$G$70,7,FALSE)+(31*2))/6+(80/8)</f>
        <v>21.758333333333333</v>
      </c>
      <c r="BO21" s="177">
        <f>(VLOOKUP(BO$6,'FIXTURES &amp; UG POLE'!$A$2:$G$70,6,FALSE)+VLOOKUP(BO$6,'FIXTURES &amp; UG POLE'!$A$2:$G$70,7,FALSE)+(31*2))/6+(80/8)</f>
        <v>21.758333333333333</v>
      </c>
      <c r="BP21" s="177">
        <f>(VLOOKUP(BP$6,'FIXTURES &amp; UG POLE'!$A$2:$G$70,6,FALSE)+VLOOKUP(BP$6,'FIXTURES &amp; UG POLE'!$A$2:$G$70,7,FALSE)+(31*2))/6+(80/8)</f>
        <v>22.018333333333331</v>
      </c>
      <c r="BQ21" s="177">
        <f>(VLOOKUP(BQ$6,'FIXTURES &amp; UG POLE'!$A$2:$G$70,6,FALSE)+VLOOKUP(BQ$6,'FIXTURES &amp; UG POLE'!$A$2:$G$70,7,FALSE)+(31*2))/6+(80/8)</f>
        <v>22.103333333333332</v>
      </c>
      <c r="BR21" s="177">
        <f>(VLOOKUP(BR$6,'FIXTURES &amp; UG POLE'!$A$2:$G$70,6,FALSE)+VLOOKUP(BR$6,'FIXTURES &amp; UG POLE'!$A$2:$G$70,7,FALSE)+(31*2))/6+(80/8)</f>
        <v>22.353333333333332</v>
      </c>
      <c r="BS21" s="177">
        <f>(VLOOKUP(BS$6,'FIXTURES &amp; UG POLE'!$A$2:$G$70,6,FALSE)+VLOOKUP(BS$6,'FIXTURES &amp; UG POLE'!$A$2:$G$70,7,FALSE)+(31*2))/6+(80/8)</f>
        <v>22.103333333333332</v>
      </c>
      <c r="BT21" s="177">
        <f>(VLOOKUP(BT$6,'FIXTURES &amp; UG POLE'!$A$2:$G$70,6,FALSE)+VLOOKUP(BT$6,'FIXTURES &amp; UG POLE'!$A$2:$G$70,7,FALSE)+(31*2))/6+(80/8)</f>
        <v>22.353333333333332</v>
      </c>
      <c r="BU21" s="177">
        <f>(VLOOKUP(BU$6,'FIXTURES &amp; UG POLE'!$A$2:$G$70,6,FALSE)+VLOOKUP(BU$6,'FIXTURES &amp; UG POLE'!$A$2:$G$70,7,FALSE)+(31*2))/6+(80/8)</f>
        <v>22.018333333333331</v>
      </c>
      <c r="BV21" s="177">
        <f>(VLOOKUP(BV$6,'FIXTURES &amp; UG POLE'!$A$2:$G$70,6,FALSE)+VLOOKUP(BV$6,'FIXTURES &amp; UG POLE'!$A$2:$G$70,7,FALSE)+(31*2))/6+(80/8)</f>
        <v>22.103333333333332</v>
      </c>
      <c r="BW21" s="177">
        <f>(VLOOKUP(BW$6,'FIXTURES &amp; UG POLE'!$A$2:$G$70,6,FALSE)+VLOOKUP(BW$6,'FIXTURES &amp; UG POLE'!$A$2:$G$70,7,FALSE)+(31*2))/6+(80/8)</f>
        <v>22.018333333333331</v>
      </c>
      <c r="BX21" s="177">
        <f>(VLOOKUP(BX$6,'FIXTURES &amp; UG POLE'!$A$2:$G$70,6,FALSE)+VLOOKUP(BX$6,'FIXTURES &amp; UG POLE'!$A$2:$G$70,7,FALSE)+(31*2))/6+(80/8)</f>
        <v>22.103333333333332</v>
      </c>
      <c r="BY21" s="177"/>
      <c r="BZ21" s="177"/>
      <c r="CA21" s="177">
        <v>0</v>
      </c>
      <c r="CB21" s="226">
        <v>0</v>
      </c>
      <c r="CC21" s="177">
        <f>(VLOOKUP(CC$6,'FIXTURES ONLY'!$A$2:$G$29,6,FALSE)+VLOOKUP(CC$6,'FIXTURES ONLY'!$A$2:$G$29,7,FALSE)+(31*2))/6+(80/8)</f>
        <v>22.018333333333331</v>
      </c>
      <c r="CD21" s="177">
        <f>(VLOOKUP(CD$6,'FIXTURES ONLY'!$A$2:$G$29,6,FALSE)+VLOOKUP(CD$6,'FIXTURES ONLY'!$A$2:$G$29,7,FALSE)+(31*2))/6+(80/8)</f>
        <v>22.103333333333332</v>
      </c>
      <c r="CE21" s="177">
        <f>(VLOOKUP(CE$6,'FIXTURES ONLY'!$A$2:$G$29,6,FALSE)+VLOOKUP(CE$6,'FIXTURES ONLY'!$A$2:$G$29,7,FALSE)+(31*2))/6+(80/8)</f>
        <v>22.018333333333331</v>
      </c>
      <c r="CF21" s="177">
        <f>(VLOOKUP(CF$6,'FIXTURES ONLY'!$A$2:$G$29,6,FALSE)+VLOOKUP(CF$6,'FIXTURES ONLY'!$A$2:$G$29,7,FALSE)+(31*2))/6+(80/8)</f>
        <v>22.103333333333332</v>
      </c>
      <c r="CG21" s="177"/>
      <c r="CH21" s="177"/>
      <c r="CI21" s="248" t="e">
        <f>(VLOOKUP(CI$6,'FIXTURES ONLY'!$A$2:$G$29,6,FALSE)+VLOOKUP(CI$6,'FIXTURES ONLY'!$A$2:$G$29,7,FALSE)+(31*2))/6+(80/8)</f>
        <v>#N/A</v>
      </c>
      <c r="CJ21" s="177" t="s">
        <v>291</v>
      </c>
      <c r="CK21" s="177" t="s">
        <v>291</v>
      </c>
      <c r="CL21" s="139"/>
      <c r="CM21" s="302">
        <v>19.078942307692309</v>
      </c>
      <c r="CN21" s="302">
        <v>25.73019230769231</v>
      </c>
      <c r="CO21" s="302">
        <v>31.680192307692305</v>
      </c>
      <c r="CP21" s="302">
        <v>54.970192307692301</v>
      </c>
      <c r="CQ21" s="302">
        <v>25.73019230769231</v>
      </c>
      <c r="CR21" s="302">
        <v>31.680192307692305</v>
      </c>
      <c r="CS21" s="302">
        <v>54.970192307692301</v>
      </c>
      <c r="CT21" s="302">
        <v>62.620192307692307</v>
      </c>
      <c r="CU21" s="95"/>
      <c r="CV21" s="155" t="s">
        <v>291</v>
      </c>
      <c r="CW21" s="141"/>
      <c r="CX21" s="141"/>
      <c r="CY21" s="141"/>
      <c r="CZ21" s="95"/>
      <c r="DA21" s="95"/>
      <c r="DB21" s="95"/>
      <c r="DC21" s="107"/>
      <c r="DD21" s="97"/>
    </row>
    <row r="22" spans="1:119" ht="16.5" customHeight="1" x14ac:dyDescent="0.25">
      <c r="A22" s="281" t="s">
        <v>351</v>
      </c>
      <c r="B22" s="281"/>
      <c r="C22" s="221"/>
      <c r="D22" s="176"/>
      <c r="E22" s="221"/>
      <c r="F22" s="176"/>
      <c r="G22" s="221"/>
      <c r="H22" s="176"/>
      <c r="I22" s="221"/>
      <c r="J22" s="221"/>
      <c r="K22" s="221"/>
      <c r="L22" s="176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176"/>
      <c r="Z22" s="176"/>
      <c r="AA22" s="176"/>
      <c r="AB22" s="204"/>
      <c r="AC22" s="204"/>
      <c r="AD22" s="204"/>
      <c r="AE22" s="204"/>
      <c r="AF22" s="204"/>
      <c r="AG22" s="204"/>
      <c r="AH22" s="204"/>
      <c r="AI22" s="204"/>
      <c r="AJ22" s="204"/>
      <c r="AK22" s="221"/>
      <c r="AL22" s="221"/>
      <c r="AM22" s="221"/>
      <c r="AN22" s="204"/>
      <c r="AO22" s="174"/>
      <c r="AP22" s="174"/>
      <c r="AQ22" s="174"/>
      <c r="AR22" s="174"/>
      <c r="AS22" s="213"/>
      <c r="AT22" s="217"/>
      <c r="AU22" s="217"/>
      <c r="AV22" s="217"/>
      <c r="AW22" s="177">
        <v>7</v>
      </c>
      <c r="AX22" s="177">
        <v>7</v>
      </c>
      <c r="AY22" s="177">
        <v>13.06</v>
      </c>
      <c r="AZ22" s="177">
        <v>7</v>
      </c>
      <c r="BA22" s="177">
        <v>0</v>
      </c>
      <c r="BB22" s="177">
        <v>0</v>
      </c>
      <c r="BC22" s="177">
        <v>0</v>
      </c>
      <c r="BD22" s="177">
        <v>0</v>
      </c>
      <c r="BE22" s="177">
        <v>0</v>
      </c>
      <c r="BF22" s="177">
        <v>0</v>
      </c>
      <c r="BG22" s="177">
        <v>0</v>
      </c>
      <c r="BH22" s="177">
        <v>0</v>
      </c>
      <c r="BI22" s="177">
        <v>0</v>
      </c>
      <c r="BJ22" s="177">
        <v>0</v>
      </c>
      <c r="BK22" s="177">
        <v>0</v>
      </c>
      <c r="BL22" s="177">
        <v>0</v>
      </c>
      <c r="BM22" s="177">
        <v>0</v>
      </c>
      <c r="BN22" s="177">
        <v>0</v>
      </c>
      <c r="BO22" s="177">
        <v>0</v>
      </c>
      <c r="BP22" s="177">
        <v>0</v>
      </c>
      <c r="BQ22" s="177">
        <v>0</v>
      </c>
      <c r="BR22" s="177">
        <v>0</v>
      </c>
      <c r="BS22" s="177">
        <v>0</v>
      </c>
      <c r="BT22" s="177">
        <v>0</v>
      </c>
      <c r="BU22" s="177">
        <v>0</v>
      </c>
      <c r="BV22" s="177">
        <v>0</v>
      </c>
      <c r="BW22" s="177">
        <v>0</v>
      </c>
      <c r="BX22" s="177">
        <v>0</v>
      </c>
      <c r="BY22" s="221"/>
      <c r="BZ22" s="221"/>
      <c r="CA22" s="221"/>
      <c r="CB22" s="225"/>
      <c r="CC22" s="217"/>
      <c r="CD22" s="217"/>
      <c r="CE22" s="217"/>
      <c r="CF22" s="217"/>
      <c r="CG22" s="174"/>
      <c r="CH22" s="174"/>
      <c r="CI22" s="246"/>
      <c r="CJ22" s="174"/>
      <c r="CK22" s="174"/>
      <c r="CL22" s="139"/>
      <c r="CM22" s="302"/>
      <c r="CN22" s="195"/>
      <c r="CO22" s="195"/>
      <c r="CP22" s="195"/>
      <c r="CQ22" s="195"/>
      <c r="CR22" s="195"/>
      <c r="CS22" s="195"/>
      <c r="CT22" s="308"/>
      <c r="CU22" s="95"/>
      <c r="CW22" s="141"/>
      <c r="CX22" s="141"/>
      <c r="CY22" s="141"/>
      <c r="CZ22" s="95"/>
      <c r="DA22" s="107"/>
      <c r="DB22" s="107"/>
      <c r="DC22" s="95"/>
    </row>
    <row r="23" spans="1:119" ht="43.9" customHeight="1" thickBot="1" x14ac:dyDescent="0.3">
      <c r="A23" s="284" t="s">
        <v>541</v>
      </c>
      <c r="B23" s="284"/>
      <c r="C23" s="287">
        <f t="shared" ref="C23:X23" si="7">(C17+C19+C21+C22)/12</f>
        <v>58.055587311111118</v>
      </c>
      <c r="D23" s="288">
        <f t="shared" ref="D23" si="8">(D17+D19+D21)/12</f>
        <v>23.238504311111114</v>
      </c>
      <c r="E23" s="287">
        <f t="shared" si="7"/>
        <v>53.953492200000007</v>
      </c>
      <c r="F23" s="288">
        <f t="shared" ref="F23" si="9">(F17+F19+F21)/12</f>
        <v>19.136409200000003</v>
      </c>
      <c r="G23" s="287">
        <f t="shared" si="7"/>
        <v>50.583434111111124</v>
      </c>
      <c r="H23" s="288">
        <f t="shared" ref="H23" si="10">(H17+H19+H21)/12</f>
        <v>15.766351111111112</v>
      </c>
      <c r="I23" s="287">
        <f t="shared" si="7"/>
        <v>70.223125911111126</v>
      </c>
      <c r="J23" s="287">
        <f t="shared" si="7"/>
        <v>65.328289200000015</v>
      </c>
      <c r="K23" s="287">
        <f t="shared" si="7"/>
        <v>62.257581911111117</v>
      </c>
      <c r="L23" s="289">
        <f t="shared" ref="L23" si="11">(L17+L19+L21)/12</f>
        <v>8.2595575999999991</v>
      </c>
      <c r="M23" s="287">
        <f t="shared" si="7"/>
        <v>33.627145844444449</v>
      </c>
      <c r="N23" s="287">
        <f t="shared" si="7"/>
        <v>32.002749844444452</v>
      </c>
      <c r="O23" s="287">
        <f t="shared" si="7"/>
        <v>49.432585844444446</v>
      </c>
      <c r="P23" s="287">
        <f t="shared" si="7"/>
        <v>49.01326437777778</v>
      </c>
      <c r="Q23" s="287">
        <f t="shared" si="7"/>
        <v>48.774437444444452</v>
      </c>
      <c r="R23" s="287">
        <f t="shared" si="7"/>
        <v>49.489544377777783</v>
      </c>
      <c r="S23" s="287">
        <f t="shared" si="7"/>
        <v>34.526061311111114</v>
      </c>
      <c r="T23" s="287">
        <f t="shared" si="7"/>
        <v>32.876563844444455</v>
      </c>
      <c r="U23" s="287">
        <f t="shared" si="7"/>
        <v>32.948163577777784</v>
      </c>
      <c r="V23" s="287">
        <f t="shared" si="7"/>
        <v>32.399030111111117</v>
      </c>
      <c r="W23" s="287">
        <f t="shared" si="7"/>
        <v>30.764173844444453</v>
      </c>
      <c r="X23" s="287">
        <f t="shared" si="7"/>
        <v>30.027155977777777</v>
      </c>
      <c r="Y23" s="288">
        <f t="shared" ref="Y23:AV23" si="12">(Y17+Y19+Y21)/12</f>
        <v>11.178326444444444</v>
      </c>
      <c r="Z23" s="288">
        <f t="shared" si="12"/>
        <v>21.310925511111112</v>
      </c>
      <c r="AA23" s="288">
        <f t="shared" si="12"/>
        <v>13.955196311111109</v>
      </c>
      <c r="AB23" s="288">
        <f t="shared" si="12"/>
        <v>21.35837711111111</v>
      </c>
      <c r="AC23" s="288">
        <f t="shared" si="12"/>
        <v>16.463540399999999</v>
      </c>
      <c r="AD23" s="288">
        <f t="shared" si="12"/>
        <v>13.392833111111109</v>
      </c>
      <c r="AE23" s="288">
        <f t="shared" si="12"/>
        <v>15.289238888888889</v>
      </c>
      <c r="AF23" s="288">
        <f t="shared" si="12"/>
        <v>19.715470711111113</v>
      </c>
      <c r="AG23" s="288">
        <f t="shared" si="12"/>
        <v>37.873547733333332</v>
      </c>
      <c r="AH23" s="288">
        <f t="shared" si="12"/>
        <v>17.176245688888894</v>
      </c>
      <c r="AI23" s="288">
        <f t="shared" si="12"/>
        <v>20.597173911111113</v>
      </c>
      <c r="AJ23" s="288">
        <f t="shared" si="12"/>
        <v>43.742960933333329</v>
      </c>
      <c r="AK23" s="287">
        <f>(AK17+AK19+AK21+AK22)/12</f>
        <v>51.993328688888901</v>
      </c>
      <c r="AL23" s="287">
        <f>(AL17+AL19+AL21+AL22)/12</f>
        <v>54.68152553333335</v>
      </c>
      <c r="AM23" s="287">
        <f>(AM17+AM19+AM21+AM22)/12</f>
        <v>78.560043933333333</v>
      </c>
      <c r="AN23" s="288">
        <f t="shared" si="12"/>
        <v>11.750487377777779</v>
      </c>
      <c r="AO23" s="287">
        <f t="shared" si="12"/>
        <v>13.145295644444445</v>
      </c>
      <c r="AP23" s="287">
        <f t="shared" si="12"/>
        <v>13.562305244444445</v>
      </c>
      <c r="AQ23" s="287">
        <f t="shared" si="12"/>
        <v>16.354496399999999</v>
      </c>
      <c r="AR23" s="287">
        <f t="shared" si="12"/>
        <v>20.197866133333331</v>
      </c>
      <c r="AS23" s="290">
        <v>29.46</v>
      </c>
      <c r="AT23" s="287">
        <f t="shared" si="12"/>
        <v>20.289594133333335</v>
      </c>
      <c r="AU23" s="287">
        <f t="shared" si="12"/>
        <v>39.345913777777781</v>
      </c>
      <c r="AV23" s="287">
        <f t="shared" si="12"/>
        <v>42.876686755555561</v>
      </c>
      <c r="AW23" s="287">
        <f>(AW17+AW19+AW21)/12+AW22</f>
        <v>22.289238888888889</v>
      </c>
      <c r="AX23" s="287">
        <f t="shared" ref="AX23:BX23" si="13">(AX17+AX19+AX21)/12+AX22</f>
        <v>26.715470711111113</v>
      </c>
      <c r="AY23" s="287">
        <f t="shared" si="13"/>
        <v>32.775470711111112</v>
      </c>
      <c r="AZ23" s="287">
        <f t="shared" si="13"/>
        <v>44.873547733333332</v>
      </c>
      <c r="BA23" s="287">
        <f t="shared" si="13"/>
        <v>62.257581911111117</v>
      </c>
      <c r="BB23" s="287">
        <f t="shared" si="13"/>
        <v>65.328289200000015</v>
      </c>
      <c r="BC23" s="287">
        <f t="shared" si="13"/>
        <v>70.223125911111126</v>
      </c>
      <c r="BD23" s="287">
        <f t="shared" si="13"/>
        <v>62.427054044444446</v>
      </c>
      <c r="BE23" s="287">
        <f t="shared" si="13"/>
        <v>65.219245200000003</v>
      </c>
      <c r="BF23" s="287">
        <f t="shared" si="13"/>
        <v>69.062614933333336</v>
      </c>
      <c r="BG23" s="287">
        <f t="shared" si="13"/>
        <v>50.583434111111124</v>
      </c>
      <c r="BH23" s="287">
        <f t="shared" si="13"/>
        <v>53.953492200000007</v>
      </c>
      <c r="BI23" s="287">
        <f t="shared" si="13"/>
        <v>58.055587311111118</v>
      </c>
      <c r="BJ23" s="287">
        <f t="shared" si="13"/>
        <v>77.693769755555564</v>
      </c>
      <c r="BK23" s="287">
        <f t="shared" si="13"/>
        <v>30.027155977777777</v>
      </c>
      <c r="BL23" s="287">
        <f t="shared" si="13"/>
        <v>30.764173844444453</v>
      </c>
      <c r="BM23" s="287">
        <f t="shared" si="13"/>
        <v>32.399030111111117</v>
      </c>
      <c r="BN23" s="287">
        <f t="shared" si="13"/>
        <v>29.90431957777778</v>
      </c>
      <c r="BO23" s="287">
        <f t="shared" si="13"/>
        <v>32.40938944444445</v>
      </c>
      <c r="BP23" s="287">
        <f t="shared" si="13"/>
        <v>32.948163577777784</v>
      </c>
      <c r="BQ23" s="287">
        <f t="shared" si="13"/>
        <v>32.876563844444455</v>
      </c>
      <c r="BR23" s="287">
        <f t="shared" si="13"/>
        <v>34.526061311111114</v>
      </c>
      <c r="BS23" s="287">
        <f t="shared" si="13"/>
        <v>34.102014644444445</v>
      </c>
      <c r="BT23" s="287">
        <f t="shared" si="13"/>
        <v>35.646372777777785</v>
      </c>
      <c r="BU23" s="287">
        <f t="shared" si="13"/>
        <v>48.96034437777778</v>
      </c>
      <c r="BV23" s="287">
        <f t="shared" si="13"/>
        <v>48.245237444444449</v>
      </c>
      <c r="BW23" s="287">
        <f t="shared" si="13"/>
        <v>48.484064377777791</v>
      </c>
      <c r="BX23" s="287">
        <f t="shared" si="13"/>
        <v>48.903385844444443</v>
      </c>
      <c r="BY23" s="287">
        <f t="shared" ref="BY23:CB23" si="14">(BY17+BY19+BY21+BY22)/12</f>
        <v>4.9069874000000002</v>
      </c>
      <c r="BZ23" s="287">
        <f t="shared" si="14"/>
        <v>4.2442526000000003</v>
      </c>
      <c r="CA23" s="287">
        <f t="shared" si="14"/>
        <v>7.6109935999999996</v>
      </c>
      <c r="CB23" s="291">
        <f t="shared" si="14"/>
        <v>7.6109935999999996</v>
      </c>
      <c r="CC23" s="287">
        <f t="shared" ref="CC23:CI23" si="15">(CC17+CC19+CC21)/12</f>
        <v>43.301633977777783</v>
      </c>
      <c r="CD23" s="287">
        <f t="shared" si="15"/>
        <v>43.720955444444449</v>
      </c>
      <c r="CE23" s="287">
        <f t="shared" si="15"/>
        <v>43.777913977777779</v>
      </c>
      <c r="CF23" s="287">
        <f t="shared" si="15"/>
        <v>43.062807044444448</v>
      </c>
      <c r="CG23" s="287">
        <f t="shared" si="15"/>
        <v>5.1824304000000003</v>
      </c>
      <c r="CH23" s="287">
        <f t="shared" si="15"/>
        <v>5.7116304000000007</v>
      </c>
      <c r="CI23" s="287" t="e">
        <f t="shared" si="15"/>
        <v>#N/A</v>
      </c>
      <c r="CJ23" s="290">
        <v>9.57</v>
      </c>
      <c r="CK23" s="290">
        <v>13.93</v>
      </c>
      <c r="CL23" s="156"/>
      <c r="CM23" s="287">
        <v>9.6487376705370593</v>
      </c>
      <c r="CN23" s="287">
        <v>14.620861932400148</v>
      </c>
      <c r="CO23" s="287">
        <v>17.729272921378957</v>
      </c>
      <c r="CP23" s="287">
        <v>27.183636697286477</v>
      </c>
      <c r="CQ23" s="287">
        <v>53.89910396639339</v>
      </c>
      <c r="CR23" s="287">
        <v>57.007514955372194</v>
      </c>
      <c r="CS23" s="287">
        <v>66.461878731279711</v>
      </c>
      <c r="CT23" s="287">
        <v>46.445218969478162</v>
      </c>
      <c r="CV23" s="227">
        <v>6.5199254187411064</v>
      </c>
      <c r="CW23" s="227">
        <v>4.2247492406156164</v>
      </c>
      <c r="CX23" s="227">
        <v>8.8151015968665973</v>
      </c>
      <c r="CY23" s="141"/>
      <c r="CZ23" s="95"/>
      <c r="DA23" s="107"/>
      <c r="DB23" s="107"/>
      <c r="DC23" s="95"/>
    </row>
    <row r="24" spans="1:119" ht="25.15" customHeight="1" thickBot="1" x14ac:dyDescent="0.35">
      <c r="A24" s="96" t="s">
        <v>520</v>
      </c>
      <c r="B24" s="229" t="s">
        <v>396</v>
      </c>
      <c r="C24" s="234" t="s">
        <v>467</v>
      </c>
      <c r="D24" s="237" t="s">
        <v>468</v>
      </c>
      <c r="AD24" s="126"/>
      <c r="AE24" s="126"/>
      <c r="AF24" s="126"/>
      <c r="AG24" s="126"/>
      <c r="AH24" s="126"/>
      <c r="AI24" s="126"/>
      <c r="AJ24" s="126"/>
      <c r="AK24" s="126"/>
      <c r="AL24" s="126"/>
      <c r="AM24" s="212"/>
      <c r="CQ24" s="158"/>
      <c r="CS24" s="125"/>
      <c r="CT24" s="157"/>
      <c r="CU24" s="95"/>
      <c r="CV24" s="95"/>
      <c r="CW24" s="95"/>
      <c r="CX24" s="107"/>
      <c r="CY24" s="107"/>
      <c r="CZ24" s="95"/>
    </row>
    <row r="25" spans="1:119" ht="25.15" customHeight="1" thickBot="1" x14ac:dyDescent="0.35">
      <c r="A25" s="240">
        <v>201</v>
      </c>
      <c r="B25" s="230" t="s">
        <v>397</v>
      </c>
      <c r="C25" s="232">
        <v>869</v>
      </c>
      <c r="AD25" s="126"/>
      <c r="AE25" s="126"/>
      <c r="AF25" s="126"/>
      <c r="AG25" s="126"/>
      <c r="AH25" s="126"/>
      <c r="AI25" s="126"/>
      <c r="AJ25" s="126"/>
      <c r="AK25" s="126"/>
      <c r="AL25" s="126"/>
      <c r="AM25" s="212"/>
      <c r="CQ25" s="158"/>
      <c r="CS25" s="125"/>
      <c r="CT25" s="157"/>
      <c r="CU25" s="95"/>
      <c r="CV25" s="95"/>
      <c r="CW25" s="95"/>
      <c r="CX25" s="107"/>
      <c r="CY25" s="107"/>
      <c r="CZ25" s="95"/>
    </row>
    <row r="26" spans="1:119" ht="25.15" customHeight="1" thickBot="1" x14ac:dyDescent="0.35">
      <c r="A26" s="240">
        <v>203</v>
      </c>
      <c r="B26" s="230" t="s">
        <v>398</v>
      </c>
      <c r="C26" s="232">
        <v>40795</v>
      </c>
      <c r="AD26" s="126"/>
      <c r="AE26" s="126"/>
      <c r="AF26" s="126"/>
      <c r="AG26" s="126"/>
      <c r="AH26" s="126"/>
      <c r="AI26" s="126"/>
      <c r="AJ26" s="126"/>
      <c r="AK26" s="126"/>
      <c r="AL26" s="126"/>
      <c r="AM26" s="212"/>
      <c r="CQ26" s="158"/>
      <c r="CS26" s="159"/>
      <c r="CT26" s="125"/>
      <c r="CU26" s="95"/>
      <c r="CV26" s="95"/>
      <c r="CW26" s="95"/>
      <c r="CX26" s="107"/>
      <c r="CY26" s="107"/>
      <c r="CZ26" s="95"/>
    </row>
    <row r="27" spans="1:119" ht="25.15" customHeight="1" thickBot="1" x14ac:dyDescent="0.35">
      <c r="A27" s="240">
        <v>204</v>
      </c>
      <c r="B27" s="230" t="s">
        <v>399</v>
      </c>
      <c r="C27" s="232">
        <v>41062</v>
      </c>
      <c r="AM27" s="212"/>
      <c r="CQ27" s="158"/>
      <c r="CS27" s="159"/>
      <c r="CT27" s="125"/>
      <c r="CU27" s="95"/>
      <c r="CV27" s="95"/>
      <c r="CW27" s="95"/>
      <c r="CX27" s="107"/>
      <c r="CY27" s="107"/>
      <c r="CZ27" s="95"/>
    </row>
    <row r="28" spans="1:119" ht="25.15" customHeight="1" thickBot="1" x14ac:dyDescent="0.35">
      <c r="A28" s="240">
        <v>206</v>
      </c>
      <c r="B28" s="230" t="s">
        <v>400</v>
      </c>
      <c r="C28" s="232">
        <v>876</v>
      </c>
      <c r="AM28" s="212"/>
      <c r="CQ28" s="158"/>
      <c r="CR28" s="160"/>
      <c r="CS28" s="160"/>
      <c r="CT28" s="160"/>
      <c r="CU28" s="95"/>
      <c r="CV28" s="95"/>
      <c r="CW28" s="95"/>
      <c r="CX28" s="107"/>
      <c r="CY28" s="107"/>
      <c r="CZ28" s="95"/>
    </row>
    <row r="29" spans="1:119" ht="25.15" customHeight="1" thickBot="1" x14ac:dyDescent="0.35">
      <c r="A29" s="240">
        <v>207</v>
      </c>
      <c r="B29" s="230" t="s">
        <v>401</v>
      </c>
      <c r="C29" s="232">
        <v>8335</v>
      </c>
      <c r="AM29" s="212"/>
      <c r="CQ29" s="158"/>
      <c r="CR29" s="160"/>
      <c r="CS29" s="160"/>
      <c r="CT29" s="160"/>
      <c r="CU29" s="95"/>
      <c r="CV29" s="95"/>
      <c r="CW29" s="95"/>
      <c r="CX29" s="107"/>
      <c r="CY29" s="107"/>
      <c r="CZ29" s="95"/>
    </row>
    <row r="30" spans="1:119" ht="25.15" customHeight="1" thickBot="1" x14ac:dyDescent="0.35">
      <c r="A30" s="240">
        <v>208</v>
      </c>
      <c r="B30" s="230" t="s">
        <v>402</v>
      </c>
      <c r="C30" s="232">
        <v>16204</v>
      </c>
      <c r="AM30" s="212"/>
      <c r="CQ30" s="158"/>
      <c r="CR30" s="160"/>
      <c r="CS30" s="160"/>
      <c r="CT30" s="160"/>
      <c r="CU30" s="95"/>
      <c r="CV30" s="95"/>
      <c r="CW30" s="95"/>
      <c r="CX30" s="104"/>
      <c r="CY30" s="161"/>
      <c r="CZ30" s="95"/>
    </row>
    <row r="31" spans="1:119" ht="25.15" customHeight="1" thickBot="1" x14ac:dyDescent="0.35">
      <c r="A31" s="240">
        <v>209</v>
      </c>
      <c r="B31" s="230" t="s">
        <v>403</v>
      </c>
      <c r="C31" s="232">
        <v>467</v>
      </c>
      <c r="AM31" s="212"/>
      <c r="CQ31" s="158"/>
      <c r="CR31" s="160"/>
      <c r="CS31" s="160"/>
      <c r="CT31" s="160"/>
      <c r="CU31" s="95"/>
      <c r="CV31" s="95"/>
      <c r="CW31" s="95"/>
      <c r="CX31" s="107"/>
      <c r="CY31" s="107"/>
      <c r="CZ31" s="95"/>
    </row>
    <row r="32" spans="1:119" ht="25.15" customHeight="1" thickBot="1" x14ac:dyDescent="0.35">
      <c r="A32" s="240">
        <v>210</v>
      </c>
      <c r="B32" s="230" t="s">
        <v>404</v>
      </c>
      <c r="C32" s="232">
        <v>3801</v>
      </c>
      <c r="AM32" s="212"/>
      <c r="CQ32" s="158"/>
      <c r="CR32" s="160"/>
      <c r="CS32" s="160"/>
      <c r="CT32" s="160"/>
      <c r="CU32" s="95"/>
      <c r="CV32" s="95"/>
      <c r="CW32" s="162"/>
      <c r="CX32" s="107"/>
      <c r="CY32" s="134"/>
      <c r="CZ32" s="95"/>
    </row>
    <row r="33" spans="1:104" ht="25.15" customHeight="1" thickBot="1" x14ac:dyDescent="0.35">
      <c r="A33" s="240">
        <v>252</v>
      </c>
      <c r="B33" s="230" t="s">
        <v>405</v>
      </c>
      <c r="C33" s="232">
        <v>44248</v>
      </c>
      <c r="AM33" s="212"/>
      <c r="CQ33" s="158"/>
      <c r="CR33" s="160"/>
      <c r="CS33" s="160"/>
      <c r="CT33" s="160"/>
      <c r="CU33" s="95"/>
      <c r="CV33" s="95"/>
      <c r="CW33" s="163"/>
      <c r="CX33" s="164"/>
      <c r="CY33" s="164"/>
      <c r="CZ33" s="95"/>
    </row>
    <row r="34" spans="1:104" ht="25.15" customHeight="1" thickBot="1" x14ac:dyDescent="0.35">
      <c r="A34" s="236">
        <v>266</v>
      </c>
      <c r="B34" s="230" t="s">
        <v>406</v>
      </c>
      <c r="C34" s="232">
        <v>24476</v>
      </c>
      <c r="CQ34" s="158"/>
      <c r="CR34" s="160"/>
      <c r="CS34" s="160"/>
      <c r="CT34" s="160"/>
      <c r="CU34" s="95"/>
      <c r="CV34" s="95"/>
      <c r="CW34" s="158"/>
      <c r="CX34" s="164"/>
      <c r="CY34" s="164"/>
      <c r="CZ34" s="95"/>
    </row>
    <row r="35" spans="1:104" ht="25.15" customHeight="1" thickBot="1" x14ac:dyDescent="0.35">
      <c r="A35" s="236">
        <v>267</v>
      </c>
      <c r="B35" s="230" t="s">
        <v>407</v>
      </c>
      <c r="C35" s="232">
        <v>27378</v>
      </c>
      <c r="CQ35" s="158"/>
      <c r="CR35" s="160"/>
      <c r="CS35" s="160"/>
      <c r="CT35" s="160"/>
      <c r="CU35" s="95"/>
      <c r="CV35" s="95"/>
      <c r="CW35" s="95"/>
      <c r="CX35" s="164"/>
      <c r="CY35" s="164"/>
      <c r="CZ35" s="95"/>
    </row>
    <row r="36" spans="1:104" ht="25.15" customHeight="1" thickBot="1" x14ac:dyDescent="0.35">
      <c r="A36" s="236">
        <v>274</v>
      </c>
      <c r="B36" s="230" t="s">
        <v>408</v>
      </c>
      <c r="C36" s="169">
        <v>201421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165"/>
      <c r="CN36" s="166"/>
      <c r="CO36" s="125"/>
      <c r="CP36" s="167"/>
      <c r="CQ36" s="158"/>
      <c r="CR36" s="160"/>
      <c r="CS36" s="160"/>
      <c r="CT36" s="160"/>
      <c r="CU36" s="95"/>
      <c r="CV36" s="95"/>
      <c r="CW36" s="102"/>
      <c r="CX36" s="107"/>
      <c r="CY36" s="107"/>
      <c r="CZ36" s="95"/>
    </row>
    <row r="37" spans="1:104" ht="25.15" customHeight="1" thickBot="1" x14ac:dyDescent="0.35">
      <c r="A37" s="236">
        <v>275</v>
      </c>
      <c r="B37" s="230" t="s">
        <v>409</v>
      </c>
      <c r="C37" s="232">
        <v>6127</v>
      </c>
      <c r="CQ37" s="125"/>
      <c r="CR37" s="160"/>
      <c r="CS37" s="160"/>
      <c r="CT37" s="160"/>
      <c r="CU37" s="95"/>
      <c r="CV37" s="95"/>
      <c r="CW37" s="102"/>
      <c r="CX37" s="113"/>
      <c r="CY37" s="113"/>
      <c r="CZ37" s="95"/>
    </row>
    <row r="38" spans="1:104" ht="25.15" customHeight="1" thickBot="1" x14ac:dyDescent="0.35">
      <c r="A38" s="236">
        <v>276</v>
      </c>
      <c r="B38" s="230" t="s">
        <v>410</v>
      </c>
      <c r="C38" s="232">
        <v>15870</v>
      </c>
      <c r="CQ38" s="125"/>
      <c r="CR38" s="160"/>
      <c r="CS38" s="160"/>
      <c r="CT38" s="160"/>
      <c r="CU38" s="95"/>
      <c r="CV38" s="95"/>
      <c r="CW38" s="102"/>
      <c r="CX38" s="113"/>
      <c r="CY38" s="113"/>
      <c r="CZ38" s="95"/>
    </row>
    <row r="39" spans="1:104" ht="25.15" customHeight="1" thickBot="1" x14ac:dyDescent="0.35">
      <c r="A39" s="236">
        <v>277</v>
      </c>
      <c r="B39" s="230" t="s">
        <v>411</v>
      </c>
      <c r="C39" s="232">
        <v>27557</v>
      </c>
      <c r="CQ39" s="160"/>
      <c r="CR39" s="160"/>
      <c r="CS39" s="160"/>
      <c r="CT39" s="160"/>
      <c r="CU39" s="95"/>
      <c r="CV39" s="95"/>
      <c r="CW39" s="102"/>
      <c r="CX39" s="113"/>
      <c r="CY39" s="113"/>
      <c r="CZ39" s="113"/>
    </row>
    <row r="40" spans="1:104" ht="25.15" customHeight="1" thickBot="1" x14ac:dyDescent="0.35">
      <c r="A40" s="236">
        <v>278</v>
      </c>
      <c r="B40" s="230" t="s">
        <v>412</v>
      </c>
      <c r="C40" s="232">
        <v>160</v>
      </c>
      <c r="CQ40" s="160"/>
      <c r="CR40" s="168"/>
      <c r="CS40" s="168"/>
      <c r="CT40" s="125"/>
      <c r="CU40" s="95"/>
      <c r="CV40" s="95"/>
      <c r="CW40" s="102"/>
      <c r="CX40" s="113"/>
      <c r="CY40" s="113"/>
      <c r="CZ40" s="113"/>
    </row>
    <row r="41" spans="1:104" ht="25.15" customHeight="1" thickBot="1" x14ac:dyDescent="0.35">
      <c r="A41" s="236">
        <v>279</v>
      </c>
      <c r="B41" s="230" t="s">
        <v>413</v>
      </c>
      <c r="C41" s="232">
        <v>115</v>
      </c>
      <c r="CQ41" s="160"/>
      <c r="CR41" s="95"/>
      <c r="CS41" s="95"/>
      <c r="CT41" s="95"/>
      <c r="CU41" s="95"/>
      <c r="CV41" s="95"/>
      <c r="CW41" s="102"/>
      <c r="CX41" s="113"/>
      <c r="CY41" s="113"/>
      <c r="CZ41" s="113"/>
    </row>
    <row r="42" spans="1:104" ht="21" thickBot="1" x14ac:dyDescent="0.35">
      <c r="A42" s="236">
        <v>280</v>
      </c>
      <c r="B42" s="230" t="s">
        <v>414</v>
      </c>
      <c r="C42" s="232">
        <v>545</v>
      </c>
      <c r="CQ42" s="160"/>
      <c r="CR42" s="159"/>
      <c r="CS42" s="159"/>
      <c r="CT42" s="125"/>
      <c r="CU42" s="95"/>
      <c r="CV42" s="95"/>
      <c r="CW42" s="95"/>
      <c r="CX42" s="107"/>
      <c r="CY42" s="107"/>
      <c r="CZ42" s="95"/>
    </row>
    <row r="43" spans="1:104" ht="21" thickBot="1" x14ac:dyDescent="0.35">
      <c r="A43" s="236">
        <v>281</v>
      </c>
      <c r="B43" s="230" t="s">
        <v>415</v>
      </c>
      <c r="C43" s="232">
        <v>2895</v>
      </c>
      <c r="CQ43" s="160"/>
      <c r="CR43" s="159"/>
      <c r="CS43" s="159"/>
      <c r="CT43" s="125"/>
      <c r="CU43" s="95"/>
      <c r="CV43" s="95"/>
      <c r="CW43" s="95"/>
      <c r="CX43" s="107"/>
      <c r="CY43" s="107"/>
      <c r="CZ43" s="95"/>
    </row>
    <row r="44" spans="1:104" ht="21" thickBot="1" x14ac:dyDescent="0.35">
      <c r="A44" s="236">
        <v>282</v>
      </c>
      <c r="B44" s="230" t="s">
        <v>416</v>
      </c>
      <c r="C44" s="232">
        <v>1253</v>
      </c>
      <c r="CQ44" s="160"/>
      <c r="CR44" s="160"/>
      <c r="CS44" s="160"/>
      <c r="CT44" s="160"/>
      <c r="CU44" s="95"/>
      <c r="CV44" s="95"/>
      <c r="CW44" s="95"/>
      <c r="CX44" s="107"/>
      <c r="CY44" s="107"/>
      <c r="CZ44" s="95"/>
    </row>
    <row r="45" spans="1:104" ht="21" thickBot="1" x14ac:dyDescent="0.35">
      <c r="A45" s="236">
        <v>283</v>
      </c>
      <c r="B45" s="230" t="s">
        <v>417</v>
      </c>
      <c r="C45" s="232">
        <v>968</v>
      </c>
      <c r="CQ45" s="160"/>
      <c r="CR45" s="160"/>
      <c r="CS45" s="160"/>
      <c r="CT45" s="160"/>
      <c r="CU45" s="95"/>
      <c r="CV45" s="95"/>
      <c r="CW45" s="95"/>
      <c r="CX45" s="107"/>
      <c r="CY45" s="107"/>
      <c r="CZ45" s="95"/>
    </row>
    <row r="46" spans="1:104" ht="21" thickBot="1" x14ac:dyDescent="0.35">
      <c r="A46" s="240">
        <v>314</v>
      </c>
      <c r="B46" s="230" t="s">
        <v>418</v>
      </c>
      <c r="C46" s="232">
        <v>5664</v>
      </c>
      <c r="CQ46" s="160"/>
      <c r="CR46" s="160"/>
      <c r="CS46" s="160"/>
      <c r="CT46" s="160"/>
      <c r="CU46" s="95"/>
      <c r="CV46" s="95"/>
      <c r="CW46" s="95"/>
      <c r="CX46" s="107"/>
      <c r="CY46" s="107"/>
      <c r="CZ46" s="95"/>
    </row>
    <row r="47" spans="1:104" ht="21" thickBot="1" x14ac:dyDescent="0.35">
      <c r="A47" s="240">
        <v>315</v>
      </c>
      <c r="B47" s="230" t="s">
        <v>419</v>
      </c>
      <c r="C47" s="232">
        <v>5651</v>
      </c>
      <c r="CQ47" s="160"/>
      <c r="CR47" s="160"/>
      <c r="CS47" s="160"/>
      <c r="CT47" s="160"/>
      <c r="CU47" s="95"/>
      <c r="CV47" s="95"/>
      <c r="CW47" s="95"/>
      <c r="CX47" s="107"/>
      <c r="CY47" s="107"/>
      <c r="CZ47" s="95"/>
    </row>
    <row r="48" spans="1:104" ht="21" thickBot="1" x14ac:dyDescent="0.35">
      <c r="A48" s="240">
        <v>318</v>
      </c>
      <c r="B48" s="230" t="s">
        <v>420</v>
      </c>
      <c r="C48" s="232">
        <v>592</v>
      </c>
      <c r="CQ48" s="160"/>
      <c r="CR48" s="160"/>
      <c r="CS48" s="160"/>
      <c r="CT48" s="160"/>
      <c r="CU48" s="95"/>
      <c r="CV48" s="95"/>
      <c r="CW48" s="95"/>
      <c r="CX48" s="107"/>
      <c r="CY48" s="107"/>
      <c r="CZ48" s="95"/>
    </row>
    <row r="49" spans="1:104" ht="21" thickBot="1" x14ac:dyDescent="0.35">
      <c r="A49" s="240">
        <v>348</v>
      </c>
      <c r="B49" s="230" t="s">
        <v>421</v>
      </c>
      <c r="C49" s="232">
        <v>455</v>
      </c>
      <c r="CQ49" s="160"/>
      <c r="CR49" s="160"/>
      <c r="CS49" s="160"/>
      <c r="CT49" s="160"/>
      <c r="CU49" s="95"/>
      <c r="CV49" s="95"/>
      <c r="CW49" s="95"/>
      <c r="CX49" s="107"/>
      <c r="CY49" s="107"/>
      <c r="CZ49" s="95"/>
    </row>
    <row r="50" spans="1:104" ht="21" thickBot="1" x14ac:dyDescent="0.35">
      <c r="A50" s="240">
        <v>349</v>
      </c>
      <c r="B50" s="230" t="s">
        <v>422</v>
      </c>
      <c r="C50" s="232">
        <v>198</v>
      </c>
      <c r="CQ50" s="160"/>
      <c r="CR50" s="160"/>
      <c r="CS50" s="160"/>
      <c r="CT50" s="160"/>
      <c r="CU50" s="95"/>
      <c r="CV50" s="95"/>
      <c r="CW50" s="95"/>
      <c r="CX50" s="107"/>
      <c r="CY50" s="107"/>
      <c r="CZ50" s="95"/>
    </row>
    <row r="51" spans="1:104" ht="21" thickBot="1" x14ac:dyDescent="0.35">
      <c r="A51" s="236">
        <v>400</v>
      </c>
      <c r="B51" s="230" t="s">
        <v>423</v>
      </c>
      <c r="C51" s="232">
        <v>580</v>
      </c>
      <c r="CQ51" s="165"/>
      <c r="CR51" s="160"/>
      <c r="CS51" s="160"/>
      <c r="CT51" s="160"/>
      <c r="CU51" s="95"/>
      <c r="CV51" s="95"/>
      <c r="CW51" s="95"/>
      <c r="CX51" s="107"/>
      <c r="CY51" s="107"/>
      <c r="CZ51" s="95"/>
    </row>
    <row r="52" spans="1:104" ht="21" thickBot="1" x14ac:dyDescent="0.35">
      <c r="A52" s="236">
        <v>401</v>
      </c>
      <c r="B52" s="230" t="s">
        <v>424</v>
      </c>
      <c r="C52" s="170">
        <v>97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1"/>
      <c r="CO52" s="171"/>
      <c r="CP52" s="170"/>
      <c r="CQ52" s="95"/>
      <c r="CR52" s="160"/>
      <c r="CS52" s="160"/>
      <c r="CT52" s="160"/>
      <c r="CU52" s="95"/>
      <c r="CV52" s="95"/>
      <c r="CW52" s="95"/>
      <c r="CX52" s="107"/>
      <c r="CY52" s="107"/>
      <c r="CZ52" s="95"/>
    </row>
    <row r="53" spans="1:104" ht="21" thickBot="1" x14ac:dyDescent="0.35">
      <c r="A53" s="236">
        <v>412</v>
      </c>
      <c r="B53" s="230" t="s">
        <v>425</v>
      </c>
      <c r="C53" s="232">
        <v>2580</v>
      </c>
      <c r="CQ53" s="125"/>
      <c r="CR53" s="160"/>
      <c r="CS53" s="160"/>
      <c r="CT53" s="160"/>
      <c r="CU53" s="95"/>
      <c r="CV53" s="95"/>
      <c r="CW53" s="95"/>
      <c r="CX53" s="107"/>
      <c r="CY53" s="107"/>
      <c r="CZ53" s="95"/>
    </row>
    <row r="54" spans="1:104" ht="21" thickBot="1" x14ac:dyDescent="0.35">
      <c r="A54" s="236">
        <v>413</v>
      </c>
      <c r="B54" s="230" t="s">
        <v>426</v>
      </c>
      <c r="C54" s="232">
        <v>28986</v>
      </c>
      <c r="CQ54" s="125"/>
      <c r="CR54" s="160"/>
      <c r="CS54" s="160"/>
      <c r="CT54" s="160"/>
      <c r="CU54" s="95"/>
      <c r="CV54" s="95"/>
      <c r="CW54" s="95"/>
      <c r="CX54" s="107"/>
      <c r="CY54" s="107"/>
      <c r="CZ54" s="95"/>
    </row>
    <row r="55" spans="1:104" ht="21" thickBot="1" x14ac:dyDescent="0.35">
      <c r="A55" s="236">
        <v>415</v>
      </c>
      <c r="B55" s="230" t="s">
        <v>427</v>
      </c>
      <c r="C55" s="232">
        <v>550</v>
      </c>
      <c r="CQ55" s="160"/>
      <c r="CR55" s="160"/>
      <c r="CS55" s="160"/>
      <c r="CT55" s="160"/>
      <c r="CU55" s="95"/>
      <c r="CV55" s="95"/>
      <c r="CW55" s="95"/>
      <c r="CX55" s="107"/>
      <c r="CY55" s="107"/>
      <c r="CZ55" s="95"/>
    </row>
    <row r="56" spans="1:104" ht="21" thickBot="1" x14ac:dyDescent="0.35">
      <c r="A56" s="236">
        <v>416</v>
      </c>
      <c r="B56" s="230" t="s">
        <v>428</v>
      </c>
      <c r="C56" s="232">
        <v>23042</v>
      </c>
      <c r="CQ56" s="160"/>
      <c r="CR56" s="168"/>
      <c r="CS56" s="168"/>
      <c r="CT56" s="125"/>
      <c r="CU56" s="95"/>
      <c r="CV56" s="95"/>
      <c r="CW56" s="95"/>
      <c r="CX56" s="107"/>
      <c r="CY56" s="107"/>
      <c r="CZ56" s="95"/>
    </row>
    <row r="57" spans="1:104" ht="21" thickBot="1" x14ac:dyDescent="0.35">
      <c r="A57" s="236">
        <v>417</v>
      </c>
      <c r="B57" s="230" t="s">
        <v>429</v>
      </c>
      <c r="C57" s="232">
        <v>523</v>
      </c>
      <c r="CQ57" s="160"/>
      <c r="CR57" s="126"/>
      <c r="CS57" s="126"/>
      <c r="CT57" s="126"/>
      <c r="CU57" s="95"/>
      <c r="CV57" s="95"/>
      <c r="CW57" s="95"/>
      <c r="CX57" s="107"/>
      <c r="CY57" s="107"/>
      <c r="CZ57" s="95"/>
    </row>
    <row r="58" spans="1:104" ht="21" thickBot="1" x14ac:dyDescent="0.35">
      <c r="A58" s="236">
        <v>419</v>
      </c>
      <c r="B58" s="230" t="s">
        <v>430</v>
      </c>
      <c r="C58" s="232">
        <v>1362</v>
      </c>
      <c r="CQ58" s="160"/>
      <c r="CR58" s="126"/>
      <c r="CS58" s="126"/>
      <c r="CT58" s="126"/>
      <c r="CU58" s="95"/>
      <c r="CV58" s="95"/>
      <c r="CW58" s="95"/>
      <c r="CX58" s="107"/>
      <c r="CY58" s="107"/>
      <c r="CZ58" s="95"/>
    </row>
    <row r="59" spans="1:104" ht="21" thickBot="1" x14ac:dyDescent="0.35">
      <c r="A59" s="236">
        <v>420</v>
      </c>
      <c r="B59" s="230" t="s">
        <v>431</v>
      </c>
      <c r="C59" s="232">
        <v>708</v>
      </c>
      <c r="CQ59" s="160"/>
      <c r="CR59" s="159"/>
      <c r="CS59" s="159"/>
      <c r="CT59" s="125"/>
      <c r="CU59" s="95"/>
      <c r="CV59" s="95"/>
      <c r="CW59" s="95"/>
      <c r="CX59" s="107"/>
      <c r="CY59" s="107"/>
      <c r="CZ59" s="95"/>
    </row>
    <row r="60" spans="1:104" ht="21" thickBot="1" x14ac:dyDescent="0.35">
      <c r="A60" s="236">
        <v>421</v>
      </c>
      <c r="B60" s="230" t="s">
        <v>432</v>
      </c>
      <c r="C60" s="232">
        <v>2311</v>
      </c>
      <c r="CQ60" s="160"/>
      <c r="CR60" s="159"/>
      <c r="CS60" s="159"/>
      <c r="CT60" s="125"/>
      <c r="CU60" s="95"/>
      <c r="CV60" s="95"/>
      <c r="CW60" s="95"/>
      <c r="CX60" s="107"/>
      <c r="CY60" s="107"/>
      <c r="CZ60" s="95"/>
    </row>
    <row r="61" spans="1:104" ht="21" thickBot="1" x14ac:dyDescent="0.35">
      <c r="A61" s="236">
        <v>422</v>
      </c>
      <c r="B61" s="230" t="s">
        <v>433</v>
      </c>
      <c r="C61" s="232">
        <v>5172</v>
      </c>
      <c r="D61" s="95"/>
      <c r="CQ61" s="160"/>
      <c r="CR61" s="160"/>
      <c r="CS61" s="160"/>
      <c r="CT61" s="160"/>
      <c r="CU61" s="95"/>
      <c r="CV61" s="95"/>
      <c r="CW61" s="95"/>
      <c r="CX61" s="107"/>
      <c r="CY61" s="107"/>
      <c r="CZ61" s="95"/>
    </row>
    <row r="62" spans="1:104" ht="21" thickBot="1" x14ac:dyDescent="0.35">
      <c r="A62" s="236">
        <v>423</v>
      </c>
      <c r="B62" s="230" t="s">
        <v>434</v>
      </c>
      <c r="C62" s="232">
        <v>266</v>
      </c>
      <c r="CQ62" s="160"/>
      <c r="CR62" s="160"/>
      <c r="CS62" s="160"/>
      <c r="CT62" s="160"/>
      <c r="CU62" s="95"/>
      <c r="CV62" s="95"/>
      <c r="CW62" s="95"/>
      <c r="CX62" s="107"/>
      <c r="CY62" s="107"/>
      <c r="CZ62" s="95"/>
    </row>
    <row r="63" spans="1:104" ht="21" thickBot="1" x14ac:dyDescent="0.35">
      <c r="A63" s="236">
        <v>424</v>
      </c>
      <c r="B63" s="230" t="s">
        <v>435</v>
      </c>
      <c r="C63" s="232">
        <v>6431</v>
      </c>
      <c r="CQ63" s="160"/>
      <c r="CR63" s="160"/>
      <c r="CS63" s="160"/>
      <c r="CT63" s="160"/>
      <c r="CU63" s="95"/>
      <c r="CV63" s="95"/>
      <c r="CW63" s="95"/>
      <c r="CX63" s="107"/>
      <c r="CY63" s="107"/>
      <c r="CZ63" s="95"/>
    </row>
    <row r="64" spans="1:104" ht="21" thickBot="1" x14ac:dyDescent="0.35">
      <c r="A64" s="236">
        <v>425</v>
      </c>
      <c r="B64" s="230" t="s">
        <v>436</v>
      </c>
      <c r="C64" s="232">
        <v>382</v>
      </c>
      <c r="CQ64" s="160"/>
      <c r="CR64" s="160"/>
      <c r="CS64" s="160"/>
      <c r="CT64" s="160"/>
      <c r="CU64" s="95"/>
      <c r="CV64" s="95"/>
      <c r="CW64" s="95"/>
      <c r="CX64" s="107"/>
      <c r="CY64" s="107"/>
      <c r="CZ64" s="95"/>
    </row>
    <row r="65" spans="1:104" ht="21" thickBot="1" x14ac:dyDescent="0.35">
      <c r="A65" s="236">
        <v>426</v>
      </c>
      <c r="B65" s="230" t="s">
        <v>437</v>
      </c>
      <c r="C65" s="232">
        <v>421</v>
      </c>
      <c r="CQ65" s="160"/>
      <c r="CR65" s="160"/>
      <c r="CS65" s="160"/>
      <c r="CT65" s="160"/>
      <c r="CU65" s="95"/>
      <c r="CV65" s="95"/>
      <c r="CW65" s="95"/>
      <c r="CX65" s="107"/>
      <c r="CY65" s="107"/>
      <c r="CZ65" s="95"/>
    </row>
    <row r="66" spans="1:104" ht="21" thickBot="1" x14ac:dyDescent="0.35">
      <c r="A66" s="236">
        <v>427</v>
      </c>
      <c r="B66" s="230" t="s">
        <v>438</v>
      </c>
      <c r="C66" s="232">
        <v>631</v>
      </c>
      <c r="CQ66" s="160"/>
      <c r="CR66" s="160"/>
      <c r="CS66" s="160"/>
      <c r="CT66" s="160"/>
      <c r="CU66" s="95"/>
      <c r="CV66" s="95"/>
      <c r="CW66" s="95"/>
      <c r="CX66" s="107"/>
      <c r="CY66" s="107"/>
      <c r="CZ66" s="95"/>
    </row>
    <row r="67" spans="1:104" ht="21" thickBot="1" x14ac:dyDescent="0.35">
      <c r="A67" s="236">
        <v>428</v>
      </c>
      <c r="B67" s="230" t="s">
        <v>439</v>
      </c>
      <c r="C67" s="232">
        <v>3276</v>
      </c>
      <c r="CQ67" s="165"/>
      <c r="CR67" s="160"/>
      <c r="CS67" s="160"/>
      <c r="CT67" s="160"/>
      <c r="CU67" s="95"/>
      <c r="CV67" s="95"/>
      <c r="CW67" s="95"/>
      <c r="CX67" s="107"/>
      <c r="CY67" s="107"/>
      <c r="CZ67" s="95"/>
    </row>
    <row r="68" spans="1:104" ht="21" thickBot="1" x14ac:dyDescent="0.35">
      <c r="A68" s="236">
        <v>429</v>
      </c>
      <c r="B68" s="230" t="s">
        <v>440</v>
      </c>
      <c r="C68" s="232">
        <v>2596</v>
      </c>
      <c r="CQ68" s="126"/>
      <c r="CR68" s="160"/>
      <c r="CS68" s="160"/>
      <c r="CT68" s="160"/>
      <c r="CU68" s="95"/>
      <c r="CV68" s="95"/>
      <c r="CW68" s="95"/>
      <c r="CX68" s="107"/>
      <c r="CY68" s="107"/>
      <c r="CZ68" s="95"/>
    </row>
    <row r="69" spans="1:104" ht="21" thickBot="1" x14ac:dyDescent="0.35">
      <c r="A69" s="236">
        <v>430</v>
      </c>
      <c r="B69" s="230" t="s">
        <v>441</v>
      </c>
      <c r="C69" s="232">
        <v>156</v>
      </c>
      <c r="CQ69" s="126"/>
      <c r="CR69" s="160"/>
      <c r="CS69" s="160"/>
      <c r="CT69" s="160"/>
      <c r="CU69" s="95"/>
      <c r="CV69" s="95"/>
      <c r="CW69" s="95"/>
      <c r="CX69" s="107"/>
      <c r="CY69" s="107"/>
      <c r="CZ69" s="95"/>
    </row>
    <row r="70" spans="1:104" ht="21" thickBot="1" x14ac:dyDescent="0.35">
      <c r="A70" s="236">
        <v>431</v>
      </c>
      <c r="B70" s="230" t="s">
        <v>442</v>
      </c>
      <c r="C70" s="232">
        <v>575</v>
      </c>
      <c r="CQ70" s="125"/>
      <c r="CR70" s="160"/>
      <c r="CS70" s="160"/>
      <c r="CT70" s="160"/>
      <c r="CU70" s="95"/>
      <c r="CV70" s="95"/>
      <c r="CW70" s="95"/>
      <c r="CX70" s="107"/>
      <c r="CY70" s="107"/>
      <c r="CZ70" s="95"/>
    </row>
    <row r="71" spans="1:104" ht="21" thickBot="1" x14ac:dyDescent="0.35">
      <c r="A71" s="236">
        <v>432</v>
      </c>
      <c r="B71" s="230" t="s">
        <v>443</v>
      </c>
      <c r="C71" s="232">
        <v>117</v>
      </c>
      <c r="CQ71" s="125"/>
      <c r="CR71" s="160"/>
      <c r="CS71" s="160"/>
      <c r="CT71" s="160"/>
      <c r="CU71" s="95"/>
      <c r="CV71" s="95"/>
      <c r="CW71" s="95"/>
      <c r="CX71" s="107"/>
      <c r="CY71" s="107"/>
      <c r="CZ71" s="95"/>
    </row>
    <row r="72" spans="1:104" ht="21" thickBot="1" x14ac:dyDescent="0.35">
      <c r="A72" s="236">
        <v>433</v>
      </c>
      <c r="B72" s="230" t="s">
        <v>444</v>
      </c>
      <c r="C72" s="232">
        <v>2735</v>
      </c>
      <c r="CQ72" s="160"/>
      <c r="CR72" s="160"/>
      <c r="CS72" s="160"/>
      <c r="CT72" s="160"/>
      <c r="CU72" s="95"/>
      <c r="CV72" s="95"/>
      <c r="CW72" s="95"/>
      <c r="CX72" s="107"/>
      <c r="CY72" s="107"/>
      <c r="CZ72" s="95"/>
    </row>
    <row r="73" spans="1:104" ht="21" thickBot="1" x14ac:dyDescent="0.35">
      <c r="A73" s="236">
        <v>440</v>
      </c>
      <c r="B73" s="230" t="s">
        <v>445</v>
      </c>
      <c r="C73" s="232">
        <v>129</v>
      </c>
      <c r="CQ73" s="160"/>
      <c r="CR73" s="168"/>
      <c r="CS73" s="168"/>
      <c r="CT73" s="125"/>
      <c r="CU73" s="95"/>
      <c r="CV73" s="95"/>
      <c r="CW73" s="95"/>
      <c r="CX73" s="107"/>
      <c r="CY73" s="107"/>
      <c r="CZ73" s="95"/>
    </row>
    <row r="74" spans="1:104" ht="21" thickBot="1" x14ac:dyDescent="0.35">
      <c r="A74" s="236">
        <v>441</v>
      </c>
      <c r="B74" s="230" t="s">
        <v>446</v>
      </c>
      <c r="C74" s="232">
        <v>468</v>
      </c>
      <c r="CQ74" s="160"/>
      <c r="CR74" s="126"/>
      <c r="CS74" s="126"/>
      <c r="CT74" s="126"/>
      <c r="CU74" s="95"/>
      <c r="CV74" s="95"/>
      <c r="CW74" s="95"/>
      <c r="CX74" s="107"/>
      <c r="CY74" s="107"/>
      <c r="CZ74" s="95"/>
    </row>
    <row r="75" spans="1:104" ht="21" thickBot="1" x14ac:dyDescent="0.35">
      <c r="A75" s="236">
        <v>444</v>
      </c>
      <c r="B75" s="230" t="s">
        <v>447</v>
      </c>
      <c r="C75" s="232">
        <v>42</v>
      </c>
      <c r="CQ75" s="160"/>
      <c r="CR75" s="126"/>
      <c r="CS75" s="126"/>
      <c r="CT75" s="126"/>
      <c r="CU75" s="95"/>
      <c r="CV75" s="95"/>
      <c r="CW75" s="95"/>
      <c r="CX75" s="107"/>
      <c r="CY75" s="107"/>
      <c r="CZ75" s="95"/>
    </row>
    <row r="76" spans="1:104" ht="21" thickBot="1" x14ac:dyDescent="0.35">
      <c r="A76" s="236">
        <v>445</v>
      </c>
      <c r="B76" s="230" t="s">
        <v>448</v>
      </c>
      <c r="C76" s="232">
        <v>143</v>
      </c>
      <c r="CQ76" s="160"/>
      <c r="CU76" s="95"/>
      <c r="CV76" s="95"/>
      <c r="CW76" s="95"/>
      <c r="CX76" s="107"/>
      <c r="CY76" s="107"/>
      <c r="CZ76" s="95"/>
    </row>
    <row r="77" spans="1:104" ht="21" thickBot="1" x14ac:dyDescent="0.35">
      <c r="A77" s="236">
        <v>452</v>
      </c>
      <c r="B77" s="230" t="s">
        <v>449</v>
      </c>
      <c r="C77" s="232">
        <v>78687</v>
      </c>
      <c r="CQ77" s="160"/>
      <c r="CU77" s="95"/>
      <c r="CV77" s="95"/>
      <c r="CW77" s="95"/>
      <c r="CX77" s="107"/>
      <c r="CY77" s="107"/>
      <c r="CZ77" s="95"/>
    </row>
    <row r="78" spans="1:104" ht="21" thickBot="1" x14ac:dyDescent="0.35">
      <c r="A78" s="236">
        <v>453</v>
      </c>
      <c r="B78" s="230" t="s">
        <v>450</v>
      </c>
      <c r="C78" s="232">
        <v>114820</v>
      </c>
      <c r="CQ78" s="160"/>
      <c r="CU78" s="95"/>
      <c r="CV78" s="95"/>
      <c r="CW78" s="95"/>
      <c r="CX78" s="107"/>
      <c r="CY78" s="107"/>
      <c r="CZ78" s="95"/>
    </row>
    <row r="79" spans="1:104" ht="21" thickBot="1" x14ac:dyDescent="0.35">
      <c r="A79" s="236">
        <v>454</v>
      </c>
      <c r="B79" s="230" t="s">
        <v>451</v>
      </c>
      <c r="C79" s="232">
        <v>66045</v>
      </c>
      <c r="CQ79" s="160"/>
    </row>
    <row r="80" spans="1:104" ht="21" thickBot="1" x14ac:dyDescent="0.35">
      <c r="A80" s="236">
        <v>455</v>
      </c>
      <c r="B80" s="230" t="s">
        <v>452</v>
      </c>
      <c r="C80" s="232">
        <v>4807</v>
      </c>
      <c r="CQ80" s="160"/>
    </row>
    <row r="81" spans="1:95" ht="21" thickBot="1" x14ac:dyDescent="0.35">
      <c r="A81" s="236">
        <v>456</v>
      </c>
      <c r="B81" s="230" t="s">
        <v>453</v>
      </c>
      <c r="C81" s="232">
        <v>153552</v>
      </c>
      <c r="CQ81" s="160"/>
    </row>
    <row r="82" spans="1:95" ht="21" thickBot="1" x14ac:dyDescent="0.35">
      <c r="A82" s="236">
        <v>457</v>
      </c>
      <c r="B82" s="230" t="s">
        <v>454</v>
      </c>
      <c r="C82" s="232">
        <v>40429</v>
      </c>
      <c r="CQ82" s="160"/>
    </row>
    <row r="83" spans="1:95" ht="21" thickBot="1" x14ac:dyDescent="0.35">
      <c r="A83" s="236">
        <v>470</v>
      </c>
      <c r="B83" s="230" t="s">
        <v>455</v>
      </c>
      <c r="C83" s="232">
        <v>374</v>
      </c>
      <c r="CQ83" s="160"/>
    </row>
    <row r="84" spans="1:95" ht="21" thickBot="1" x14ac:dyDescent="0.35">
      <c r="A84" s="236">
        <v>471</v>
      </c>
      <c r="B84" s="230" t="s">
        <v>456</v>
      </c>
      <c r="C84" s="232">
        <v>77</v>
      </c>
      <c r="CQ84" s="165"/>
    </row>
    <row r="85" spans="1:95" ht="21" thickBot="1" x14ac:dyDescent="0.35">
      <c r="A85" s="236">
        <v>473</v>
      </c>
      <c r="B85" s="230" t="s">
        <v>457</v>
      </c>
      <c r="C85" s="232">
        <v>6815</v>
      </c>
      <c r="CQ85" s="126"/>
    </row>
    <row r="86" spans="1:95" ht="21" thickBot="1" x14ac:dyDescent="0.35">
      <c r="A86" s="236">
        <v>474</v>
      </c>
      <c r="B86" s="230" t="s">
        <v>458</v>
      </c>
      <c r="C86" s="232">
        <v>612</v>
      </c>
      <c r="CQ86" s="126"/>
    </row>
    <row r="87" spans="1:95" ht="21" thickBot="1" x14ac:dyDescent="0.35">
      <c r="A87" s="236">
        <v>475</v>
      </c>
      <c r="B87" s="230" t="s">
        <v>459</v>
      </c>
      <c r="C87" s="232">
        <v>24</v>
      </c>
    </row>
    <row r="88" spans="1:95" ht="21" thickBot="1" x14ac:dyDescent="0.35">
      <c r="A88" s="236">
        <v>476</v>
      </c>
      <c r="B88" s="230" t="s">
        <v>460</v>
      </c>
      <c r="C88" s="232">
        <v>6062</v>
      </c>
    </row>
    <row r="89" spans="1:95" ht="21" thickBot="1" x14ac:dyDescent="0.35">
      <c r="A89" s="236">
        <v>477</v>
      </c>
      <c r="B89" s="230" t="s">
        <v>461</v>
      </c>
      <c r="C89" s="232">
        <v>716</v>
      </c>
    </row>
    <row r="90" spans="1:95" ht="21" thickBot="1" x14ac:dyDescent="0.35">
      <c r="A90" s="236">
        <v>480</v>
      </c>
      <c r="B90" s="230" t="s">
        <v>462</v>
      </c>
      <c r="C90" s="232">
        <v>239</v>
      </c>
    </row>
    <row r="91" spans="1:95" ht="21" thickBot="1" x14ac:dyDescent="0.35">
      <c r="A91" s="236">
        <v>481</v>
      </c>
      <c r="B91" s="230" t="s">
        <v>463</v>
      </c>
      <c r="C91" s="232">
        <v>61</v>
      </c>
    </row>
    <row r="92" spans="1:95" ht="21" thickBot="1" x14ac:dyDescent="0.35">
      <c r="A92" s="236">
        <v>482</v>
      </c>
      <c r="B92" s="230" t="s">
        <v>464</v>
      </c>
      <c r="C92" s="232">
        <v>923</v>
      </c>
    </row>
    <row r="93" spans="1:95" ht="21" thickBot="1" x14ac:dyDescent="0.35">
      <c r="A93" s="236">
        <v>483</v>
      </c>
      <c r="B93" s="230" t="s">
        <v>465</v>
      </c>
      <c r="C93" s="232">
        <v>38</v>
      </c>
    </row>
    <row r="94" spans="1:95" ht="21" thickBot="1" x14ac:dyDescent="0.35">
      <c r="A94" s="236">
        <v>484</v>
      </c>
      <c r="B94" s="230" t="s">
        <v>466</v>
      </c>
      <c r="C94" s="232">
        <v>282</v>
      </c>
    </row>
    <row r="95" spans="1:95" ht="44.45" customHeight="1" x14ac:dyDescent="0.2">
      <c r="A95" s="235"/>
      <c r="C95" s="238">
        <f>SUM(C25:C94)</f>
        <v>1036824</v>
      </c>
    </row>
    <row r="98" spans="1:7" ht="15.75" x14ac:dyDescent="0.25">
      <c r="B98" s="96" t="s">
        <v>371</v>
      </c>
      <c r="C98" s="237" t="s">
        <v>539</v>
      </c>
    </row>
    <row r="99" spans="1:7" ht="15.75" x14ac:dyDescent="0.25">
      <c r="C99" s="237"/>
      <c r="E99" s="129" t="s">
        <v>537</v>
      </c>
    </row>
    <row r="100" spans="1:7" ht="15.75" x14ac:dyDescent="0.25">
      <c r="B100" s="96">
        <v>958</v>
      </c>
      <c r="C100" s="279">
        <f>4823+417</f>
        <v>5240</v>
      </c>
      <c r="E100" s="238">
        <v>5206</v>
      </c>
      <c r="F100" s="278" t="s">
        <v>538</v>
      </c>
    </row>
    <row r="101" spans="1:7" ht="15.75" x14ac:dyDescent="0.25">
      <c r="B101" s="96">
        <v>900</v>
      </c>
      <c r="C101" s="280">
        <f>18035+62343</f>
        <v>80378</v>
      </c>
      <c r="E101" s="238">
        <v>80209</v>
      </c>
      <c r="F101" s="278" t="s">
        <v>538</v>
      </c>
    </row>
    <row r="102" spans="1:7" ht="15.75" x14ac:dyDescent="0.25">
      <c r="A102" s="96">
        <v>281</v>
      </c>
      <c r="B102" s="96">
        <v>901</v>
      </c>
      <c r="C102" s="279">
        <v>1860</v>
      </c>
      <c r="E102" s="238">
        <v>1860</v>
      </c>
      <c r="F102" s="278" t="s">
        <v>538</v>
      </c>
    </row>
    <row r="103" spans="1:7" ht="15.75" x14ac:dyDescent="0.25">
      <c r="B103" s="96">
        <v>902</v>
      </c>
      <c r="C103" s="279">
        <f>3350+36</f>
        <v>3386</v>
      </c>
      <c r="E103" s="238">
        <v>3337</v>
      </c>
      <c r="F103" s="278" t="s">
        <v>538</v>
      </c>
    </row>
    <row r="104" spans="1:7" x14ac:dyDescent="0.2">
      <c r="C104" s="279"/>
      <c r="E104" s="238"/>
    </row>
    <row r="105" spans="1:7" x14ac:dyDescent="0.2">
      <c r="C105" s="279"/>
      <c r="E105" s="238"/>
    </row>
    <row r="106" spans="1:7" x14ac:dyDescent="0.2">
      <c r="C106" s="279"/>
      <c r="E106" s="238"/>
    </row>
    <row r="107" spans="1:7" x14ac:dyDescent="0.2">
      <c r="B107" s="96" t="s">
        <v>517</v>
      </c>
      <c r="C107" s="279"/>
      <c r="E107" s="238"/>
    </row>
    <row r="108" spans="1:7" ht="15.75" x14ac:dyDescent="0.25">
      <c r="A108" s="235" t="s">
        <v>346</v>
      </c>
      <c r="B108" s="239" t="s">
        <v>540</v>
      </c>
      <c r="C108" s="279">
        <f>468+360</f>
        <v>828</v>
      </c>
      <c r="E108" s="238">
        <v>1442</v>
      </c>
      <c r="F108" s="278" t="s">
        <v>538</v>
      </c>
    </row>
    <row r="109" spans="1:7" ht="15.75" x14ac:dyDescent="0.25">
      <c r="A109" s="235" t="s">
        <v>346</v>
      </c>
      <c r="B109" s="239" t="s">
        <v>518</v>
      </c>
      <c r="C109" s="279">
        <f>2354+967</f>
        <v>3321</v>
      </c>
      <c r="D109" s="233"/>
      <c r="E109" s="277">
        <v>3272</v>
      </c>
      <c r="F109" s="278" t="s">
        <v>538</v>
      </c>
    </row>
    <row r="110" spans="1:7" ht="15.75" x14ac:dyDescent="0.25">
      <c r="A110" s="235" t="s">
        <v>349</v>
      </c>
      <c r="B110" s="239" t="s">
        <v>519</v>
      </c>
      <c r="C110" s="279">
        <f>4456+2904</f>
        <v>7360</v>
      </c>
      <c r="D110" s="233"/>
      <c r="E110" s="277">
        <v>7328</v>
      </c>
      <c r="F110" s="278" t="s">
        <v>538</v>
      </c>
    </row>
    <row r="112" spans="1:7" x14ac:dyDescent="0.2">
      <c r="D112" s="96">
        <f>SUBTOTAL(9,C100:C110)</f>
        <v>102373</v>
      </c>
      <c r="F112" s="96">
        <f>SUBTOTAL(9,E100:E110)</f>
        <v>102654</v>
      </c>
      <c r="G112" s="96">
        <f>+F112-D112</f>
        <v>281</v>
      </c>
    </row>
    <row r="113" spans="2:7" x14ac:dyDescent="0.2">
      <c r="B113" s="96" t="s">
        <v>469</v>
      </c>
    </row>
    <row r="114" spans="2:7" ht="18" x14ac:dyDescent="0.25">
      <c r="G114" s="231" t="s">
        <v>536</v>
      </c>
    </row>
    <row r="115" spans="2:7" ht="18" x14ac:dyDescent="0.25">
      <c r="B115" s="231" t="s">
        <v>516</v>
      </c>
      <c r="C115" s="231" t="s">
        <v>473</v>
      </c>
      <c r="D115" s="231" t="s">
        <v>470</v>
      </c>
      <c r="E115" s="231" t="s">
        <v>471</v>
      </c>
      <c r="F115" s="231" t="s">
        <v>472</v>
      </c>
      <c r="G115" s="231"/>
    </row>
    <row r="116" spans="2:7" ht="17.45" customHeight="1" x14ac:dyDescent="0.25">
      <c r="B116" s="231" t="s">
        <v>474</v>
      </c>
      <c r="C116" s="231" t="s">
        <v>475</v>
      </c>
      <c r="D116" s="231"/>
      <c r="E116" s="231">
        <v>35.020000000000003</v>
      </c>
      <c r="F116" s="231">
        <v>17</v>
      </c>
      <c r="G116" s="96">
        <v>17</v>
      </c>
    </row>
    <row r="117" spans="2:7" ht="17.45" customHeight="1" x14ac:dyDescent="0.25">
      <c r="B117" s="231" t="s">
        <v>474</v>
      </c>
      <c r="C117" s="231" t="s">
        <v>476</v>
      </c>
      <c r="D117" s="231"/>
      <c r="E117" s="231">
        <v>4.12</v>
      </c>
      <c r="F117" s="231">
        <v>2</v>
      </c>
      <c r="G117" s="96">
        <v>2</v>
      </c>
    </row>
    <row r="118" spans="2:7" ht="17.45" customHeight="1" x14ac:dyDescent="0.25">
      <c r="B118" s="231" t="s">
        <v>474</v>
      </c>
      <c r="C118" s="231" t="s">
        <v>475</v>
      </c>
      <c r="D118" s="231"/>
      <c r="E118" s="231">
        <v>457.39</v>
      </c>
      <c r="F118" s="231">
        <v>223</v>
      </c>
      <c r="G118" s="96">
        <v>222</v>
      </c>
    </row>
    <row r="119" spans="2:7" ht="17.45" customHeight="1" x14ac:dyDescent="0.25">
      <c r="B119" s="231" t="s">
        <v>477</v>
      </c>
      <c r="C119" s="231" t="s">
        <v>475</v>
      </c>
      <c r="D119" s="231"/>
      <c r="E119" s="231">
        <v>0</v>
      </c>
      <c r="F119" s="231">
        <v>0</v>
      </c>
      <c r="G119" s="96">
        <v>0</v>
      </c>
    </row>
    <row r="120" spans="2:7" ht="17.45" customHeight="1" x14ac:dyDescent="0.25">
      <c r="B120" s="231" t="s">
        <v>478</v>
      </c>
      <c r="C120" s="231" t="s">
        <v>475</v>
      </c>
      <c r="D120" s="231">
        <v>0</v>
      </c>
      <c r="E120" s="231">
        <v>0</v>
      </c>
      <c r="F120" s="231"/>
      <c r="G120" s="96">
        <v>0</v>
      </c>
    </row>
    <row r="121" spans="2:7" ht="17.45" customHeight="1" x14ac:dyDescent="0.25">
      <c r="B121" s="231" t="s">
        <v>474</v>
      </c>
      <c r="C121" s="231" t="s">
        <v>479</v>
      </c>
      <c r="D121" s="231"/>
      <c r="E121" s="231">
        <v>0</v>
      </c>
      <c r="F121" s="231">
        <v>0</v>
      </c>
      <c r="G121" s="96">
        <v>0</v>
      </c>
    </row>
    <row r="122" spans="2:7" ht="17.45" customHeight="1" x14ac:dyDescent="0.25">
      <c r="B122" s="231" t="s">
        <v>474</v>
      </c>
      <c r="C122" s="231" t="s">
        <v>476</v>
      </c>
      <c r="D122" s="231"/>
      <c r="E122" s="231">
        <v>14.42</v>
      </c>
      <c r="F122" s="231">
        <v>7</v>
      </c>
      <c r="G122" s="96">
        <v>7</v>
      </c>
    </row>
    <row r="123" spans="2:7" ht="17.45" customHeight="1" x14ac:dyDescent="0.25">
      <c r="B123" s="231" t="s">
        <v>474</v>
      </c>
      <c r="C123" s="231" t="s">
        <v>475</v>
      </c>
      <c r="D123" s="231"/>
      <c r="E123" s="231">
        <v>700.52</v>
      </c>
      <c r="F123" s="231">
        <v>343</v>
      </c>
      <c r="G123" s="96">
        <v>340</v>
      </c>
    </row>
    <row r="124" spans="2:7" ht="17.45" customHeight="1" x14ac:dyDescent="0.25">
      <c r="B124" s="231" t="s">
        <v>480</v>
      </c>
      <c r="C124" s="231" t="s">
        <v>475</v>
      </c>
      <c r="D124" s="231"/>
      <c r="E124" s="231">
        <v>22.64</v>
      </c>
      <c r="F124" s="231">
        <v>2</v>
      </c>
      <c r="G124" s="96">
        <v>2</v>
      </c>
    </row>
    <row r="125" spans="2:7" ht="17.45" customHeight="1" x14ac:dyDescent="0.25">
      <c r="B125" s="231" t="s">
        <v>474</v>
      </c>
      <c r="C125" s="231" t="s">
        <v>479</v>
      </c>
      <c r="D125" s="231"/>
      <c r="E125" s="231">
        <v>0</v>
      </c>
      <c r="F125" s="231">
        <v>0</v>
      </c>
      <c r="G125" s="96">
        <v>0</v>
      </c>
    </row>
    <row r="126" spans="2:7" ht="17.45" customHeight="1" x14ac:dyDescent="0.25">
      <c r="B126" s="231" t="s">
        <v>474</v>
      </c>
      <c r="C126" s="231" t="s">
        <v>476</v>
      </c>
      <c r="D126" s="231"/>
      <c r="E126" s="231">
        <v>6.18</v>
      </c>
      <c r="F126" s="231">
        <v>3</v>
      </c>
      <c r="G126" s="96">
        <v>3</v>
      </c>
    </row>
    <row r="127" spans="2:7" ht="17.45" customHeight="1" x14ac:dyDescent="0.25">
      <c r="B127" s="231" t="s">
        <v>474</v>
      </c>
      <c r="C127" s="231" t="s">
        <v>475</v>
      </c>
      <c r="D127" s="231"/>
      <c r="E127" s="231">
        <v>248.45</v>
      </c>
      <c r="F127" s="231">
        <v>121</v>
      </c>
      <c r="G127" s="96">
        <v>121</v>
      </c>
    </row>
    <row r="128" spans="2:7" ht="17.45" customHeight="1" x14ac:dyDescent="0.25">
      <c r="B128" s="231" t="s">
        <v>480</v>
      </c>
      <c r="C128" s="231" t="s">
        <v>476</v>
      </c>
      <c r="D128" s="231"/>
      <c r="E128" s="231">
        <v>1.42</v>
      </c>
      <c r="F128" s="231">
        <v>1</v>
      </c>
      <c r="G128" s="96">
        <v>0</v>
      </c>
    </row>
    <row r="129" spans="2:7" ht="17.45" customHeight="1" x14ac:dyDescent="0.25">
      <c r="B129" s="231" t="s">
        <v>480</v>
      </c>
      <c r="C129" s="231" t="s">
        <v>475</v>
      </c>
      <c r="D129" s="231"/>
      <c r="E129" s="231">
        <v>237.72</v>
      </c>
      <c r="F129" s="231">
        <v>21</v>
      </c>
      <c r="G129" s="96">
        <v>21</v>
      </c>
    </row>
    <row r="130" spans="2:7" ht="17.45" customHeight="1" x14ac:dyDescent="0.25">
      <c r="B130" s="231" t="s">
        <v>474</v>
      </c>
      <c r="C130" s="231" t="s">
        <v>476</v>
      </c>
      <c r="D130" s="231"/>
      <c r="E130" s="231">
        <v>2.27</v>
      </c>
      <c r="F130" s="231">
        <v>2</v>
      </c>
      <c r="G130" s="96">
        <v>1</v>
      </c>
    </row>
    <row r="131" spans="2:7" ht="17.45" customHeight="1" x14ac:dyDescent="0.25">
      <c r="B131" s="231" t="s">
        <v>474</v>
      </c>
      <c r="C131" s="231" t="s">
        <v>475</v>
      </c>
      <c r="D131" s="231"/>
      <c r="E131" s="231">
        <v>45.32</v>
      </c>
      <c r="F131" s="231">
        <v>22</v>
      </c>
      <c r="G131" s="96">
        <v>22</v>
      </c>
    </row>
    <row r="132" spans="2:7" ht="17.45" customHeight="1" x14ac:dyDescent="0.25">
      <c r="B132" s="231" t="s">
        <v>474</v>
      </c>
      <c r="C132" s="231" t="s">
        <v>479</v>
      </c>
      <c r="D132" s="231"/>
      <c r="E132" s="231">
        <v>-4.12</v>
      </c>
      <c r="F132" s="231">
        <v>-2</v>
      </c>
      <c r="G132" s="96">
        <v>-2</v>
      </c>
    </row>
    <row r="133" spans="2:7" ht="17.45" customHeight="1" x14ac:dyDescent="0.25">
      <c r="B133" s="231" t="s">
        <v>474</v>
      </c>
      <c r="C133" s="231" t="s">
        <v>476</v>
      </c>
      <c r="D133" s="231"/>
      <c r="E133" s="231">
        <v>6.52</v>
      </c>
      <c r="F133" s="231">
        <v>4</v>
      </c>
      <c r="G133" s="96">
        <v>3</v>
      </c>
    </row>
    <row r="134" spans="2:7" ht="17.45" customHeight="1" x14ac:dyDescent="0.25">
      <c r="B134" s="231" t="s">
        <v>474</v>
      </c>
      <c r="C134" s="231" t="s">
        <v>475</v>
      </c>
      <c r="D134" s="231"/>
      <c r="E134" s="231">
        <v>187.46</v>
      </c>
      <c r="F134" s="231">
        <v>91</v>
      </c>
      <c r="G134" s="96">
        <v>91</v>
      </c>
    </row>
    <row r="135" spans="2:7" ht="17.45" customHeight="1" x14ac:dyDescent="0.25">
      <c r="B135" s="231" t="s">
        <v>474</v>
      </c>
      <c r="C135" s="231" t="s">
        <v>476</v>
      </c>
      <c r="D135" s="231"/>
      <c r="E135" s="231">
        <v>4.46</v>
      </c>
      <c r="F135" s="231">
        <v>4</v>
      </c>
      <c r="G135" s="96">
        <v>2</v>
      </c>
    </row>
    <row r="136" spans="2:7" ht="17.45" customHeight="1" x14ac:dyDescent="0.25">
      <c r="B136" s="231" t="s">
        <v>474</v>
      </c>
      <c r="C136" s="231" t="s">
        <v>475</v>
      </c>
      <c r="D136" s="231"/>
      <c r="E136" s="231">
        <v>1444.53</v>
      </c>
      <c r="F136" s="231">
        <v>706</v>
      </c>
      <c r="G136" s="96">
        <v>701</v>
      </c>
    </row>
    <row r="137" spans="2:7" ht="17.45" customHeight="1" x14ac:dyDescent="0.25">
      <c r="B137" s="231" t="s">
        <v>474</v>
      </c>
      <c r="C137" s="231" t="s">
        <v>475</v>
      </c>
      <c r="D137" s="231"/>
      <c r="E137" s="231">
        <v>2.06</v>
      </c>
      <c r="F137" s="231">
        <v>1</v>
      </c>
      <c r="G137" s="96">
        <v>1</v>
      </c>
    </row>
    <row r="138" spans="2:7" ht="17.45" customHeight="1" x14ac:dyDescent="0.25">
      <c r="B138" s="231" t="s">
        <v>474</v>
      </c>
      <c r="C138" s="231" t="s">
        <v>475</v>
      </c>
      <c r="D138" s="231"/>
      <c r="E138" s="231">
        <v>2.06</v>
      </c>
      <c r="F138" s="231">
        <v>1</v>
      </c>
      <c r="G138" s="96">
        <v>1</v>
      </c>
    </row>
    <row r="139" spans="2:7" ht="17.45" customHeight="1" x14ac:dyDescent="0.25">
      <c r="B139" s="231" t="s">
        <v>480</v>
      </c>
      <c r="C139" s="231" t="s">
        <v>475</v>
      </c>
      <c r="D139" s="231"/>
      <c r="E139" s="231">
        <v>11.32</v>
      </c>
      <c r="F139" s="231">
        <v>1</v>
      </c>
      <c r="G139" s="96">
        <v>1</v>
      </c>
    </row>
    <row r="140" spans="2:7" ht="17.45" customHeight="1" x14ac:dyDescent="0.25">
      <c r="B140" s="231" t="s">
        <v>478</v>
      </c>
      <c r="C140" s="231" t="s">
        <v>475</v>
      </c>
      <c r="D140" s="231">
        <v>4</v>
      </c>
      <c r="E140" s="231">
        <v>13.88</v>
      </c>
      <c r="F140" s="231"/>
      <c r="G140" s="96">
        <v>4</v>
      </c>
    </row>
    <row r="141" spans="2:7" ht="17.45" customHeight="1" x14ac:dyDescent="0.25">
      <c r="B141" s="231" t="s">
        <v>480</v>
      </c>
      <c r="C141" s="231" t="s">
        <v>475</v>
      </c>
      <c r="D141" s="231"/>
      <c r="E141" s="231">
        <v>45.28</v>
      </c>
      <c r="F141" s="231">
        <v>4</v>
      </c>
      <c r="G141" s="96">
        <v>4</v>
      </c>
    </row>
    <row r="142" spans="2:7" ht="17.45" customHeight="1" x14ac:dyDescent="0.25">
      <c r="B142" s="231" t="s">
        <v>477</v>
      </c>
      <c r="C142" s="231" t="s">
        <v>475</v>
      </c>
      <c r="D142" s="231"/>
      <c r="E142" s="231">
        <v>140.66</v>
      </c>
      <c r="F142" s="231">
        <v>13</v>
      </c>
      <c r="G142" s="96">
        <v>13</v>
      </c>
    </row>
    <row r="143" spans="2:7" ht="17.45" customHeight="1" x14ac:dyDescent="0.25">
      <c r="B143" s="231" t="s">
        <v>481</v>
      </c>
      <c r="C143" s="231" t="s">
        <v>475</v>
      </c>
      <c r="D143" s="231"/>
      <c r="E143" s="231">
        <v>426.03</v>
      </c>
      <c r="F143" s="231">
        <v>33</v>
      </c>
      <c r="G143" s="96">
        <v>33</v>
      </c>
    </row>
    <row r="144" spans="2:7" ht="17.45" customHeight="1" x14ac:dyDescent="0.25">
      <c r="B144" s="231" t="s">
        <v>478</v>
      </c>
      <c r="C144" s="231" t="s">
        <v>475</v>
      </c>
      <c r="D144" s="231">
        <v>6</v>
      </c>
      <c r="E144" s="231">
        <v>20.82</v>
      </c>
      <c r="F144" s="231"/>
      <c r="G144" s="96">
        <v>6</v>
      </c>
    </row>
    <row r="145" spans="2:7" ht="17.45" customHeight="1" x14ac:dyDescent="0.25">
      <c r="B145" s="231" t="s">
        <v>482</v>
      </c>
      <c r="C145" s="231" t="s">
        <v>475</v>
      </c>
      <c r="D145" s="231">
        <v>33</v>
      </c>
      <c r="E145" s="231">
        <v>123.09</v>
      </c>
      <c r="F145" s="231"/>
      <c r="G145" s="96">
        <v>33</v>
      </c>
    </row>
    <row r="146" spans="2:7" ht="18" x14ac:dyDescent="0.25">
      <c r="B146" s="231" t="s">
        <v>483</v>
      </c>
      <c r="C146" s="231" t="s">
        <v>475</v>
      </c>
      <c r="D146" s="231">
        <v>7</v>
      </c>
      <c r="E146" s="231">
        <v>24.92</v>
      </c>
      <c r="F146" s="231"/>
      <c r="G146" s="96">
        <v>7</v>
      </c>
    </row>
    <row r="147" spans="2:7" ht="17.45" customHeight="1" x14ac:dyDescent="0.25">
      <c r="B147" s="231" t="s">
        <v>477</v>
      </c>
      <c r="C147" s="231" t="s">
        <v>475</v>
      </c>
      <c r="D147" s="231"/>
      <c r="E147" s="231">
        <v>789.86</v>
      </c>
      <c r="F147" s="231">
        <v>73</v>
      </c>
      <c r="G147" s="96">
        <v>73</v>
      </c>
    </row>
    <row r="148" spans="2:7" ht="17.45" customHeight="1" x14ac:dyDescent="0.25">
      <c r="B148" s="231" t="s">
        <v>481</v>
      </c>
      <c r="C148" s="231" t="s">
        <v>475</v>
      </c>
      <c r="D148" s="231"/>
      <c r="E148" s="231">
        <v>2130.15</v>
      </c>
      <c r="F148" s="231">
        <v>165</v>
      </c>
      <c r="G148" s="96">
        <v>165</v>
      </c>
    </row>
    <row r="149" spans="2:7" ht="17.45" customHeight="1" x14ac:dyDescent="0.25">
      <c r="B149" s="231" t="s">
        <v>478</v>
      </c>
      <c r="C149" s="231" t="s">
        <v>475</v>
      </c>
      <c r="D149" s="231">
        <v>15</v>
      </c>
      <c r="E149" s="231">
        <v>52.05</v>
      </c>
      <c r="F149" s="231"/>
      <c r="G149" s="96">
        <v>15</v>
      </c>
    </row>
    <row r="150" spans="2:7" ht="17.45" customHeight="1" x14ac:dyDescent="0.25">
      <c r="B150" s="231" t="s">
        <v>482</v>
      </c>
      <c r="C150" s="231" t="s">
        <v>475</v>
      </c>
      <c r="D150" s="231">
        <v>78</v>
      </c>
      <c r="E150" s="231">
        <v>290.94</v>
      </c>
      <c r="F150" s="231"/>
      <c r="G150" s="96">
        <v>78</v>
      </c>
    </row>
    <row r="151" spans="2:7" ht="18" x14ac:dyDescent="0.25">
      <c r="B151" s="231" t="s">
        <v>484</v>
      </c>
      <c r="C151" s="231" t="s">
        <v>475</v>
      </c>
      <c r="D151" s="231">
        <v>126</v>
      </c>
      <c r="E151" s="231">
        <v>448.56</v>
      </c>
      <c r="F151" s="231"/>
      <c r="G151" s="96">
        <v>126</v>
      </c>
    </row>
    <row r="152" spans="2:7" ht="18" x14ac:dyDescent="0.25">
      <c r="B152" s="231" t="s">
        <v>483</v>
      </c>
      <c r="C152" s="231" t="s">
        <v>475</v>
      </c>
      <c r="D152" s="231">
        <v>19</v>
      </c>
      <c r="E152" s="231">
        <v>67.64</v>
      </c>
      <c r="F152" s="231"/>
      <c r="G152" s="96">
        <v>19</v>
      </c>
    </row>
    <row r="153" spans="2:7" ht="17.45" customHeight="1" x14ac:dyDescent="0.25">
      <c r="B153" s="231" t="s">
        <v>477</v>
      </c>
      <c r="C153" s="231" t="s">
        <v>475</v>
      </c>
      <c r="D153" s="231"/>
      <c r="E153" s="231">
        <v>432.8</v>
      </c>
      <c r="F153" s="231">
        <v>40</v>
      </c>
      <c r="G153" s="96">
        <v>40</v>
      </c>
    </row>
    <row r="154" spans="2:7" ht="17.45" customHeight="1" x14ac:dyDescent="0.25">
      <c r="B154" s="231" t="s">
        <v>481</v>
      </c>
      <c r="C154" s="231" t="s">
        <v>475</v>
      </c>
      <c r="D154" s="231"/>
      <c r="E154" s="231">
        <v>335.66</v>
      </c>
      <c r="F154" s="231">
        <v>26</v>
      </c>
      <c r="G154" s="96">
        <v>26</v>
      </c>
    </row>
    <row r="155" spans="2:7" ht="17.45" customHeight="1" x14ac:dyDescent="0.25">
      <c r="B155" s="231" t="s">
        <v>478</v>
      </c>
      <c r="C155" s="231" t="s">
        <v>475</v>
      </c>
      <c r="D155" s="231">
        <v>5</v>
      </c>
      <c r="E155" s="231">
        <v>17.350000000000001</v>
      </c>
      <c r="F155" s="231"/>
      <c r="G155" s="96">
        <v>5</v>
      </c>
    </row>
    <row r="156" spans="2:7" ht="17.45" customHeight="1" x14ac:dyDescent="0.25">
      <c r="B156" s="231" t="s">
        <v>482</v>
      </c>
      <c r="C156" s="231" t="s">
        <v>475</v>
      </c>
      <c r="D156" s="231">
        <v>30</v>
      </c>
      <c r="E156" s="231">
        <v>111.9</v>
      </c>
      <c r="F156" s="231"/>
      <c r="G156" s="96">
        <v>30</v>
      </c>
    </row>
    <row r="157" spans="2:7" ht="18" x14ac:dyDescent="0.25">
      <c r="B157" s="231" t="s">
        <v>484</v>
      </c>
      <c r="C157" s="231" t="s">
        <v>475</v>
      </c>
      <c r="D157" s="231">
        <v>26</v>
      </c>
      <c r="E157" s="231">
        <v>92.56</v>
      </c>
      <c r="F157" s="231"/>
      <c r="G157" s="96">
        <v>26</v>
      </c>
    </row>
    <row r="158" spans="2:7" ht="17.45" customHeight="1" x14ac:dyDescent="0.25">
      <c r="B158" s="231" t="s">
        <v>477</v>
      </c>
      <c r="C158" s="231" t="s">
        <v>475</v>
      </c>
      <c r="D158" s="231"/>
      <c r="E158" s="231">
        <v>313.77999999999997</v>
      </c>
      <c r="F158" s="231">
        <v>29</v>
      </c>
      <c r="G158" s="96">
        <v>29</v>
      </c>
    </row>
    <row r="159" spans="2:7" ht="17.45" customHeight="1" x14ac:dyDescent="0.25">
      <c r="B159" s="231" t="s">
        <v>481</v>
      </c>
      <c r="C159" s="231" t="s">
        <v>475</v>
      </c>
      <c r="D159" s="231"/>
      <c r="E159" s="231">
        <v>684.23</v>
      </c>
      <c r="F159" s="231">
        <v>53</v>
      </c>
      <c r="G159" s="96">
        <v>53</v>
      </c>
    </row>
    <row r="160" spans="2:7" ht="17.45" customHeight="1" x14ac:dyDescent="0.25">
      <c r="B160" s="231" t="s">
        <v>482</v>
      </c>
      <c r="C160" s="231" t="s">
        <v>475</v>
      </c>
      <c r="D160" s="231">
        <v>34</v>
      </c>
      <c r="E160" s="231">
        <v>126.82</v>
      </c>
      <c r="F160" s="231"/>
      <c r="G160" s="96">
        <v>34</v>
      </c>
    </row>
    <row r="161" spans="2:7" ht="18" x14ac:dyDescent="0.25">
      <c r="B161" s="231" t="s">
        <v>484</v>
      </c>
      <c r="C161" s="231" t="s">
        <v>475</v>
      </c>
      <c r="D161" s="231">
        <v>27</v>
      </c>
      <c r="E161" s="231">
        <v>96.12</v>
      </c>
      <c r="F161" s="231"/>
      <c r="G161" s="96">
        <v>27</v>
      </c>
    </row>
    <row r="162" spans="2:7" ht="18" x14ac:dyDescent="0.25">
      <c r="B162" s="231" t="s">
        <v>483</v>
      </c>
      <c r="C162" s="231" t="s">
        <v>475</v>
      </c>
      <c r="D162" s="231">
        <v>19</v>
      </c>
      <c r="E162" s="231">
        <v>67.64</v>
      </c>
      <c r="F162" s="231"/>
      <c r="G162" s="96">
        <v>19</v>
      </c>
    </row>
    <row r="163" spans="2:7" ht="18" x14ac:dyDescent="0.25">
      <c r="B163" s="231" t="s">
        <v>485</v>
      </c>
      <c r="C163" s="231" t="s">
        <v>475</v>
      </c>
      <c r="D163" s="231">
        <v>15</v>
      </c>
      <c r="E163" s="231">
        <v>53.4</v>
      </c>
      <c r="F163" s="231"/>
      <c r="G163" s="96">
        <v>15</v>
      </c>
    </row>
    <row r="164" spans="2:7" ht="18" x14ac:dyDescent="0.25">
      <c r="B164" s="231" t="s">
        <v>484</v>
      </c>
      <c r="C164" s="231" t="s">
        <v>475</v>
      </c>
      <c r="D164" s="231">
        <v>0</v>
      </c>
      <c r="E164" s="231">
        <v>0</v>
      </c>
      <c r="F164" s="231"/>
      <c r="G164" s="96">
        <v>0</v>
      </c>
    </row>
    <row r="165" spans="2:7" ht="17.45" customHeight="1" x14ac:dyDescent="0.25">
      <c r="B165" s="231" t="s">
        <v>480</v>
      </c>
      <c r="C165" s="231" t="s">
        <v>475</v>
      </c>
      <c r="D165" s="231"/>
      <c r="E165" s="231">
        <v>11.32</v>
      </c>
      <c r="F165" s="231">
        <v>1</v>
      </c>
      <c r="G165" s="96">
        <v>1</v>
      </c>
    </row>
    <row r="166" spans="2:7" ht="17.45" customHeight="1" x14ac:dyDescent="0.25">
      <c r="B166" s="231" t="s">
        <v>474</v>
      </c>
      <c r="C166" s="231" t="s">
        <v>475</v>
      </c>
      <c r="D166" s="231"/>
      <c r="E166" s="231">
        <v>8.24</v>
      </c>
      <c r="F166" s="231">
        <v>4</v>
      </c>
      <c r="G166" s="96">
        <v>4</v>
      </c>
    </row>
    <row r="167" spans="2:7" ht="17.45" customHeight="1" x14ac:dyDescent="0.25">
      <c r="B167" s="231" t="s">
        <v>480</v>
      </c>
      <c r="C167" s="231" t="s">
        <v>475</v>
      </c>
      <c r="D167" s="231"/>
      <c r="E167" s="231">
        <v>11.32</v>
      </c>
      <c r="F167" s="231">
        <v>1</v>
      </c>
      <c r="G167" s="96">
        <v>1</v>
      </c>
    </row>
    <row r="168" spans="2:7" ht="17.45" customHeight="1" x14ac:dyDescent="0.25">
      <c r="B168" s="231" t="s">
        <v>486</v>
      </c>
      <c r="C168" s="231" t="s">
        <v>475</v>
      </c>
      <c r="D168" s="231">
        <v>6</v>
      </c>
      <c r="E168" s="231">
        <v>22.38</v>
      </c>
      <c r="F168" s="231"/>
      <c r="G168" s="96">
        <v>6</v>
      </c>
    </row>
    <row r="169" spans="2:7" ht="18" x14ac:dyDescent="0.25">
      <c r="B169" s="231" t="s">
        <v>485</v>
      </c>
      <c r="C169" s="231" t="s">
        <v>475</v>
      </c>
      <c r="D169" s="231">
        <v>4</v>
      </c>
      <c r="E169" s="231">
        <v>14.24</v>
      </c>
      <c r="F169" s="231"/>
      <c r="G169" s="96">
        <v>4</v>
      </c>
    </row>
    <row r="170" spans="2:7" ht="18" x14ac:dyDescent="0.25">
      <c r="B170" s="231" t="s">
        <v>487</v>
      </c>
      <c r="C170" s="231" t="s">
        <v>475</v>
      </c>
      <c r="D170" s="231">
        <v>4</v>
      </c>
      <c r="E170" s="231">
        <v>14.24</v>
      </c>
      <c r="F170" s="231"/>
      <c r="G170" s="96">
        <v>4</v>
      </c>
    </row>
    <row r="171" spans="2:7" ht="18" x14ac:dyDescent="0.25">
      <c r="B171" s="231" t="s">
        <v>483</v>
      </c>
      <c r="C171" s="231" t="s">
        <v>475</v>
      </c>
      <c r="D171" s="231">
        <v>11</v>
      </c>
      <c r="E171" s="231">
        <v>39.159999999999997</v>
      </c>
      <c r="F171" s="231"/>
      <c r="G171" s="96">
        <v>11</v>
      </c>
    </row>
    <row r="172" spans="2:7" ht="17.45" customHeight="1" x14ac:dyDescent="0.25">
      <c r="B172" s="231" t="s">
        <v>488</v>
      </c>
      <c r="C172" s="231" t="s">
        <v>475</v>
      </c>
      <c r="D172" s="231"/>
      <c r="E172" s="231">
        <v>152.68</v>
      </c>
      <c r="F172" s="231"/>
      <c r="G172" s="96">
        <v>44</v>
      </c>
    </row>
    <row r="173" spans="2:7" ht="17.45" customHeight="1" x14ac:dyDescent="0.25">
      <c r="B173" s="231" t="s">
        <v>486</v>
      </c>
      <c r="C173" s="231" t="s">
        <v>475</v>
      </c>
      <c r="D173" s="231">
        <v>19</v>
      </c>
      <c r="E173" s="231">
        <v>70.87</v>
      </c>
      <c r="F173" s="231"/>
      <c r="G173" s="96">
        <v>19</v>
      </c>
    </row>
    <row r="174" spans="2:7" ht="18" x14ac:dyDescent="0.25">
      <c r="B174" s="231" t="s">
        <v>485</v>
      </c>
      <c r="C174" s="231" t="s">
        <v>475</v>
      </c>
      <c r="D174" s="231">
        <v>1</v>
      </c>
      <c r="E174" s="231">
        <v>3.56</v>
      </c>
      <c r="F174" s="231"/>
      <c r="G174" s="96">
        <v>1</v>
      </c>
    </row>
    <row r="175" spans="2:7" ht="18" x14ac:dyDescent="0.25">
      <c r="B175" s="231" t="s">
        <v>487</v>
      </c>
      <c r="C175" s="231" t="s">
        <v>475</v>
      </c>
      <c r="D175" s="231">
        <v>6</v>
      </c>
      <c r="E175" s="231">
        <v>21.36</v>
      </c>
      <c r="F175" s="231"/>
      <c r="G175" s="96">
        <v>6</v>
      </c>
    </row>
    <row r="176" spans="2:7" ht="17.45" customHeight="1" x14ac:dyDescent="0.25">
      <c r="B176" s="231" t="s">
        <v>478</v>
      </c>
      <c r="C176" s="231" t="s">
        <v>475</v>
      </c>
      <c r="D176" s="231">
        <v>10</v>
      </c>
      <c r="E176" s="231">
        <v>34.700000000000003</v>
      </c>
      <c r="F176" s="231"/>
      <c r="G176" s="96">
        <v>10</v>
      </c>
    </row>
    <row r="177" spans="2:7" ht="17.45" customHeight="1" x14ac:dyDescent="0.25">
      <c r="B177" s="231" t="s">
        <v>482</v>
      </c>
      <c r="C177" s="231" t="s">
        <v>475</v>
      </c>
      <c r="D177" s="231">
        <v>4</v>
      </c>
      <c r="E177" s="231">
        <v>14.92</v>
      </c>
      <c r="F177" s="231"/>
      <c r="G177" s="96">
        <v>4</v>
      </c>
    </row>
    <row r="178" spans="2:7" ht="18" x14ac:dyDescent="0.25">
      <c r="B178" s="231" t="s">
        <v>484</v>
      </c>
      <c r="C178" s="231" t="s">
        <v>475</v>
      </c>
      <c r="D178" s="231">
        <v>55</v>
      </c>
      <c r="E178" s="231">
        <v>195.8</v>
      </c>
      <c r="F178" s="231"/>
      <c r="G178" s="96">
        <v>55</v>
      </c>
    </row>
    <row r="179" spans="2:7" ht="18" x14ac:dyDescent="0.25">
      <c r="B179" s="231" t="s">
        <v>483</v>
      </c>
      <c r="C179" s="231" t="s">
        <v>476</v>
      </c>
      <c r="D179" s="231">
        <v>39</v>
      </c>
      <c r="E179" s="231">
        <v>138.84</v>
      </c>
      <c r="F179" s="231"/>
      <c r="G179" s="96">
        <v>39</v>
      </c>
    </row>
    <row r="180" spans="2:7" ht="17.45" customHeight="1" x14ac:dyDescent="0.25">
      <c r="B180" s="231" t="s">
        <v>488</v>
      </c>
      <c r="C180" s="231" t="s">
        <v>475</v>
      </c>
      <c r="D180" s="231"/>
      <c r="E180" s="231">
        <v>17.350000000000001</v>
      </c>
      <c r="F180" s="231"/>
      <c r="G180" s="96">
        <v>5</v>
      </c>
    </row>
    <row r="181" spans="2:7" ht="17.45" customHeight="1" x14ac:dyDescent="0.25">
      <c r="B181" s="231" t="s">
        <v>486</v>
      </c>
      <c r="C181" s="231" t="s">
        <v>475</v>
      </c>
      <c r="D181" s="231">
        <v>17</v>
      </c>
      <c r="E181" s="231">
        <v>63.41</v>
      </c>
      <c r="F181" s="231"/>
      <c r="G181" s="96">
        <v>17</v>
      </c>
    </row>
    <row r="182" spans="2:7" ht="18" x14ac:dyDescent="0.25">
      <c r="B182" s="231" t="s">
        <v>485</v>
      </c>
      <c r="C182" s="231" t="s">
        <v>475</v>
      </c>
      <c r="D182" s="231">
        <v>43</v>
      </c>
      <c r="E182" s="231">
        <v>153.08000000000001</v>
      </c>
      <c r="F182" s="231"/>
      <c r="G182" s="96">
        <v>43</v>
      </c>
    </row>
    <row r="183" spans="2:7" ht="18" x14ac:dyDescent="0.25">
      <c r="B183" s="231" t="s">
        <v>487</v>
      </c>
      <c r="C183" s="231" t="s">
        <v>475</v>
      </c>
      <c r="D183" s="231">
        <v>11</v>
      </c>
      <c r="E183" s="231">
        <v>39.159999999999997</v>
      </c>
      <c r="F183" s="231"/>
      <c r="G183" s="96">
        <v>11</v>
      </c>
    </row>
    <row r="184" spans="2:7" ht="17.45" customHeight="1" x14ac:dyDescent="0.25">
      <c r="B184" s="231" t="s">
        <v>482</v>
      </c>
      <c r="C184" s="231" t="s">
        <v>475</v>
      </c>
      <c r="D184" s="231">
        <v>6</v>
      </c>
      <c r="E184" s="231">
        <v>22.38</v>
      </c>
      <c r="F184" s="231"/>
      <c r="G184" s="96">
        <v>6</v>
      </c>
    </row>
    <row r="185" spans="2:7" ht="17.45" customHeight="1" x14ac:dyDescent="0.25">
      <c r="B185" s="231" t="s">
        <v>486</v>
      </c>
      <c r="C185" s="231" t="s">
        <v>475</v>
      </c>
      <c r="D185" s="231">
        <v>34</v>
      </c>
      <c r="E185" s="231">
        <v>126.82</v>
      </c>
      <c r="F185" s="231"/>
      <c r="G185" s="96">
        <v>34</v>
      </c>
    </row>
    <row r="186" spans="2:7" ht="18" x14ac:dyDescent="0.25">
      <c r="B186" s="231" t="s">
        <v>485</v>
      </c>
      <c r="C186" s="231" t="s">
        <v>475</v>
      </c>
      <c r="D186" s="231">
        <v>2</v>
      </c>
      <c r="E186" s="231">
        <v>7.12</v>
      </c>
      <c r="F186" s="231"/>
      <c r="G186" s="96">
        <v>2</v>
      </c>
    </row>
    <row r="187" spans="2:7" ht="18" x14ac:dyDescent="0.25">
      <c r="B187" s="231" t="s">
        <v>487</v>
      </c>
      <c r="C187" s="231" t="s">
        <v>475</v>
      </c>
      <c r="D187" s="231">
        <v>10</v>
      </c>
      <c r="E187" s="231">
        <v>28.59</v>
      </c>
      <c r="F187" s="231"/>
      <c r="G187" s="96">
        <v>8</v>
      </c>
    </row>
    <row r="188" spans="2:7" ht="17.45" customHeight="1" x14ac:dyDescent="0.25">
      <c r="B188" s="231" t="s">
        <v>488</v>
      </c>
      <c r="C188" s="231" t="s">
        <v>475</v>
      </c>
      <c r="D188" s="231"/>
      <c r="E188" s="231">
        <v>3.47</v>
      </c>
      <c r="F188" s="231"/>
      <c r="G188" s="96">
        <v>1</v>
      </c>
    </row>
    <row r="189" spans="2:7" ht="17.45" customHeight="1" x14ac:dyDescent="0.25">
      <c r="B189" s="231" t="s">
        <v>474</v>
      </c>
      <c r="C189" s="231" t="s">
        <v>475</v>
      </c>
      <c r="D189" s="231"/>
      <c r="E189" s="231">
        <v>2.06</v>
      </c>
      <c r="F189" s="231">
        <v>1</v>
      </c>
      <c r="G189" s="96">
        <v>1</v>
      </c>
    </row>
    <row r="190" spans="2:7" ht="17.45" customHeight="1" x14ac:dyDescent="0.25">
      <c r="B190" s="231" t="s">
        <v>481</v>
      </c>
      <c r="C190" s="231" t="s">
        <v>475</v>
      </c>
      <c r="D190" s="231"/>
      <c r="E190" s="231">
        <v>38.729999999999997</v>
      </c>
      <c r="F190" s="231">
        <v>3</v>
      </c>
      <c r="G190" s="96">
        <v>3</v>
      </c>
    </row>
    <row r="191" spans="2:7" ht="17.45" customHeight="1" x14ac:dyDescent="0.25">
      <c r="B191" s="231" t="s">
        <v>482</v>
      </c>
      <c r="C191" s="231" t="s">
        <v>475</v>
      </c>
      <c r="D191" s="231">
        <v>2</v>
      </c>
      <c r="E191" s="231">
        <v>7.46</v>
      </c>
      <c r="F191" s="231"/>
      <c r="G191" s="96">
        <v>2</v>
      </c>
    </row>
    <row r="192" spans="2:7" ht="18" x14ac:dyDescent="0.25">
      <c r="B192" s="231" t="s">
        <v>484</v>
      </c>
      <c r="C192" s="231" t="s">
        <v>475</v>
      </c>
      <c r="D192" s="231">
        <v>1</v>
      </c>
      <c r="E192" s="231">
        <v>3.56</v>
      </c>
      <c r="F192" s="231"/>
      <c r="G192" s="96">
        <v>1</v>
      </c>
    </row>
    <row r="193" spans="2:7" ht="18" x14ac:dyDescent="0.25">
      <c r="B193" s="231" t="s">
        <v>483</v>
      </c>
      <c r="C193" s="231" t="s">
        <v>475</v>
      </c>
      <c r="D193" s="231">
        <v>78</v>
      </c>
      <c r="E193" s="231">
        <v>277.68</v>
      </c>
      <c r="F193" s="231"/>
      <c r="G193" s="96">
        <v>78</v>
      </c>
    </row>
    <row r="194" spans="2:7" ht="17.45" customHeight="1" x14ac:dyDescent="0.25">
      <c r="B194" s="231" t="s">
        <v>486</v>
      </c>
      <c r="C194" s="231" t="s">
        <v>476</v>
      </c>
      <c r="D194" s="231">
        <v>4</v>
      </c>
      <c r="E194" s="231">
        <v>14.92</v>
      </c>
      <c r="F194" s="231"/>
      <c r="G194" s="96">
        <v>4</v>
      </c>
    </row>
    <row r="195" spans="2:7" ht="17.45" customHeight="1" x14ac:dyDescent="0.25">
      <c r="B195" s="231" t="s">
        <v>486</v>
      </c>
      <c r="C195" s="231" t="s">
        <v>475</v>
      </c>
      <c r="D195" s="231">
        <v>5</v>
      </c>
      <c r="E195" s="231">
        <v>18.649999999999999</v>
      </c>
      <c r="F195" s="231"/>
      <c r="G195" s="96">
        <v>5</v>
      </c>
    </row>
    <row r="196" spans="2:7" ht="18" x14ac:dyDescent="0.25">
      <c r="B196" s="231" t="s">
        <v>485</v>
      </c>
      <c r="C196" s="231" t="s">
        <v>475</v>
      </c>
      <c r="D196" s="231">
        <v>28</v>
      </c>
      <c r="E196" s="231">
        <v>99.68</v>
      </c>
      <c r="F196" s="231"/>
      <c r="G196" s="96">
        <v>28</v>
      </c>
    </row>
    <row r="197" spans="2:7" ht="18" x14ac:dyDescent="0.25">
      <c r="B197" s="231" t="s">
        <v>487</v>
      </c>
      <c r="C197" s="231" t="s">
        <v>475</v>
      </c>
      <c r="D197" s="231">
        <v>36</v>
      </c>
      <c r="E197" s="231">
        <v>128.16</v>
      </c>
      <c r="F197" s="231"/>
      <c r="G197" s="96">
        <v>36</v>
      </c>
    </row>
    <row r="198" spans="2:7" ht="17.45" customHeight="1" x14ac:dyDescent="0.25">
      <c r="B198" s="231" t="s">
        <v>480</v>
      </c>
      <c r="C198" s="231" t="s">
        <v>475</v>
      </c>
      <c r="D198" s="231"/>
      <c r="E198" s="231">
        <v>384.88</v>
      </c>
      <c r="F198" s="231">
        <v>34</v>
      </c>
      <c r="G198" s="96">
        <v>34</v>
      </c>
    </row>
    <row r="199" spans="2:7" ht="17.45" customHeight="1" x14ac:dyDescent="0.25">
      <c r="B199" s="231" t="s">
        <v>474</v>
      </c>
      <c r="C199" s="231" t="s">
        <v>476</v>
      </c>
      <c r="D199" s="231"/>
      <c r="E199" s="231">
        <v>2.06</v>
      </c>
      <c r="F199" s="231">
        <v>1</v>
      </c>
      <c r="G199" s="96">
        <v>1</v>
      </c>
    </row>
    <row r="200" spans="2:7" ht="17.45" customHeight="1" x14ac:dyDescent="0.25">
      <c r="B200" s="231" t="s">
        <v>474</v>
      </c>
      <c r="C200" s="231" t="s">
        <v>475</v>
      </c>
      <c r="D200" s="231"/>
      <c r="E200" s="231">
        <v>885.53</v>
      </c>
      <c r="F200" s="231">
        <v>431</v>
      </c>
      <c r="G200" s="96">
        <v>430</v>
      </c>
    </row>
    <row r="201" spans="2:7" ht="17.45" customHeight="1" x14ac:dyDescent="0.25">
      <c r="B201" s="231" t="s">
        <v>480</v>
      </c>
      <c r="C201" s="231" t="s">
        <v>475</v>
      </c>
      <c r="D201" s="231"/>
      <c r="E201" s="231">
        <v>181.12</v>
      </c>
      <c r="F201" s="231">
        <v>16</v>
      </c>
      <c r="G201" s="96">
        <v>16</v>
      </c>
    </row>
    <row r="202" spans="2:7" ht="17.45" customHeight="1" x14ac:dyDescent="0.25">
      <c r="B202" s="231" t="s">
        <v>474</v>
      </c>
      <c r="C202" s="231" t="s">
        <v>476</v>
      </c>
      <c r="D202" s="231"/>
      <c r="E202" s="231">
        <v>6.18</v>
      </c>
      <c r="F202" s="231">
        <v>3</v>
      </c>
      <c r="G202" s="96">
        <v>3</v>
      </c>
    </row>
    <row r="203" spans="2:7" ht="17.45" customHeight="1" x14ac:dyDescent="0.25">
      <c r="B203" s="231" t="s">
        <v>474</v>
      </c>
      <c r="C203" s="231" t="s">
        <v>475</v>
      </c>
      <c r="D203" s="231"/>
      <c r="E203" s="231">
        <v>824</v>
      </c>
      <c r="F203" s="231">
        <v>400</v>
      </c>
      <c r="G203" s="96">
        <v>400</v>
      </c>
    </row>
    <row r="204" spans="2:7" ht="17.45" customHeight="1" x14ac:dyDescent="0.25">
      <c r="B204" s="231" t="s">
        <v>480</v>
      </c>
      <c r="C204" s="231" t="s">
        <v>475</v>
      </c>
      <c r="D204" s="231"/>
      <c r="E204" s="231">
        <v>316.95999999999998</v>
      </c>
      <c r="F204" s="231">
        <v>28</v>
      </c>
      <c r="G204" s="96">
        <v>28</v>
      </c>
    </row>
    <row r="205" spans="2:7" ht="17.45" customHeight="1" x14ac:dyDescent="0.25">
      <c r="B205" s="231" t="s">
        <v>474</v>
      </c>
      <c r="C205" s="231" t="s">
        <v>476</v>
      </c>
      <c r="D205" s="231"/>
      <c r="E205" s="231">
        <v>10.3</v>
      </c>
      <c r="F205" s="231">
        <v>5</v>
      </c>
      <c r="G205" s="96">
        <v>5</v>
      </c>
    </row>
    <row r="206" spans="2:7" ht="17.45" customHeight="1" x14ac:dyDescent="0.25">
      <c r="B206" s="231" t="s">
        <v>474</v>
      </c>
      <c r="C206" s="231" t="s">
        <v>475</v>
      </c>
      <c r="D206" s="231"/>
      <c r="E206" s="231">
        <v>2840.76</v>
      </c>
      <c r="F206" s="231">
        <v>952</v>
      </c>
      <c r="G206" s="96">
        <v>1379</v>
      </c>
    </row>
    <row r="207" spans="2:7" ht="17.45" customHeight="1" x14ac:dyDescent="0.25">
      <c r="B207" s="231" t="s">
        <v>480</v>
      </c>
      <c r="C207" s="231" t="s">
        <v>476</v>
      </c>
      <c r="D207" s="231"/>
      <c r="E207" s="231">
        <v>11.32</v>
      </c>
      <c r="F207" s="231">
        <v>1</v>
      </c>
      <c r="G207" s="96">
        <v>1</v>
      </c>
    </row>
    <row r="208" spans="2:7" ht="17.45" customHeight="1" x14ac:dyDescent="0.25">
      <c r="B208" s="231" t="s">
        <v>480</v>
      </c>
      <c r="C208" s="231" t="s">
        <v>475</v>
      </c>
      <c r="D208" s="231"/>
      <c r="E208" s="231">
        <v>882.96</v>
      </c>
      <c r="F208" s="231">
        <v>78</v>
      </c>
      <c r="G208" s="96">
        <v>78</v>
      </c>
    </row>
    <row r="209" spans="2:7" ht="17.45" customHeight="1" x14ac:dyDescent="0.25">
      <c r="B209" s="231" t="s">
        <v>474</v>
      </c>
      <c r="C209" s="231" t="s">
        <v>475</v>
      </c>
      <c r="D209" s="231"/>
      <c r="E209" s="231">
        <v>115.36</v>
      </c>
      <c r="F209" s="231">
        <v>56</v>
      </c>
      <c r="G209" s="96">
        <v>56</v>
      </c>
    </row>
    <row r="210" spans="2:7" ht="17.45" customHeight="1" x14ac:dyDescent="0.25">
      <c r="B210" s="231" t="s">
        <v>480</v>
      </c>
      <c r="C210" s="231" t="s">
        <v>475</v>
      </c>
      <c r="D210" s="231"/>
      <c r="E210" s="231">
        <v>90.56</v>
      </c>
      <c r="F210" s="231">
        <v>8</v>
      </c>
      <c r="G210" s="96">
        <v>8</v>
      </c>
    </row>
    <row r="211" spans="2:7" ht="17.45" customHeight="1" x14ac:dyDescent="0.25">
      <c r="B211" s="231" t="s">
        <v>474</v>
      </c>
      <c r="C211" s="231" t="s">
        <v>476</v>
      </c>
      <c r="D211" s="231"/>
      <c r="E211" s="231">
        <v>90.23</v>
      </c>
      <c r="F211" s="231">
        <v>46</v>
      </c>
      <c r="G211" s="96">
        <v>44</v>
      </c>
    </row>
    <row r="212" spans="2:7" ht="17.45" customHeight="1" x14ac:dyDescent="0.25">
      <c r="B212" s="231" t="s">
        <v>474</v>
      </c>
      <c r="C212" s="231" t="s">
        <v>475</v>
      </c>
      <c r="D212" s="231"/>
      <c r="E212" s="231">
        <v>5490.1</v>
      </c>
      <c r="F212" s="231">
        <v>2672</v>
      </c>
      <c r="G212" s="96">
        <v>2665</v>
      </c>
    </row>
    <row r="213" spans="2:7" ht="17.45" customHeight="1" x14ac:dyDescent="0.25">
      <c r="B213" s="231" t="s">
        <v>480</v>
      </c>
      <c r="C213" s="231" t="s">
        <v>476</v>
      </c>
      <c r="D213" s="231"/>
      <c r="E213" s="231">
        <v>22.64</v>
      </c>
      <c r="F213" s="231">
        <v>2</v>
      </c>
      <c r="G213" s="96">
        <v>2</v>
      </c>
    </row>
    <row r="214" spans="2:7" ht="17.45" customHeight="1" x14ac:dyDescent="0.25">
      <c r="B214" s="231" t="s">
        <v>480</v>
      </c>
      <c r="C214" s="231" t="s">
        <v>475</v>
      </c>
      <c r="D214" s="231"/>
      <c r="E214" s="231">
        <v>2032.7</v>
      </c>
      <c r="F214" s="231">
        <v>181</v>
      </c>
      <c r="G214" s="96">
        <v>180</v>
      </c>
    </row>
    <row r="215" spans="2:7" ht="17.45" customHeight="1" x14ac:dyDescent="0.25">
      <c r="B215" s="231" t="s">
        <v>474</v>
      </c>
      <c r="C215" s="231" t="s">
        <v>476</v>
      </c>
      <c r="D215" s="231"/>
      <c r="E215" s="231">
        <v>2.12</v>
      </c>
      <c r="F215" s="231">
        <v>3</v>
      </c>
      <c r="G215" s="96">
        <v>1</v>
      </c>
    </row>
    <row r="216" spans="2:7" ht="17.45" customHeight="1" x14ac:dyDescent="0.25">
      <c r="B216" s="231" t="s">
        <v>474</v>
      </c>
      <c r="C216" s="231" t="s">
        <v>475</v>
      </c>
      <c r="D216" s="231"/>
      <c r="E216" s="231">
        <v>1233.71</v>
      </c>
      <c r="F216" s="231">
        <v>609</v>
      </c>
      <c r="G216" s="96">
        <v>599</v>
      </c>
    </row>
    <row r="217" spans="2:7" ht="17.45" customHeight="1" x14ac:dyDescent="0.25">
      <c r="B217" s="231" t="s">
        <v>480</v>
      </c>
      <c r="C217" s="231" t="s">
        <v>475</v>
      </c>
      <c r="D217" s="231"/>
      <c r="E217" s="231">
        <v>441.48</v>
      </c>
      <c r="F217" s="231">
        <v>39</v>
      </c>
      <c r="G217" s="96">
        <v>39</v>
      </c>
    </row>
    <row r="218" spans="2:7" ht="17.45" customHeight="1" x14ac:dyDescent="0.25">
      <c r="B218" s="231" t="s">
        <v>474</v>
      </c>
      <c r="C218" s="231" t="s">
        <v>475</v>
      </c>
      <c r="D218" s="231"/>
      <c r="E218" s="231">
        <v>4.12</v>
      </c>
      <c r="F218" s="231">
        <v>2</v>
      </c>
      <c r="G218" s="96">
        <v>2</v>
      </c>
    </row>
    <row r="219" spans="2:7" ht="17.45" customHeight="1" x14ac:dyDescent="0.25">
      <c r="B219" s="231" t="s">
        <v>474</v>
      </c>
      <c r="C219" s="231" t="s">
        <v>475</v>
      </c>
      <c r="D219" s="231"/>
      <c r="E219" s="231">
        <v>28.84</v>
      </c>
      <c r="F219" s="231">
        <v>14</v>
      </c>
      <c r="G219" s="96">
        <v>14</v>
      </c>
    </row>
    <row r="220" spans="2:7" ht="17.45" customHeight="1" x14ac:dyDescent="0.25">
      <c r="B220" s="231" t="s">
        <v>480</v>
      </c>
      <c r="C220" s="231" t="s">
        <v>475</v>
      </c>
      <c r="D220" s="231"/>
      <c r="E220" s="231">
        <v>75.84</v>
      </c>
      <c r="F220" s="231">
        <v>10</v>
      </c>
      <c r="G220" s="96">
        <v>7</v>
      </c>
    </row>
    <row r="221" spans="2:7" ht="17.45" customHeight="1" x14ac:dyDescent="0.25">
      <c r="B221" s="231" t="s">
        <v>474</v>
      </c>
      <c r="C221" s="231" t="s">
        <v>475</v>
      </c>
      <c r="D221" s="231"/>
      <c r="E221" s="231">
        <v>4.12</v>
      </c>
      <c r="F221" s="231">
        <v>2</v>
      </c>
      <c r="G221" s="96">
        <v>2</v>
      </c>
    </row>
    <row r="222" spans="2:7" ht="17.45" customHeight="1" x14ac:dyDescent="0.25">
      <c r="B222" s="231" t="s">
        <v>480</v>
      </c>
      <c r="C222" s="231" t="s">
        <v>475</v>
      </c>
      <c r="D222" s="231"/>
      <c r="E222" s="231">
        <v>22.64</v>
      </c>
      <c r="F222" s="231">
        <v>2</v>
      </c>
      <c r="G222" s="96">
        <v>2</v>
      </c>
    </row>
    <row r="223" spans="2:7" ht="17.45" customHeight="1" x14ac:dyDescent="0.25">
      <c r="B223" s="231" t="s">
        <v>474</v>
      </c>
      <c r="C223" s="231" t="s">
        <v>489</v>
      </c>
      <c r="D223" s="231"/>
      <c r="E223" s="231">
        <v>-0.51</v>
      </c>
      <c r="F223" s="231">
        <v>1</v>
      </c>
      <c r="G223" s="96">
        <v>0</v>
      </c>
    </row>
    <row r="224" spans="2:7" ht="17.45" customHeight="1" x14ac:dyDescent="0.25">
      <c r="B224" s="231" t="s">
        <v>474</v>
      </c>
      <c r="C224" s="231" t="s">
        <v>490</v>
      </c>
      <c r="D224" s="231"/>
      <c r="E224" s="231">
        <v>-2.06</v>
      </c>
      <c r="F224" s="231">
        <v>-1</v>
      </c>
      <c r="G224" s="96">
        <v>-1</v>
      </c>
    </row>
    <row r="225" spans="2:7" ht="17.45" customHeight="1" x14ac:dyDescent="0.25">
      <c r="B225" s="231" t="s">
        <v>474</v>
      </c>
      <c r="C225" s="231" t="s">
        <v>491</v>
      </c>
      <c r="D225" s="231"/>
      <c r="E225" s="231">
        <v>-2.06</v>
      </c>
      <c r="F225" s="231">
        <v>-1</v>
      </c>
      <c r="G225" s="96">
        <v>-1</v>
      </c>
    </row>
    <row r="226" spans="2:7" ht="17.45" customHeight="1" x14ac:dyDescent="0.25">
      <c r="B226" s="231" t="s">
        <v>474</v>
      </c>
      <c r="C226" s="231" t="s">
        <v>479</v>
      </c>
      <c r="D226" s="231"/>
      <c r="E226" s="231">
        <v>-2.06</v>
      </c>
      <c r="F226" s="231">
        <v>-1</v>
      </c>
      <c r="G226" s="96">
        <v>-1</v>
      </c>
    </row>
    <row r="227" spans="2:7" ht="17.45" customHeight="1" x14ac:dyDescent="0.25">
      <c r="B227" s="231" t="s">
        <v>474</v>
      </c>
      <c r="C227" s="231" t="s">
        <v>476</v>
      </c>
      <c r="D227" s="231"/>
      <c r="E227" s="231">
        <v>-2.06</v>
      </c>
      <c r="F227" s="231">
        <v>-1</v>
      </c>
      <c r="G227" s="96">
        <v>-1</v>
      </c>
    </row>
    <row r="228" spans="2:7" ht="17.45" customHeight="1" x14ac:dyDescent="0.25">
      <c r="B228" s="231" t="s">
        <v>474</v>
      </c>
      <c r="C228" s="231" t="s">
        <v>475</v>
      </c>
      <c r="D228" s="231"/>
      <c r="E228" s="231">
        <v>24.39</v>
      </c>
      <c r="F228" s="231">
        <v>12</v>
      </c>
      <c r="G228" s="96">
        <v>12</v>
      </c>
    </row>
    <row r="229" spans="2:7" ht="17.45" customHeight="1" x14ac:dyDescent="0.25">
      <c r="B229" s="231" t="s">
        <v>480</v>
      </c>
      <c r="C229" s="231" t="s">
        <v>476</v>
      </c>
      <c r="D229" s="231"/>
      <c r="E229" s="231">
        <v>0</v>
      </c>
      <c r="F229" s="231">
        <v>0</v>
      </c>
      <c r="G229" s="96">
        <v>0</v>
      </c>
    </row>
    <row r="230" spans="2:7" ht="17.45" customHeight="1" x14ac:dyDescent="0.25">
      <c r="B230" s="231" t="s">
        <v>480</v>
      </c>
      <c r="C230" s="231" t="s">
        <v>475</v>
      </c>
      <c r="D230" s="231"/>
      <c r="E230" s="231">
        <v>113.2</v>
      </c>
      <c r="F230" s="231">
        <v>10</v>
      </c>
      <c r="G230" s="96">
        <v>10</v>
      </c>
    </row>
    <row r="231" spans="2:7" ht="17.45" customHeight="1" x14ac:dyDescent="0.25">
      <c r="B231" s="231" t="s">
        <v>474</v>
      </c>
      <c r="C231" s="231" t="s">
        <v>475</v>
      </c>
      <c r="D231" s="231"/>
      <c r="E231" s="231">
        <v>0</v>
      </c>
      <c r="F231" s="231">
        <v>0</v>
      </c>
      <c r="G231" s="96">
        <v>0</v>
      </c>
    </row>
    <row r="232" spans="2:7" ht="17.45" customHeight="1" x14ac:dyDescent="0.25">
      <c r="B232" s="231" t="s">
        <v>480</v>
      </c>
      <c r="C232" s="231" t="s">
        <v>475</v>
      </c>
      <c r="D232" s="231"/>
      <c r="E232" s="231">
        <v>35.47</v>
      </c>
      <c r="F232" s="231">
        <v>5</v>
      </c>
      <c r="G232" s="96">
        <v>3</v>
      </c>
    </row>
    <row r="233" spans="2:7" ht="17.45" customHeight="1" x14ac:dyDescent="0.25">
      <c r="B233" s="231" t="s">
        <v>474</v>
      </c>
      <c r="C233" s="231" t="s">
        <v>475</v>
      </c>
      <c r="D233" s="231"/>
      <c r="E233" s="231">
        <v>0</v>
      </c>
      <c r="F233" s="231">
        <v>0</v>
      </c>
      <c r="G233" s="96">
        <v>0</v>
      </c>
    </row>
    <row r="234" spans="2:7" ht="17.45" customHeight="1" x14ac:dyDescent="0.25">
      <c r="B234" s="231" t="s">
        <v>474</v>
      </c>
      <c r="C234" s="231" t="s">
        <v>475</v>
      </c>
      <c r="D234" s="231"/>
      <c r="E234" s="231">
        <v>0</v>
      </c>
      <c r="F234" s="231">
        <v>0</v>
      </c>
      <c r="G234" s="96">
        <v>0</v>
      </c>
    </row>
    <row r="235" spans="2:7" ht="17.45" customHeight="1" x14ac:dyDescent="0.25">
      <c r="B235" s="231" t="s">
        <v>474</v>
      </c>
      <c r="C235" s="231" t="s">
        <v>492</v>
      </c>
      <c r="D235" s="231"/>
      <c r="E235" s="231">
        <v>35.020000000000003</v>
      </c>
      <c r="F235" s="231">
        <v>17</v>
      </c>
      <c r="G235" s="96">
        <v>17</v>
      </c>
    </row>
    <row r="236" spans="2:7" ht="17.45" customHeight="1" x14ac:dyDescent="0.25">
      <c r="B236" s="231" t="s">
        <v>474</v>
      </c>
      <c r="C236" s="231" t="s">
        <v>475</v>
      </c>
      <c r="D236" s="231"/>
      <c r="E236" s="231">
        <v>10.71</v>
      </c>
      <c r="F236" s="231">
        <v>5</v>
      </c>
      <c r="G236" s="96">
        <v>5</v>
      </c>
    </row>
    <row r="237" spans="2:7" ht="17.45" customHeight="1" x14ac:dyDescent="0.25">
      <c r="B237" s="231" t="s">
        <v>474</v>
      </c>
      <c r="C237" s="231" t="s">
        <v>492</v>
      </c>
      <c r="D237" s="231"/>
      <c r="E237" s="231">
        <v>464.6</v>
      </c>
      <c r="F237" s="231">
        <v>226</v>
      </c>
      <c r="G237" s="96">
        <v>226</v>
      </c>
    </row>
    <row r="238" spans="2:7" ht="17.45" customHeight="1" x14ac:dyDescent="0.25">
      <c r="B238" s="231" t="s">
        <v>477</v>
      </c>
      <c r="C238" s="231" t="s">
        <v>492</v>
      </c>
      <c r="D238" s="231"/>
      <c r="E238" s="231">
        <v>0</v>
      </c>
      <c r="F238" s="231">
        <v>0</v>
      </c>
      <c r="G238" s="96">
        <v>0</v>
      </c>
    </row>
    <row r="239" spans="2:7" ht="17.45" customHeight="1" x14ac:dyDescent="0.25">
      <c r="B239" s="231" t="s">
        <v>478</v>
      </c>
      <c r="C239" s="231" t="s">
        <v>492</v>
      </c>
      <c r="D239" s="231">
        <v>0</v>
      </c>
      <c r="E239" s="231">
        <v>0</v>
      </c>
      <c r="F239" s="231"/>
      <c r="G239" s="96">
        <v>0</v>
      </c>
    </row>
    <row r="240" spans="2:7" ht="17.45" customHeight="1" x14ac:dyDescent="0.25">
      <c r="B240" s="231" t="s">
        <v>474</v>
      </c>
      <c r="C240" s="231" t="s">
        <v>475</v>
      </c>
      <c r="D240" s="231"/>
      <c r="E240" s="231">
        <v>2.88</v>
      </c>
      <c r="F240" s="231">
        <v>1</v>
      </c>
      <c r="G240" s="96">
        <v>1</v>
      </c>
    </row>
    <row r="241" spans="2:7" ht="17.45" customHeight="1" x14ac:dyDescent="0.25">
      <c r="B241" s="231" t="s">
        <v>474</v>
      </c>
      <c r="C241" s="231" t="s">
        <v>492</v>
      </c>
      <c r="D241" s="231"/>
      <c r="E241" s="231">
        <v>686.05</v>
      </c>
      <c r="F241" s="231">
        <v>334</v>
      </c>
      <c r="G241" s="96">
        <v>333</v>
      </c>
    </row>
    <row r="242" spans="2:7" ht="17.45" customHeight="1" x14ac:dyDescent="0.25">
      <c r="B242" s="231" t="s">
        <v>480</v>
      </c>
      <c r="C242" s="231" t="s">
        <v>492</v>
      </c>
      <c r="D242" s="231"/>
      <c r="E242" s="231">
        <v>22.64</v>
      </c>
      <c r="F242" s="231">
        <v>2</v>
      </c>
      <c r="G242" s="96">
        <v>2</v>
      </c>
    </row>
    <row r="243" spans="2:7" ht="17.45" customHeight="1" x14ac:dyDescent="0.25">
      <c r="B243" s="231" t="s">
        <v>474</v>
      </c>
      <c r="C243" s="231" t="s">
        <v>475</v>
      </c>
      <c r="D243" s="231"/>
      <c r="E243" s="231">
        <v>4.1900000000000004</v>
      </c>
      <c r="F243" s="231">
        <v>3</v>
      </c>
      <c r="G243" s="96">
        <v>2</v>
      </c>
    </row>
    <row r="244" spans="2:7" ht="17.45" customHeight="1" x14ac:dyDescent="0.25">
      <c r="B244" s="231" t="s">
        <v>474</v>
      </c>
      <c r="C244" s="231" t="s">
        <v>492</v>
      </c>
      <c r="D244" s="231"/>
      <c r="E244" s="231">
        <v>242.16</v>
      </c>
      <c r="F244" s="231">
        <v>118</v>
      </c>
      <c r="G244" s="96">
        <v>118</v>
      </c>
    </row>
    <row r="245" spans="2:7" ht="17.45" customHeight="1" x14ac:dyDescent="0.25">
      <c r="B245" s="231" t="s">
        <v>480</v>
      </c>
      <c r="C245" s="231" t="s">
        <v>475</v>
      </c>
      <c r="D245" s="231"/>
      <c r="E245" s="231">
        <v>11.32</v>
      </c>
      <c r="F245" s="231">
        <v>1</v>
      </c>
      <c r="G245" s="96">
        <v>1</v>
      </c>
    </row>
    <row r="246" spans="2:7" ht="17.45" customHeight="1" x14ac:dyDescent="0.25">
      <c r="B246" s="231" t="s">
        <v>480</v>
      </c>
      <c r="C246" s="231" t="s">
        <v>492</v>
      </c>
      <c r="D246" s="231"/>
      <c r="E246" s="231">
        <v>237.72</v>
      </c>
      <c r="F246" s="231">
        <v>21</v>
      </c>
      <c r="G246" s="96">
        <v>21</v>
      </c>
    </row>
    <row r="247" spans="2:7" ht="17.45" customHeight="1" x14ac:dyDescent="0.25">
      <c r="B247" s="231" t="s">
        <v>474</v>
      </c>
      <c r="C247" s="231" t="s">
        <v>475</v>
      </c>
      <c r="D247" s="231"/>
      <c r="E247" s="231">
        <v>0.27</v>
      </c>
      <c r="F247" s="231">
        <v>1</v>
      </c>
      <c r="G247" s="96">
        <v>0</v>
      </c>
    </row>
    <row r="248" spans="2:7" ht="17.45" customHeight="1" x14ac:dyDescent="0.25">
      <c r="B248" s="231" t="s">
        <v>474</v>
      </c>
      <c r="C248" s="231" t="s">
        <v>492</v>
      </c>
      <c r="D248" s="231"/>
      <c r="E248" s="231">
        <v>45.32</v>
      </c>
      <c r="F248" s="231">
        <v>22</v>
      </c>
      <c r="G248" s="96">
        <v>22</v>
      </c>
    </row>
    <row r="249" spans="2:7" ht="17.45" customHeight="1" x14ac:dyDescent="0.25">
      <c r="B249" s="231" t="s">
        <v>474</v>
      </c>
      <c r="C249" s="231" t="s">
        <v>475</v>
      </c>
      <c r="D249" s="231"/>
      <c r="E249" s="231">
        <v>6.18</v>
      </c>
      <c r="F249" s="231">
        <v>3</v>
      </c>
      <c r="G249" s="96">
        <v>3</v>
      </c>
    </row>
    <row r="250" spans="2:7" ht="17.45" customHeight="1" x14ac:dyDescent="0.25">
      <c r="B250" s="231" t="s">
        <v>474</v>
      </c>
      <c r="C250" s="231" t="s">
        <v>492</v>
      </c>
      <c r="D250" s="231"/>
      <c r="E250" s="231">
        <v>176.34</v>
      </c>
      <c r="F250" s="231">
        <v>88</v>
      </c>
      <c r="G250" s="96">
        <v>86</v>
      </c>
    </row>
    <row r="251" spans="2:7" ht="17.45" customHeight="1" x14ac:dyDescent="0.25">
      <c r="B251" s="231" t="s">
        <v>474</v>
      </c>
      <c r="C251" s="231" t="s">
        <v>475</v>
      </c>
      <c r="D251" s="231"/>
      <c r="E251" s="231">
        <v>8.0299999999999994</v>
      </c>
      <c r="F251" s="231">
        <v>5</v>
      </c>
      <c r="G251" s="96">
        <v>4</v>
      </c>
    </row>
    <row r="252" spans="2:7" ht="17.45" customHeight="1" x14ac:dyDescent="0.25">
      <c r="B252" s="231" t="s">
        <v>474</v>
      </c>
      <c r="C252" s="231" t="s">
        <v>492</v>
      </c>
      <c r="D252" s="231"/>
      <c r="E252" s="231">
        <v>1445.35</v>
      </c>
      <c r="F252" s="231">
        <v>709</v>
      </c>
      <c r="G252" s="96">
        <v>702</v>
      </c>
    </row>
    <row r="253" spans="2:7" ht="17.45" customHeight="1" x14ac:dyDescent="0.25">
      <c r="B253" s="231" t="s">
        <v>474</v>
      </c>
      <c r="C253" s="231" t="s">
        <v>492</v>
      </c>
      <c r="D253" s="231"/>
      <c r="E253" s="231">
        <v>2.06</v>
      </c>
      <c r="F253" s="231">
        <v>1</v>
      </c>
      <c r="G253" s="96">
        <v>1</v>
      </c>
    </row>
    <row r="254" spans="2:7" ht="17.45" customHeight="1" x14ac:dyDescent="0.25">
      <c r="B254" s="231" t="s">
        <v>474</v>
      </c>
      <c r="C254" s="231" t="s">
        <v>492</v>
      </c>
      <c r="D254" s="231"/>
      <c r="E254" s="231">
        <v>2.06</v>
      </c>
      <c r="F254" s="231">
        <v>1</v>
      </c>
      <c r="G254" s="96">
        <v>1</v>
      </c>
    </row>
    <row r="255" spans="2:7" ht="17.45" customHeight="1" x14ac:dyDescent="0.25">
      <c r="B255" s="231" t="s">
        <v>480</v>
      </c>
      <c r="C255" s="231" t="s">
        <v>492</v>
      </c>
      <c r="D255" s="231"/>
      <c r="E255" s="231">
        <v>11.32</v>
      </c>
      <c r="F255" s="231">
        <v>1</v>
      </c>
      <c r="G255" s="96">
        <v>1</v>
      </c>
    </row>
    <row r="256" spans="2:7" ht="17.45" customHeight="1" x14ac:dyDescent="0.25">
      <c r="B256" s="231" t="s">
        <v>478</v>
      </c>
      <c r="C256" s="231" t="s">
        <v>492</v>
      </c>
      <c r="D256" s="231">
        <v>4</v>
      </c>
      <c r="E256" s="231">
        <v>13.88</v>
      </c>
      <c r="F256" s="231"/>
      <c r="G256" s="96">
        <v>4</v>
      </c>
    </row>
    <row r="257" spans="2:7" ht="17.45" customHeight="1" x14ac:dyDescent="0.25">
      <c r="B257" s="231" t="s">
        <v>480</v>
      </c>
      <c r="C257" s="231" t="s">
        <v>492</v>
      </c>
      <c r="D257" s="231"/>
      <c r="E257" s="231">
        <v>45.28</v>
      </c>
      <c r="F257" s="231">
        <v>4</v>
      </c>
      <c r="G257" s="96">
        <v>4</v>
      </c>
    </row>
    <row r="258" spans="2:7" ht="17.45" customHeight="1" x14ac:dyDescent="0.25">
      <c r="B258" s="231" t="s">
        <v>477</v>
      </c>
      <c r="C258" s="231" t="s">
        <v>492</v>
      </c>
      <c r="D258" s="231"/>
      <c r="E258" s="231">
        <v>140.66</v>
      </c>
      <c r="F258" s="231">
        <v>13</v>
      </c>
      <c r="G258" s="96">
        <v>13</v>
      </c>
    </row>
    <row r="259" spans="2:7" ht="17.45" customHeight="1" x14ac:dyDescent="0.25">
      <c r="B259" s="231" t="s">
        <v>481</v>
      </c>
      <c r="C259" s="231" t="s">
        <v>492</v>
      </c>
      <c r="D259" s="231"/>
      <c r="E259" s="231">
        <v>426.03</v>
      </c>
      <c r="F259" s="231">
        <v>33</v>
      </c>
      <c r="G259" s="96">
        <v>33</v>
      </c>
    </row>
    <row r="260" spans="2:7" ht="17.45" customHeight="1" x14ac:dyDescent="0.25">
      <c r="B260" s="231" t="s">
        <v>478</v>
      </c>
      <c r="C260" s="231" t="s">
        <v>492</v>
      </c>
      <c r="D260" s="231">
        <v>6</v>
      </c>
      <c r="E260" s="231">
        <v>20.82</v>
      </c>
      <c r="F260" s="231"/>
      <c r="G260" s="96">
        <v>6</v>
      </c>
    </row>
    <row r="261" spans="2:7" ht="17.45" customHeight="1" x14ac:dyDescent="0.25">
      <c r="B261" s="231" t="s">
        <v>482</v>
      </c>
      <c r="C261" s="231" t="s">
        <v>492</v>
      </c>
      <c r="D261" s="231">
        <v>33</v>
      </c>
      <c r="E261" s="231">
        <v>123.09</v>
      </c>
      <c r="F261" s="231"/>
      <c r="G261" s="96">
        <v>33</v>
      </c>
    </row>
    <row r="262" spans="2:7" ht="18" x14ac:dyDescent="0.25">
      <c r="B262" s="231" t="s">
        <v>483</v>
      </c>
      <c r="C262" s="231" t="s">
        <v>492</v>
      </c>
      <c r="D262" s="231">
        <v>7</v>
      </c>
      <c r="E262" s="231">
        <v>24.92</v>
      </c>
      <c r="F262" s="231"/>
      <c r="G262" s="96">
        <v>7</v>
      </c>
    </row>
    <row r="263" spans="2:7" ht="17.45" customHeight="1" x14ac:dyDescent="0.25">
      <c r="B263" s="231" t="s">
        <v>477</v>
      </c>
      <c r="C263" s="231" t="s">
        <v>492</v>
      </c>
      <c r="D263" s="231"/>
      <c r="E263" s="231">
        <v>789.86</v>
      </c>
      <c r="F263" s="231">
        <v>73</v>
      </c>
      <c r="G263" s="96">
        <v>73</v>
      </c>
    </row>
    <row r="264" spans="2:7" ht="17.45" customHeight="1" x14ac:dyDescent="0.25">
      <c r="B264" s="231" t="s">
        <v>481</v>
      </c>
      <c r="C264" s="231" t="s">
        <v>492</v>
      </c>
      <c r="D264" s="231"/>
      <c r="E264" s="231">
        <v>2130.15</v>
      </c>
      <c r="F264" s="231">
        <v>165</v>
      </c>
      <c r="G264" s="96">
        <v>165</v>
      </c>
    </row>
    <row r="265" spans="2:7" ht="17.45" customHeight="1" x14ac:dyDescent="0.25">
      <c r="B265" s="231" t="s">
        <v>478</v>
      </c>
      <c r="C265" s="231" t="s">
        <v>492</v>
      </c>
      <c r="D265" s="231">
        <v>15</v>
      </c>
      <c r="E265" s="231">
        <v>52.05</v>
      </c>
      <c r="F265" s="231"/>
      <c r="G265" s="96">
        <v>15</v>
      </c>
    </row>
    <row r="266" spans="2:7" ht="17.45" customHeight="1" x14ac:dyDescent="0.25">
      <c r="B266" s="231" t="s">
        <v>482</v>
      </c>
      <c r="C266" s="231" t="s">
        <v>492</v>
      </c>
      <c r="D266" s="231">
        <v>78</v>
      </c>
      <c r="E266" s="231">
        <v>290.94</v>
      </c>
      <c r="F266" s="231"/>
      <c r="G266" s="96">
        <v>78</v>
      </c>
    </row>
    <row r="267" spans="2:7" ht="18" x14ac:dyDescent="0.25">
      <c r="B267" s="231" t="s">
        <v>484</v>
      </c>
      <c r="C267" s="231" t="s">
        <v>492</v>
      </c>
      <c r="D267" s="231">
        <v>126</v>
      </c>
      <c r="E267" s="231">
        <v>448.56</v>
      </c>
      <c r="F267" s="231"/>
      <c r="G267" s="96">
        <v>126</v>
      </c>
    </row>
    <row r="268" spans="2:7" ht="18" x14ac:dyDescent="0.25">
      <c r="B268" s="231" t="s">
        <v>483</v>
      </c>
      <c r="C268" s="231" t="s">
        <v>492</v>
      </c>
      <c r="D268" s="231">
        <v>19</v>
      </c>
      <c r="E268" s="231">
        <v>67.64</v>
      </c>
      <c r="F268" s="231"/>
      <c r="G268" s="96">
        <v>19</v>
      </c>
    </row>
    <row r="269" spans="2:7" ht="17.45" customHeight="1" x14ac:dyDescent="0.25">
      <c r="B269" s="231" t="s">
        <v>477</v>
      </c>
      <c r="C269" s="231" t="s">
        <v>492</v>
      </c>
      <c r="D269" s="231"/>
      <c r="E269" s="231">
        <v>432.8</v>
      </c>
      <c r="F269" s="231">
        <v>40</v>
      </c>
      <c r="G269" s="96">
        <v>40</v>
      </c>
    </row>
    <row r="270" spans="2:7" ht="17.45" customHeight="1" x14ac:dyDescent="0.25">
      <c r="B270" s="231" t="s">
        <v>481</v>
      </c>
      <c r="C270" s="231" t="s">
        <v>492</v>
      </c>
      <c r="D270" s="231"/>
      <c r="E270" s="231">
        <v>335.66</v>
      </c>
      <c r="F270" s="231">
        <v>26</v>
      </c>
      <c r="G270" s="96">
        <v>26</v>
      </c>
    </row>
    <row r="271" spans="2:7" ht="17.45" customHeight="1" x14ac:dyDescent="0.25">
      <c r="B271" s="231" t="s">
        <v>478</v>
      </c>
      <c r="C271" s="231" t="s">
        <v>492</v>
      </c>
      <c r="D271" s="231">
        <v>5</v>
      </c>
      <c r="E271" s="231">
        <v>17.350000000000001</v>
      </c>
      <c r="F271" s="231"/>
      <c r="G271" s="96">
        <v>5</v>
      </c>
    </row>
    <row r="272" spans="2:7" ht="17.45" customHeight="1" x14ac:dyDescent="0.25">
      <c r="B272" s="231" t="s">
        <v>482</v>
      </c>
      <c r="C272" s="231" t="s">
        <v>492</v>
      </c>
      <c r="D272" s="231">
        <v>30</v>
      </c>
      <c r="E272" s="231">
        <v>111.9</v>
      </c>
      <c r="F272" s="231"/>
      <c r="G272" s="96">
        <v>30</v>
      </c>
    </row>
    <row r="273" spans="2:7" ht="18" x14ac:dyDescent="0.25">
      <c r="B273" s="231" t="s">
        <v>484</v>
      </c>
      <c r="C273" s="231" t="s">
        <v>492</v>
      </c>
      <c r="D273" s="231">
        <v>26</v>
      </c>
      <c r="E273" s="231">
        <v>92.56</v>
      </c>
      <c r="F273" s="231"/>
      <c r="G273" s="96">
        <v>26</v>
      </c>
    </row>
    <row r="274" spans="2:7" ht="17.45" customHeight="1" x14ac:dyDescent="0.25">
      <c r="B274" s="231" t="s">
        <v>477</v>
      </c>
      <c r="C274" s="231" t="s">
        <v>492</v>
      </c>
      <c r="D274" s="231"/>
      <c r="E274" s="231">
        <v>313.77999999999997</v>
      </c>
      <c r="F274" s="231">
        <v>29</v>
      </c>
      <c r="G274" s="96">
        <v>29</v>
      </c>
    </row>
    <row r="275" spans="2:7" ht="17.45" customHeight="1" x14ac:dyDescent="0.25">
      <c r="B275" s="231" t="s">
        <v>481</v>
      </c>
      <c r="C275" s="231" t="s">
        <v>492</v>
      </c>
      <c r="D275" s="231"/>
      <c r="E275" s="231">
        <v>684.23</v>
      </c>
      <c r="F275" s="231">
        <v>53</v>
      </c>
      <c r="G275" s="96">
        <v>53</v>
      </c>
    </row>
    <row r="276" spans="2:7" ht="17.45" customHeight="1" x14ac:dyDescent="0.25">
      <c r="B276" s="231" t="s">
        <v>482</v>
      </c>
      <c r="C276" s="231" t="s">
        <v>492</v>
      </c>
      <c r="D276" s="231">
        <v>34</v>
      </c>
      <c r="E276" s="231">
        <v>126.82</v>
      </c>
      <c r="F276" s="231"/>
      <c r="G276" s="96">
        <v>34</v>
      </c>
    </row>
    <row r="277" spans="2:7" ht="18" x14ac:dyDescent="0.25">
      <c r="B277" s="231" t="s">
        <v>484</v>
      </c>
      <c r="C277" s="231" t="s">
        <v>492</v>
      </c>
      <c r="D277" s="231">
        <v>27</v>
      </c>
      <c r="E277" s="231">
        <v>96.12</v>
      </c>
      <c r="F277" s="231"/>
      <c r="G277" s="96">
        <v>27</v>
      </c>
    </row>
    <row r="278" spans="2:7" ht="18" x14ac:dyDescent="0.25">
      <c r="B278" s="231" t="s">
        <v>483</v>
      </c>
      <c r="C278" s="231" t="s">
        <v>492</v>
      </c>
      <c r="D278" s="231">
        <v>19</v>
      </c>
      <c r="E278" s="231">
        <v>67.64</v>
      </c>
      <c r="F278" s="231"/>
      <c r="G278" s="96">
        <v>19</v>
      </c>
    </row>
    <row r="279" spans="2:7" ht="18" x14ac:dyDescent="0.25">
      <c r="B279" s="231" t="s">
        <v>485</v>
      </c>
      <c r="C279" s="231" t="s">
        <v>492</v>
      </c>
      <c r="D279" s="231">
        <v>15</v>
      </c>
      <c r="E279" s="231">
        <v>53.4</v>
      </c>
      <c r="F279" s="231"/>
      <c r="G279" s="96">
        <v>15</v>
      </c>
    </row>
    <row r="280" spans="2:7" ht="18" x14ac:dyDescent="0.25">
      <c r="B280" s="231" t="s">
        <v>484</v>
      </c>
      <c r="C280" s="231" t="s">
        <v>492</v>
      </c>
      <c r="D280" s="231">
        <v>0</v>
      </c>
      <c r="E280" s="231">
        <v>0</v>
      </c>
      <c r="F280" s="231"/>
      <c r="G280" s="96">
        <v>0</v>
      </c>
    </row>
    <row r="281" spans="2:7" ht="17.45" customHeight="1" x14ac:dyDescent="0.25">
      <c r="B281" s="231" t="s">
        <v>480</v>
      </c>
      <c r="C281" s="231" t="s">
        <v>492</v>
      </c>
      <c r="D281" s="231"/>
      <c r="E281" s="231">
        <v>11.32</v>
      </c>
      <c r="F281" s="231">
        <v>1</v>
      </c>
      <c r="G281" s="96">
        <v>1</v>
      </c>
    </row>
    <row r="282" spans="2:7" ht="17.45" customHeight="1" x14ac:dyDescent="0.25">
      <c r="B282" s="231" t="s">
        <v>474</v>
      </c>
      <c r="C282" s="231" t="s">
        <v>492</v>
      </c>
      <c r="D282" s="231"/>
      <c r="E282" s="231">
        <v>8.24</v>
      </c>
      <c r="F282" s="231">
        <v>4</v>
      </c>
      <c r="G282" s="96">
        <v>4</v>
      </c>
    </row>
    <row r="283" spans="2:7" ht="17.45" customHeight="1" x14ac:dyDescent="0.25">
      <c r="B283" s="231" t="s">
        <v>480</v>
      </c>
      <c r="C283" s="231" t="s">
        <v>492</v>
      </c>
      <c r="D283" s="231"/>
      <c r="E283" s="231">
        <v>11.32</v>
      </c>
      <c r="F283" s="231">
        <v>1</v>
      </c>
      <c r="G283" s="96">
        <v>1</v>
      </c>
    </row>
    <row r="284" spans="2:7" ht="17.45" customHeight="1" x14ac:dyDescent="0.25">
      <c r="B284" s="231" t="s">
        <v>486</v>
      </c>
      <c r="C284" s="231" t="s">
        <v>492</v>
      </c>
      <c r="D284" s="231">
        <v>6</v>
      </c>
      <c r="E284" s="231">
        <v>22.38</v>
      </c>
      <c r="F284" s="231"/>
      <c r="G284" s="96">
        <v>6</v>
      </c>
    </row>
    <row r="285" spans="2:7" ht="18" x14ac:dyDescent="0.25">
      <c r="B285" s="231" t="s">
        <v>485</v>
      </c>
      <c r="C285" s="231" t="s">
        <v>492</v>
      </c>
      <c r="D285" s="231">
        <v>4</v>
      </c>
      <c r="E285" s="231">
        <v>14.24</v>
      </c>
      <c r="F285" s="231"/>
      <c r="G285" s="96">
        <v>4</v>
      </c>
    </row>
    <row r="286" spans="2:7" ht="18" x14ac:dyDescent="0.25">
      <c r="B286" s="231" t="s">
        <v>487</v>
      </c>
      <c r="C286" s="231" t="s">
        <v>492</v>
      </c>
      <c r="D286" s="231">
        <v>4</v>
      </c>
      <c r="E286" s="231">
        <v>14.24</v>
      </c>
      <c r="F286" s="231"/>
      <c r="G286" s="96">
        <v>4</v>
      </c>
    </row>
    <row r="287" spans="2:7" ht="18" x14ac:dyDescent="0.25">
      <c r="B287" s="231" t="s">
        <v>483</v>
      </c>
      <c r="C287" s="231" t="s">
        <v>492</v>
      </c>
      <c r="D287" s="231">
        <v>11</v>
      </c>
      <c r="E287" s="231">
        <v>39.159999999999997</v>
      </c>
      <c r="F287" s="231"/>
      <c r="G287" s="96">
        <v>11</v>
      </c>
    </row>
    <row r="288" spans="2:7" ht="17.45" customHeight="1" x14ac:dyDescent="0.25">
      <c r="B288" s="231" t="s">
        <v>488</v>
      </c>
      <c r="C288" s="231" t="s">
        <v>492</v>
      </c>
      <c r="D288" s="231"/>
      <c r="E288" s="231">
        <v>152.68</v>
      </c>
      <c r="F288" s="231"/>
      <c r="G288" s="96">
        <v>44</v>
      </c>
    </row>
    <row r="289" spans="2:7" ht="17.45" customHeight="1" x14ac:dyDescent="0.25">
      <c r="B289" s="231" t="s">
        <v>486</v>
      </c>
      <c r="C289" s="231" t="s">
        <v>492</v>
      </c>
      <c r="D289" s="231">
        <v>19</v>
      </c>
      <c r="E289" s="231">
        <v>70.87</v>
      </c>
      <c r="F289" s="231"/>
      <c r="G289" s="96">
        <v>19</v>
      </c>
    </row>
    <row r="290" spans="2:7" ht="18" x14ac:dyDescent="0.25">
      <c r="B290" s="231" t="s">
        <v>485</v>
      </c>
      <c r="C290" s="231" t="s">
        <v>492</v>
      </c>
      <c r="D290" s="231">
        <v>1</v>
      </c>
      <c r="E290" s="231">
        <v>3.56</v>
      </c>
      <c r="F290" s="231"/>
      <c r="G290" s="96">
        <v>1</v>
      </c>
    </row>
    <row r="291" spans="2:7" ht="18" x14ac:dyDescent="0.25">
      <c r="B291" s="231" t="s">
        <v>487</v>
      </c>
      <c r="C291" s="231" t="s">
        <v>492</v>
      </c>
      <c r="D291" s="231">
        <v>6</v>
      </c>
      <c r="E291" s="231">
        <v>21.36</v>
      </c>
      <c r="F291" s="231"/>
      <c r="G291" s="96">
        <v>6</v>
      </c>
    </row>
    <row r="292" spans="2:7" ht="17.45" customHeight="1" x14ac:dyDescent="0.25">
      <c r="B292" s="231" t="s">
        <v>478</v>
      </c>
      <c r="C292" s="231" t="s">
        <v>492</v>
      </c>
      <c r="D292" s="231">
        <v>10</v>
      </c>
      <c r="E292" s="231">
        <v>34.700000000000003</v>
      </c>
      <c r="F292" s="231"/>
      <c r="G292" s="96">
        <v>10</v>
      </c>
    </row>
    <row r="293" spans="2:7" ht="17.45" customHeight="1" x14ac:dyDescent="0.25">
      <c r="B293" s="231" t="s">
        <v>482</v>
      </c>
      <c r="C293" s="231" t="s">
        <v>492</v>
      </c>
      <c r="D293" s="231">
        <v>4</v>
      </c>
      <c r="E293" s="231">
        <v>14.92</v>
      </c>
      <c r="F293" s="231"/>
      <c r="G293" s="96">
        <v>4</v>
      </c>
    </row>
    <row r="294" spans="2:7" ht="18" x14ac:dyDescent="0.25">
      <c r="B294" s="231" t="s">
        <v>484</v>
      </c>
      <c r="C294" s="231" t="s">
        <v>492</v>
      </c>
      <c r="D294" s="231">
        <v>55</v>
      </c>
      <c r="E294" s="231">
        <v>195.8</v>
      </c>
      <c r="F294" s="231"/>
      <c r="G294" s="96">
        <v>55</v>
      </c>
    </row>
    <row r="295" spans="2:7" ht="18" x14ac:dyDescent="0.25">
      <c r="B295" s="231" t="s">
        <v>483</v>
      </c>
      <c r="C295" s="231" t="s">
        <v>475</v>
      </c>
      <c r="D295" s="231">
        <v>39</v>
      </c>
      <c r="E295" s="231">
        <v>138.84</v>
      </c>
      <c r="F295" s="231"/>
      <c r="G295" s="96">
        <v>39</v>
      </c>
    </row>
    <row r="296" spans="2:7" ht="17.45" customHeight="1" x14ac:dyDescent="0.25">
      <c r="B296" s="231" t="s">
        <v>488</v>
      </c>
      <c r="C296" s="231" t="s">
        <v>492</v>
      </c>
      <c r="D296" s="231"/>
      <c r="E296" s="231">
        <v>17.350000000000001</v>
      </c>
      <c r="F296" s="231"/>
      <c r="G296" s="96">
        <v>5</v>
      </c>
    </row>
    <row r="297" spans="2:7" ht="17.45" customHeight="1" x14ac:dyDescent="0.25">
      <c r="B297" s="231" t="s">
        <v>486</v>
      </c>
      <c r="C297" s="231" t="s">
        <v>492</v>
      </c>
      <c r="D297" s="231">
        <v>17</v>
      </c>
      <c r="E297" s="231">
        <v>63.41</v>
      </c>
      <c r="F297" s="231"/>
      <c r="G297" s="96">
        <v>17</v>
      </c>
    </row>
    <row r="298" spans="2:7" ht="18" x14ac:dyDescent="0.25">
      <c r="B298" s="231" t="s">
        <v>485</v>
      </c>
      <c r="C298" s="231" t="s">
        <v>492</v>
      </c>
      <c r="D298" s="231">
        <v>43</v>
      </c>
      <c r="E298" s="231">
        <v>153.08000000000001</v>
      </c>
      <c r="F298" s="231"/>
      <c r="G298" s="96">
        <v>43</v>
      </c>
    </row>
    <row r="299" spans="2:7" ht="18" x14ac:dyDescent="0.25">
      <c r="B299" s="231" t="s">
        <v>487</v>
      </c>
      <c r="C299" s="231" t="s">
        <v>492</v>
      </c>
      <c r="D299" s="231">
        <v>11</v>
      </c>
      <c r="E299" s="231">
        <v>39.159999999999997</v>
      </c>
      <c r="F299" s="231"/>
      <c r="G299" s="96">
        <v>11</v>
      </c>
    </row>
    <row r="300" spans="2:7" ht="17.45" customHeight="1" x14ac:dyDescent="0.25">
      <c r="B300" s="231" t="s">
        <v>482</v>
      </c>
      <c r="C300" s="231" t="s">
        <v>492</v>
      </c>
      <c r="D300" s="231">
        <v>6</v>
      </c>
      <c r="E300" s="231">
        <v>22.38</v>
      </c>
      <c r="F300" s="231"/>
      <c r="G300" s="96">
        <v>6</v>
      </c>
    </row>
    <row r="301" spans="2:7" ht="17.45" customHeight="1" x14ac:dyDescent="0.25">
      <c r="B301" s="231" t="s">
        <v>486</v>
      </c>
      <c r="C301" s="231" t="s">
        <v>492</v>
      </c>
      <c r="D301" s="231">
        <v>34</v>
      </c>
      <c r="E301" s="231">
        <v>126.82</v>
      </c>
      <c r="F301" s="231"/>
      <c r="G301" s="96">
        <v>34</v>
      </c>
    </row>
    <row r="302" spans="2:7" ht="18" x14ac:dyDescent="0.25">
      <c r="B302" s="231" t="s">
        <v>485</v>
      </c>
      <c r="C302" s="231" t="s">
        <v>492</v>
      </c>
      <c r="D302" s="231">
        <v>2</v>
      </c>
      <c r="E302" s="231">
        <v>7.12</v>
      </c>
      <c r="F302" s="231"/>
      <c r="G302" s="96">
        <v>2</v>
      </c>
    </row>
    <row r="303" spans="2:7" ht="18" x14ac:dyDescent="0.25">
      <c r="B303" s="231" t="s">
        <v>487</v>
      </c>
      <c r="C303" s="231" t="s">
        <v>492</v>
      </c>
      <c r="D303" s="231">
        <v>9</v>
      </c>
      <c r="E303" s="231">
        <v>32.04</v>
      </c>
      <c r="F303" s="231"/>
      <c r="G303" s="96">
        <v>9</v>
      </c>
    </row>
    <row r="304" spans="2:7" ht="17.45" customHeight="1" x14ac:dyDescent="0.25">
      <c r="B304" s="231" t="s">
        <v>488</v>
      </c>
      <c r="C304" s="231" t="s">
        <v>492</v>
      </c>
      <c r="D304" s="231"/>
      <c r="E304" s="231">
        <v>3.47</v>
      </c>
      <c r="F304" s="231"/>
      <c r="G304" s="96">
        <v>1</v>
      </c>
    </row>
    <row r="305" spans="2:7" ht="17.45" customHeight="1" x14ac:dyDescent="0.25">
      <c r="B305" s="231" t="s">
        <v>474</v>
      </c>
      <c r="C305" s="231" t="s">
        <v>492</v>
      </c>
      <c r="D305" s="231"/>
      <c r="E305" s="231">
        <v>2.06</v>
      </c>
      <c r="F305" s="231">
        <v>1</v>
      </c>
      <c r="G305" s="96">
        <v>1</v>
      </c>
    </row>
    <row r="306" spans="2:7" ht="17.45" customHeight="1" x14ac:dyDescent="0.25">
      <c r="B306" s="231" t="s">
        <v>481</v>
      </c>
      <c r="C306" s="231" t="s">
        <v>492</v>
      </c>
      <c r="D306" s="231"/>
      <c r="E306" s="231">
        <v>38.729999999999997</v>
      </c>
      <c r="F306" s="231">
        <v>3</v>
      </c>
      <c r="G306" s="96">
        <v>3</v>
      </c>
    </row>
    <row r="307" spans="2:7" ht="17.45" customHeight="1" x14ac:dyDescent="0.25">
      <c r="B307" s="231" t="s">
        <v>482</v>
      </c>
      <c r="C307" s="231" t="s">
        <v>492</v>
      </c>
      <c r="D307" s="231">
        <v>2</v>
      </c>
      <c r="E307" s="231">
        <v>7.46</v>
      </c>
      <c r="F307" s="231"/>
      <c r="G307" s="96">
        <v>2</v>
      </c>
    </row>
    <row r="308" spans="2:7" ht="18" x14ac:dyDescent="0.25">
      <c r="B308" s="231" t="s">
        <v>484</v>
      </c>
      <c r="C308" s="231" t="s">
        <v>492</v>
      </c>
      <c r="D308" s="231">
        <v>1</v>
      </c>
      <c r="E308" s="231">
        <v>3.56</v>
      </c>
      <c r="F308" s="231"/>
      <c r="G308" s="96">
        <v>1</v>
      </c>
    </row>
    <row r="309" spans="2:7" ht="18" x14ac:dyDescent="0.25">
      <c r="B309" s="231" t="s">
        <v>483</v>
      </c>
      <c r="C309" s="231" t="s">
        <v>492</v>
      </c>
      <c r="D309" s="231">
        <v>78</v>
      </c>
      <c r="E309" s="231">
        <v>277.68</v>
      </c>
      <c r="F309" s="231"/>
      <c r="G309" s="96">
        <v>78</v>
      </c>
    </row>
    <row r="310" spans="2:7" ht="17.45" customHeight="1" x14ac:dyDescent="0.25">
      <c r="B310" s="231" t="s">
        <v>486</v>
      </c>
      <c r="C310" s="231" t="s">
        <v>475</v>
      </c>
      <c r="D310" s="231">
        <v>4</v>
      </c>
      <c r="E310" s="231">
        <v>14.92</v>
      </c>
      <c r="F310" s="231"/>
      <c r="G310" s="96">
        <v>4</v>
      </c>
    </row>
    <row r="311" spans="2:7" ht="17.45" customHeight="1" x14ac:dyDescent="0.25">
      <c r="B311" s="231" t="s">
        <v>486</v>
      </c>
      <c r="C311" s="231" t="s">
        <v>492</v>
      </c>
      <c r="D311" s="231">
        <v>5</v>
      </c>
      <c r="E311" s="231">
        <v>18.649999999999999</v>
      </c>
      <c r="F311" s="231"/>
      <c r="G311" s="96">
        <v>5</v>
      </c>
    </row>
    <row r="312" spans="2:7" ht="18" x14ac:dyDescent="0.25">
      <c r="B312" s="231" t="s">
        <v>485</v>
      </c>
      <c r="C312" s="231" t="s">
        <v>492</v>
      </c>
      <c r="D312" s="231">
        <v>28</v>
      </c>
      <c r="E312" s="231">
        <v>99.68</v>
      </c>
      <c r="F312" s="231"/>
      <c r="G312" s="96">
        <v>28</v>
      </c>
    </row>
    <row r="313" spans="2:7" ht="18" x14ac:dyDescent="0.25">
      <c r="B313" s="231" t="s">
        <v>487</v>
      </c>
      <c r="C313" s="231" t="s">
        <v>492</v>
      </c>
      <c r="D313" s="231">
        <v>36</v>
      </c>
      <c r="E313" s="231">
        <v>128.16</v>
      </c>
      <c r="F313" s="231"/>
      <c r="G313" s="96">
        <v>36</v>
      </c>
    </row>
    <row r="314" spans="2:7" ht="17.45" customHeight="1" x14ac:dyDescent="0.25">
      <c r="B314" s="231" t="s">
        <v>480</v>
      </c>
      <c r="C314" s="231" t="s">
        <v>492</v>
      </c>
      <c r="D314" s="231"/>
      <c r="E314" s="231">
        <v>384.88</v>
      </c>
      <c r="F314" s="231">
        <v>34</v>
      </c>
      <c r="G314" s="96">
        <v>34</v>
      </c>
    </row>
    <row r="315" spans="2:7" ht="17.45" customHeight="1" x14ac:dyDescent="0.25">
      <c r="B315" s="231" t="s">
        <v>474</v>
      </c>
      <c r="C315" s="231" t="s">
        <v>475</v>
      </c>
      <c r="D315" s="231"/>
      <c r="E315" s="231">
        <v>10.18</v>
      </c>
      <c r="F315" s="231">
        <v>5</v>
      </c>
      <c r="G315" s="96">
        <v>5</v>
      </c>
    </row>
    <row r="316" spans="2:7" ht="17.45" customHeight="1" x14ac:dyDescent="0.25">
      <c r="B316" s="231" t="s">
        <v>474</v>
      </c>
      <c r="C316" s="231" t="s">
        <v>492</v>
      </c>
      <c r="D316" s="231"/>
      <c r="E316" s="231">
        <v>890.67</v>
      </c>
      <c r="F316" s="231">
        <v>438</v>
      </c>
      <c r="G316" s="96">
        <v>432</v>
      </c>
    </row>
    <row r="317" spans="2:7" ht="17.45" customHeight="1" x14ac:dyDescent="0.25">
      <c r="B317" s="231" t="s">
        <v>480</v>
      </c>
      <c r="C317" s="231" t="s">
        <v>475</v>
      </c>
      <c r="D317" s="231"/>
      <c r="E317" s="231">
        <v>2.64</v>
      </c>
      <c r="F317" s="231">
        <v>1</v>
      </c>
      <c r="G317" s="96">
        <v>0</v>
      </c>
    </row>
    <row r="318" spans="2:7" ht="17.45" customHeight="1" x14ac:dyDescent="0.25">
      <c r="B318" s="231" t="s">
        <v>480</v>
      </c>
      <c r="C318" s="231" t="s">
        <v>492</v>
      </c>
      <c r="D318" s="231"/>
      <c r="E318" s="231">
        <v>192.44</v>
      </c>
      <c r="F318" s="231">
        <v>17</v>
      </c>
      <c r="G318" s="96">
        <v>17</v>
      </c>
    </row>
    <row r="319" spans="2:7" ht="17.45" customHeight="1" x14ac:dyDescent="0.25">
      <c r="B319" s="231" t="s">
        <v>474</v>
      </c>
      <c r="C319" s="231" t="s">
        <v>475</v>
      </c>
      <c r="D319" s="231"/>
      <c r="E319" s="231">
        <v>7.07</v>
      </c>
      <c r="F319" s="231">
        <v>4</v>
      </c>
      <c r="G319" s="96">
        <v>3</v>
      </c>
    </row>
    <row r="320" spans="2:7" ht="17.45" customHeight="1" x14ac:dyDescent="0.25">
      <c r="B320" s="231" t="s">
        <v>474</v>
      </c>
      <c r="C320" s="231" t="s">
        <v>492</v>
      </c>
      <c r="D320" s="231"/>
      <c r="E320" s="231">
        <v>817.96</v>
      </c>
      <c r="F320" s="231">
        <v>401</v>
      </c>
      <c r="G320" s="96">
        <v>397</v>
      </c>
    </row>
    <row r="321" spans="2:7" ht="17.45" customHeight="1" x14ac:dyDescent="0.25">
      <c r="B321" s="231" t="s">
        <v>480</v>
      </c>
      <c r="C321" s="231" t="s">
        <v>492</v>
      </c>
      <c r="D321" s="231"/>
      <c r="E321" s="231">
        <v>316.95999999999998</v>
      </c>
      <c r="F321" s="231">
        <v>28</v>
      </c>
      <c r="G321" s="96">
        <v>28</v>
      </c>
    </row>
    <row r="322" spans="2:7" ht="17.45" customHeight="1" x14ac:dyDescent="0.25">
      <c r="B322" s="231" t="s">
        <v>474</v>
      </c>
      <c r="C322" s="231" t="s">
        <v>475</v>
      </c>
      <c r="D322" s="231"/>
      <c r="E322" s="231">
        <v>24.19</v>
      </c>
      <c r="F322" s="231">
        <v>13</v>
      </c>
      <c r="G322" s="96">
        <v>12</v>
      </c>
    </row>
    <row r="323" spans="2:7" ht="17.45" customHeight="1" x14ac:dyDescent="0.25">
      <c r="B323" s="231" t="s">
        <v>474</v>
      </c>
      <c r="C323" s="231" t="s">
        <v>492</v>
      </c>
      <c r="D323" s="231"/>
      <c r="E323" s="231">
        <v>1954.8</v>
      </c>
      <c r="F323" s="231">
        <v>954</v>
      </c>
      <c r="G323" s="96">
        <v>949</v>
      </c>
    </row>
    <row r="324" spans="2:7" ht="17.45" customHeight="1" x14ac:dyDescent="0.25">
      <c r="B324" s="231" t="s">
        <v>480</v>
      </c>
      <c r="C324" s="231" t="s">
        <v>492</v>
      </c>
      <c r="D324" s="231"/>
      <c r="E324" s="231">
        <v>877.68</v>
      </c>
      <c r="F324" s="231">
        <v>78</v>
      </c>
      <c r="G324" s="96">
        <v>78</v>
      </c>
    </row>
    <row r="325" spans="2:7" ht="17.45" customHeight="1" x14ac:dyDescent="0.25">
      <c r="B325" s="231" t="s">
        <v>474</v>
      </c>
      <c r="C325" s="231" t="s">
        <v>492</v>
      </c>
      <c r="D325" s="231"/>
      <c r="E325" s="231">
        <v>113.3</v>
      </c>
      <c r="F325" s="231">
        <v>55</v>
      </c>
      <c r="G325" s="96">
        <v>55</v>
      </c>
    </row>
    <row r="326" spans="2:7" ht="17.45" customHeight="1" x14ac:dyDescent="0.25">
      <c r="B326" s="231" t="s">
        <v>480</v>
      </c>
      <c r="C326" s="231" t="s">
        <v>492</v>
      </c>
      <c r="D326" s="231"/>
      <c r="E326" s="231">
        <v>90.56</v>
      </c>
      <c r="F326" s="231">
        <v>8</v>
      </c>
      <c r="G326" s="96">
        <v>8</v>
      </c>
    </row>
    <row r="327" spans="2:7" ht="17.45" customHeight="1" x14ac:dyDescent="0.25">
      <c r="B327" s="231" t="s">
        <v>474</v>
      </c>
      <c r="C327" s="231" t="s">
        <v>475</v>
      </c>
      <c r="D327" s="231"/>
      <c r="E327" s="231">
        <v>81.37</v>
      </c>
      <c r="F327" s="231">
        <v>42</v>
      </c>
      <c r="G327" s="96">
        <v>40</v>
      </c>
    </row>
    <row r="328" spans="2:7" ht="17.45" customHeight="1" x14ac:dyDescent="0.25">
      <c r="B328" s="231" t="s">
        <v>474</v>
      </c>
      <c r="C328" s="231" t="s">
        <v>492</v>
      </c>
      <c r="D328" s="231"/>
      <c r="E328" s="231">
        <v>5493.15</v>
      </c>
      <c r="F328" s="231">
        <v>2672</v>
      </c>
      <c r="G328" s="96">
        <v>2667</v>
      </c>
    </row>
    <row r="329" spans="2:7" ht="17.45" customHeight="1" x14ac:dyDescent="0.25">
      <c r="B329" s="231" t="s">
        <v>480</v>
      </c>
      <c r="C329" s="231" t="s">
        <v>475</v>
      </c>
      <c r="D329" s="231"/>
      <c r="E329" s="231">
        <v>43.02</v>
      </c>
      <c r="F329" s="231">
        <v>5</v>
      </c>
      <c r="G329" s="96">
        <v>4</v>
      </c>
    </row>
    <row r="330" spans="2:7" ht="17.45" customHeight="1" x14ac:dyDescent="0.25">
      <c r="B330" s="231" t="s">
        <v>480</v>
      </c>
      <c r="C330" s="231" t="s">
        <v>492</v>
      </c>
      <c r="D330" s="231"/>
      <c r="E330" s="231">
        <v>2001</v>
      </c>
      <c r="F330" s="231">
        <v>179</v>
      </c>
      <c r="G330" s="96">
        <v>177</v>
      </c>
    </row>
    <row r="331" spans="2:7" ht="17.45" customHeight="1" x14ac:dyDescent="0.25">
      <c r="B331" s="231" t="s">
        <v>474</v>
      </c>
      <c r="C331" s="231" t="s">
        <v>475</v>
      </c>
      <c r="D331" s="231"/>
      <c r="E331" s="231">
        <v>2.06</v>
      </c>
      <c r="F331" s="231">
        <v>1</v>
      </c>
      <c r="G331" s="96">
        <v>1</v>
      </c>
    </row>
    <row r="332" spans="2:7" ht="17.45" customHeight="1" x14ac:dyDescent="0.25">
      <c r="B332" s="231" t="s">
        <v>474</v>
      </c>
      <c r="C332" s="231" t="s">
        <v>492</v>
      </c>
      <c r="D332" s="231"/>
      <c r="E332" s="231">
        <v>1222.4000000000001</v>
      </c>
      <c r="F332" s="231">
        <v>600</v>
      </c>
      <c r="G332" s="96">
        <v>593</v>
      </c>
    </row>
    <row r="333" spans="2:7" ht="17.45" customHeight="1" x14ac:dyDescent="0.25">
      <c r="B333" s="231" t="s">
        <v>480</v>
      </c>
      <c r="C333" s="231" t="s">
        <v>492</v>
      </c>
      <c r="D333" s="231"/>
      <c r="E333" s="231">
        <v>441.48</v>
      </c>
      <c r="F333" s="231">
        <v>39</v>
      </c>
      <c r="G333" s="96">
        <v>39</v>
      </c>
    </row>
    <row r="334" spans="2:7" ht="17.45" customHeight="1" x14ac:dyDescent="0.25">
      <c r="B334" s="231" t="s">
        <v>474</v>
      </c>
      <c r="C334" s="231" t="s">
        <v>492</v>
      </c>
      <c r="D334" s="231"/>
      <c r="E334" s="231">
        <v>4.12</v>
      </c>
      <c r="F334" s="231">
        <v>2</v>
      </c>
      <c r="G334" s="96">
        <v>2</v>
      </c>
    </row>
    <row r="335" spans="2:7" ht="17.45" customHeight="1" x14ac:dyDescent="0.25">
      <c r="B335" s="231" t="s">
        <v>474</v>
      </c>
      <c r="C335" s="231" t="s">
        <v>492</v>
      </c>
      <c r="D335" s="231"/>
      <c r="E335" s="231">
        <v>28.84</v>
      </c>
      <c r="F335" s="231">
        <v>14</v>
      </c>
      <c r="G335" s="96">
        <v>14</v>
      </c>
    </row>
    <row r="336" spans="2:7" ht="17.45" customHeight="1" x14ac:dyDescent="0.25">
      <c r="B336" s="231" t="s">
        <v>480</v>
      </c>
      <c r="C336" s="231" t="s">
        <v>492</v>
      </c>
      <c r="D336" s="231"/>
      <c r="E336" s="231">
        <v>79.239999999999995</v>
      </c>
      <c r="F336" s="231">
        <v>7</v>
      </c>
      <c r="G336" s="96">
        <v>7</v>
      </c>
    </row>
    <row r="337" spans="2:7" ht="17.45" customHeight="1" x14ac:dyDescent="0.25">
      <c r="B337" s="231" t="s">
        <v>474</v>
      </c>
      <c r="C337" s="231" t="s">
        <v>492</v>
      </c>
      <c r="D337" s="231"/>
      <c r="E337" s="231">
        <v>4.12</v>
      </c>
      <c r="F337" s="231">
        <v>2</v>
      </c>
      <c r="G337" s="96">
        <v>2</v>
      </c>
    </row>
    <row r="338" spans="2:7" ht="17.45" customHeight="1" x14ac:dyDescent="0.25">
      <c r="B338" s="231" t="s">
        <v>480</v>
      </c>
      <c r="C338" s="231" t="s">
        <v>492</v>
      </c>
      <c r="D338" s="231"/>
      <c r="E338" s="231">
        <v>22.64</v>
      </c>
      <c r="F338" s="231">
        <v>2</v>
      </c>
      <c r="G338" s="96">
        <v>2</v>
      </c>
    </row>
    <row r="339" spans="2:7" ht="17.45" customHeight="1" x14ac:dyDescent="0.25">
      <c r="B339" s="231" t="s">
        <v>474</v>
      </c>
      <c r="C339" s="231" t="s">
        <v>492</v>
      </c>
      <c r="D339" s="231"/>
      <c r="E339" s="231">
        <v>35.020000000000003</v>
      </c>
      <c r="F339" s="231">
        <v>17</v>
      </c>
      <c r="G339" s="96">
        <v>17</v>
      </c>
    </row>
    <row r="340" spans="2:7" ht="17.45" customHeight="1" x14ac:dyDescent="0.25">
      <c r="B340" s="231" t="s">
        <v>480</v>
      </c>
      <c r="C340" s="231" t="s">
        <v>492</v>
      </c>
      <c r="D340" s="231"/>
      <c r="E340" s="231">
        <v>113.2</v>
      </c>
      <c r="F340" s="231">
        <v>10</v>
      </c>
      <c r="G340" s="96">
        <v>10</v>
      </c>
    </row>
    <row r="341" spans="2:7" ht="17.45" customHeight="1" x14ac:dyDescent="0.25">
      <c r="B341" s="231" t="s">
        <v>474</v>
      </c>
      <c r="C341" s="231" t="s">
        <v>492</v>
      </c>
      <c r="D341" s="231"/>
      <c r="E341" s="231">
        <v>0</v>
      </c>
      <c r="F341" s="231">
        <v>0</v>
      </c>
      <c r="G341" s="96">
        <v>0</v>
      </c>
    </row>
    <row r="342" spans="2:7" ht="17.45" customHeight="1" x14ac:dyDescent="0.25">
      <c r="B342" s="231" t="s">
        <v>480</v>
      </c>
      <c r="C342" s="231" t="s">
        <v>492</v>
      </c>
      <c r="D342" s="231"/>
      <c r="E342" s="231">
        <v>33.96</v>
      </c>
      <c r="F342" s="231">
        <v>3</v>
      </c>
      <c r="G342" s="96">
        <v>3</v>
      </c>
    </row>
    <row r="343" spans="2:7" ht="17.45" customHeight="1" x14ac:dyDescent="0.25">
      <c r="B343" s="231" t="s">
        <v>474</v>
      </c>
      <c r="C343" s="231" t="s">
        <v>492</v>
      </c>
      <c r="D343" s="231"/>
      <c r="E343" s="231">
        <v>0</v>
      </c>
      <c r="F343" s="231">
        <v>0</v>
      </c>
      <c r="G343" s="96">
        <v>0</v>
      </c>
    </row>
    <row r="344" spans="2:7" ht="17.45" customHeight="1" x14ac:dyDescent="0.25">
      <c r="B344" s="231" t="s">
        <v>474</v>
      </c>
      <c r="C344" s="231" t="s">
        <v>492</v>
      </c>
      <c r="D344" s="231"/>
      <c r="E344" s="231">
        <v>0</v>
      </c>
      <c r="F344" s="231">
        <v>0</v>
      </c>
      <c r="G344" s="96">
        <v>0</v>
      </c>
    </row>
    <row r="345" spans="2:7" ht="17.45" customHeight="1" x14ac:dyDescent="0.25">
      <c r="B345" s="231" t="s">
        <v>474</v>
      </c>
      <c r="C345" s="231" t="s">
        <v>493</v>
      </c>
      <c r="D345" s="231"/>
      <c r="E345" s="231">
        <v>35.090000000000003</v>
      </c>
      <c r="F345" s="231">
        <v>18</v>
      </c>
      <c r="G345" s="96">
        <v>17</v>
      </c>
    </row>
    <row r="346" spans="2:7" ht="17.45" customHeight="1" x14ac:dyDescent="0.25">
      <c r="B346" s="231" t="s">
        <v>474</v>
      </c>
      <c r="C346" s="231" t="s">
        <v>492</v>
      </c>
      <c r="D346" s="231"/>
      <c r="E346" s="231">
        <v>3.16</v>
      </c>
      <c r="F346" s="231">
        <v>2</v>
      </c>
      <c r="G346" s="96">
        <v>2</v>
      </c>
    </row>
    <row r="347" spans="2:7" ht="17.45" customHeight="1" x14ac:dyDescent="0.25">
      <c r="B347" s="231" t="s">
        <v>474</v>
      </c>
      <c r="C347" s="231" t="s">
        <v>493</v>
      </c>
      <c r="D347" s="231"/>
      <c r="E347" s="231">
        <v>455.26</v>
      </c>
      <c r="F347" s="231">
        <v>221</v>
      </c>
      <c r="G347" s="96">
        <v>221</v>
      </c>
    </row>
    <row r="348" spans="2:7" ht="17.45" customHeight="1" x14ac:dyDescent="0.25">
      <c r="B348" s="231" t="s">
        <v>477</v>
      </c>
      <c r="C348" s="231" t="s">
        <v>493</v>
      </c>
      <c r="D348" s="231"/>
      <c r="E348" s="231">
        <v>0</v>
      </c>
      <c r="F348" s="231">
        <v>0</v>
      </c>
      <c r="G348" s="96">
        <v>0</v>
      </c>
    </row>
    <row r="349" spans="2:7" ht="17.45" customHeight="1" x14ac:dyDescent="0.25">
      <c r="B349" s="231" t="s">
        <v>478</v>
      </c>
      <c r="C349" s="231" t="s">
        <v>493</v>
      </c>
      <c r="D349" s="231">
        <v>0</v>
      </c>
      <c r="E349" s="231">
        <v>0</v>
      </c>
      <c r="F349" s="231"/>
      <c r="G349" s="96">
        <v>0</v>
      </c>
    </row>
    <row r="350" spans="2:7" ht="17.45" customHeight="1" x14ac:dyDescent="0.25">
      <c r="B350" s="231" t="s">
        <v>474</v>
      </c>
      <c r="C350" s="231" t="s">
        <v>492</v>
      </c>
      <c r="D350" s="231"/>
      <c r="E350" s="231">
        <v>12.57</v>
      </c>
      <c r="F350" s="231">
        <v>7</v>
      </c>
      <c r="G350" s="96">
        <v>6</v>
      </c>
    </row>
    <row r="351" spans="2:7" ht="17.45" customHeight="1" x14ac:dyDescent="0.25">
      <c r="B351" s="231" t="s">
        <v>474</v>
      </c>
      <c r="C351" s="231" t="s">
        <v>493</v>
      </c>
      <c r="D351" s="231"/>
      <c r="E351" s="231">
        <v>653.09</v>
      </c>
      <c r="F351" s="231">
        <v>320</v>
      </c>
      <c r="G351" s="96">
        <v>317</v>
      </c>
    </row>
    <row r="352" spans="2:7" ht="17.45" customHeight="1" x14ac:dyDescent="0.25">
      <c r="B352" s="231" t="s">
        <v>480</v>
      </c>
      <c r="C352" s="231" t="s">
        <v>493</v>
      </c>
      <c r="D352" s="231"/>
      <c r="E352" s="231">
        <v>22.64</v>
      </c>
      <c r="F352" s="231">
        <v>2</v>
      </c>
      <c r="G352" s="96">
        <v>2</v>
      </c>
    </row>
    <row r="353" spans="2:7" ht="17.45" customHeight="1" x14ac:dyDescent="0.25">
      <c r="B353" s="231" t="s">
        <v>474</v>
      </c>
      <c r="C353" s="231" t="s">
        <v>492</v>
      </c>
      <c r="D353" s="231"/>
      <c r="E353" s="231">
        <v>6.18</v>
      </c>
      <c r="F353" s="231">
        <v>3</v>
      </c>
      <c r="G353" s="96">
        <v>3</v>
      </c>
    </row>
    <row r="354" spans="2:7" ht="17.45" customHeight="1" x14ac:dyDescent="0.25">
      <c r="B354" s="231" t="s">
        <v>474</v>
      </c>
      <c r="C354" s="231" t="s">
        <v>493</v>
      </c>
      <c r="D354" s="231"/>
      <c r="E354" s="231">
        <v>238.96</v>
      </c>
      <c r="F354" s="231">
        <v>116</v>
      </c>
      <c r="G354" s="96">
        <v>116</v>
      </c>
    </row>
    <row r="355" spans="2:7" ht="17.45" customHeight="1" x14ac:dyDescent="0.25">
      <c r="B355" s="231" t="s">
        <v>480</v>
      </c>
      <c r="C355" s="231" t="s">
        <v>492</v>
      </c>
      <c r="D355" s="231"/>
      <c r="E355" s="231">
        <v>11.32</v>
      </c>
      <c r="F355" s="231">
        <v>1</v>
      </c>
      <c r="G355" s="96">
        <v>1</v>
      </c>
    </row>
    <row r="356" spans="2:7" ht="17.45" customHeight="1" x14ac:dyDescent="0.25">
      <c r="B356" s="231" t="s">
        <v>480</v>
      </c>
      <c r="C356" s="231" t="s">
        <v>493</v>
      </c>
      <c r="D356" s="231"/>
      <c r="E356" s="231">
        <v>237.72</v>
      </c>
      <c r="F356" s="231">
        <v>21</v>
      </c>
      <c r="G356" s="96">
        <v>21</v>
      </c>
    </row>
    <row r="357" spans="2:7" ht="17.45" customHeight="1" x14ac:dyDescent="0.25">
      <c r="B357" s="231" t="s">
        <v>474</v>
      </c>
      <c r="C357" s="231" t="s">
        <v>493</v>
      </c>
      <c r="D357" s="231"/>
      <c r="E357" s="231">
        <v>43.26</v>
      </c>
      <c r="F357" s="231">
        <v>21</v>
      </c>
      <c r="G357" s="96">
        <v>21</v>
      </c>
    </row>
    <row r="358" spans="2:7" ht="17.45" customHeight="1" x14ac:dyDescent="0.25">
      <c r="B358" s="231" t="s">
        <v>474</v>
      </c>
      <c r="C358" s="231" t="s">
        <v>492</v>
      </c>
      <c r="D358" s="231"/>
      <c r="E358" s="231">
        <v>10.57</v>
      </c>
      <c r="F358" s="231">
        <v>6</v>
      </c>
      <c r="G358" s="96">
        <v>5</v>
      </c>
    </row>
    <row r="359" spans="2:7" ht="17.45" customHeight="1" x14ac:dyDescent="0.25">
      <c r="B359" s="231" t="s">
        <v>474</v>
      </c>
      <c r="C359" s="231" t="s">
        <v>493</v>
      </c>
      <c r="D359" s="231"/>
      <c r="E359" s="231">
        <v>177.16</v>
      </c>
      <c r="F359" s="231">
        <v>86</v>
      </c>
      <c r="G359" s="96">
        <v>86</v>
      </c>
    </row>
    <row r="360" spans="2:7" ht="17.45" customHeight="1" x14ac:dyDescent="0.25">
      <c r="B360" s="231" t="s">
        <v>474</v>
      </c>
      <c r="C360" s="231" t="s">
        <v>492</v>
      </c>
      <c r="D360" s="231"/>
      <c r="E360" s="231">
        <v>4.12</v>
      </c>
      <c r="F360" s="231">
        <v>2</v>
      </c>
      <c r="G360" s="96">
        <v>2</v>
      </c>
    </row>
    <row r="361" spans="2:7" ht="17.45" customHeight="1" x14ac:dyDescent="0.25">
      <c r="B361" s="231" t="s">
        <v>474</v>
      </c>
      <c r="C361" s="231" t="s">
        <v>493</v>
      </c>
      <c r="D361" s="231"/>
      <c r="E361" s="231">
        <v>1415.29</v>
      </c>
      <c r="F361" s="231">
        <v>695</v>
      </c>
      <c r="G361" s="96">
        <v>687</v>
      </c>
    </row>
    <row r="362" spans="2:7" ht="17.45" customHeight="1" x14ac:dyDescent="0.25">
      <c r="B362" s="231" t="s">
        <v>474</v>
      </c>
      <c r="C362" s="231" t="s">
        <v>493</v>
      </c>
      <c r="D362" s="231"/>
      <c r="E362" s="231">
        <v>2.06</v>
      </c>
      <c r="F362" s="231">
        <v>1</v>
      </c>
      <c r="G362" s="96">
        <v>1</v>
      </c>
    </row>
    <row r="363" spans="2:7" ht="17.45" customHeight="1" x14ac:dyDescent="0.25">
      <c r="B363" s="231" t="s">
        <v>474</v>
      </c>
      <c r="C363" s="231" t="s">
        <v>493</v>
      </c>
      <c r="D363" s="231"/>
      <c r="E363" s="231">
        <v>2.06</v>
      </c>
      <c r="F363" s="231">
        <v>1</v>
      </c>
      <c r="G363" s="96">
        <v>1</v>
      </c>
    </row>
    <row r="364" spans="2:7" ht="17.45" customHeight="1" x14ac:dyDescent="0.25">
      <c r="B364" s="231" t="s">
        <v>480</v>
      </c>
      <c r="C364" s="231" t="s">
        <v>493</v>
      </c>
      <c r="D364" s="231"/>
      <c r="E364" s="231">
        <v>11.32</v>
      </c>
      <c r="F364" s="231">
        <v>1</v>
      </c>
      <c r="G364" s="96">
        <v>1</v>
      </c>
    </row>
    <row r="365" spans="2:7" ht="17.45" customHeight="1" x14ac:dyDescent="0.25">
      <c r="B365" s="231" t="s">
        <v>478</v>
      </c>
      <c r="C365" s="231" t="s">
        <v>493</v>
      </c>
      <c r="D365" s="231">
        <v>4</v>
      </c>
      <c r="E365" s="231">
        <v>13.88</v>
      </c>
      <c r="F365" s="231"/>
      <c r="G365" s="96">
        <v>4</v>
      </c>
    </row>
    <row r="366" spans="2:7" ht="17.45" customHeight="1" x14ac:dyDescent="0.25">
      <c r="B366" s="231" t="s">
        <v>480</v>
      </c>
      <c r="C366" s="231" t="s">
        <v>493</v>
      </c>
      <c r="D366" s="231"/>
      <c r="E366" s="231">
        <v>45.28</v>
      </c>
      <c r="F366" s="231">
        <v>4</v>
      </c>
      <c r="G366" s="96">
        <v>4</v>
      </c>
    </row>
    <row r="367" spans="2:7" ht="17.45" customHeight="1" x14ac:dyDescent="0.25">
      <c r="B367" s="231" t="s">
        <v>477</v>
      </c>
      <c r="C367" s="231" t="s">
        <v>493</v>
      </c>
      <c r="D367" s="231"/>
      <c r="E367" s="231">
        <v>140.66</v>
      </c>
      <c r="F367" s="231">
        <v>13</v>
      </c>
      <c r="G367" s="96">
        <v>13</v>
      </c>
    </row>
    <row r="368" spans="2:7" ht="17.45" customHeight="1" x14ac:dyDescent="0.25">
      <c r="B368" s="231" t="s">
        <v>481</v>
      </c>
      <c r="C368" s="231" t="s">
        <v>493</v>
      </c>
      <c r="D368" s="231"/>
      <c r="E368" s="231">
        <v>426.03</v>
      </c>
      <c r="F368" s="231">
        <v>33</v>
      </c>
      <c r="G368" s="96">
        <v>33</v>
      </c>
    </row>
    <row r="369" spans="2:7" ht="17.45" customHeight="1" x14ac:dyDescent="0.25">
      <c r="B369" s="231" t="s">
        <v>478</v>
      </c>
      <c r="C369" s="231" t="s">
        <v>493</v>
      </c>
      <c r="D369" s="231">
        <v>6</v>
      </c>
      <c r="E369" s="231">
        <v>20.82</v>
      </c>
      <c r="F369" s="231"/>
      <c r="G369" s="96">
        <v>6</v>
      </c>
    </row>
    <row r="370" spans="2:7" ht="17.45" customHeight="1" x14ac:dyDescent="0.25">
      <c r="B370" s="231" t="s">
        <v>482</v>
      </c>
      <c r="C370" s="231" t="s">
        <v>493</v>
      </c>
      <c r="D370" s="231">
        <v>33</v>
      </c>
      <c r="E370" s="231">
        <v>123.09</v>
      </c>
      <c r="F370" s="231"/>
      <c r="G370" s="96">
        <v>33</v>
      </c>
    </row>
    <row r="371" spans="2:7" ht="18" x14ac:dyDescent="0.25">
      <c r="B371" s="231" t="s">
        <v>483</v>
      </c>
      <c r="C371" s="231" t="s">
        <v>493</v>
      </c>
      <c r="D371" s="231">
        <v>7</v>
      </c>
      <c r="E371" s="231">
        <v>24.92</v>
      </c>
      <c r="F371" s="231"/>
      <c r="G371" s="96">
        <v>7</v>
      </c>
    </row>
    <row r="372" spans="2:7" ht="17.45" customHeight="1" x14ac:dyDescent="0.25">
      <c r="B372" s="231" t="s">
        <v>477</v>
      </c>
      <c r="C372" s="231" t="s">
        <v>493</v>
      </c>
      <c r="D372" s="231"/>
      <c r="E372" s="231">
        <v>789.86</v>
      </c>
      <c r="F372" s="231">
        <v>73</v>
      </c>
      <c r="G372" s="96">
        <v>73</v>
      </c>
    </row>
    <row r="373" spans="2:7" ht="17.45" customHeight="1" x14ac:dyDescent="0.25">
      <c r="B373" s="231" t="s">
        <v>481</v>
      </c>
      <c r="C373" s="231" t="s">
        <v>493</v>
      </c>
      <c r="D373" s="231"/>
      <c r="E373" s="231">
        <v>2130.15</v>
      </c>
      <c r="F373" s="231">
        <v>165</v>
      </c>
      <c r="G373" s="96">
        <v>165</v>
      </c>
    </row>
    <row r="374" spans="2:7" ht="17.45" customHeight="1" x14ac:dyDescent="0.25">
      <c r="B374" s="231" t="s">
        <v>478</v>
      </c>
      <c r="C374" s="231" t="s">
        <v>493</v>
      </c>
      <c r="D374" s="231">
        <v>15</v>
      </c>
      <c r="E374" s="231">
        <v>52.05</v>
      </c>
      <c r="F374" s="231"/>
      <c r="G374" s="96">
        <v>15</v>
      </c>
    </row>
    <row r="375" spans="2:7" ht="17.45" customHeight="1" x14ac:dyDescent="0.25">
      <c r="B375" s="231" t="s">
        <v>482</v>
      </c>
      <c r="C375" s="231" t="s">
        <v>493</v>
      </c>
      <c r="D375" s="231">
        <v>78</v>
      </c>
      <c r="E375" s="231">
        <v>290.94</v>
      </c>
      <c r="F375" s="231"/>
      <c r="G375" s="96">
        <v>78</v>
      </c>
    </row>
    <row r="376" spans="2:7" ht="18" x14ac:dyDescent="0.25">
      <c r="B376" s="231" t="s">
        <v>484</v>
      </c>
      <c r="C376" s="231" t="s">
        <v>493</v>
      </c>
      <c r="D376" s="231">
        <v>126</v>
      </c>
      <c r="E376" s="231">
        <v>448.56</v>
      </c>
      <c r="F376" s="231"/>
      <c r="G376" s="96">
        <v>126</v>
      </c>
    </row>
    <row r="377" spans="2:7" ht="18" x14ac:dyDescent="0.25">
      <c r="B377" s="231" t="s">
        <v>483</v>
      </c>
      <c r="C377" s="231" t="s">
        <v>493</v>
      </c>
      <c r="D377" s="231">
        <v>19</v>
      </c>
      <c r="E377" s="231">
        <v>67.64</v>
      </c>
      <c r="F377" s="231"/>
      <c r="G377" s="96">
        <v>19</v>
      </c>
    </row>
    <row r="378" spans="2:7" ht="17.45" customHeight="1" x14ac:dyDescent="0.25">
      <c r="B378" s="231" t="s">
        <v>477</v>
      </c>
      <c r="C378" s="231" t="s">
        <v>493</v>
      </c>
      <c r="D378" s="231"/>
      <c r="E378" s="231">
        <v>432.8</v>
      </c>
      <c r="F378" s="231">
        <v>40</v>
      </c>
      <c r="G378" s="96">
        <v>40</v>
      </c>
    </row>
    <row r="379" spans="2:7" ht="17.45" customHeight="1" x14ac:dyDescent="0.25">
      <c r="B379" s="231" t="s">
        <v>481</v>
      </c>
      <c r="C379" s="231" t="s">
        <v>493</v>
      </c>
      <c r="D379" s="231"/>
      <c r="E379" s="231">
        <v>335.66</v>
      </c>
      <c r="F379" s="231">
        <v>26</v>
      </c>
      <c r="G379" s="96">
        <v>26</v>
      </c>
    </row>
    <row r="380" spans="2:7" ht="17.45" customHeight="1" x14ac:dyDescent="0.25">
      <c r="B380" s="231" t="s">
        <v>478</v>
      </c>
      <c r="C380" s="231" t="s">
        <v>493</v>
      </c>
      <c r="D380" s="231">
        <v>5</v>
      </c>
      <c r="E380" s="231">
        <v>17.350000000000001</v>
      </c>
      <c r="F380" s="231"/>
      <c r="G380" s="96">
        <v>5</v>
      </c>
    </row>
    <row r="381" spans="2:7" ht="17.45" customHeight="1" x14ac:dyDescent="0.25">
      <c r="B381" s="231" t="s">
        <v>482</v>
      </c>
      <c r="C381" s="231" t="s">
        <v>493</v>
      </c>
      <c r="D381" s="231">
        <v>30</v>
      </c>
      <c r="E381" s="231">
        <v>111.9</v>
      </c>
      <c r="F381" s="231"/>
      <c r="G381" s="96">
        <v>30</v>
      </c>
    </row>
    <row r="382" spans="2:7" ht="18" x14ac:dyDescent="0.25">
      <c r="B382" s="231" t="s">
        <v>484</v>
      </c>
      <c r="C382" s="231" t="s">
        <v>493</v>
      </c>
      <c r="D382" s="231">
        <v>26</v>
      </c>
      <c r="E382" s="231">
        <v>92.56</v>
      </c>
      <c r="F382" s="231"/>
      <c r="G382" s="96">
        <v>26</v>
      </c>
    </row>
    <row r="383" spans="2:7" ht="17.45" customHeight="1" x14ac:dyDescent="0.25">
      <c r="B383" s="231" t="s">
        <v>477</v>
      </c>
      <c r="C383" s="231" t="s">
        <v>493</v>
      </c>
      <c r="D383" s="231"/>
      <c r="E383" s="231">
        <v>313.77999999999997</v>
      </c>
      <c r="F383" s="231">
        <v>29</v>
      </c>
      <c r="G383" s="96">
        <v>29</v>
      </c>
    </row>
    <row r="384" spans="2:7" ht="17.45" customHeight="1" x14ac:dyDescent="0.25">
      <c r="B384" s="231" t="s">
        <v>481</v>
      </c>
      <c r="C384" s="231" t="s">
        <v>493</v>
      </c>
      <c r="D384" s="231"/>
      <c r="E384" s="231">
        <v>684.23</v>
      </c>
      <c r="F384" s="231">
        <v>53</v>
      </c>
      <c r="G384" s="96">
        <v>53</v>
      </c>
    </row>
    <row r="385" spans="2:7" ht="17.45" customHeight="1" x14ac:dyDescent="0.25">
      <c r="B385" s="231" t="s">
        <v>482</v>
      </c>
      <c r="C385" s="231" t="s">
        <v>493</v>
      </c>
      <c r="D385" s="231">
        <v>34</v>
      </c>
      <c r="E385" s="231">
        <v>126.82</v>
      </c>
      <c r="F385" s="231"/>
      <c r="G385" s="96">
        <v>34</v>
      </c>
    </row>
    <row r="386" spans="2:7" ht="18" x14ac:dyDescent="0.25">
      <c r="B386" s="231" t="s">
        <v>484</v>
      </c>
      <c r="C386" s="231" t="s">
        <v>493</v>
      </c>
      <c r="D386" s="231">
        <v>27</v>
      </c>
      <c r="E386" s="231">
        <v>96.12</v>
      </c>
      <c r="F386" s="231"/>
      <c r="G386" s="96">
        <v>27</v>
      </c>
    </row>
    <row r="387" spans="2:7" ht="18" x14ac:dyDescent="0.25">
      <c r="B387" s="231" t="s">
        <v>483</v>
      </c>
      <c r="C387" s="231" t="s">
        <v>493</v>
      </c>
      <c r="D387" s="231">
        <v>19</v>
      </c>
      <c r="E387" s="231">
        <v>67.64</v>
      </c>
      <c r="F387" s="231"/>
      <c r="G387" s="96">
        <v>19</v>
      </c>
    </row>
    <row r="388" spans="2:7" ht="18" x14ac:dyDescent="0.25">
      <c r="B388" s="231" t="s">
        <v>485</v>
      </c>
      <c r="C388" s="231" t="s">
        <v>493</v>
      </c>
      <c r="D388" s="231">
        <v>15</v>
      </c>
      <c r="E388" s="231">
        <v>53.4</v>
      </c>
      <c r="F388" s="231"/>
      <c r="G388" s="96">
        <v>15</v>
      </c>
    </row>
    <row r="389" spans="2:7" ht="18" x14ac:dyDescent="0.25">
      <c r="B389" s="231" t="s">
        <v>484</v>
      </c>
      <c r="C389" s="231" t="s">
        <v>493</v>
      </c>
      <c r="D389" s="231">
        <v>0</v>
      </c>
      <c r="E389" s="231">
        <v>0</v>
      </c>
      <c r="F389" s="231"/>
      <c r="G389" s="96">
        <v>0</v>
      </c>
    </row>
    <row r="390" spans="2:7" ht="17.45" customHeight="1" x14ac:dyDescent="0.25">
      <c r="B390" s="231" t="s">
        <v>480</v>
      </c>
      <c r="C390" s="231" t="s">
        <v>493</v>
      </c>
      <c r="D390" s="231"/>
      <c r="E390" s="231">
        <v>11.32</v>
      </c>
      <c r="F390" s="231">
        <v>1</v>
      </c>
      <c r="G390" s="96">
        <v>1</v>
      </c>
    </row>
    <row r="391" spans="2:7" ht="17.45" customHeight="1" x14ac:dyDescent="0.25">
      <c r="B391" s="231" t="s">
        <v>474</v>
      </c>
      <c r="C391" s="231" t="s">
        <v>493</v>
      </c>
      <c r="D391" s="231"/>
      <c r="E391" s="231">
        <v>8.24</v>
      </c>
      <c r="F391" s="231">
        <v>4</v>
      </c>
      <c r="G391" s="96">
        <v>4</v>
      </c>
    </row>
    <row r="392" spans="2:7" ht="17.45" customHeight="1" x14ac:dyDescent="0.25">
      <c r="B392" s="231" t="s">
        <v>480</v>
      </c>
      <c r="C392" s="231" t="s">
        <v>493</v>
      </c>
      <c r="D392" s="231"/>
      <c r="E392" s="231">
        <v>11.32</v>
      </c>
      <c r="F392" s="231">
        <v>1</v>
      </c>
      <c r="G392" s="96">
        <v>1</v>
      </c>
    </row>
    <row r="393" spans="2:7" ht="17.45" customHeight="1" x14ac:dyDescent="0.25">
      <c r="B393" s="231" t="s">
        <v>486</v>
      </c>
      <c r="C393" s="231" t="s">
        <v>493</v>
      </c>
      <c r="D393" s="231">
        <v>6</v>
      </c>
      <c r="E393" s="231">
        <v>22.38</v>
      </c>
      <c r="F393" s="231"/>
      <c r="G393" s="96">
        <v>6</v>
      </c>
    </row>
    <row r="394" spans="2:7" ht="18" x14ac:dyDescent="0.25">
      <c r="B394" s="231" t="s">
        <v>485</v>
      </c>
      <c r="C394" s="231" t="s">
        <v>493</v>
      </c>
      <c r="D394" s="231">
        <v>4</v>
      </c>
      <c r="E394" s="231">
        <v>14.24</v>
      </c>
      <c r="F394" s="231"/>
      <c r="G394" s="96">
        <v>4</v>
      </c>
    </row>
    <row r="395" spans="2:7" ht="18" x14ac:dyDescent="0.25">
      <c r="B395" s="231" t="s">
        <v>487</v>
      </c>
      <c r="C395" s="231" t="s">
        <v>493</v>
      </c>
      <c r="D395" s="231">
        <v>4</v>
      </c>
      <c r="E395" s="231">
        <v>14.24</v>
      </c>
      <c r="F395" s="231"/>
      <c r="G395" s="96">
        <v>4</v>
      </c>
    </row>
    <row r="396" spans="2:7" ht="18" x14ac:dyDescent="0.25">
      <c r="B396" s="231" t="s">
        <v>483</v>
      </c>
      <c r="C396" s="231" t="s">
        <v>493</v>
      </c>
      <c r="D396" s="231">
        <v>11</v>
      </c>
      <c r="E396" s="231">
        <v>39.159999999999997</v>
      </c>
      <c r="F396" s="231"/>
      <c r="G396" s="96">
        <v>11</v>
      </c>
    </row>
    <row r="397" spans="2:7" ht="17.45" customHeight="1" x14ac:dyDescent="0.25">
      <c r="B397" s="231" t="s">
        <v>488</v>
      </c>
      <c r="C397" s="231" t="s">
        <v>493</v>
      </c>
      <c r="D397" s="231"/>
      <c r="E397" s="231">
        <v>152.68</v>
      </c>
      <c r="F397" s="231"/>
      <c r="G397" s="96">
        <v>44</v>
      </c>
    </row>
    <row r="398" spans="2:7" ht="17.45" customHeight="1" x14ac:dyDescent="0.25">
      <c r="B398" s="231" t="s">
        <v>486</v>
      </c>
      <c r="C398" s="231" t="s">
        <v>493</v>
      </c>
      <c r="D398" s="231">
        <v>19</v>
      </c>
      <c r="E398" s="231">
        <v>70.87</v>
      </c>
      <c r="F398" s="231"/>
      <c r="G398" s="96">
        <v>19</v>
      </c>
    </row>
    <row r="399" spans="2:7" ht="18" x14ac:dyDescent="0.25">
      <c r="B399" s="231" t="s">
        <v>485</v>
      </c>
      <c r="C399" s="231" t="s">
        <v>493</v>
      </c>
      <c r="D399" s="231">
        <v>1</v>
      </c>
      <c r="E399" s="231">
        <v>3.56</v>
      </c>
      <c r="F399" s="231"/>
      <c r="G399" s="96">
        <v>1</v>
      </c>
    </row>
    <row r="400" spans="2:7" ht="18" x14ac:dyDescent="0.25">
      <c r="B400" s="231" t="s">
        <v>487</v>
      </c>
      <c r="C400" s="231" t="s">
        <v>493</v>
      </c>
      <c r="D400" s="231">
        <v>6</v>
      </c>
      <c r="E400" s="231">
        <v>21.36</v>
      </c>
      <c r="F400" s="231"/>
      <c r="G400" s="96">
        <v>6</v>
      </c>
    </row>
    <row r="401" spans="2:7" ht="17.45" customHeight="1" x14ac:dyDescent="0.25">
      <c r="B401" s="231" t="s">
        <v>478</v>
      </c>
      <c r="C401" s="231" t="s">
        <v>493</v>
      </c>
      <c r="D401" s="231">
        <v>10</v>
      </c>
      <c r="E401" s="231">
        <v>34.700000000000003</v>
      </c>
      <c r="F401" s="231"/>
      <c r="G401" s="96">
        <v>10</v>
      </c>
    </row>
    <row r="402" spans="2:7" ht="17.45" customHeight="1" x14ac:dyDescent="0.25">
      <c r="B402" s="231" t="s">
        <v>482</v>
      </c>
      <c r="C402" s="231" t="s">
        <v>493</v>
      </c>
      <c r="D402" s="231">
        <v>4</v>
      </c>
      <c r="E402" s="231">
        <v>14.92</v>
      </c>
      <c r="F402" s="231"/>
      <c r="G402" s="96">
        <v>4</v>
      </c>
    </row>
    <row r="403" spans="2:7" ht="18" x14ac:dyDescent="0.25">
      <c r="B403" s="231" t="s">
        <v>484</v>
      </c>
      <c r="C403" s="231" t="s">
        <v>493</v>
      </c>
      <c r="D403" s="231">
        <v>55</v>
      </c>
      <c r="E403" s="231">
        <v>195.8</v>
      </c>
      <c r="F403" s="231"/>
      <c r="G403" s="96">
        <v>55</v>
      </c>
    </row>
    <row r="404" spans="2:7" ht="18" x14ac:dyDescent="0.25">
      <c r="B404" s="231" t="s">
        <v>483</v>
      </c>
      <c r="C404" s="231" t="s">
        <v>492</v>
      </c>
      <c r="D404" s="231">
        <v>39</v>
      </c>
      <c r="E404" s="231">
        <v>138.84</v>
      </c>
      <c r="F404" s="231"/>
      <c r="G404" s="96">
        <v>39</v>
      </c>
    </row>
    <row r="405" spans="2:7" ht="17.45" customHeight="1" x14ac:dyDescent="0.25">
      <c r="B405" s="231" t="s">
        <v>488</v>
      </c>
      <c r="C405" s="231" t="s">
        <v>493</v>
      </c>
      <c r="D405" s="231"/>
      <c r="E405" s="231">
        <v>20.82</v>
      </c>
      <c r="F405" s="231"/>
      <c r="G405" s="96">
        <v>6</v>
      </c>
    </row>
    <row r="406" spans="2:7" ht="17.45" customHeight="1" x14ac:dyDescent="0.25">
      <c r="B406" s="231" t="s">
        <v>486</v>
      </c>
      <c r="C406" s="231" t="s">
        <v>493</v>
      </c>
      <c r="D406" s="231">
        <v>17</v>
      </c>
      <c r="E406" s="231">
        <v>63.41</v>
      </c>
      <c r="F406" s="231"/>
      <c r="G406" s="96">
        <v>17</v>
      </c>
    </row>
    <row r="407" spans="2:7" ht="18" x14ac:dyDescent="0.25">
      <c r="B407" s="231" t="s">
        <v>485</v>
      </c>
      <c r="C407" s="231" t="s">
        <v>493</v>
      </c>
      <c r="D407" s="231">
        <v>43</v>
      </c>
      <c r="E407" s="231">
        <v>153.08000000000001</v>
      </c>
      <c r="F407" s="231"/>
      <c r="G407" s="96">
        <v>43</v>
      </c>
    </row>
    <row r="408" spans="2:7" ht="18" x14ac:dyDescent="0.25">
      <c r="B408" s="231" t="s">
        <v>487</v>
      </c>
      <c r="C408" s="231" t="s">
        <v>493</v>
      </c>
      <c r="D408" s="231">
        <v>11</v>
      </c>
      <c r="E408" s="231">
        <v>39.159999999999997</v>
      </c>
      <c r="F408" s="231"/>
      <c r="G408" s="96">
        <v>11</v>
      </c>
    </row>
    <row r="409" spans="2:7" ht="17.45" customHeight="1" x14ac:dyDescent="0.25">
      <c r="B409" s="231" t="s">
        <v>482</v>
      </c>
      <c r="C409" s="231" t="s">
        <v>493</v>
      </c>
      <c r="D409" s="231">
        <v>6</v>
      </c>
      <c r="E409" s="231">
        <v>22.38</v>
      </c>
      <c r="F409" s="231"/>
      <c r="G409" s="96">
        <v>6</v>
      </c>
    </row>
    <row r="410" spans="2:7" ht="17.45" customHeight="1" x14ac:dyDescent="0.25">
      <c r="B410" s="231" t="s">
        <v>486</v>
      </c>
      <c r="C410" s="231" t="s">
        <v>493</v>
      </c>
      <c r="D410" s="231">
        <v>34</v>
      </c>
      <c r="E410" s="231">
        <v>126.82</v>
      </c>
      <c r="F410" s="231"/>
      <c r="G410" s="96">
        <v>34</v>
      </c>
    </row>
    <row r="411" spans="2:7" ht="18" x14ac:dyDescent="0.25">
      <c r="B411" s="231" t="s">
        <v>485</v>
      </c>
      <c r="C411" s="231" t="s">
        <v>493</v>
      </c>
      <c r="D411" s="231">
        <v>2</v>
      </c>
      <c r="E411" s="231">
        <v>7.12</v>
      </c>
      <c r="F411" s="231"/>
      <c r="G411" s="96">
        <v>2</v>
      </c>
    </row>
    <row r="412" spans="2:7" ht="18" x14ac:dyDescent="0.25">
      <c r="B412" s="231" t="s">
        <v>487</v>
      </c>
      <c r="C412" s="231" t="s">
        <v>493</v>
      </c>
      <c r="D412" s="231">
        <v>9</v>
      </c>
      <c r="E412" s="231">
        <v>32.04</v>
      </c>
      <c r="F412" s="231"/>
      <c r="G412" s="96">
        <v>9</v>
      </c>
    </row>
    <row r="413" spans="2:7" ht="17.45" customHeight="1" x14ac:dyDescent="0.25">
      <c r="B413" s="231" t="s">
        <v>488</v>
      </c>
      <c r="C413" s="231" t="s">
        <v>493</v>
      </c>
      <c r="D413" s="231"/>
      <c r="E413" s="231">
        <v>3.47</v>
      </c>
      <c r="F413" s="231"/>
      <c r="G413" s="96">
        <v>1</v>
      </c>
    </row>
    <row r="414" spans="2:7" ht="17.45" customHeight="1" x14ac:dyDescent="0.25">
      <c r="B414" s="231" t="s">
        <v>474</v>
      </c>
      <c r="C414" s="231" t="s">
        <v>493</v>
      </c>
      <c r="D414" s="231"/>
      <c r="E414" s="231">
        <v>2.06</v>
      </c>
      <c r="F414" s="231">
        <v>1</v>
      </c>
      <c r="G414" s="96">
        <v>1</v>
      </c>
    </row>
    <row r="415" spans="2:7" ht="17.45" customHeight="1" x14ac:dyDescent="0.25">
      <c r="B415" s="231" t="s">
        <v>481</v>
      </c>
      <c r="C415" s="231" t="s">
        <v>493</v>
      </c>
      <c r="D415" s="231"/>
      <c r="E415" s="231">
        <v>38.729999999999997</v>
      </c>
      <c r="F415" s="231">
        <v>3</v>
      </c>
      <c r="G415" s="96">
        <v>3</v>
      </c>
    </row>
    <row r="416" spans="2:7" ht="17.45" customHeight="1" x14ac:dyDescent="0.25">
      <c r="B416" s="231" t="s">
        <v>482</v>
      </c>
      <c r="C416" s="231" t="s">
        <v>493</v>
      </c>
      <c r="D416" s="231">
        <v>2</v>
      </c>
      <c r="E416" s="231">
        <v>7.46</v>
      </c>
      <c r="F416" s="231"/>
      <c r="G416" s="96">
        <v>2</v>
      </c>
    </row>
    <row r="417" spans="2:7" ht="18" x14ac:dyDescent="0.25">
      <c r="B417" s="231" t="s">
        <v>484</v>
      </c>
      <c r="C417" s="231" t="s">
        <v>493</v>
      </c>
      <c r="D417" s="231">
        <v>1</v>
      </c>
      <c r="E417" s="231">
        <v>3.56</v>
      </c>
      <c r="F417" s="231"/>
      <c r="G417" s="96">
        <v>1</v>
      </c>
    </row>
    <row r="418" spans="2:7" ht="18" x14ac:dyDescent="0.25">
      <c r="B418" s="231" t="s">
        <v>483</v>
      </c>
      <c r="C418" s="231" t="s">
        <v>493</v>
      </c>
      <c r="D418" s="231">
        <v>78</v>
      </c>
      <c r="E418" s="231">
        <v>277.68</v>
      </c>
      <c r="F418" s="231"/>
      <c r="G418" s="96">
        <v>78</v>
      </c>
    </row>
    <row r="419" spans="2:7" ht="17.45" customHeight="1" x14ac:dyDescent="0.25">
      <c r="B419" s="231" t="s">
        <v>486</v>
      </c>
      <c r="C419" s="231" t="s">
        <v>492</v>
      </c>
      <c r="D419" s="231">
        <v>4</v>
      </c>
      <c r="E419" s="231">
        <v>14.92</v>
      </c>
      <c r="F419" s="231"/>
      <c r="G419" s="96">
        <v>4</v>
      </c>
    </row>
    <row r="420" spans="2:7" ht="17.45" customHeight="1" x14ac:dyDescent="0.25">
      <c r="B420" s="231" t="s">
        <v>486</v>
      </c>
      <c r="C420" s="231" t="s">
        <v>493</v>
      </c>
      <c r="D420" s="231">
        <v>5</v>
      </c>
      <c r="E420" s="231">
        <v>18.649999999999999</v>
      </c>
      <c r="F420" s="231"/>
      <c r="G420" s="96">
        <v>5</v>
      </c>
    </row>
    <row r="421" spans="2:7" ht="18" x14ac:dyDescent="0.25">
      <c r="B421" s="231" t="s">
        <v>485</v>
      </c>
      <c r="C421" s="231" t="s">
        <v>493</v>
      </c>
      <c r="D421" s="231">
        <v>28</v>
      </c>
      <c r="E421" s="231">
        <v>99.68</v>
      </c>
      <c r="F421" s="231"/>
      <c r="G421" s="96">
        <v>28</v>
      </c>
    </row>
    <row r="422" spans="2:7" ht="18" x14ac:dyDescent="0.25">
      <c r="B422" s="231" t="s">
        <v>487</v>
      </c>
      <c r="C422" s="231" t="s">
        <v>493</v>
      </c>
      <c r="D422" s="231">
        <v>36</v>
      </c>
      <c r="E422" s="231">
        <v>128.16</v>
      </c>
      <c r="F422" s="231"/>
      <c r="G422" s="96">
        <v>36</v>
      </c>
    </row>
    <row r="423" spans="2:7" ht="17.45" customHeight="1" x14ac:dyDescent="0.25">
      <c r="B423" s="231" t="s">
        <v>480</v>
      </c>
      <c r="C423" s="231" t="s">
        <v>493</v>
      </c>
      <c r="D423" s="231"/>
      <c r="E423" s="231">
        <v>384.88</v>
      </c>
      <c r="F423" s="231">
        <v>34</v>
      </c>
      <c r="G423" s="96">
        <v>34</v>
      </c>
    </row>
    <row r="424" spans="2:7" ht="17.45" customHeight="1" x14ac:dyDescent="0.25">
      <c r="B424" s="231" t="s">
        <v>474</v>
      </c>
      <c r="C424" s="231" t="s">
        <v>492</v>
      </c>
      <c r="D424" s="231"/>
      <c r="E424" s="231">
        <v>0.55000000000000004</v>
      </c>
      <c r="F424" s="231">
        <v>1</v>
      </c>
      <c r="G424" s="96">
        <v>0</v>
      </c>
    </row>
    <row r="425" spans="2:7" ht="17.45" customHeight="1" x14ac:dyDescent="0.25">
      <c r="B425" s="231" t="s">
        <v>474</v>
      </c>
      <c r="C425" s="231" t="s">
        <v>493</v>
      </c>
      <c r="D425" s="231"/>
      <c r="E425" s="231">
        <v>867.52</v>
      </c>
      <c r="F425" s="231">
        <v>423</v>
      </c>
      <c r="G425" s="96">
        <v>421</v>
      </c>
    </row>
    <row r="426" spans="2:7" ht="17.45" customHeight="1" x14ac:dyDescent="0.25">
      <c r="B426" s="231" t="s">
        <v>480</v>
      </c>
      <c r="C426" s="231" t="s">
        <v>493</v>
      </c>
      <c r="D426" s="231"/>
      <c r="E426" s="231">
        <v>192.44</v>
      </c>
      <c r="F426" s="231">
        <v>17</v>
      </c>
      <c r="G426" s="96">
        <v>17</v>
      </c>
    </row>
    <row r="427" spans="2:7" ht="17.45" customHeight="1" x14ac:dyDescent="0.25">
      <c r="B427" s="231" t="s">
        <v>474</v>
      </c>
      <c r="C427" s="231" t="s">
        <v>492</v>
      </c>
      <c r="D427" s="231"/>
      <c r="E427" s="231">
        <v>2.06</v>
      </c>
      <c r="F427" s="231">
        <v>1</v>
      </c>
      <c r="G427" s="96">
        <v>1</v>
      </c>
    </row>
    <row r="428" spans="2:7" ht="17.45" customHeight="1" x14ac:dyDescent="0.25">
      <c r="B428" s="231" t="s">
        <v>474</v>
      </c>
      <c r="C428" s="231" t="s">
        <v>493</v>
      </c>
      <c r="D428" s="231"/>
      <c r="E428" s="231">
        <v>802.4</v>
      </c>
      <c r="F428" s="231">
        <v>392</v>
      </c>
      <c r="G428" s="96">
        <v>390</v>
      </c>
    </row>
    <row r="429" spans="2:7" ht="17.45" customHeight="1" x14ac:dyDescent="0.25">
      <c r="B429" s="231" t="s">
        <v>480</v>
      </c>
      <c r="C429" s="231" t="s">
        <v>493</v>
      </c>
      <c r="D429" s="231"/>
      <c r="E429" s="231">
        <v>317.70999999999998</v>
      </c>
      <c r="F429" s="231">
        <v>29</v>
      </c>
      <c r="G429" s="96">
        <v>28</v>
      </c>
    </row>
    <row r="430" spans="2:7" ht="17.45" customHeight="1" x14ac:dyDescent="0.25">
      <c r="B430" s="231" t="s">
        <v>474</v>
      </c>
      <c r="C430" s="231" t="s">
        <v>492</v>
      </c>
      <c r="D430" s="231"/>
      <c r="E430" s="231">
        <v>12.63</v>
      </c>
      <c r="F430" s="231">
        <v>7</v>
      </c>
      <c r="G430" s="96">
        <v>6</v>
      </c>
    </row>
    <row r="431" spans="2:7" ht="17.45" customHeight="1" x14ac:dyDescent="0.25">
      <c r="B431" s="231" t="s">
        <v>474</v>
      </c>
      <c r="C431" s="231" t="s">
        <v>493</v>
      </c>
      <c r="D431" s="231"/>
      <c r="E431" s="231">
        <v>1912.3</v>
      </c>
      <c r="F431" s="231">
        <v>930</v>
      </c>
      <c r="G431" s="96">
        <v>928</v>
      </c>
    </row>
    <row r="432" spans="2:7" ht="17.45" customHeight="1" x14ac:dyDescent="0.25">
      <c r="B432" s="231" t="s">
        <v>480</v>
      </c>
      <c r="C432" s="231" t="s">
        <v>492</v>
      </c>
      <c r="D432" s="231"/>
      <c r="E432" s="231">
        <v>11.32</v>
      </c>
      <c r="F432" s="231">
        <v>1</v>
      </c>
      <c r="G432" s="96">
        <v>1</v>
      </c>
    </row>
    <row r="433" spans="2:7" ht="17.45" customHeight="1" x14ac:dyDescent="0.25">
      <c r="B433" s="231" t="s">
        <v>480</v>
      </c>
      <c r="C433" s="231" t="s">
        <v>493</v>
      </c>
      <c r="D433" s="231"/>
      <c r="E433" s="231">
        <v>878.44</v>
      </c>
      <c r="F433" s="231">
        <v>79</v>
      </c>
      <c r="G433" s="96">
        <v>78</v>
      </c>
    </row>
    <row r="434" spans="2:7" ht="17.45" customHeight="1" x14ac:dyDescent="0.25">
      <c r="B434" s="231" t="s">
        <v>474</v>
      </c>
      <c r="C434" s="231" t="s">
        <v>493</v>
      </c>
      <c r="D434" s="231"/>
      <c r="E434" s="231">
        <v>113.3</v>
      </c>
      <c r="F434" s="231">
        <v>55</v>
      </c>
      <c r="G434" s="96">
        <v>55</v>
      </c>
    </row>
    <row r="435" spans="2:7" ht="17.45" customHeight="1" x14ac:dyDescent="0.25">
      <c r="B435" s="231" t="s">
        <v>480</v>
      </c>
      <c r="C435" s="231" t="s">
        <v>493</v>
      </c>
      <c r="D435" s="231"/>
      <c r="E435" s="231">
        <v>90.56</v>
      </c>
      <c r="F435" s="231">
        <v>8</v>
      </c>
      <c r="G435" s="96">
        <v>8</v>
      </c>
    </row>
    <row r="436" spans="2:7" ht="17.45" customHeight="1" x14ac:dyDescent="0.25">
      <c r="B436" s="231" t="s">
        <v>474</v>
      </c>
      <c r="C436" s="231" t="s">
        <v>492</v>
      </c>
      <c r="D436" s="231"/>
      <c r="E436" s="231">
        <v>53.7</v>
      </c>
      <c r="F436" s="231">
        <v>29</v>
      </c>
      <c r="G436" s="96">
        <v>26</v>
      </c>
    </row>
    <row r="437" spans="2:7" ht="17.45" customHeight="1" x14ac:dyDescent="0.25">
      <c r="B437" s="231" t="s">
        <v>474</v>
      </c>
      <c r="C437" s="231" t="s">
        <v>493</v>
      </c>
      <c r="D437" s="231"/>
      <c r="E437" s="231">
        <v>5371.75</v>
      </c>
      <c r="F437" s="231">
        <v>2613</v>
      </c>
      <c r="G437" s="96">
        <v>2608</v>
      </c>
    </row>
    <row r="438" spans="2:7" ht="17.45" customHeight="1" x14ac:dyDescent="0.25">
      <c r="B438" s="231" t="s">
        <v>480</v>
      </c>
      <c r="C438" s="231" t="s">
        <v>493</v>
      </c>
      <c r="D438" s="231"/>
      <c r="E438" s="231">
        <v>1929.31</v>
      </c>
      <c r="F438" s="231">
        <v>171</v>
      </c>
      <c r="G438" s="96">
        <v>170</v>
      </c>
    </row>
    <row r="439" spans="2:7" ht="17.45" customHeight="1" x14ac:dyDescent="0.25">
      <c r="B439" s="231" t="s">
        <v>474</v>
      </c>
      <c r="C439" s="231" t="s">
        <v>492</v>
      </c>
      <c r="D439" s="231"/>
      <c r="E439" s="231">
        <v>0.55000000000000004</v>
      </c>
      <c r="F439" s="231">
        <v>1</v>
      </c>
      <c r="G439" s="96">
        <v>0</v>
      </c>
    </row>
    <row r="440" spans="2:7" ht="17.45" customHeight="1" x14ac:dyDescent="0.25">
      <c r="B440" s="231" t="s">
        <v>474</v>
      </c>
      <c r="C440" s="231" t="s">
        <v>493</v>
      </c>
      <c r="D440" s="231"/>
      <c r="E440" s="231">
        <v>1205.79</v>
      </c>
      <c r="F440" s="231">
        <v>588</v>
      </c>
      <c r="G440" s="96">
        <v>585</v>
      </c>
    </row>
    <row r="441" spans="2:7" ht="17.45" customHeight="1" x14ac:dyDescent="0.25">
      <c r="B441" s="231" t="s">
        <v>480</v>
      </c>
      <c r="C441" s="231" t="s">
        <v>493</v>
      </c>
      <c r="D441" s="231"/>
      <c r="E441" s="231">
        <v>441.48</v>
      </c>
      <c r="F441" s="231">
        <v>39</v>
      </c>
      <c r="G441" s="96">
        <v>39</v>
      </c>
    </row>
    <row r="442" spans="2:7" ht="17.45" customHeight="1" x14ac:dyDescent="0.25">
      <c r="B442" s="231" t="s">
        <v>474</v>
      </c>
      <c r="C442" s="231" t="s">
        <v>493</v>
      </c>
      <c r="D442" s="231"/>
      <c r="E442" s="231">
        <v>4.12</v>
      </c>
      <c r="F442" s="231">
        <v>2</v>
      </c>
      <c r="G442" s="96">
        <v>2</v>
      </c>
    </row>
    <row r="443" spans="2:7" ht="17.45" customHeight="1" x14ac:dyDescent="0.25">
      <c r="B443" s="231" t="s">
        <v>474</v>
      </c>
      <c r="C443" s="231" t="s">
        <v>493</v>
      </c>
      <c r="D443" s="231"/>
      <c r="E443" s="231">
        <v>30.04</v>
      </c>
      <c r="F443" s="231">
        <v>15</v>
      </c>
      <c r="G443" s="96">
        <v>15</v>
      </c>
    </row>
    <row r="444" spans="2:7" ht="17.45" customHeight="1" x14ac:dyDescent="0.25">
      <c r="B444" s="231" t="s">
        <v>480</v>
      </c>
      <c r="C444" s="231" t="s">
        <v>493</v>
      </c>
      <c r="D444" s="231"/>
      <c r="E444" s="231">
        <v>79.239999999999995</v>
      </c>
      <c r="F444" s="231">
        <v>7</v>
      </c>
      <c r="G444" s="96">
        <v>7</v>
      </c>
    </row>
    <row r="445" spans="2:7" ht="17.45" customHeight="1" x14ac:dyDescent="0.25">
      <c r="B445" s="231" t="s">
        <v>474</v>
      </c>
      <c r="C445" s="231" t="s">
        <v>493</v>
      </c>
      <c r="D445" s="231"/>
      <c r="E445" s="231">
        <v>4.12</v>
      </c>
      <c r="F445" s="231">
        <v>2</v>
      </c>
      <c r="G445" s="96">
        <v>2</v>
      </c>
    </row>
    <row r="446" spans="2:7" ht="17.45" customHeight="1" x14ac:dyDescent="0.25">
      <c r="B446" s="231" t="s">
        <v>480</v>
      </c>
      <c r="C446" s="231" t="s">
        <v>493</v>
      </c>
      <c r="D446" s="231"/>
      <c r="E446" s="231">
        <v>22.64</v>
      </c>
      <c r="F446" s="231">
        <v>2</v>
      </c>
      <c r="G446" s="96">
        <v>2</v>
      </c>
    </row>
    <row r="447" spans="2:7" ht="17.45" customHeight="1" x14ac:dyDescent="0.25">
      <c r="B447" s="231" t="s">
        <v>474</v>
      </c>
      <c r="C447" s="231" t="s">
        <v>493</v>
      </c>
      <c r="D447" s="231"/>
      <c r="E447" s="231">
        <v>20.6</v>
      </c>
      <c r="F447" s="231">
        <v>10</v>
      </c>
      <c r="G447" s="96">
        <v>10</v>
      </c>
    </row>
    <row r="448" spans="2:7" ht="17.45" customHeight="1" x14ac:dyDescent="0.25">
      <c r="B448" s="231" t="s">
        <v>480</v>
      </c>
      <c r="C448" s="231" t="s">
        <v>493</v>
      </c>
      <c r="D448" s="231"/>
      <c r="E448" s="231">
        <v>113.2</v>
      </c>
      <c r="F448" s="231">
        <v>10</v>
      </c>
      <c r="G448" s="96">
        <v>10</v>
      </c>
    </row>
    <row r="449" spans="2:7" ht="17.45" customHeight="1" x14ac:dyDescent="0.25">
      <c r="B449" s="231" t="s">
        <v>474</v>
      </c>
      <c r="C449" s="231" t="s">
        <v>493</v>
      </c>
      <c r="D449" s="231"/>
      <c r="E449" s="231">
        <v>0</v>
      </c>
      <c r="F449" s="231">
        <v>0</v>
      </c>
      <c r="G449" s="96">
        <v>0</v>
      </c>
    </row>
    <row r="450" spans="2:7" ht="17.45" customHeight="1" x14ac:dyDescent="0.25">
      <c r="B450" s="231" t="s">
        <v>480</v>
      </c>
      <c r="C450" s="231" t="s">
        <v>493</v>
      </c>
      <c r="D450" s="231"/>
      <c r="E450" s="231">
        <v>33.96</v>
      </c>
      <c r="F450" s="231">
        <v>3</v>
      </c>
      <c r="G450" s="96">
        <v>3</v>
      </c>
    </row>
    <row r="451" spans="2:7" ht="17.45" customHeight="1" x14ac:dyDescent="0.25">
      <c r="B451" s="231" t="s">
        <v>474</v>
      </c>
      <c r="C451" s="231" t="s">
        <v>493</v>
      </c>
      <c r="D451" s="231"/>
      <c r="E451" s="231">
        <v>0</v>
      </c>
      <c r="F451" s="231">
        <v>0</v>
      </c>
      <c r="G451" s="96">
        <v>0</v>
      </c>
    </row>
    <row r="452" spans="2:7" ht="17.45" customHeight="1" x14ac:dyDescent="0.25">
      <c r="B452" s="231" t="s">
        <v>474</v>
      </c>
      <c r="C452" s="231" t="s">
        <v>493</v>
      </c>
      <c r="D452" s="231"/>
      <c r="E452" s="231">
        <v>0</v>
      </c>
      <c r="F452" s="231">
        <v>0</v>
      </c>
      <c r="G452" s="96">
        <v>0</v>
      </c>
    </row>
    <row r="453" spans="2:7" ht="17.45" customHeight="1" x14ac:dyDescent="0.25">
      <c r="B453" s="231" t="s">
        <v>474</v>
      </c>
      <c r="C453" s="231" t="s">
        <v>494</v>
      </c>
      <c r="D453" s="231"/>
      <c r="E453" s="231">
        <v>32.96</v>
      </c>
      <c r="F453" s="231">
        <v>16</v>
      </c>
      <c r="G453" s="96">
        <v>16</v>
      </c>
    </row>
    <row r="454" spans="2:7" ht="17.45" customHeight="1" x14ac:dyDescent="0.25">
      <c r="B454" s="231" t="s">
        <v>474</v>
      </c>
      <c r="C454" s="231" t="s">
        <v>493</v>
      </c>
      <c r="D454" s="231"/>
      <c r="E454" s="231">
        <v>6.18</v>
      </c>
      <c r="F454" s="231">
        <v>3</v>
      </c>
      <c r="G454" s="96">
        <v>3</v>
      </c>
    </row>
    <row r="455" spans="2:7" ht="17.45" customHeight="1" x14ac:dyDescent="0.25">
      <c r="B455" s="231" t="s">
        <v>474</v>
      </c>
      <c r="C455" s="231" t="s">
        <v>494</v>
      </c>
      <c r="D455" s="231"/>
      <c r="E455" s="231">
        <v>453.59</v>
      </c>
      <c r="F455" s="231">
        <v>221</v>
      </c>
      <c r="G455" s="96">
        <v>220</v>
      </c>
    </row>
    <row r="456" spans="2:7" ht="17.45" customHeight="1" x14ac:dyDescent="0.25">
      <c r="B456" s="231" t="s">
        <v>477</v>
      </c>
      <c r="C456" s="231" t="s">
        <v>494</v>
      </c>
      <c r="D456" s="231"/>
      <c r="E456" s="231">
        <v>0</v>
      </c>
      <c r="F456" s="231">
        <v>0</v>
      </c>
      <c r="G456" s="96">
        <v>0</v>
      </c>
    </row>
    <row r="457" spans="2:7" ht="17.45" customHeight="1" x14ac:dyDescent="0.25">
      <c r="B457" s="231" t="s">
        <v>478</v>
      </c>
      <c r="C457" s="231" t="s">
        <v>494</v>
      </c>
      <c r="D457" s="231">
        <v>0</v>
      </c>
      <c r="E457" s="231">
        <v>0</v>
      </c>
      <c r="F457" s="231"/>
      <c r="G457" s="96">
        <v>0</v>
      </c>
    </row>
    <row r="458" spans="2:7" ht="17.45" customHeight="1" x14ac:dyDescent="0.25">
      <c r="B458" s="231" t="s">
        <v>474</v>
      </c>
      <c r="C458" s="231" t="s">
        <v>493</v>
      </c>
      <c r="D458" s="231"/>
      <c r="E458" s="231">
        <v>45.52</v>
      </c>
      <c r="F458" s="231">
        <v>24</v>
      </c>
      <c r="G458" s="96">
        <v>22</v>
      </c>
    </row>
    <row r="459" spans="2:7" ht="17.45" customHeight="1" x14ac:dyDescent="0.25">
      <c r="B459" s="231" t="s">
        <v>474</v>
      </c>
      <c r="C459" s="231" t="s">
        <v>494</v>
      </c>
      <c r="D459" s="231"/>
      <c r="E459" s="231">
        <v>661.5</v>
      </c>
      <c r="F459" s="231">
        <v>322</v>
      </c>
      <c r="G459" s="96">
        <v>321</v>
      </c>
    </row>
    <row r="460" spans="2:7" ht="17.45" customHeight="1" x14ac:dyDescent="0.25">
      <c r="B460" s="231" t="s">
        <v>480</v>
      </c>
      <c r="C460" s="231" t="s">
        <v>494</v>
      </c>
      <c r="D460" s="231"/>
      <c r="E460" s="231">
        <v>27.92</v>
      </c>
      <c r="F460" s="231">
        <v>4</v>
      </c>
      <c r="G460" s="96">
        <v>2</v>
      </c>
    </row>
    <row r="461" spans="2:7" ht="17.45" customHeight="1" x14ac:dyDescent="0.25">
      <c r="B461" s="231" t="s">
        <v>474</v>
      </c>
      <c r="C461" s="231" t="s">
        <v>493</v>
      </c>
      <c r="D461" s="231"/>
      <c r="E461" s="231">
        <v>6.18</v>
      </c>
      <c r="F461" s="231">
        <v>3</v>
      </c>
      <c r="G461" s="96">
        <v>3</v>
      </c>
    </row>
    <row r="462" spans="2:7" ht="17.45" customHeight="1" x14ac:dyDescent="0.25">
      <c r="B462" s="231" t="s">
        <v>474</v>
      </c>
      <c r="C462" s="231" t="s">
        <v>494</v>
      </c>
      <c r="D462" s="231"/>
      <c r="E462" s="231">
        <v>241.02</v>
      </c>
      <c r="F462" s="231">
        <v>117</v>
      </c>
      <c r="G462" s="96">
        <v>117</v>
      </c>
    </row>
    <row r="463" spans="2:7" ht="17.45" customHeight="1" x14ac:dyDescent="0.25">
      <c r="B463" s="231" t="s">
        <v>480</v>
      </c>
      <c r="C463" s="231" t="s">
        <v>493</v>
      </c>
      <c r="D463" s="231"/>
      <c r="E463" s="231">
        <v>11.32</v>
      </c>
      <c r="F463" s="231">
        <v>1</v>
      </c>
      <c r="G463" s="96">
        <v>1</v>
      </c>
    </row>
    <row r="464" spans="2:7" ht="17.45" customHeight="1" x14ac:dyDescent="0.25">
      <c r="B464" s="231" t="s">
        <v>480</v>
      </c>
      <c r="C464" s="231" t="s">
        <v>494</v>
      </c>
      <c r="D464" s="231"/>
      <c r="E464" s="231">
        <v>250.93</v>
      </c>
      <c r="F464" s="231">
        <v>26</v>
      </c>
      <c r="G464" s="96">
        <v>22</v>
      </c>
    </row>
    <row r="465" spans="2:7" ht="17.45" customHeight="1" x14ac:dyDescent="0.25">
      <c r="B465" s="231" t="s">
        <v>474</v>
      </c>
      <c r="C465" s="231" t="s">
        <v>493</v>
      </c>
      <c r="D465" s="231"/>
      <c r="E465" s="231">
        <v>2.06</v>
      </c>
      <c r="F465" s="231">
        <v>1</v>
      </c>
      <c r="G465" s="96">
        <v>1</v>
      </c>
    </row>
    <row r="466" spans="2:7" ht="17.45" customHeight="1" x14ac:dyDescent="0.25">
      <c r="B466" s="231" t="s">
        <v>474</v>
      </c>
      <c r="C466" s="231" t="s">
        <v>494</v>
      </c>
      <c r="D466" s="231"/>
      <c r="E466" s="231">
        <v>41.95</v>
      </c>
      <c r="F466" s="231">
        <v>25</v>
      </c>
      <c r="G466" s="96">
        <v>20</v>
      </c>
    </row>
    <row r="467" spans="2:7" ht="17.45" customHeight="1" x14ac:dyDescent="0.25">
      <c r="B467" s="231" t="s">
        <v>474</v>
      </c>
      <c r="C467" s="231" t="s">
        <v>493</v>
      </c>
      <c r="D467" s="231"/>
      <c r="E467" s="231">
        <v>10.3</v>
      </c>
      <c r="F467" s="231">
        <v>5</v>
      </c>
      <c r="G467" s="96">
        <v>5</v>
      </c>
    </row>
    <row r="468" spans="2:7" ht="17.45" customHeight="1" x14ac:dyDescent="0.25">
      <c r="B468" s="231" t="s">
        <v>474</v>
      </c>
      <c r="C468" s="231" t="s">
        <v>494</v>
      </c>
      <c r="D468" s="231"/>
      <c r="E468" s="231">
        <v>181.28</v>
      </c>
      <c r="F468" s="231">
        <v>88</v>
      </c>
      <c r="G468" s="96">
        <v>88</v>
      </c>
    </row>
    <row r="469" spans="2:7" ht="17.45" customHeight="1" x14ac:dyDescent="0.25">
      <c r="B469" s="231" t="s">
        <v>474</v>
      </c>
      <c r="C469" s="231" t="s">
        <v>492</v>
      </c>
      <c r="D469" s="231"/>
      <c r="E469" s="231">
        <v>-0.55000000000000004</v>
      </c>
      <c r="F469" s="231">
        <v>-1</v>
      </c>
      <c r="G469" s="96">
        <v>0</v>
      </c>
    </row>
    <row r="470" spans="2:7" ht="17.45" customHeight="1" x14ac:dyDescent="0.25">
      <c r="B470" s="231" t="s">
        <v>474</v>
      </c>
      <c r="C470" s="231" t="s">
        <v>493</v>
      </c>
      <c r="D470" s="231"/>
      <c r="E470" s="231">
        <v>19.91</v>
      </c>
      <c r="F470" s="231">
        <v>11</v>
      </c>
      <c r="G470" s="96">
        <v>10</v>
      </c>
    </row>
    <row r="471" spans="2:7" ht="17.45" customHeight="1" x14ac:dyDescent="0.25">
      <c r="B471" s="231" t="s">
        <v>474</v>
      </c>
      <c r="C471" s="231" t="s">
        <v>494</v>
      </c>
      <c r="D471" s="231"/>
      <c r="E471" s="231">
        <v>1389.2</v>
      </c>
      <c r="F471" s="231">
        <v>681</v>
      </c>
      <c r="G471" s="96">
        <v>674</v>
      </c>
    </row>
    <row r="472" spans="2:7" ht="17.45" customHeight="1" x14ac:dyDescent="0.25">
      <c r="B472" s="231" t="s">
        <v>474</v>
      </c>
      <c r="C472" s="231" t="s">
        <v>494</v>
      </c>
      <c r="D472" s="231"/>
      <c r="E472" s="231">
        <v>3.43</v>
      </c>
      <c r="F472" s="231">
        <v>2</v>
      </c>
      <c r="G472" s="96">
        <v>2</v>
      </c>
    </row>
    <row r="473" spans="2:7" ht="17.45" customHeight="1" x14ac:dyDescent="0.25">
      <c r="B473" s="231" t="s">
        <v>474</v>
      </c>
      <c r="C473" s="231" t="s">
        <v>494</v>
      </c>
      <c r="D473" s="231"/>
      <c r="E473" s="231">
        <v>2.06</v>
      </c>
      <c r="F473" s="231">
        <v>1</v>
      </c>
      <c r="G473" s="96">
        <v>1</v>
      </c>
    </row>
    <row r="474" spans="2:7" ht="17.45" customHeight="1" x14ac:dyDescent="0.25">
      <c r="B474" s="231" t="s">
        <v>480</v>
      </c>
      <c r="C474" s="231" t="s">
        <v>494</v>
      </c>
      <c r="D474" s="231"/>
      <c r="E474" s="231">
        <v>11.32</v>
      </c>
      <c r="F474" s="231">
        <v>1</v>
      </c>
      <c r="G474" s="96">
        <v>1</v>
      </c>
    </row>
    <row r="475" spans="2:7" ht="17.45" customHeight="1" x14ac:dyDescent="0.25">
      <c r="B475" s="231" t="s">
        <v>478</v>
      </c>
      <c r="C475" s="231" t="s">
        <v>494</v>
      </c>
      <c r="D475" s="231">
        <v>4</v>
      </c>
      <c r="E475" s="231">
        <v>13.88</v>
      </c>
      <c r="F475" s="231"/>
      <c r="G475" s="96">
        <v>4</v>
      </c>
    </row>
    <row r="476" spans="2:7" ht="17.45" customHeight="1" x14ac:dyDescent="0.25">
      <c r="B476" s="231" t="s">
        <v>480</v>
      </c>
      <c r="C476" s="231" t="s">
        <v>494</v>
      </c>
      <c r="D476" s="231"/>
      <c r="E476" s="231">
        <v>45.28</v>
      </c>
      <c r="F476" s="231">
        <v>4</v>
      </c>
      <c r="G476" s="96">
        <v>4</v>
      </c>
    </row>
    <row r="477" spans="2:7" ht="17.45" customHeight="1" x14ac:dyDescent="0.25">
      <c r="B477" s="231" t="s">
        <v>477</v>
      </c>
      <c r="C477" s="231" t="s">
        <v>494</v>
      </c>
      <c r="D477" s="231"/>
      <c r="E477" s="231">
        <v>140.66</v>
      </c>
      <c r="F477" s="231">
        <v>13</v>
      </c>
      <c r="G477" s="96">
        <v>13</v>
      </c>
    </row>
    <row r="478" spans="2:7" ht="17.45" customHeight="1" x14ac:dyDescent="0.25">
      <c r="B478" s="231" t="s">
        <v>481</v>
      </c>
      <c r="C478" s="231" t="s">
        <v>494</v>
      </c>
      <c r="D478" s="231"/>
      <c r="E478" s="231">
        <v>426.03</v>
      </c>
      <c r="F478" s="231">
        <v>33</v>
      </c>
      <c r="G478" s="96">
        <v>33</v>
      </c>
    </row>
    <row r="479" spans="2:7" ht="17.45" customHeight="1" x14ac:dyDescent="0.25">
      <c r="B479" s="231" t="s">
        <v>478</v>
      </c>
      <c r="C479" s="231" t="s">
        <v>494</v>
      </c>
      <c r="D479" s="231">
        <v>6</v>
      </c>
      <c r="E479" s="231">
        <v>20.82</v>
      </c>
      <c r="F479" s="231"/>
      <c r="G479" s="96">
        <v>6</v>
      </c>
    </row>
    <row r="480" spans="2:7" ht="17.45" customHeight="1" x14ac:dyDescent="0.25">
      <c r="B480" s="231" t="s">
        <v>482</v>
      </c>
      <c r="C480" s="231" t="s">
        <v>494</v>
      </c>
      <c r="D480" s="231">
        <v>33</v>
      </c>
      <c r="E480" s="231">
        <v>123.09</v>
      </c>
      <c r="F480" s="231"/>
      <c r="G480" s="96">
        <v>33</v>
      </c>
    </row>
    <row r="481" spans="2:7" ht="18" x14ac:dyDescent="0.25">
      <c r="B481" s="231" t="s">
        <v>483</v>
      </c>
      <c r="C481" s="231" t="s">
        <v>494</v>
      </c>
      <c r="D481" s="231">
        <v>7</v>
      </c>
      <c r="E481" s="231">
        <v>24.92</v>
      </c>
      <c r="F481" s="231"/>
      <c r="G481" s="96">
        <v>7</v>
      </c>
    </row>
    <row r="482" spans="2:7" ht="17.45" customHeight="1" x14ac:dyDescent="0.25">
      <c r="B482" s="231" t="s">
        <v>477</v>
      </c>
      <c r="C482" s="231" t="s">
        <v>494</v>
      </c>
      <c r="D482" s="231"/>
      <c r="E482" s="231">
        <v>789.86</v>
      </c>
      <c r="F482" s="231">
        <v>73</v>
      </c>
      <c r="G482" s="96">
        <v>73</v>
      </c>
    </row>
    <row r="483" spans="2:7" ht="17.45" customHeight="1" x14ac:dyDescent="0.25">
      <c r="B483" s="231" t="s">
        <v>481</v>
      </c>
      <c r="C483" s="231" t="s">
        <v>494</v>
      </c>
      <c r="D483" s="231"/>
      <c r="E483" s="231">
        <v>2130.15</v>
      </c>
      <c r="F483" s="231">
        <v>165</v>
      </c>
      <c r="G483" s="96">
        <v>165</v>
      </c>
    </row>
    <row r="484" spans="2:7" ht="17.45" customHeight="1" x14ac:dyDescent="0.25">
      <c r="B484" s="231" t="s">
        <v>478</v>
      </c>
      <c r="C484" s="231" t="s">
        <v>494</v>
      </c>
      <c r="D484" s="231">
        <v>15</v>
      </c>
      <c r="E484" s="231">
        <v>52.05</v>
      </c>
      <c r="F484" s="231"/>
      <c r="G484" s="96">
        <v>15</v>
      </c>
    </row>
    <row r="485" spans="2:7" ht="17.45" customHeight="1" x14ac:dyDescent="0.25">
      <c r="B485" s="231" t="s">
        <v>482</v>
      </c>
      <c r="C485" s="231" t="s">
        <v>494</v>
      </c>
      <c r="D485" s="231">
        <v>78</v>
      </c>
      <c r="E485" s="231">
        <v>290.94</v>
      </c>
      <c r="F485" s="231"/>
      <c r="G485" s="96">
        <v>78</v>
      </c>
    </row>
    <row r="486" spans="2:7" ht="18" x14ac:dyDescent="0.25">
      <c r="B486" s="231" t="s">
        <v>484</v>
      </c>
      <c r="C486" s="231" t="s">
        <v>494</v>
      </c>
      <c r="D486" s="231">
        <v>126</v>
      </c>
      <c r="E486" s="231">
        <v>448.56</v>
      </c>
      <c r="F486" s="231"/>
      <c r="G486" s="96">
        <v>126</v>
      </c>
    </row>
    <row r="487" spans="2:7" ht="18" x14ac:dyDescent="0.25">
      <c r="B487" s="231" t="s">
        <v>483</v>
      </c>
      <c r="C487" s="231" t="s">
        <v>494</v>
      </c>
      <c r="D487" s="231">
        <v>19</v>
      </c>
      <c r="E487" s="231">
        <v>67.64</v>
      </c>
      <c r="F487" s="231"/>
      <c r="G487" s="96">
        <v>19</v>
      </c>
    </row>
    <row r="488" spans="2:7" ht="17.45" customHeight="1" x14ac:dyDescent="0.25">
      <c r="B488" s="231" t="s">
        <v>477</v>
      </c>
      <c r="C488" s="231" t="s">
        <v>494</v>
      </c>
      <c r="D488" s="231"/>
      <c r="E488" s="231">
        <v>432.8</v>
      </c>
      <c r="F488" s="231">
        <v>40</v>
      </c>
      <c r="G488" s="96">
        <v>40</v>
      </c>
    </row>
    <row r="489" spans="2:7" ht="17.45" customHeight="1" x14ac:dyDescent="0.25">
      <c r="B489" s="231" t="s">
        <v>481</v>
      </c>
      <c r="C489" s="231" t="s">
        <v>494</v>
      </c>
      <c r="D489" s="231"/>
      <c r="E489" s="231">
        <v>335.66</v>
      </c>
      <c r="F489" s="231">
        <v>26</v>
      </c>
      <c r="G489" s="96">
        <v>26</v>
      </c>
    </row>
    <row r="490" spans="2:7" ht="17.45" customHeight="1" x14ac:dyDescent="0.25">
      <c r="B490" s="231" t="s">
        <v>478</v>
      </c>
      <c r="C490" s="231" t="s">
        <v>494</v>
      </c>
      <c r="D490" s="231">
        <v>5</v>
      </c>
      <c r="E490" s="231">
        <v>17.350000000000001</v>
      </c>
      <c r="F490" s="231"/>
      <c r="G490" s="96">
        <v>5</v>
      </c>
    </row>
    <row r="491" spans="2:7" ht="17.45" customHeight="1" x14ac:dyDescent="0.25">
      <c r="B491" s="231" t="s">
        <v>482</v>
      </c>
      <c r="C491" s="231" t="s">
        <v>494</v>
      </c>
      <c r="D491" s="231">
        <v>30</v>
      </c>
      <c r="E491" s="231">
        <v>111.9</v>
      </c>
      <c r="F491" s="231"/>
      <c r="G491" s="96">
        <v>30</v>
      </c>
    </row>
    <row r="492" spans="2:7" ht="18" x14ac:dyDescent="0.25">
      <c r="B492" s="231" t="s">
        <v>484</v>
      </c>
      <c r="C492" s="231" t="s">
        <v>494</v>
      </c>
      <c r="D492" s="231">
        <v>26</v>
      </c>
      <c r="E492" s="231">
        <v>92.56</v>
      </c>
      <c r="F492" s="231"/>
      <c r="G492" s="96">
        <v>26</v>
      </c>
    </row>
    <row r="493" spans="2:7" ht="17.45" customHeight="1" x14ac:dyDescent="0.25">
      <c r="B493" s="231" t="s">
        <v>477</v>
      </c>
      <c r="C493" s="231" t="s">
        <v>494</v>
      </c>
      <c r="D493" s="231"/>
      <c r="E493" s="231">
        <v>313.77999999999997</v>
      </c>
      <c r="F493" s="231">
        <v>29</v>
      </c>
      <c r="G493" s="96">
        <v>29</v>
      </c>
    </row>
    <row r="494" spans="2:7" ht="17.45" customHeight="1" x14ac:dyDescent="0.25">
      <c r="B494" s="231" t="s">
        <v>481</v>
      </c>
      <c r="C494" s="231" t="s">
        <v>494</v>
      </c>
      <c r="D494" s="231"/>
      <c r="E494" s="231">
        <v>684.23</v>
      </c>
      <c r="F494" s="231">
        <v>53</v>
      </c>
      <c r="G494" s="96">
        <v>53</v>
      </c>
    </row>
    <row r="495" spans="2:7" ht="17.45" customHeight="1" x14ac:dyDescent="0.25">
      <c r="B495" s="231" t="s">
        <v>482</v>
      </c>
      <c r="C495" s="231" t="s">
        <v>494</v>
      </c>
      <c r="D495" s="231">
        <v>34</v>
      </c>
      <c r="E495" s="231">
        <v>126.82</v>
      </c>
      <c r="F495" s="231"/>
      <c r="G495" s="96">
        <v>34</v>
      </c>
    </row>
    <row r="496" spans="2:7" ht="18" x14ac:dyDescent="0.25">
      <c r="B496" s="231" t="s">
        <v>484</v>
      </c>
      <c r="C496" s="231" t="s">
        <v>494</v>
      </c>
      <c r="D496" s="231">
        <v>27</v>
      </c>
      <c r="E496" s="231">
        <v>96.12</v>
      </c>
      <c r="F496" s="231"/>
      <c r="G496" s="96">
        <v>27</v>
      </c>
    </row>
    <row r="497" spans="2:7" ht="18" x14ac:dyDescent="0.25">
      <c r="B497" s="231" t="s">
        <v>483</v>
      </c>
      <c r="C497" s="231" t="s">
        <v>494</v>
      </c>
      <c r="D497" s="231">
        <v>19</v>
      </c>
      <c r="E497" s="231">
        <v>67.64</v>
      </c>
      <c r="F497" s="231"/>
      <c r="G497" s="96">
        <v>19</v>
      </c>
    </row>
    <row r="498" spans="2:7" ht="18" x14ac:dyDescent="0.25">
      <c r="B498" s="231" t="s">
        <v>485</v>
      </c>
      <c r="C498" s="231" t="s">
        <v>494</v>
      </c>
      <c r="D498" s="231">
        <v>15</v>
      </c>
      <c r="E498" s="231">
        <v>53.4</v>
      </c>
      <c r="F498" s="231"/>
      <c r="G498" s="96">
        <v>15</v>
      </c>
    </row>
    <row r="499" spans="2:7" ht="18" x14ac:dyDescent="0.25">
      <c r="B499" s="231" t="s">
        <v>484</v>
      </c>
      <c r="C499" s="231" t="s">
        <v>494</v>
      </c>
      <c r="D499" s="231">
        <v>0</v>
      </c>
      <c r="E499" s="231">
        <v>0</v>
      </c>
      <c r="F499" s="231"/>
      <c r="G499" s="96">
        <v>0</v>
      </c>
    </row>
    <row r="500" spans="2:7" ht="17.45" customHeight="1" x14ac:dyDescent="0.25">
      <c r="B500" s="231" t="s">
        <v>480</v>
      </c>
      <c r="C500" s="231" t="s">
        <v>494</v>
      </c>
      <c r="D500" s="231"/>
      <c r="E500" s="231">
        <v>11.32</v>
      </c>
      <c r="F500" s="231">
        <v>1</v>
      </c>
      <c r="G500" s="96">
        <v>1</v>
      </c>
    </row>
    <row r="501" spans="2:7" ht="17.45" customHeight="1" x14ac:dyDescent="0.25">
      <c r="B501" s="231" t="s">
        <v>474</v>
      </c>
      <c r="C501" s="231" t="s">
        <v>494</v>
      </c>
      <c r="D501" s="231"/>
      <c r="E501" s="231">
        <v>8.24</v>
      </c>
      <c r="F501" s="231">
        <v>4</v>
      </c>
      <c r="G501" s="96">
        <v>4</v>
      </c>
    </row>
    <row r="502" spans="2:7" ht="17.45" customHeight="1" x14ac:dyDescent="0.25">
      <c r="B502" s="231" t="s">
        <v>480</v>
      </c>
      <c r="C502" s="231" t="s">
        <v>494</v>
      </c>
      <c r="D502" s="231"/>
      <c r="E502" s="231">
        <v>11.32</v>
      </c>
      <c r="F502" s="231">
        <v>1</v>
      </c>
      <c r="G502" s="96">
        <v>1</v>
      </c>
    </row>
    <row r="503" spans="2:7" ht="17.45" customHeight="1" x14ac:dyDescent="0.25">
      <c r="B503" s="231" t="s">
        <v>486</v>
      </c>
      <c r="C503" s="231" t="s">
        <v>494</v>
      </c>
      <c r="D503" s="231">
        <v>6</v>
      </c>
      <c r="E503" s="231">
        <v>22.38</v>
      </c>
      <c r="F503" s="231"/>
      <c r="G503" s="96">
        <v>6</v>
      </c>
    </row>
    <row r="504" spans="2:7" ht="18" x14ac:dyDescent="0.25">
      <c r="B504" s="231" t="s">
        <v>485</v>
      </c>
      <c r="C504" s="231" t="s">
        <v>494</v>
      </c>
      <c r="D504" s="231">
        <v>4</v>
      </c>
      <c r="E504" s="231">
        <v>14.24</v>
      </c>
      <c r="F504" s="231"/>
      <c r="G504" s="96">
        <v>4</v>
      </c>
    </row>
    <row r="505" spans="2:7" ht="18" x14ac:dyDescent="0.25">
      <c r="B505" s="231" t="s">
        <v>487</v>
      </c>
      <c r="C505" s="231" t="s">
        <v>494</v>
      </c>
      <c r="D505" s="231">
        <v>4</v>
      </c>
      <c r="E505" s="231">
        <v>14.24</v>
      </c>
      <c r="F505" s="231"/>
      <c r="G505" s="96">
        <v>4</v>
      </c>
    </row>
    <row r="506" spans="2:7" ht="18" x14ac:dyDescent="0.25">
      <c r="B506" s="231" t="s">
        <v>483</v>
      </c>
      <c r="C506" s="231" t="s">
        <v>494</v>
      </c>
      <c r="D506" s="231">
        <v>11</v>
      </c>
      <c r="E506" s="231">
        <v>39.159999999999997</v>
      </c>
      <c r="F506" s="231"/>
      <c r="G506" s="96">
        <v>11</v>
      </c>
    </row>
    <row r="507" spans="2:7" ht="17.45" customHeight="1" x14ac:dyDescent="0.25">
      <c r="B507" s="231" t="s">
        <v>488</v>
      </c>
      <c r="C507" s="231" t="s">
        <v>494</v>
      </c>
      <c r="D507" s="231"/>
      <c r="E507" s="231">
        <v>152.68</v>
      </c>
      <c r="F507" s="231"/>
      <c r="G507" s="96">
        <v>44</v>
      </c>
    </row>
    <row r="508" spans="2:7" ht="17.45" customHeight="1" x14ac:dyDescent="0.25">
      <c r="B508" s="231" t="s">
        <v>486</v>
      </c>
      <c r="C508" s="231" t="s">
        <v>494</v>
      </c>
      <c r="D508" s="231">
        <v>19</v>
      </c>
      <c r="E508" s="231">
        <v>70.87</v>
      </c>
      <c r="F508" s="231"/>
      <c r="G508" s="96">
        <v>19</v>
      </c>
    </row>
    <row r="509" spans="2:7" ht="18" x14ac:dyDescent="0.25">
      <c r="B509" s="231" t="s">
        <v>485</v>
      </c>
      <c r="C509" s="231" t="s">
        <v>494</v>
      </c>
      <c r="D509" s="231">
        <v>1</v>
      </c>
      <c r="E509" s="231">
        <v>3.56</v>
      </c>
      <c r="F509" s="231"/>
      <c r="G509" s="96">
        <v>1</v>
      </c>
    </row>
    <row r="510" spans="2:7" ht="18" x14ac:dyDescent="0.25">
      <c r="B510" s="231" t="s">
        <v>487</v>
      </c>
      <c r="C510" s="231" t="s">
        <v>494</v>
      </c>
      <c r="D510" s="231">
        <v>6</v>
      </c>
      <c r="E510" s="231">
        <v>21.36</v>
      </c>
      <c r="F510" s="231"/>
      <c r="G510" s="96">
        <v>6</v>
      </c>
    </row>
    <row r="511" spans="2:7" ht="17.45" customHeight="1" x14ac:dyDescent="0.25">
      <c r="B511" s="231" t="s">
        <v>478</v>
      </c>
      <c r="C511" s="231" t="s">
        <v>494</v>
      </c>
      <c r="D511" s="231">
        <v>10</v>
      </c>
      <c r="E511" s="231">
        <v>34.700000000000003</v>
      </c>
      <c r="F511" s="231"/>
      <c r="G511" s="96">
        <v>10</v>
      </c>
    </row>
    <row r="512" spans="2:7" ht="17.45" customHeight="1" x14ac:dyDescent="0.25">
      <c r="B512" s="231" t="s">
        <v>482</v>
      </c>
      <c r="C512" s="231" t="s">
        <v>494</v>
      </c>
      <c r="D512" s="231">
        <v>4</v>
      </c>
      <c r="E512" s="231">
        <v>14.92</v>
      </c>
      <c r="F512" s="231"/>
      <c r="G512" s="96">
        <v>4</v>
      </c>
    </row>
    <row r="513" spans="2:7" ht="18" x14ac:dyDescent="0.25">
      <c r="B513" s="231" t="s">
        <v>484</v>
      </c>
      <c r="C513" s="231" t="s">
        <v>494</v>
      </c>
      <c r="D513" s="231">
        <v>55</v>
      </c>
      <c r="E513" s="231">
        <v>195.8</v>
      </c>
      <c r="F513" s="231"/>
      <c r="G513" s="96">
        <v>55</v>
      </c>
    </row>
    <row r="514" spans="2:7" ht="18" x14ac:dyDescent="0.25">
      <c r="B514" s="231" t="s">
        <v>483</v>
      </c>
      <c r="C514" s="231" t="s">
        <v>493</v>
      </c>
      <c r="D514" s="231">
        <v>39</v>
      </c>
      <c r="E514" s="231">
        <v>138.84</v>
      </c>
      <c r="F514" s="231"/>
      <c r="G514" s="96">
        <v>39</v>
      </c>
    </row>
    <row r="515" spans="2:7" ht="17.45" customHeight="1" x14ac:dyDescent="0.25">
      <c r="B515" s="231" t="s">
        <v>488</v>
      </c>
      <c r="C515" s="231" t="s">
        <v>494</v>
      </c>
      <c r="D515" s="231"/>
      <c r="E515" s="231">
        <v>20.82</v>
      </c>
      <c r="F515" s="231"/>
      <c r="G515" s="96">
        <v>6</v>
      </c>
    </row>
    <row r="516" spans="2:7" ht="17.45" customHeight="1" x14ac:dyDescent="0.25">
      <c r="B516" s="231" t="s">
        <v>486</v>
      </c>
      <c r="C516" s="231" t="s">
        <v>494</v>
      </c>
      <c r="D516" s="231">
        <v>17</v>
      </c>
      <c r="E516" s="231">
        <v>63.41</v>
      </c>
      <c r="F516" s="231"/>
      <c r="G516" s="96">
        <v>17</v>
      </c>
    </row>
    <row r="517" spans="2:7" ht="18" x14ac:dyDescent="0.25">
      <c r="B517" s="231" t="s">
        <v>485</v>
      </c>
      <c r="C517" s="231" t="s">
        <v>494</v>
      </c>
      <c r="D517" s="231">
        <v>43</v>
      </c>
      <c r="E517" s="231">
        <v>153.08000000000001</v>
      </c>
      <c r="F517" s="231"/>
      <c r="G517" s="96">
        <v>43</v>
      </c>
    </row>
    <row r="518" spans="2:7" ht="18" x14ac:dyDescent="0.25">
      <c r="B518" s="231" t="s">
        <v>487</v>
      </c>
      <c r="C518" s="231" t="s">
        <v>494</v>
      </c>
      <c r="D518" s="231">
        <v>11</v>
      </c>
      <c r="E518" s="231">
        <v>39.159999999999997</v>
      </c>
      <c r="F518" s="231"/>
      <c r="G518" s="96">
        <v>11</v>
      </c>
    </row>
    <row r="519" spans="2:7" ht="17.45" customHeight="1" x14ac:dyDescent="0.25">
      <c r="B519" s="231" t="s">
        <v>482</v>
      </c>
      <c r="C519" s="231" t="s">
        <v>494</v>
      </c>
      <c r="D519" s="231">
        <v>6</v>
      </c>
      <c r="E519" s="231">
        <v>22.38</v>
      </c>
      <c r="F519" s="231"/>
      <c r="G519" s="96">
        <v>6</v>
      </c>
    </row>
    <row r="520" spans="2:7" ht="17.45" customHeight="1" x14ac:dyDescent="0.25">
      <c r="B520" s="231" t="s">
        <v>486</v>
      </c>
      <c r="C520" s="231" t="s">
        <v>494</v>
      </c>
      <c r="D520" s="231">
        <v>34</v>
      </c>
      <c r="E520" s="231">
        <v>126.82</v>
      </c>
      <c r="F520" s="231"/>
      <c r="G520" s="96">
        <v>34</v>
      </c>
    </row>
    <row r="521" spans="2:7" ht="18" x14ac:dyDescent="0.25">
      <c r="B521" s="231" t="s">
        <v>485</v>
      </c>
      <c r="C521" s="231" t="s">
        <v>494</v>
      </c>
      <c r="D521" s="231">
        <v>2</v>
      </c>
      <c r="E521" s="231">
        <v>7.12</v>
      </c>
      <c r="F521" s="231"/>
      <c r="G521" s="96">
        <v>2</v>
      </c>
    </row>
    <row r="522" spans="2:7" ht="18" x14ac:dyDescent="0.25">
      <c r="B522" s="231" t="s">
        <v>487</v>
      </c>
      <c r="C522" s="231" t="s">
        <v>494</v>
      </c>
      <c r="D522" s="231">
        <v>9</v>
      </c>
      <c r="E522" s="231">
        <v>32.04</v>
      </c>
      <c r="F522" s="231"/>
      <c r="G522" s="96">
        <v>9</v>
      </c>
    </row>
    <row r="523" spans="2:7" ht="17.45" customHeight="1" x14ac:dyDescent="0.25">
      <c r="B523" s="231" t="s">
        <v>488</v>
      </c>
      <c r="C523" s="231" t="s">
        <v>494</v>
      </c>
      <c r="D523" s="231"/>
      <c r="E523" s="231">
        <v>3.47</v>
      </c>
      <c r="F523" s="231"/>
      <c r="G523" s="96">
        <v>1</v>
      </c>
    </row>
    <row r="524" spans="2:7" ht="17.45" customHeight="1" x14ac:dyDescent="0.25">
      <c r="B524" s="231" t="s">
        <v>474</v>
      </c>
      <c r="C524" s="231" t="s">
        <v>494</v>
      </c>
      <c r="D524" s="231"/>
      <c r="E524" s="231">
        <v>2.06</v>
      </c>
      <c r="F524" s="231">
        <v>1</v>
      </c>
      <c r="G524" s="96">
        <v>1</v>
      </c>
    </row>
    <row r="525" spans="2:7" ht="17.45" customHeight="1" x14ac:dyDescent="0.25">
      <c r="B525" s="231" t="s">
        <v>481</v>
      </c>
      <c r="C525" s="231" t="s">
        <v>494</v>
      </c>
      <c r="D525" s="231"/>
      <c r="E525" s="231">
        <v>38.729999999999997</v>
      </c>
      <c r="F525" s="231">
        <v>3</v>
      </c>
      <c r="G525" s="96">
        <v>3</v>
      </c>
    </row>
    <row r="526" spans="2:7" ht="17.45" customHeight="1" x14ac:dyDescent="0.25">
      <c r="B526" s="231" t="s">
        <v>482</v>
      </c>
      <c r="C526" s="231" t="s">
        <v>494</v>
      </c>
      <c r="D526" s="231">
        <v>2</v>
      </c>
      <c r="E526" s="231">
        <v>7.46</v>
      </c>
      <c r="F526" s="231"/>
      <c r="G526" s="96">
        <v>2</v>
      </c>
    </row>
    <row r="527" spans="2:7" ht="18" x14ac:dyDescent="0.25">
      <c r="B527" s="231" t="s">
        <v>484</v>
      </c>
      <c r="C527" s="231" t="s">
        <v>494</v>
      </c>
      <c r="D527" s="231">
        <v>1</v>
      </c>
      <c r="E527" s="231">
        <v>3.56</v>
      </c>
      <c r="F527" s="231"/>
      <c r="G527" s="96">
        <v>1</v>
      </c>
    </row>
    <row r="528" spans="2:7" ht="18" x14ac:dyDescent="0.25">
      <c r="B528" s="231" t="s">
        <v>483</v>
      </c>
      <c r="C528" s="231" t="s">
        <v>494</v>
      </c>
      <c r="D528" s="231">
        <v>78</v>
      </c>
      <c r="E528" s="231">
        <v>277.68</v>
      </c>
      <c r="F528" s="231"/>
      <c r="G528" s="96">
        <v>78</v>
      </c>
    </row>
    <row r="529" spans="2:7" ht="17.45" customHeight="1" x14ac:dyDescent="0.25">
      <c r="B529" s="231" t="s">
        <v>486</v>
      </c>
      <c r="C529" s="231" t="s">
        <v>493</v>
      </c>
      <c r="D529" s="231">
        <v>4</v>
      </c>
      <c r="E529" s="231">
        <v>14.92</v>
      </c>
      <c r="F529" s="231"/>
      <c r="G529" s="96">
        <v>4</v>
      </c>
    </row>
    <row r="530" spans="2:7" ht="17.45" customHeight="1" x14ac:dyDescent="0.25">
      <c r="B530" s="231" t="s">
        <v>486</v>
      </c>
      <c r="C530" s="231" t="s">
        <v>494</v>
      </c>
      <c r="D530" s="231">
        <v>5</v>
      </c>
      <c r="E530" s="231">
        <v>18.649999999999999</v>
      </c>
      <c r="F530" s="231"/>
      <c r="G530" s="96">
        <v>5</v>
      </c>
    </row>
    <row r="531" spans="2:7" ht="18" x14ac:dyDescent="0.25">
      <c r="B531" s="231" t="s">
        <v>485</v>
      </c>
      <c r="C531" s="231" t="s">
        <v>494</v>
      </c>
      <c r="D531" s="231">
        <v>28</v>
      </c>
      <c r="E531" s="231">
        <v>99.68</v>
      </c>
      <c r="F531" s="231"/>
      <c r="G531" s="96">
        <v>28</v>
      </c>
    </row>
    <row r="532" spans="2:7" ht="18" x14ac:dyDescent="0.25">
      <c r="B532" s="231" t="s">
        <v>487</v>
      </c>
      <c r="C532" s="231" t="s">
        <v>494</v>
      </c>
      <c r="D532" s="231">
        <v>36</v>
      </c>
      <c r="E532" s="231">
        <v>128.16</v>
      </c>
      <c r="F532" s="231"/>
      <c r="G532" s="96">
        <v>36</v>
      </c>
    </row>
    <row r="533" spans="2:7" ht="17.45" customHeight="1" x14ac:dyDescent="0.25">
      <c r="B533" s="231" t="s">
        <v>480</v>
      </c>
      <c r="C533" s="231" t="s">
        <v>494</v>
      </c>
      <c r="D533" s="231"/>
      <c r="E533" s="231">
        <v>384.88</v>
      </c>
      <c r="F533" s="231">
        <v>34</v>
      </c>
      <c r="G533" s="96">
        <v>34</v>
      </c>
    </row>
    <row r="534" spans="2:7" ht="17.45" customHeight="1" x14ac:dyDescent="0.25">
      <c r="B534" s="231" t="s">
        <v>474</v>
      </c>
      <c r="C534" s="231" t="s">
        <v>493</v>
      </c>
      <c r="D534" s="231"/>
      <c r="E534" s="231">
        <v>24.72</v>
      </c>
      <c r="F534" s="231">
        <v>12</v>
      </c>
      <c r="G534" s="96">
        <v>12</v>
      </c>
    </row>
    <row r="535" spans="2:7" ht="17.45" customHeight="1" x14ac:dyDescent="0.25">
      <c r="B535" s="231" t="s">
        <v>474</v>
      </c>
      <c r="C535" s="231" t="s">
        <v>494</v>
      </c>
      <c r="D535" s="231"/>
      <c r="E535" s="231">
        <v>890.76</v>
      </c>
      <c r="F535" s="231">
        <v>434</v>
      </c>
      <c r="G535" s="96">
        <v>432</v>
      </c>
    </row>
    <row r="536" spans="2:7" ht="17.45" customHeight="1" x14ac:dyDescent="0.25">
      <c r="B536" s="231" t="s">
        <v>480</v>
      </c>
      <c r="C536" s="231" t="s">
        <v>494</v>
      </c>
      <c r="D536" s="231"/>
      <c r="E536" s="231">
        <v>192.44</v>
      </c>
      <c r="F536" s="231">
        <v>17</v>
      </c>
      <c r="G536" s="96">
        <v>17</v>
      </c>
    </row>
    <row r="537" spans="2:7" ht="17.45" customHeight="1" x14ac:dyDescent="0.25">
      <c r="B537" s="231" t="s">
        <v>474</v>
      </c>
      <c r="C537" s="231" t="s">
        <v>493</v>
      </c>
      <c r="D537" s="231"/>
      <c r="E537" s="231">
        <v>20.6</v>
      </c>
      <c r="F537" s="231">
        <v>11</v>
      </c>
      <c r="G537" s="96">
        <v>10</v>
      </c>
    </row>
    <row r="538" spans="2:7" ht="17.45" customHeight="1" x14ac:dyDescent="0.25">
      <c r="B538" s="231" t="s">
        <v>474</v>
      </c>
      <c r="C538" s="231" t="s">
        <v>494</v>
      </c>
      <c r="D538" s="231"/>
      <c r="E538" s="231">
        <v>815.76</v>
      </c>
      <c r="F538" s="231">
        <v>396</v>
      </c>
      <c r="G538" s="96">
        <v>396</v>
      </c>
    </row>
    <row r="539" spans="2:7" ht="17.45" customHeight="1" x14ac:dyDescent="0.25">
      <c r="B539" s="231" t="s">
        <v>480</v>
      </c>
      <c r="C539" s="231" t="s">
        <v>494</v>
      </c>
      <c r="D539" s="231"/>
      <c r="E539" s="231">
        <v>316.95999999999998</v>
      </c>
      <c r="F539" s="231">
        <v>28</v>
      </c>
      <c r="G539" s="96">
        <v>28</v>
      </c>
    </row>
    <row r="540" spans="2:7" ht="17.45" customHeight="1" x14ac:dyDescent="0.25">
      <c r="B540" s="231" t="s">
        <v>474</v>
      </c>
      <c r="C540" s="231" t="s">
        <v>493</v>
      </c>
      <c r="D540" s="231"/>
      <c r="E540" s="231">
        <v>65.92</v>
      </c>
      <c r="F540" s="231">
        <v>32</v>
      </c>
      <c r="G540" s="96">
        <v>32</v>
      </c>
    </row>
    <row r="541" spans="2:7" ht="17.45" customHeight="1" x14ac:dyDescent="0.25">
      <c r="B541" s="231" t="s">
        <v>474</v>
      </c>
      <c r="C541" s="231" t="s">
        <v>494</v>
      </c>
      <c r="D541" s="231"/>
      <c r="E541" s="231">
        <v>1963.91</v>
      </c>
      <c r="F541" s="231">
        <v>962</v>
      </c>
      <c r="G541" s="96">
        <v>953</v>
      </c>
    </row>
    <row r="542" spans="2:7" ht="17.45" customHeight="1" x14ac:dyDescent="0.25">
      <c r="B542" s="231" t="s">
        <v>480</v>
      </c>
      <c r="C542" s="231" t="s">
        <v>494</v>
      </c>
      <c r="D542" s="231"/>
      <c r="E542" s="231">
        <v>882.96</v>
      </c>
      <c r="F542" s="231">
        <v>78</v>
      </c>
      <c r="G542" s="96">
        <v>78</v>
      </c>
    </row>
    <row r="543" spans="2:7" ht="17.45" customHeight="1" x14ac:dyDescent="0.25">
      <c r="B543" s="231" t="s">
        <v>474</v>
      </c>
      <c r="C543" s="231" t="s">
        <v>494</v>
      </c>
      <c r="D543" s="231"/>
      <c r="E543" s="231">
        <v>113.3</v>
      </c>
      <c r="F543" s="231">
        <v>55</v>
      </c>
      <c r="G543" s="96">
        <v>55</v>
      </c>
    </row>
    <row r="544" spans="2:7" ht="17.45" customHeight="1" x14ac:dyDescent="0.25">
      <c r="B544" s="231" t="s">
        <v>480</v>
      </c>
      <c r="C544" s="231" t="s">
        <v>494</v>
      </c>
      <c r="D544" s="231"/>
      <c r="E544" s="231">
        <v>90.56</v>
      </c>
      <c r="F544" s="231">
        <v>8</v>
      </c>
      <c r="G544" s="96">
        <v>8</v>
      </c>
    </row>
    <row r="545" spans="2:7" ht="17.45" customHeight="1" x14ac:dyDescent="0.25">
      <c r="B545" s="231" t="s">
        <v>474</v>
      </c>
      <c r="C545" s="231" t="s">
        <v>492</v>
      </c>
      <c r="D545" s="231"/>
      <c r="E545" s="231">
        <v>-0.14000000000000001</v>
      </c>
      <c r="F545" s="231">
        <v>-1</v>
      </c>
      <c r="G545" s="96">
        <v>0</v>
      </c>
    </row>
    <row r="546" spans="2:7" ht="17.45" customHeight="1" x14ac:dyDescent="0.25">
      <c r="B546" s="231" t="s">
        <v>474</v>
      </c>
      <c r="C546" s="231" t="s">
        <v>493</v>
      </c>
      <c r="D546" s="231"/>
      <c r="E546" s="231">
        <v>189.03</v>
      </c>
      <c r="F546" s="231">
        <v>104</v>
      </c>
      <c r="G546" s="96">
        <v>92</v>
      </c>
    </row>
    <row r="547" spans="2:7" ht="17.45" customHeight="1" x14ac:dyDescent="0.25">
      <c r="B547" s="231" t="s">
        <v>474</v>
      </c>
      <c r="C547" s="231" t="s">
        <v>494</v>
      </c>
      <c r="D547" s="231"/>
      <c r="E547" s="231">
        <v>5458.59</v>
      </c>
      <c r="F547" s="231">
        <v>2662</v>
      </c>
      <c r="G547" s="96">
        <v>2650</v>
      </c>
    </row>
    <row r="548" spans="2:7" ht="17.45" customHeight="1" x14ac:dyDescent="0.25">
      <c r="B548" s="231" t="s">
        <v>480</v>
      </c>
      <c r="C548" s="231" t="s">
        <v>493</v>
      </c>
      <c r="D548" s="231"/>
      <c r="E548" s="231">
        <v>67.92</v>
      </c>
      <c r="F548" s="231">
        <v>6</v>
      </c>
      <c r="G548" s="96">
        <v>6</v>
      </c>
    </row>
    <row r="549" spans="2:7" ht="17.45" customHeight="1" x14ac:dyDescent="0.25">
      <c r="B549" s="231" t="s">
        <v>480</v>
      </c>
      <c r="C549" s="231" t="s">
        <v>494</v>
      </c>
      <c r="D549" s="231"/>
      <c r="E549" s="231">
        <v>1981</v>
      </c>
      <c r="F549" s="231">
        <v>175</v>
      </c>
      <c r="G549" s="96">
        <v>175</v>
      </c>
    </row>
    <row r="550" spans="2:7" ht="17.45" customHeight="1" x14ac:dyDescent="0.25">
      <c r="B550" s="231" t="s">
        <v>474</v>
      </c>
      <c r="C550" s="231" t="s">
        <v>493</v>
      </c>
      <c r="D550" s="231"/>
      <c r="E550" s="231">
        <v>16.96</v>
      </c>
      <c r="F550" s="231">
        <v>9</v>
      </c>
      <c r="G550" s="96">
        <v>8</v>
      </c>
    </row>
    <row r="551" spans="2:7" ht="17.45" customHeight="1" x14ac:dyDescent="0.25">
      <c r="B551" s="231" t="s">
        <v>474</v>
      </c>
      <c r="C551" s="231" t="s">
        <v>494</v>
      </c>
      <c r="D551" s="231"/>
      <c r="E551" s="231">
        <v>1220.6099999999999</v>
      </c>
      <c r="F551" s="231">
        <v>599</v>
      </c>
      <c r="G551" s="96">
        <v>593</v>
      </c>
    </row>
    <row r="552" spans="2:7" ht="17.45" customHeight="1" x14ac:dyDescent="0.25">
      <c r="B552" s="231" t="s">
        <v>480</v>
      </c>
      <c r="C552" s="231" t="s">
        <v>494</v>
      </c>
      <c r="D552" s="231"/>
      <c r="E552" s="231">
        <v>441.48</v>
      </c>
      <c r="F552" s="231">
        <v>39</v>
      </c>
      <c r="G552" s="96">
        <v>39</v>
      </c>
    </row>
    <row r="553" spans="2:7" ht="17.45" customHeight="1" x14ac:dyDescent="0.25">
      <c r="B553" s="231" t="s">
        <v>474</v>
      </c>
      <c r="C553" s="231" t="s">
        <v>494</v>
      </c>
      <c r="D553" s="231"/>
      <c r="E553" s="231">
        <v>4.12</v>
      </c>
      <c r="F553" s="231">
        <v>2</v>
      </c>
      <c r="G553" s="96">
        <v>2</v>
      </c>
    </row>
    <row r="554" spans="2:7" ht="17.45" customHeight="1" x14ac:dyDescent="0.25">
      <c r="B554" s="231" t="s">
        <v>474</v>
      </c>
      <c r="C554" s="231" t="s">
        <v>494</v>
      </c>
      <c r="D554" s="231"/>
      <c r="E554" s="231">
        <v>43.26</v>
      </c>
      <c r="F554" s="231">
        <v>21</v>
      </c>
      <c r="G554" s="96">
        <v>21</v>
      </c>
    </row>
    <row r="555" spans="2:7" ht="17.45" customHeight="1" x14ac:dyDescent="0.25">
      <c r="B555" s="231" t="s">
        <v>480</v>
      </c>
      <c r="C555" s="231" t="s">
        <v>494</v>
      </c>
      <c r="D555" s="231"/>
      <c r="E555" s="231">
        <v>79.239999999999995</v>
      </c>
      <c r="F555" s="231">
        <v>7</v>
      </c>
      <c r="G555" s="96">
        <v>7</v>
      </c>
    </row>
    <row r="556" spans="2:7" ht="17.45" customHeight="1" x14ac:dyDescent="0.25">
      <c r="B556" s="231" t="s">
        <v>474</v>
      </c>
      <c r="C556" s="231" t="s">
        <v>494</v>
      </c>
      <c r="D556" s="231"/>
      <c r="E556" s="231">
        <v>4.12</v>
      </c>
      <c r="F556" s="231">
        <v>2</v>
      </c>
      <c r="G556" s="96">
        <v>2</v>
      </c>
    </row>
    <row r="557" spans="2:7" ht="17.45" customHeight="1" x14ac:dyDescent="0.25">
      <c r="B557" s="231" t="s">
        <v>480</v>
      </c>
      <c r="C557" s="231" t="s">
        <v>494</v>
      </c>
      <c r="D557" s="231"/>
      <c r="E557" s="231">
        <v>22.64</v>
      </c>
      <c r="F557" s="231">
        <v>2</v>
      </c>
      <c r="G557" s="96">
        <v>2</v>
      </c>
    </row>
    <row r="558" spans="2:7" ht="17.45" customHeight="1" x14ac:dyDescent="0.25">
      <c r="B558" s="231" t="s">
        <v>474</v>
      </c>
      <c r="C558" s="231" t="s">
        <v>493</v>
      </c>
      <c r="D558" s="231"/>
      <c r="E558" s="231">
        <v>14.42</v>
      </c>
      <c r="F558" s="231">
        <v>7</v>
      </c>
      <c r="G558" s="96">
        <v>7</v>
      </c>
    </row>
    <row r="559" spans="2:7" ht="17.45" customHeight="1" x14ac:dyDescent="0.25">
      <c r="B559" s="231" t="s">
        <v>474</v>
      </c>
      <c r="C559" s="231" t="s">
        <v>494</v>
      </c>
      <c r="D559" s="231"/>
      <c r="E559" s="231">
        <v>26.78</v>
      </c>
      <c r="F559" s="231">
        <v>13</v>
      </c>
      <c r="G559" s="96">
        <v>13</v>
      </c>
    </row>
    <row r="560" spans="2:7" ht="17.45" customHeight="1" x14ac:dyDescent="0.25">
      <c r="B560" s="231" t="s">
        <v>480</v>
      </c>
      <c r="C560" s="231" t="s">
        <v>494</v>
      </c>
      <c r="D560" s="231"/>
      <c r="E560" s="231">
        <v>113.2</v>
      </c>
      <c r="F560" s="231">
        <v>10</v>
      </c>
      <c r="G560" s="96">
        <v>10</v>
      </c>
    </row>
    <row r="561" spans="2:7" ht="17.45" customHeight="1" x14ac:dyDescent="0.25">
      <c r="B561" s="231" t="s">
        <v>474</v>
      </c>
      <c r="C561" s="231" t="s">
        <v>494</v>
      </c>
      <c r="D561" s="231"/>
      <c r="E561" s="231">
        <v>0</v>
      </c>
      <c r="F561" s="231">
        <v>0</v>
      </c>
      <c r="G561" s="96">
        <v>0</v>
      </c>
    </row>
    <row r="562" spans="2:7" ht="17.45" customHeight="1" x14ac:dyDescent="0.25">
      <c r="B562" s="231" t="s">
        <v>480</v>
      </c>
      <c r="C562" s="231" t="s">
        <v>494</v>
      </c>
      <c r="D562" s="231"/>
      <c r="E562" s="231">
        <v>33.96</v>
      </c>
      <c r="F562" s="231">
        <v>3</v>
      </c>
      <c r="G562" s="96">
        <v>3</v>
      </c>
    </row>
    <row r="563" spans="2:7" ht="17.45" customHeight="1" x14ac:dyDescent="0.25">
      <c r="B563" s="231" t="s">
        <v>474</v>
      </c>
      <c r="C563" s="231" t="s">
        <v>494</v>
      </c>
      <c r="D563" s="231"/>
      <c r="E563" s="231">
        <v>0</v>
      </c>
      <c r="F563" s="231">
        <v>0</v>
      </c>
      <c r="G563" s="96">
        <v>0</v>
      </c>
    </row>
    <row r="564" spans="2:7" ht="17.45" customHeight="1" x14ac:dyDescent="0.25">
      <c r="B564" s="231" t="s">
        <v>474</v>
      </c>
      <c r="C564" s="231" t="s">
        <v>494</v>
      </c>
      <c r="D564" s="231"/>
      <c r="E564" s="231">
        <v>0</v>
      </c>
      <c r="F564" s="231">
        <v>0</v>
      </c>
      <c r="G564" s="96">
        <v>0</v>
      </c>
    </row>
    <row r="565" spans="2:7" ht="17.45" customHeight="1" x14ac:dyDescent="0.25">
      <c r="B565" s="231" t="s">
        <v>474</v>
      </c>
      <c r="C565" s="231" t="s">
        <v>495</v>
      </c>
      <c r="D565" s="231"/>
      <c r="E565" s="231">
        <v>33.44</v>
      </c>
      <c r="F565" s="231">
        <v>17</v>
      </c>
      <c r="G565" s="96">
        <v>16</v>
      </c>
    </row>
    <row r="566" spans="2:7" ht="17.45" customHeight="1" x14ac:dyDescent="0.25">
      <c r="B566" s="231" t="s">
        <v>474</v>
      </c>
      <c r="C566" s="231" t="s">
        <v>492</v>
      </c>
      <c r="D566" s="231"/>
      <c r="E566" s="231">
        <v>-0.9</v>
      </c>
      <c r="F566" s="231">
        <v>0</v>
      </c>
      <c r="G566" s="96">
        <v>0</v>
      </c>
    </row>
    <row r="567" spans="2:7" ht="17.45" customHeight="1" x14ac:dyDescent="0.25">
      <c r="B567" s="231" t="s">
        <v>474</v>
      </c>
      <c r="C567" s="231" t="s">
        <v>493</v>
      </c>
      <c r="D567" s="231"/>
      <c r="E567" s="231">
        <v>-2.06</v>
      </c>
      <c r="F567" s="231">
        <v>-1</v>
      </c>
      <c r="G567" s="96">
        <v>-1</v>
      </c>
    </row>
    <row r="568" spans="2:7" ht="17.45" customHeight="1" x14ac:dyDescent="0.25">
      <c r="B568" s="231" t="s">
        <v>474</v>
      </c>
      <c r="C568" s="231" t="s">
        <v>494</v>
      </c>
      <c r="D568" s="231"/>
      <c r="E568" s="231">
        <v>6.18</v>
      </c>
      <c r="F568" s="231">
        <v>3</v>
      </c>
      <c r="G568" s="96">
        <v>3</v>
      </c>
    </row>
    <row r="569" spans="2:7" ht="17.45" customHeight="1" x14ac:dyDescent="0.25">
      <c r="B569" s="231" t="s">
        <v>474</v>
      </c>
      <c r="C569" s="231" t="s">
        <v>495</v>
      </c>
      <c r="D569" s="231"/>
      <c r="E569" s="231">
        <v>448.21</v>
      </c>
      <c r="F569" s="231">
        <v>229</v>
      </c>
      <c r="G569" s="96">
        <v>218</v>
      </c>
    </row>
    <row r="570" spans="2:7" ht="17.45" customHeight="1" x14ac:dyDescent="0.25">
      <c r="B570" s="231" t="s">
        <v>477</v>
      </c>
      <c r="C570" s="231" t="s">
        <v>495</v>
      </c>
      <c r="D570" s="231"/>
      <c r="E570" s="231">
        <v>0</v>
      </c>
      <c r="F570" s="231">
        <v>0</v>
      </c>
      <c r="G570" s="96">
        <v>0</v>
      </c>
    </row>
    <row r="571" spans="2:7" ht="17.45" customHeight="1" x14ac:dyDescent="0.25">
      <c r="B571" s="231" t="s">
        <v>478</v>
      </c>
      <c r="C571" s="231" t="s">
        <v>495</v>
      </c>
      <c r="D571" s="231">
        <v>0</v>
      </c>
      <c r="E571" s="231">
        <v>0</v>
      </c>
      <c r="F571" s="231"/>
      <c r="G571" s="96">
        <v>0</v>
      </c>
    </row>
    <row r="572" spans="2:7" ht="17.45" customHeight="1" x14ac:dyDescent="0.25">
      <c r="B572" s="231" t="s">
        <v>474</v>
      </c>
      <c r="C572" s="231" t="s">
        <v>494</v>
      </c>
      <c r="D572" s="231"/>
      <c r="E572" s="231">
        <v>24.99</v>
      </c>
      <c r="F572" s="231">
        <v>13</v>
      </c>
      <c r="G572" s="96">
        <v>12</v>
      </c>
    </row>
    <row r="573" spans="2:7" ht="17.45" customHeight="1" x14ac:dyDescent="0.25">
      <c r="B573" s="231" t="s">
        <v>474</v>
      </c>
      <c r="C573" s="231" t="s">
        <v>495</v>
      </c>
      <c r="D573" s="231"/>
      <c r="E573" s="231">
        <v>659.82</v>
      </c>
      <c r="F573" s="231">
        <v>322</v>
      </c>
      <c r="G573" s="96">
        <v>320</v>
      </c>
    </row>
    <row r="574" spans="2:7" ht="17.45" customHeight="1" x14ac:dyDescent="0.25">
      <c r="B574" s="231" t="s">
        <v>480</v>
      </c>
      <c r="C574" s="231" t="s">
        <v>495</v>
      </c>
      <c r="D574" s="231"/>
      <c r="E574" s="231">
        <v>22.64</v>
      </c>
      <c r="F574" s="231">
        <v>2</v>
      </c>
      <c r="G574" s="96">
        <v>2</v>
      </c>
    </row>
    <row r="575" spans="2:7" ht="17.45" customHeight="1" x14ac:dyDescent="0.25">
      <c r="B575" s="231" t="s">
        <v>474</v>
      </c>
      <c r="C575" s="231" t="s">
        <v>494</v>
      </c>
      <c r="D575" s="231"/>
      <c r="E575" s="231">
        <v>8.51</v>
      </c>
      <c r="F575" s="231">
        <v>6</v>
      </c>
      <c r="G575" s="96">
        <v>4</v>
      </c>
    </row>
    <row r="576" spans="2:7" ht="17.45" customHeight="1" x14ac:dyDescent="0.25">
      <c r="B576" s="231" t="s">
        <v>474</v>
      </c>
      <c r="C576" s="231" t="s">
        <v>495</v>
      </c>
      <c r="D576" s="231"/>
      <c r="E576" s="231">
        <v>228.66</v>
      </c>
      <c r="F576" s="231">
        <v>111</v>
      </c>
      <c r="G576" s="96">
        <v>111</v>
      </c>
    </row>
    <row r="577" spans="2:7" ht="17.45" customHeight="1" x14ac:dyDescent="0.25">
      <c r="B577" s="231" t="s">
        <v>480</v>
      </c>
      <c r="C577" s="231" t="s">
        <v>494</v>
      </c>
      <c r="D577" s="231"/>
      <c r="E577" s="231">
        <v>11.32</v>
      </c>
      <c r="F577" s="231">
        <v>1</v>
      </c>
      <c r="G577" s="96">
        <v>1</v>
      </c>
    </row>
    <row r="578" spans="2:7" ht="17.45" customHeight="1" x14ac:dyDescent="0.25">
      <c r="B578" s="231" t="s">
        <v>480</v>
      </c>
      <c r="C578" s="231" t="s">
        <v>495</v>
      </c>
      <c r="D578" s="231"/>
      <c r="E578" s="231">
        <v>237.72</v>
      </c>
      <c r="F578" s="231">
        <v>21</v>
      </c>
      <c r="G578" s="96">
        <v>21</v>
      </c>
    </row>
    <row r="579" spans="2:7" ht="17.45" customHeight="1" x14ac:dyDescent="0.25">
      <c r="B579" s="231" t="s">
        <v>474</v>
      </c>
      <c r="C579" s="231" t="s">
        <v>494</v>
      </c>
      <c r="D579" s="231"/>
      <c r="E579" s="231">
        <v>2.06</v>
      </c>
      <c r="F579" s="231">
        <v>1</v>
      </c>
      <c r="G579" s="96">
        <v>1</v>
      </c>
    </row>
    <row r="580" spans="2:7" ht="17.45" customHeight="1" x14ac:dyDescent="0.25">
      <c r="B580" s="231" t="s">
        <v>474</v>
      </c>
      <c r="C580" s="231" t="s">
        <v>495</v>
      </c>
      <c r="D580" s="231"/>
      <c r="E580" s="231">
        <v>40.869999999999997</v>
      </c>
      <c r="F580" s="231">
        <v>23</v>
      </c>
      <c r="G580" s="96">
        <v>20</v>
      </c>
    </row>
    <row r="581" spans="2:7" ht="17.45" customHeight="1" x14ac:dyDescent="0.25">
      <c r="B581" s="231" t="s">
        <v>474</v>
      </c>
      <c r="C581" s="231" t="s">
        <v>494</v>
      </c>
      <c r="D581" s="231"/>
      <c r="E581" s="231">
        <v>6.18</v>
      </c>
      <c r="F581" s="231">
        <v>3</v>
      </c>
      <c r="G581" s="96">
        <v>3</v>
      </c>
    </row>
    <row r="582" spans="2:7" ht="17.45" customHeight="1" x14ac:dyDescent="0.25">
      <c r="B582" s="231" t="s">
        <v>474</v>
      </c>
      <c r="C582" s="231" t="s">
        <v>495</v>
      </c>
      <c r="D582" s="231"/>
      <c r="E582" s="231">
        <v>185.43</v>
      </c>
      <c r="F582" s="231">
        <v>96</v>
      </c>
      <c r="G582" s="96">
        <v>90</v>
      </c>
    </row>
    <row r="583" spans="2:7" ht="17.45" customHeight="1" x14ac:dyDescent="0.25">
      <c r="B583" s="231" t="s">
        <v>474</v>
      </c>
      <c r="C583" s="231" t="s">
        <v>494</v>
      </c>
      <c r="D583" s="231"/>
      <c r="E583" s="231">
        <v>44.45</v>
      </c>
      <c r="F583" s="231">
        <v>23</v>
      </c>
      <c r="G583" s="96">
        <v>22</v>
      </c>
    </row>
    <row r="584" spans="2:7" ht="17.45" customHeight="1" x14ac:dyDescent="0.25">
      <c r="B584" s="231" t="s">
        <v>474</v>
      </c>
      <c r="C584" s="231" t="s">
        <v>495</v>
      </c>
      <c r="D584" s="231"/>
      <c r="E584" s="231">
        <v>1379.56</v>
      </c>
      <c r="F584" s="231">
        <v>681</v>
      </c>
      <c r="G584" s="96">
        <v>670</v>
      </c>
    </row>
    <row r="585" spans="2:7" ht="17.45" customHeight="1" x14ac:dyDescent="0.25">
      <c r="B585" s="231" t="s">
        <v>474</v>
      </c>
      <c r="C585" s="231" t="s">
        <v>495</v>
      </c>
      <c r="D585" s="231"/>
      <c r="E585" s="231">
        <v>0.76</v>
      </c>
      <c r="F585" s="231">
        <v>1</v>
      </c>
      <c r="G585" s="96">
        <v>0</v>
      </c>
    </row>
    <row r="586" spans="2:7" ht="17.45" customHeight="1" x14ac:dyDescent="0.25">
      <c r="B586" s="231" t="s">
        <v>474</v>
      </c>
      <c r="C586" s="231" t="s">
        <v>495</v>
      </c>
      <c r="D586" s="231"/>
      <c r="E586" s="231">
        <v>2.06</v>
      </c>
      <c r="F586" s="231">
        <v>1</v>
      </c>
      <c r="G586" s="96">
        <v>1</v>
      </c>
    </row>
    <row r="587" spans="2:7" ht="17.45" customHeight="1" x14ac:dyDescent="0.25">
      <c r="B587" s="231" t="s">
        <v>480</v>
      </c>
      <c r="C587" s="231" t="s">
        <v>495</v>
      </c>
      <c r="D587" s="231"/>
      <c r="E587" s="231">
        <v>11.32</v>
      </c>
      <c r="F587" s="231">
        <v>1</v>
      </c>
      <c r="G587" s="96">
        <v>1</v>
      </c>
    </row>
    <row r="588" spans="2:7" ht="17.45" customHeight="1" x14ac:dyDescent="0.25">
      <c r="B588" s="231" t="s">
        <v>478</v>
      </c>
      <c r="C588" s="231" t="s">
        <v>495</v>
      </c>
      <c r="D588" s="231">
        <v>4</v>
      </c>
      <c r="E588" s="231">
        <v>13.88</v>
      </c>
      <c r="F588" s="231"/>
      <c r="G588" s="96">
        <v>4</v>
      </c>
    </row>
    <row r="589" spans="2:7" ht="17.45" customHeight="1" x14ac:dyDescent="0.25">
      <c r="B589" s="231" t="s">
        <v>480</v>
      </c>
      <c r="C589" s="231" t="s">
        <v>495</v>
      </c>
      <c r="D589" s="231"/>
      <c r="E589" s="231">
        <v>45.28</v>
      </c>
      <c r="F589" s="231">
        <v>4</v>
      </c>
      <c r="G589" s="96">
        <v>4</v>
      </c>
    </row>
    <row r="590" spans="2:7" ht="17.45" customHeight="1" x14ac:dyDescent="0.25">
      <c r="B590" s="231" t="s">
        <v>477</v>
      </c>
      <c r="C590" s="231" t="s">
        <v>495</v>
      </c>
      <c r="D590" s="231"/>
      <c r="E590" s="231">
        <v>140.66</v>
      </c>
      <c r="F590" s="231">
        <v>13</v>
      </c>
      <c r="G590" s="96">
        <v>13</v>
      </c>
    </row>
    <row r="591" spans="2:7" ht="17.45" customHeight="1" x14ac:dyDescent="0.25">
      <c r="B591" s="231" t="s">
        <v>481</v>
      </c>
      <c r="C591" s="231" t="s">
        <v>495</v>
      </c>
      <c r="D591" s="231"/>
      <c r="E591" s="231">
        <v>526.73</v>
      </c>
      <c r="F591" s="231">
        <v>51</v>
      </c>
      <c r="G591" s="96">
        <v>41</v>
      </c>
    </row>
    <row r="592" spans="2:7" ht="17.45" customHeight="1" x14ac:dyDescent="0.25">
      <c r="B592" s="231" t="s">
        <v>478</v>
      </c>
      <c r="C592" s="231" t="s">
        <v>495</v>
      </c>
      <c r="D592" s="231">
        <v>6</v>
      </c>
      <c r="E592" s="231">
        <v>20.82</v>
      </c>
      <c r="F592" s="231"/>
      <c r="G592" s="96">
        <v>6</v>
      </c>
    </row>
    <row r="593" spans="2:7" ht="17.45" customHeight="1" x14ac:dyDescent="0.25">
      <c r="B593" s="231" t="s">
        <v>482</v>
      </c>
      <c r="C593" s="231" t="s">
        <v>495</v>
      </c>
      <c r="D593" s="231">
        <v>51</v>
      </c>
      <c r="E593" s="231">
        <v>152.18</v>
      </c>
      <c r="F593" s="231"/>
      <c r="G593" s="96">
        <v>41</v>
      </c>
    </row>
    <row r="594" spans="2:7" ht="18" x14ac:dyDescent="0.25">
      <c r="B594" s="231" t="s">
        <v>483</v>
      </c>
      <c r="C594" s="231" t="s">
        <v>495</v>
      </c>
      <c r="D594" s="231">
        <v>7</v>
      </c>
      <c r="E594" s="231">
        <v>24.92</v>
      </c>
      <c r="F594" s="231"/>
      <c r="G594" s="96">
        <v>7</v>
      </c>
    </row>
    <row r="595" spans="2:7" ht="17.45" customHeight="1" x14ac:dyDescent="0.25">
      <c r="B595" s="231" t="s">
        <v>477</v>
      </c>
      <c r="C595" s="231" t="s">
        <v>495</v>
      </c>
      <c r="D595" s="231"/>
      <c r="E595" s="231">
        <v>789.86</v>
      </c>
      <c r="F595" s="231">
        <v>73</v>
      </c>
      <c r="G595" s="96">
        <v>73</v>
      </c>
    </row>
    <row r="596" spans="2:7" ht="17.45" customHeight="1" x14ac:dyDescent="0.25">
      <c r="B596" s="231" t="s">
        <v>481</v>
      </c>
      <c r="C596" s="231" t="s">
        <v>495</v>
      </c>
      <c r="D596" s="231"/>
      <c r="E596" s="231">
        <v>2130.15</v>
      </c>
      <c r="F596" s="231">
        <v>165</v>
      </c>
      <c r="G596" s="96">
        <v>165</v>
      </c>
    </row>
    <row r="597" spans="2:7" ht="17.45" customHeight="1" x14ac:dyDescent="0.25">
      <c r="B597" s="231" t="s">
        <v>478</v>
      </c>
      <c r="C597" s="231" t="s">
        <v>495</v>
      </c>
      <c r="D597" s="231">
        <v>15</v>
      </c>
      <c r="E597" s="231">
        <v>52.05</v>
      </c>
      <c r="F597" s="231"/>
      <c r="G597" s="96">
        <v>15</v>
      </c>
    </row>
    <row r="598" spans="2:7" ht="17.45" customHeight="1" x14ac:dyDescent="0.25">
      <c r="B598" s="231" t="s">
        <v>482</v>
      </c>
      <c r="C598" s="231" t="s">
        <v>495</v>
      </c>
      <c r="D598" s="231">
        <v>78</v>
      </c>
      <c r="E598" s="231">
        <v>290.94</v>
      </c>
      <c r="F598" s="231"/>
      <c r="G598" s="96">
        <v>78</v>
      </c>
    </row>
    <row r="599" spans="2:7" ht="18" x14ac:dyDescent="0.25">
      <c r="B599" s="231" t="s">
        <v>484</v>
      </c>
      <c r="C599" s="231" t="s">
        <v>495</v>
      </c>
      <c r="D599" s="231">
        <v>126</v>
      </c>
      <c r="E599" s="231">
        <v>448.56</v>
      </c>
      <c r="F599" s="231"/>
      <c r="G599" s="96">
        <v>126</v>
      </c>
    </row>
    <row r="600" spans="2:7" ht="18" x14ac:dyDescent="0.25">
      <c r="B600" s="231" t="s">
        <v>483</v>
      </c>
      <c r="C600" s="231" t="s">
        <v>495</v>
      </c>
      <c r="D600" s="231">
        <v>19</v>
      </c>
      <c r="E600" s="231">
        <v>67.64</v>
      </c>
      <c r="F600" s="231"/>
      <c r="G600" s="96">
        <v>19</v>
      </c>
    </row>
    <row r="601" spans="2:7" ht="17.45" customHeight="1" x14ac:dyDescent="0.25">
      <c r="B601" s="231" t="s">
        <v>477</v>
      </c>
      <c r="C601" s="231" t="s">
        <v>495</v>
      </c>
      <c r="D601" s="231"/>
      <c r="E601" s="231">
        <v>432.8</v>
      </c>
      <c r="F601" s="231">
        <v>40</v>
      </c>
      <c r="G601" s="96">
        <v>40</v>
      </c>
    </row>
    <row r="602" spans="2:7" ht="17.45" customHeight="1" x14ac:dyDescent="0.25">
      <c r="B602" s="231" t="s">
        <v>481</v>
      </c>
      <c r="C602" s="231" t="s">
        <v>495</v>
      </c>
      <c r="D602" s="231"/>
      <c r="E602" s="231">
        <v>335.66</v>
      </c>
      <c r="F602" s="231">
        <v>26</v>
      </c>
      <c r="G602" s="96">
        <v>26</v>
      </c>
    </row>
    <row r="603" spans="2:7" ht="17.45" customHeight="1" x14ac:dyDescent="0.25">
      <c r="B603" s="231" t="s">
        <v>478</v>
      </c>
      <c r="C603" s="231" t="s">
        <v>495</v>
      </c>
      <c r="D603" s="231">
        <v>5</v>
      </c>
      <c r="E603" s="231">
        <v>17.350000000000001</v>
      </c>
      <c r="F603" s="231"/>
      <c r="G603" s="96">
        <v>5</v>
      </c>
    </row>
    <row r="604" spans="2:7" ht="17.45" customHeight="1" x14ac:dyDescent="0.25">
      <c r="B604" s="231" t="s">
        <v>482</v>
      </c>
      <c r="C604" s="231" t="s">
        <v>495</v>
      </c>
      <c r="D604" s="231">
        <v>30</v>
      </c>
      <c r="E604" s="231">
        <v>111.9</v>
      </c>
      <c r="F604" s="231"/>
      <c r="G604" s="96">
        <v>30</v>
      </c>
    </row>
    <row r="605" spans="2:7" ht="18" x14ac:dyDescent="0.25">
      <c r="B605" s="231" t="s">
        <v>484</v>
      </c>
      <c r="C605" s="231" t="s">
        <v>495</v>
      </c>
      <c r="D605" s="231">
        <v>26</v>
      </c>
      <c r="E605" s="231">
        <v>92.56</v>
      </c>
      <c r="F605" s="231"/>
      <c r="G605" s="96">
        <v>26</v>
      </c>
    </row>
    <row r="606" spans="2:7" ht="17.45" customHeight="1" x14ac:dyDescent="0.25">
      <c r="B606" s="231" t="s">
        <v>477</v>
      </c>
      <c r="C606" s="231" t="s">
        <v>495</v>
      </c>
      <c r="D606" s="231"/>
      <c r="E606" s="231">
        <v>313.77999999999997</v>
      </c>
      <c r="F606" s="231">
        <v>29</v>
      </c>
      <c r="G606" s="96">
        <v>29</v>
      </c>
    </row>
    <row r="607" spans="2:7" ht="17.45" customHeight="1" x14ac:dyDescent="0.25">
      <c r="B607" s="231" t="s">
        <v>481</v>
      </c>
      <c r="C607" s="231" t="s">
        <v>495</v>
      </c>
      <c r="D607" s="231"/>
      <c r="E607" s="231">
        <v>697.14</v>
      </c>
      <c r="F607" s="231">
        <v>54</v>
      </c>
      <c r="G607" s="96">
        <v>54</v>
      </c>
    </row>
    <row r="608" spans="2:7" ht="17.45" customHeight="1" x14ac:dyDescent="0.25">
      <c r="B608" s="231" t="s">
        <v>482</v>
      </c>
      <c r="C608" s="231" t="s">
        <v>495</v>
      </c>
      <c r="D608" s="231">
        <v>35</v>
      </c>
      <c r="E608" s="231">
        <v>130.55000000000001</v>
      </c>
      <c r="F608" s="231"/>
      <c r="G608" s="96">
        <v>35</v>
      </c>
    </row>
    <row r="609" spans="2:7" ht="18" x14ac:dyDescent="0.25">
      <c r="B609" s="231" t="s">
        <v>484</v>
      </c>
      <c r="C609" s="231" t="s">
        <v>495</v>
      </c>
      <c r="D609" s="231">
        <v>27</v>
      </c>
      <c r="E609" s="231">
        <v>96.12</v>
      </c>
      <c r="F609" s="231"/>
      <c r="G609" s="96">
        <v>27</v>
      </c>
    </row>
    <row r="610" spans="2:7" ht="18" x14ac:dyDescent="0.25">
      <c r="B610" s="231" t="s">
        <v>483</v>
      </c>
      <c r="C610" s="231" t="s">
        <v>495</v>
      </c>
      <c r="D610" s="231">
        <v>19</v>
      </c>
      <c r="E610" s="231">
        <v>67.64</v>
      </c>
      <c r="F610" s="231"/>
      <c r="G610" s="96">
        <v>19</v>
      </c>
    </row>
    <row r="611" spans="2:7" ht="18" x14ac:dyDescent="0.25">
      <c r="B611" s="231" t="s">
        <v>485</v>
      </c>
      <c r="C611" s="231" t="s">
        <v>495</v>
      </c>
      <c r="D611" s="231">
        <v>17</v>
      </c>
      <c r="E611" s="231">
        <v>60.52</v>
      </c>
      <c r="F611" s="231"/>
      <c r="G611" s="96">
        <v>17</v>
      </c>
    </row>
    <row r="612" spans="2:7" ht="18" x14ac:dyDescent="0.25">
      <c r="B612" s="231" t="s">
        <v>485</v>
      </c>
      <c r="C612" s="231" t="s">
        <v>495</v>
      </c>
      <c r="D612" s="231">
        <v>3</v>
      </c>
      <c r="E612" s="231">
        <v>10.68</v>
      </c>
      <c r="F612" s="231"/>
      <c r="G612" s="96">
        <v>3</v>
      </c>
    </row>
    <row r="613" spans="2:7" ht="18" x14ac:dyDescent="0.25">
      <c r="B613" s="231" t="s">
        <v>484</v>
      </c>
      <c r="C613" s="231" t="s">
        <v>495</v>
      </c>
      <c r="D613" s="231">
        <v>0</v>
      </c>
      <c r="E613" s="231">
        <v>0</v>
      </c>
      <c r="F613" s="231"/>
      <c r="G613" s="96">
        <v>0</v>
      </c>
    </row>
    <row r="614" spans="2:7" ht="17.45" customHeight="1" x14ac:dyDescent="0.25">
      <c r="B614" s="231" t="s">
        <v>480</v>
      </c>
      <c r="C614" s="231" t="s">
        <v>495</v>
      </c>
      <c r="D614" s="231"/>
      <c r="E614" s="231">
        <v>11.32</v>
      </c>
      <c r="F614" s="231">
        <v>1</v>
      </c>
      <c r="G614" s="96">
        <v>1</v>
      </c>
    </row>
    <row r="615" spans="2:7" ht="17.45" customHeight="1" x14ac:dyDescent="0.25">
      <c r="B615" s="231" t="s">
        <v>474</v>
      </c>
      <c r="C615" s="231" t="s">
        <v>495</v>
      </c>
      <c r="D615" s="231"/>
      <c r="E615" s="231">
        <v>8.24</v>
      </c>
      <c r="F615" s="231">
        <v>4</v>
      </c>
      <c r="G615" s="96">
        <v>4</v>
      </c>
    </row>
    <row r="616" spans="2:7" ht="17.45" customHeight="1" x14ac:dyDescent="0.25">
      <c r="B616" s="231" t="s">
        <v>480</v>
      </c>
      <c r="C616" s="231" t="s">
        <v>495</v>
      </c>
      <c r="D616" s="231"/>
      <c r="E616" s="231">
        <v>11.32</v>
      </c>
      <c r="F616" s="231">
        <v>1</v>
      </c>
      <c r="G616" s="96">
        <v>1</v>
      </c>
    </row>
    <row r="617" spans="2:7" ht="17.45" customHeight="1" x14ac:dyDescent="0.25">
      <c r="B617" s="231" t="s">
        <v>486</v>
      </c>
      <c r="C617" s="231" t="s">
        <v>495</v>
      </c>
      <c r="D617" s="231">
        <v>6</v>
      </c>
      <c r="E617" s="231">
        <v>22.38</v>
      </c>
      <c r="F617" s="231"/>
      <c r="G617" s="96">
        <v>6</v>
      </c>
    </row>
    <row r="618" spans="2:7" ht="18" x14ac:dyDescent="0.25">
      <c r="B618" s="231" t="s">
        <v>485</v>
      </c>
      <c r="C618" s="231" t="s">
        <v>495</v>
      </c>
      <c r="D618" s="231">
        <v>4</v>
      </c>
      <c r="E618" s="231">
        <v>14.24</v>
      </c>
      <c r="F618" s="231"/>
      <c r="G618" s="96">
        <v>4</v>
      </c>
    </row>
    <row r="619" spans="2:7" ht="18" x14ac:dyDescent="0.25">
      <c r="B619" s="231" t="s">
        <v>487</v>
      </c>
      <c r="C619" s="231" t="s">
        <v>495</v>
      </c>
      <c r="D619" s="231">
        <v>4</v>
      </c>
      <c r="E619" s="231">
        <v>14.24</v>
      </c>
      <c r="F619" s="231"/>
      <c r="G619" s="96">
        <v>4</v>
      </c>
    </row>
    <row r="620" spans="2:7" ht="18" x14ac:dyDescent="0.25">
      <c r="B620" s="231" t="s">
        <v>483</v>
      </c>
      <c r="C620" s="231" t="s">
        <v>495</v>
      </c>
      <c r="D620" s="231">
        <v>11</v>
      </c>
      <c r="E620" s="231">
        <v>39.159999999999997</v>
      </c>
      <c r="F620" s="231"/>
      <c r="G620" s="96">
        <v>11</v>
      </c>
    </row>
    <row r="621" spans="2:7" ht="17.45" customHeight="1" x14ac:dyDescent="0.25">
      <c r="B621" s="231" t="s">
        <v>488</v>
      </c>
      <c r="C621" s="231" t="s">
        <v>495</v>
      </c>
      <c r="D621" s="231"/>
      <c r="E621" s="231">
        <v>152.68</v>
      </c>
      <c r="F621" s="231"/>
      <c r="G621" s="96">
        <v>44</v>
      </c>
    </row>
    <row r="622" spans="2:7" ht="17.45" customHeight="1" x14ac:dyDescent="0.25">
      <c r="B622" s="231" t="s">
        <v>486</v>
      </c>
      <c r="C622" s="231" t="s">
        <v>495</v>
      </c>
      <c r="D622" s="231">
        <v>19</v>
      </c>
      <c r="E622" s="231">
        <v>70.87</v>
      </c>
      <c r="F622" s="231"/>
      <c r="G622" s="96">
        <v>19</v>
      </c>
    </row>
    <row r="623" spans="2:7" ht="18" x14ac:dyDescent="0.25">
      <c r="B623" s="231" t="s">
        <v>485</v>
      </c>
      <c r="C623" s="231" t="s">
        <v>495</v>
      </c>
      <c r="D623" s="231">
        <v>1</v>
      </c>
      <c r="E623" s="231">
        <v>3.56</v>
      </c>
      <c r="F623" s="231"/>
      <c r="G623" s="96">
        <v>1</v>
      </c>
    </row>
    <row r="624" spans="2:7" ht="18" x14ac:dyDescent="0.25">
      <c r="B624" s="231" t="s">
        <v>487</v>
      </c>
      <c r="C624" s="231" t="s">
        <v>495</v>
      </c>
      <c r="D624" s="231">
        <v>6</v>
      </c>
      <c r="E624" s="231">
        <v>21.36</v>
      </c>
      <c r="F624" s="231"/>
      <c r="G624" s="96">
        <v>6</v>
      </c>
    </row>
    <row r="625" spans="2:7" ht="17.45" customHeight="1" x14ac:dyDescent="0.25">
      <c r="B625" s="231" t="s">
        <v>478</v>
      </c>
      <c r="C625" s="231" t="s">
        <v>495</v>
      </c>
      <c r="D625" s="231">
        <v>10</v>
      </c>
      <c r="E625" s="231">
        <v>34.700000000000003</v>
      </c>
      <c r="F625" s="231"/>
      <c r="G625" s="96">
        <v>10</v>
      </c>
    </row>
    <row r="626" spans="2:7" ht="17.45" customHeight="1" x14ac:dyDescent="0.25">
      <c r="B626" s="231" t="s">
        <v>482</v>
      </c>
      <c r="C626" s="231" t="s">
        <v>495</v>
      </c>
      <c r="D626" s="231">
        <v>4</v>
      </c>
      <c r="E626" s="231">
        <v>14.92</v>
      </c>
      <c r="F626" s="231"/>
      <c r="G626" s="96">
        <v>4</v>
      </c>
    </row>
    <row r="627" spans="2:7" ht="18" x14ac:dyDescent="0.25">
      <c r="B627" s="231" t="s">
        <v>484</v>
      </c>
      <c r="C627" s="231" t="s">
        <v>495</v>
      </c>
      <c r="D627" s="231">
        <v>55</v>
      </c>
      <c r="E627" s="231">
        <v>195.8</v>
      </c>
      <c r="F627" s="231"/>
      <c r="G627" s="96">
        <v>55</v>
      </c>
    </row>
    <row r="628" spans="2:7" ht="18" x14ac:dyDescent="0.25">
      <c r="B628" s="231" t="s">
        <v>483</v>
      </c>
      <c r="C628" s="231" t="s">
        <v>494</v>
      </c>
      <c r="D628" s="231">
        <v>39</v>
      </c>
      <c r="E628" s="231">
        <v>138.84</v>
      </c>
      <c r="F628" s="231"/>
      <c r="G628" s="96">
        <v>39</v>
      </c>
    </row>
    <row r="629" spans="2:7" ht="17.45" customHeight="1" x14ac:dyDescent="0.25">
      <c r="B629" s="231" t="s">
        <v>488</v>
      </c>
      <c r="C629" s="231" t="s">
        <v>495</v>
      </c>
      <c r="D629" s="231"/>
      <c r="E629" s="231">
        <v>20.82</v>
      </c>
      <c r="F629" s="231"/>
      <c r="G629" s="96">
        <v>6</v>
      </c>
    </row>
    <row r="630" spans="2:7" ht="17.45" customHeight="1" x14ac:dyDescent="0.25">
      <c r="B630" s="231" t="s">
        <v>486</v>
      </c>
      <c r="C630" s="231" t="s">
        <v>495</v>
      </c>
      <c r="D630" s="231">
        <v>17</v>
      </c>
      <c r="E630" s="231">
        <v>63.41</v>
      </c>
      <c r="F630" s="231"/>
      <c r="G630" s="96">
        <v>17</v>
      </c>
    </row>
    <row r="631" spans="2:7" ht="18" x14ac:dyDescent="0.25">
      <c r="B631" s="231" t="s">
        <v>485</v>
      </c>
      <c r="C631" s="231" t="s">
        <v>495</v>
      </c>
      <c r="D631" s="231">
        <v>43</v>
      </c>
      <c r="E631" s="231">
        <v>153.08000000000001</v>
      </c>
      <c r="F631" s="231"/>
      <c r="G631" s="96">
        <v>43</v>
      </c>
    </row>
    <row r="632" spans="2:7" ht="18" x14ac:dyDescent="0.25">
      <c r="B632" s="231" t="s">
        <v>487</v>
      </c>
      <c r="C632" s="231" t="s">
        <v>495</v>
      </c>
      <c r="D632" s="231">
        <v>11</v>
      </c>
      <c r="E632" s="231">
        <v>39.159999999999997</v>
      </c>
      <c r="F632" s="231"/>
      <c r="G632" s="96">
        <v>11</v>
      </c>
    </row>
    <row r="633" spans="2:7" ht="17.45" customHeight="1" x14ac:dyDescent="0.25">
      <c r="B633" s="231" t="s">
        <v>482</v>
      </c>
      <c r="C633" s="231" t="s">
        <v>495</v>
      </c>
      <c r="D633" s="231">
        <v>12</v>
      </c>
      <c r="E633" s="231">
        <v>32.08</v>
      </c>
      <c r="F633" s="231"/>
      <c r="G633" s="96">
        <v>9</v>
      </c>
    </row>
    <row r="634" spans="2:7" ht="17.45" customHeight="1" x14ac:dyDescent="0.25">
      <c r="B634" s="231" t="s">
        <v>486</v>
      </c>
      <c r="C634" s="231" t="s">
        <v>495</v>
      </c>
      <c r="D634" s="231">
        <v>58</v>
      </c>
      <c r="E634" s="231">
        <v>165.61</v>
      </c>
      <c r="F634" s="231"/>
      <c r="G634" s="96">
        <v>44</v>
      </c>
    </row>
    <row r="635" spans="2:7" ht="18" x14ac:dyDescent="0.25">
      <c r="B635" s="231" t="s">
        <v>485</v>
      </c>
      <c r="C635" s="231" t="s">
        <v>495</v>
      </c>
      <c r="D635" s="231">
        <v>2</v>
      </c>
      <c r="E635" s="231">
        <v>7.12</v>
      </c>
      <c r="F635" s="231"/>
      <c r="G635" s="96">
        <v>2</v>
      </c>
    </row>
    <row r="636" spans="2:7" ht="18" x14ac:dyDescent="0.25">
      <c r="B636" s="231" t="s">
        <v>487</v>
      </c>
      <c r="C636" s="231" t="s">
        <v>495</v>
      </c>
      <c r="D636" s="231">
        <v>9</v>
      </c>
      <c r="E636" s="231">
        <v>32.04</v>
      </c>
      <c r="F636" s="231"/>
      <c r="G636" s="96">
        <v>9</v>
      </c>
    </row>
    <row r="637" spans="2:7" ht="17.45" customHeight="1" x14ac:dyDescent="0.25">
      <c r="B637" s="231" t="s">
        <v>488</v>
      </c>
      <c r="C637" s="231" t="s">
        <v>495</v>
      </c>
      <c r="D637" s="231"/>
      <c r="E637" s="231">
        <v>3.47</v>
      </c>
      <c r="F637" s="231"/>
      <c r="G637" s="96">
        <v>1</v>
      </c>
    </row>
    <row r="638" spans="2:7" ht="17.45" customHeight="1" x14ac:dyDescent="0.25">
      <c r="B638" s="231" t="s">
        <v>474</v>
      </c>
      <c r="C638" s="231" t="s">
        <v>495</v>
      </c>
      <c r="D638" s="231"/>
      <c r="E638" s="231">
        <v>2.06</v>
      </c>
      <c r="F638" s="231">
        <v>1</v>
      </c>
      <c r="G638" s="96">
        <v>1</v>
      </c>
    </row>
    <row r="639" spans="2:7" ht="17.45" customHeight="1" x14ac:dyDescent="0.25">
      <c r="B639" s="231" t="s">
        <v>481</v>
      </c>
      <c r="C639" s="231" t="s">
        <v>495</v>
      </c>
      <c r="D639" s="231"/>
      <c r="E639" s="231">
        <v>38.729999999999997</v>
      </c>
      <c r="F639" s="231">
        <v>3</v>
      </c>
      <c r="G639" s="96">
        <v>3</v>
      </c>
    </row>
    <row r="640" spans="2:7" ht="17.45" customHeight="1" x14ac:dyDescent="0.25">
      <c r="B640" s="231" t="s">
        <v>482</v>
      </c>
      <c r="C640" s="231" t="s">
        <v>495</v>
      </c>
      <c r="D640" s="231">
        <v>2</v>
      </c>
      <c r="E640" s="231">
        <v>7.46</v>
      </c>
      <c r="F640" s="231"/>
      <c r="G640" s="96">
        <v>2</v>
      </c>
    </row>
    <row r="641" spans="2:7" ht="18" x14ac:dyDescent="0.25">
      <c r="B641" s="231" t="s">
        <v>484</v>
      </c>
      <c r="C641" s="231" t="s">
        <v>495</v>
      </c>
      <c r="D641" s="231">
        <v>1</v>
      </c>
      <c r="E641" s="231">
        <v>3.56</v>
      </c>
      <c r="F641" s="231"/>
      <c r="G641" s="96">
        <v>1</v>
      </c>
    </row>
    <row r="642" spans="2:7" ht="18" x14ac:dyDescent="0.25">
      <c r="B642" s="231" t="s">
        <v>483</v>
      </c>
      <c r="C642" s="231" t="s">
        <v>495</v>
      </c>
      <c r="D642" s="231">
        <v>78</v>
      </c>
      <c r="E642" s="231">
        <v>277.68</v>
      </c>
      <c r="F642" s="231"/>
      <c r="G642" s="96">
        <v>78</v>
      </c>
    </row>
    <row r="643" spans="2:7" ht="17.45" customHeight="1" x14ac:dyDescent="0.25">
      <c r="B643" s="231" t="s">
        <v>486</v>
      </c>
      <c r="C643" s="231" t="s">
        <v>494</v>
      </c>
      <c r="D643" s="231">
        <v>4</v>
      </c>
      <c r="E643" s="231">
        <v>14.92</v>
      </c>
      <c r="F643" s="231"/>
      <c r="G643" s="96">
        <v>4</v>
      </c>
    </row>
    <row r="644" spans="2:7" ht="17.45" customHeight="1" x14ac:dyDescent="0.25">
      <c r="B644" s="231" t="s">
        <v>486</v>
      </c>
      <c r="C644" s="231" t="s">
        <v>495</v>
      </c>
      <c r="D644" s="231">
        <v>5</v>
      </c>
      <c r="E644" s="231">
        <v>18.649999999999999</v>
      </c>
      <c r="F644" s="231"/>
      <c r="G644" s="96">
        <v>5</v>
      </c>
    </row>
    <row r="645" spans="2:7" ht="18" x14ac:dyDescent="0.25">
      <c r="B645" s="231" t="s">
        <v>485</v>
      </c>
      <c r="C645" s="231" t="s">
        <v>495</v>
      </c>
      <c r="D645" s="231">
        <v>28</v>
      </c>
      <c r="E645" s="231">
        <v>99.68</v>
      </c>
      <c r="F645" s="231"/>
      <c r="G645" s="96">
        <v>28</v>
      </c>
    </row>
    <row r="646" spans="2:7" ht="18" x14ac:dyDescent="0.25">
      <c r="B646" s="231" t="s">
        <v>487</v>
      </c>
      <c r="C646" s="231" t="s">
        <v>495</v>
      </c>
      <c r="D646" s="231">
        <v>36</v>
      </c>
      <c r="E646" s="231">
        <v>128.16</v>
      </c>
      <c r="F646" s="231"/>
      <c r="G646" s="96">
        <v>36</v>
      </c>
    </row>
    <row r="647" spans="2:7" ht="17.45" customHeight="1" x14ac:dyDescent="0.25">
      <c r="B647" s="231" t="s">
        <v>480</v>
      </c>
      <c r="C647" s="231" t="s">
        <v>495</v>
      </c>
      <c r="D647" s="231"/>
      <c r="E647" s="231">
        <v>384.88</v>
      </c>
      <c r="F647" s="231">
        <v>34</v>
      </c>
      <c r="G647" s="96">
        <v>34</v>
      </c>
    </row>
    <row r="648" spans="2:7" ht="17.45" customHeight="1" x14ac:dyDescent="0.25">
      <c r="B648" s="231" t="s">
        <v>474</v>
      </c>
      <c r="C648" s="231" t="s">
        <v>494</v>
      </c>
      <c r="D648" s="231"/>
      <c r="E648" s="231">
        <v>8.7899999999999991</v>
      </c>
      <c r="F648" s="231">
        <v>5</v>
      </c>
      <c r="G648" s="96">
        <v>4</v>
      </c>
    </row>
    <row r="649" spans="2:7" ht="17.45" customHeight="1" x14ac:dyDescent="0.25">
      <c r="B649" s="231" t="s">
        <v>474</v>
      </c>
      <c r="C649" s="231" t="s">
        <v>495</v>
      </c>
      <c r="D649" s="231"/>
      <c r="E649" s="231">
        <v>875.25</v>
      </c>
      <c r="F649" s="231">
        <v>428</v>
      </c>
      <c r="G649" s="96">
        <v>425</v>
      </c>
    </row>
    <row r="650" spans="2:7" ht="17.45" customHeight="1" x14ac:dyDescent="0.25">
      <c r="B650" s="231" t="s">
        <v>480</v>
      </c>
      <c r="C650" s="231" t="s">
        <v>495</v>
      </c>
      <c r="D650" s="231"/>
      <c r="E650" s="231">
        <v>192.44</v>
      </c>
      <c r="F650" s="231">
        <v>17</v>
      </c>
      <c r="G650" s="96">
        <v>17</v>
      </c>
    </row>
    <row r="651" spans="2:7" ht="17.45" customHeight="1" x14ac:dyDescent="0.25">
      <c r="B651" s="231" t="s">
        <v>474</v>
      </c>
      <c r="C651" s="231" t="s">
        <v>494</v>
      </c>
      <c r="D651" s="231"/>
      <c r="E651" s="231">
        <v>10.85</v>
      </c>
      <c r="F651" s="231">
        <v>7</v>
      </c>
      <c r="G651" s="96">
        <v>5</v>
      </c>
    </row>
    <row r="652" spans="2:7" ht="17.45" customHeight="1" x14ac:dyDescent="0.25">
      <c r="B652" s="231" t="s">
        <v>474</v>
      </c>
      <c r="C652" s="231" t="s">
        <v>495</v>
      </c>
      <c r="D652" s="231"/>
      <c r="E652" s="231">
        <v>798.33</v>
      </c>
      <c r="F652" s="231">
        <v>391</v>
      </c>
      <c r="G652" s="96">
        <v>388</v>
      </c>
    </row>
    <row r="653" spans="2:7" ht="17.45" customHeight="1" x14ac:dyDescent="0.25">
      <c r="B653" s="231" t="s">
        <v>480</v>
      </c>
      <c r="C653" s="231" t="s">
        <v>494</v>
      </c>
      <c r="D653" s="231"/>
      <c r="E653" s="231">
        <v>0</v>
      </c>
      <c r="F653" s="231">
        <v>-2</v>
      </c>
      <c r="G653" s="96">
        <v>0</v>
      </c>
    </row>
    <row r="654" spans="2:7" ht="17.45" customHeight="1" x14ac:dyDescent="0.25">
      <c r="B654" s="231" t="s">
        <v>480</v>
      </c>
      <c r="C654" s="231" t="s">
        <v>495</v>
      </c>
      <c r="D654" s="231"/>
      <c r="E654" s="231">
        <v>316.95999999999998</v>
      </c>
      <c r="F654" s="231">
        <v>28</v>
      </c>
      <c r="G654" s="96">
        <v>28</v>
      </c>
    </row>
    <row r="655" spans="2:7" ht="17.45" customHeight="1" x14ac:dyDescent="0.25">
      <c r="B655" s="231" t="s">
        <v>474</v>
      </c>
      <c r="C655" s="231" t="s">
        <v>494</v>
      </c>
      <c r="D655" s="231"/>
      <c r="E655" s="231">
        <v>19.3</v>
      </c>
      <c r="F655" s="231">
        <v>14</v>
      </c>
      <c r="G655" s="96">
        <v>9</v>
      </c>
    </row>
    <row r="656" spans="2:7" ht="17.45" customHeight="1" x14ac:dyDescent="0.25">
      <c r="B656" s="231" t="s">
        <v>474</v>
      </c>
      <c r="C656" s="231" t="s">
        <v>495</v>
      </c>
      <c r="D656" s="231"/>
      <c r="E656" s="231">
        <v>1887.66</v>
      </c>
      <c r="F656" s="231">
        <v>922</v>
      </c>
      <c r="G656" s="96">
        <v>916</v>
      </c>
    </row>
    <row r="657" spans="2:7" ht="17.45" customHeight="1" x14ac:dyDescent="0.25">
      <c r="B657" s="231" t="s">
        <v>480</v>
      </c>
      <c r="C657" s="231" t="s">
        <v>495</v>
      </c>
      <c r="D657" s="231"/>
      <c r="E657" s="231">
        <v>885.98</v>
      </c>
      <c r="F657" s="231">
        <v>79</v>
      </c>
      <c r="G657" s="96">
        <v>78</v>
      </c>
    </row>
    <row r="658" spans="2:7" ht="17.45" customHeight="1" x14ac:dyDescent="0.25">
      <c r="B658" s="231" t="s">
        <v>474</v>
      </c>
      <c r="C658" s="231" t="s">
        <v>493</v>
      </c>
      <c r="D658" s="231"/>
      <c r="E658" s="231">
        <v>4.26</v>
      </c>
      <c r="F658" s="231">
        <v>1</v>
      </c>
      <c r="G658" s="96">
        <v>2</v>
      </c>
    </row>
    <row r="659" spans="2:7" ht="17.45" customHeight="1" x14ac:dyDescent="0.25">
      <c r="B659" s="231" t="s">
        <v>474</v>
      </c>
      <c r="C659" s="231" t="s">
        <v>494</v>
      </c>
      <c r="D659" s="231"/>
      <c r="E659" s="231">
        <v>2.06</v>
      </c>
      <c r="F659" s="231">
        <v>1</v>
      </c>
      <c r="G659" s="96">
        <v>1</v>
      </c>
    </row>
    <row r="660" spans="2:7" ht="17.45" customHeight="1" x14ac:dyDescent="0.25">
      <c r="B660" s="231" t="s">
        <v>474</v>
      </c>
      <c r="C660" s="231" t="s">
        <v>495</v>
      </c>
      <c r="D660" s="231"/>
      <c r="E660" s="231">
        <v>109.46</v>
      </c>
      <c r="F660" s="231">
        <v>54</v>
      </c>
      <c r="G660" s="96">
        <v>53</v>
      </c>
    </row>
    <row r="661" spans="2:7" ht="17.45" customHeight="1" x14ac:dyDescent="0.25">
      <c r="B661" s="231" t="s">
        <v>480</v>
      </c>
      <c r="C661" s="231" t="s">
        <v>495</v>
      </c>
      <c r="D661" s="231"/>
      <c r="E661" s="231">
        <v>90.56</v>
      </c>
      <c r="F661" s="231">
        <v>8</v>
      </c>
      <c r="G661" s="96">
        <v>8</v>
      </c>
    </row>
    <row r="662" spans="2:7" ht="17.45" customHeight="1" x14ac:dyDescent="0.25">
      <c r="B662" s="231" t="s">
        <v>474</v>
      </c>
      <c r="C662" s="231" t="s">
        <v>492</v>
      </c>
      <c r="D662" s="231"/>
      <c r="E662" s="231">
        <v>0</v>
      </c>
      <c r="F662" s="231">
        <v>0</v>
      </c>
      <c r="G662" s="96">
        <v>0</v>
      </c>
    </row>
    <row r="663" spans="2:7" ht="17.45" customHeight="1" x14ac:dyDescent="0.25">
      <c r="B663" s="231" t="s">
        <v>474</v>
      </c>
      <c r="C663" s="231" t="s">
        <v>493</v>
      </c>
      <c r="D663" s="231"/>
      <c r="E663" s="231">
        <v>4.26</v>
      </c>
      <c r="F663" s="231">
        <v>1</v>
      </c>
      <c r="G663" s="96">
        <v>2</v>
      </c>
    </row>
    <row r="664" spans="2:7" ht="17.45" customHeight="1" x14ac:dyDescent="0.25">
      <c r="B664" s="231" t="s">
        <v>474</v>
      </c>
      <c r="C664" s="231" t="s">
        <v>494</v>
      </c>
      <c r="D664" s="231"/>
      <c r="E664" s="231">
        <v>100.53</v>
      </c>
      <c r="F664" s="231">
        <v>55</v>
      </c>
      <c r="G664" s="96">
        <v>49</v>
      </c>
    </row>
    <row r="665" spans="2:7" ht="17.45" customHeight="1" x14ac:dyDescent="0.25">
      <c r="B665" s="231" t="s">
        <v>474</v>
      </c>
      <c r="C665" s="231" t="s">
        <v>495</v>
      </c>
      <c r="D665" s="231"/>
      <c r="E665" s="231">
        <v>5382.22</v>
      </c>
      <c r="F665" s="231">
        <v>2635</v>
      </c>
      <c r="G665" s="96">
        <v>2613</v>
      </c>
    </row>
    <row r="666" spans="2:7" ht="17.45" customHeight="1" x14ac:dyDescent="0.25">
      <c r="B666" s="231" t="s">
        <v>480</v>
      </c>
      <c r="C666" s="231" t="s">
        <v>493</v>
      </c>
      <c r="D666" s="231"/>
      <c r="E666" s="231">
        <v>46.79</v>
      </c>
      <c r="F666" s="231">
        <v>2</v>
      </c>
      <c r="G666" s="96">
        <v>4</v>
      </c>
    </row>
    <row r="667" spans="2:7" ht="17.45" customHeight="1" x14ac:dyDescent="0.25">
      <c r="B667" s="231" t="s">
        <v>480</v>
      </c>
      <c r="C667" s="231" t="s">
        <v>494</v>
      </c>
      <c r="D667" s="231"/>
      <c r="E667" s="231">
        <v>45.28</v>
      </c>
      <c r="F667" s="231">
        <v>4</v>
      </c>
      <c r="G667" s="96">
        <v>4</v>
      </c>
    </row>
    <row r="668" spans="2:7" ht="17.45" customHeight="1" x14ac:dyDescent="0.25">
      <c r="B668" s="231" t="s">
        <v>480</v>
      </c>
      <c r="C668" s="231" t="s">
        <v>495</v>
      </c>
      <c r="D668" s="231"/>
      <c r="E668" s="231">
        <v>1879.12</v>
      </c>
      <c r="F668" s="231">
        <v>166</v>
      </c>
      <c r="G668" s="96">
        <v>166</v>
      </c>
    </row>
    <row r="669" spans="2:7" ht="17.45" customHeight="1" x14ac:dyDescent="0.25">
      <c r="B669" s="231" t="s">
        <v>474</v>
      </c>
      <c r="C669" s="231" t="s">
        <v>493</v>
      </c>
      <c r="D669" s="231"/>
      <c r="E669" s="231">
        <v>0</v>
      </c>
      <c r="F669" s="231">
        <v>0</v>
      </c>
      <c r="G669" s="96">
        <v>0</v>
      </c>
    </row>
    <row r="670" spans="2:7" ht="17.45" customHeight="1" x14ac:dyDescent="0.25">
      <c r="B670" s="231" t="s">
        <v>474</v>
      </c>
      <c r="C670" s="231" t="s">
        <v>494</v>
      </c>
      <c r="D670" s="231"/>
      <c r="E670" s="231">
        <v>11.1</v>
      </c>
      <c r="F670" s="231">
        <v>7</v>
      </c>
      <c r="G670" s="96">
        <v>5</v>
      </c>
    </row>
    <row r="671" spans="2:7" ht="17.45" customHeight="1" x14ac:dyDescent="0.25">
      <c r="B671" s="231" t="s">
        <v>474</v>
      </c>
      <c r="C671" s="231" t="s">
        <v>495</v>
      </c>
      <c r="D671" s="231"/>
      <c r="E671" s="231">
        <v>1199.94</v>
      </c>
      <c r="F671" s="231">
        <v>585</v>
      </c>
      <c r="G671" s="96">
        <v>582</v>
      </c>
    </row>
    <row r="672" spans="2:7" ht="17.45" customHeight="1" x14ac:dyDescent="0.25">
      <c r="B672" s="231" t="s">
        <v>480</v>
      </c>
      <c r="C672" s="231" t="s">
        <v>495</v>
      </c>
      <c r="D672" s="231"/>
      <c r="E672" s="231">
        <v>441.48</v>
      </c>
      <c r="F672" s="231">
        <v>39</v>
      </c>
      <c r="G672" s="96">
        <v>39</v>
      </c>
    </row>
    <row r="673" spans="2:7" ht="17.45" customHeight="1" x14ac:dyDescent="0.25">
      <c r="B673" s="231" t="s">
        <v>474</v>
      </c>
      <c r="C673" s="231" t="s">
        <v>495</v>
      </c>
      <c r="D673" s="231"/>
      <c r="E673" s="231">
        <v>4.12</v>
      </c>
      <c r="F673" s="231">
        <v>2</v>
      </c>
      <c r="G673" s="96">
        <v>2</v>
      </c>
    </row>
    <row r="674" spans="2:7" ht="17.45" customHeight="1" x14ac:dyDescent="0.25">
      <c r="B674" s="231" t="s">
        <v>474</v>
      </c>
      <c r="C674" s="231" t="s">
        <v>494</v>
      </c>
      <c r="D674" s="231"/>
      <c r="E674" s="231">
        <v>0</v>
      </c>
      <c r="F674" s="231">
        <v>0</v>
      </c>
      <c r="G674" s="96">
        <v>0</v>
      </c>
    </row>
    <row r="675" spans="2:7" ht="17.45" customHeight="1" x14ac:dyDescent="0.25">
      <c r="B675" s="231" t="s">
        <v>474</v>
      </c>
      <c r="C675" s="231" t="s">
        <v>495</v>
      </c>
      <c r="D675" s="231"/>
      <c r="E675" s="231">
        <v>16.89</v>
      </c>
      <c r="F675" s="231">
        <v>14</v>
      </c>
      <c r="G675" s="96">
        <v>8</v>
      </c>
    </row>
    <row r="676" spans="2:7" ht="17.45" customHeight="1" x14ac:dyDescent="0.25">
      <c r="B676" s="231" t="s">
        <v>480</v>
      </c>
      <c r="C676" s="231" t="s">
        <v>495</v>
      </c>
      <c r="D676" s="231"/>
      <c r="E676" s="231">
        <v>67.92</v>
      </c>
      <c r="F676" s="231">
        <v>6</v>
      </c>
      <c r="G676" s="96">
        <v>6</v>
      </c>
    </row>
    <row r="677" spans="2:7" ht="17.45" customHeight="1" x14ac:dyDescent="0.25">
      <c r="B677" s="231" t="s">
        <v>474</v>
      </c>
      <c r="C677" s="231" t="s">
        <v>495</v>
      </c>
      <c r="D677" s="231"/>
      <c r="E677" s="231">
        <v>4.12</v>
      </c>
      <c r="F677" s="231">
        <v>2</v>
      </c>
      <c r="G677" s="96">
        <v>2</v>
      </c>
    </row>
    <row r="678" spans="2:7" ht="17.45" customHeight="1" x14ac:dyDescent="0.25">
      <c r="B678" s="231" t="s">
        <v>480</v>
      </c>
      <c r="C678" s="231" t="s">
        <v>495</v>
      </c>
      <c r="D678" s="231"/>
      <c r="E678" s="231">
        <v>22.64</v>
      </c>
      <c r="F678" s="231">
        <v>2</v>
      </c>
      <c r="G678" s="96">
        <v>2</v>
      </c>
    </row>
    <row r="679" spans="2:7" ht="17.45" customHeight="1" x14ac:dyDescent="0.25">
      <c r="B679" s="231" t="s">
        <v>474</v>
      </c>
      <c r="C679" s="231" t="s">
        <v>494</v>
      </c>
      <c r="D679" s="231"/>
      <c r="E679" s="231">
        <v>10.3</v>
      </c>
      <c r="F679" s="231">
        <v>5</v>
      </c>
      <c r="G679" s="96">
        <v>5</v>
      </c>
    </row>
    <row r="680" spans="2:7" ht="17.45" customHeight="1" x14ac:dyDescent="0.25">
      <c r="B680" s="231" t="s">
        <v>474</v>
      </c>
      <c r="C680" s="231" t="s">
        <v>495</v>
      </c>
      <c r="D680" s="231"/>
      <c r="E680" s="231">
        <v>21.88</v>
      </c>
      <c r="F680" s="231">
        <v>12</v>
      </c>
      <c r="G680" s="96">
        <v>11</v>
      </c>
    </row>
    <row r="681" spans="2:7" ht="17.45" customHeight="1" x14ac:dyDescent="0.25">
      <c r="B681" s="231" t="s">
        <v>480</v>
      </c>
      <c r="C681" s="231" t="s">
        <v>495</v>
      </c>
      <c r="D681" s="231"/>
      <c r="E681" s="231">
        <v>113.2</v>
      </c>
      <c r="F681" s="231">
        <v>10</v>
      </c>
      <c r="G681" s="96">
        <v>10</v>
      </c>
    </row>
    <row r="682" spans="2:7" ht="17.45" customHeight="1" x14ac:dyDescent="0.25">
      <c r="B682" s="231" t="s">
        <v>474</v>
      </c>
      <c r="C682" s="231" t="s">
        <v>495</v>
      </c>
      <c r="D682" s="231"/>
      <c r="E682" s="231">
        <v>0</v>
      </c>
      <c r="F682" s="231">
        <v>0</v>
      </c>
      <c r="G682" s="96">
        <v>0</v>
      </c>
    </row>
    <row r="683" spans="2:7" ht="17.45" customHeight="1" x14ac:dyDescent="0.25">
      <c r="B683" s="231" t="s">
        <v>480</v>
      </c>
      <c r="C683" s="231" t="s">
        <v>495</v>
      </c>
      <c r="D683" s="231"/>
      <c r="E683" s="231">
        <v>33.96</v>
      </c>
      <c r="F683" s="231">
        <v>3</v>
      </c>
      <c r="G683" s="96">
        <v>3</v>
      </c>
    </row>
    <row r="684" spans="2:7" ht="17.45" customHeight="1" x14ac:dyDescent="0.25">
      <c r="B684" s="231" t="s">
        <v>474</v>
      </c>
      <c r="C684" s="231" t="s">
        <v>495</v>
      </c>
      <c r="D684" s="231"/>
      <c r="E684" s="231">
        <v>0</v>
      </c>
      <c r="F684" s="231">
        <v>0</v>
      </c>
      <c r="G684" s="96">
        <v>0</v>
      </c>
    </row>
    <row r="685" spans="2:7" ht="17.45" customHeight="1" x14ac:dyDescent="0.25">
      <c r="B685" s="231" t="s">
        <v>474</v>
      </c>
      <c r="C685" s="231" t="s">
        <v>495</v>
      </c>
      <c r="D685" s="231"/>
      <c r="E685" s="231">
        <v>0</v>
      </c>
      <c r="F685" s="231">
        <v>0</v>
      </c>
      <c r="G685" s="96">
        <v>0</v>
      </c>
    </row>
    <row r="686" spans="2:7" ht="17.45" customHeight="1" x14ac:dyDescent="0.25">
      <c r="B686" s="231" t="s">
        <v>474</v>
      </c>
      <c r="C686" s="231" t="s">
        <v>496</v>
      </c>
      <c r="D686" s="231"/>
      <c r="E686" s="231">
        <v>34.06</v>
      </c>
      <c r="F686" s="231">
        <v>17</v>
      </c>
      <c r="G686" s="96">
        <v>17</v>
      </c>
    </row>
    <row r="687" spans="2:7" ht="17.45" customHeight="1" x14ac:dyDescent="0.25">
      <c r="B687" s="231" t="s">
        <v>474</v>
      </c>
      <c r="C687" s="231" t="s">
        <v>494</v>
      </c>
      <c r="D687" s="231"/>
      <c r="E687" s="231">
        <v>0.21</v>
      </c>
      <c r="F687" s="231">
        <v>1</v>
      </c>
      <c r="G687" s="96">
        <v>0</v>
      </c>
    </row>
    <row r="688" spans="2:7" ht="17.45" customHeight="1" x14ac:dyDescent="0.25">
      <c r="B688" s="231" t="s">
        <v>474</v>
      </c>
      <c r="C688" s="231" t="s">
        <v>495</v>
      </c>
      <c r="D688" s="231"/>
      <c r="E688" s="231">
        <v>14.42</v>
      </c>
      <c r="F688" s="231">
        <v>7</v>
      </c>
      <c r="G688" s="96">
        <v>7</v>
      </c>
    </row>
    <row r="689" spans="2:7" ht="17.45" customHeight="1" x14ac:dyDescent="0.25">
      <c r="B689" s="231" t="s">
        <v>474</v>
      </c>
      <c r="C689" s="231" t="s">
        <v>496</v>
      </c>
      <c r="D689" s="231"/>
      <c r="E689" s="231">
        <v>443.24</v>
      </c>
      <c r="F689" s="231">
        <v>216</v>
      </c>
      <c r="G689" s="96">
        <v>215</v>
      </c>
    </row>
    <row r="690" spans="2:7" ht="17.45" customHeight="1" x14ac:dyDescent="0.25">
      <c r="B690" s="231" t="s">
        <v>477</v>
      </c>
      <c r="C690" s="231" t="s">
        <v>496</v>
      </c>
      <c r="D690" s="231"/>
      <c r="E690" s="231">
        <v>0</v>
      </c>
      <c r="F690" s="231">
        <v>0</v>
      </c>
      <c r="G690" s="96">
        <v>0</v>
      </c>
    </row>
    <row r="691" spans="2:7" ht="17.45" customHeight="1" x14ac:dyDescent="0.25">
      <c r="B691" s="231" t="s">
        <v>478</v>
      </c>
      <c r="C691" s="231" t="s">
        <v>496</v>
      </c>
      <c r="D691" s="231">
        <v>0</v>
      </c>
      <c r="E691" s="231">
        <v>0</v>
      </c>
      <c r="F691" s="231"/>
      <c r="G691" s="96">
        <v>0</v>
      </c>
    </row>
    <row r="692" spans="2:7" ht="17.45" customHeight="1" x14ac:dyDescent="0.25">
      <c r="B692" s="231" t="s">
        <v>474</v>
      </c>
      <c r="C692" s="231" t="s">
        <v>495</v>
      </c>
      <c r="D692" s="231"/>
      <c r="E692" s="231">
        <v>24.72</v>
      </c>
      <c r="F692" s="231">
        <v>12</v>
      </c>
      <c r="G692" s="96">
        <v>12</v>
      </c>
    </row>
    <row r="693" spans="2:7" ht="17.45" customHeight="1" x14ac:dyDescent="0.25">
      <c r="B693" s="231" t="s">
        <v>474</v>
      </c>
      <c r="C693" s="231" t="s">
        <v>496</v>
      </c>
      <c r="D693" s="231"/>
      <c r="E693" s="231">
        <v>661.26</v>
      </c>
      <c r="F693" s="231">
        <v>321</v>
      </c>
      <c r="G693" s="96">
        <v>321</v>
      </c>
    </row>
    <row r="694" spans="2:7" ht="17.45" customHeight="1" x14ac:dyDescent="0.25">
      <c r="B694" s="231" t="s">
        <v>480</v>
      </c>
      <c r="C694" s="231" t="s">
        <v>496</v>
      </c>
      <c r="D694" s="231"/>
      <c r="E694" s="231">
        <v>22.64</v>
      </c>
      <c r="F694" s="231">
        <v>2</v>
      </c>
      <c r="G694" s="96">
        <v>2</v>
      </c>
    </row>
    <row r="695" spans="2:7" ht="17.45" customHeight="1" x14ac:dyDescent="0.25">
      <c r="B695" s="231" t="s">
        <v>474</v>
      </c>
      <c r="C695" s="231" t="s">
        <v>495</v>
      </c>
      <c r="D695" s="231"/>
      <c r="E695" s="231">
        <v>8.24</v>
      </c>
      <c r="F695" s="231">
        <v>4</v>
      </c>
      <c r="G695" s="96">
        <v>4</v>
      </c>
    </row>
    <row r="696" spans="2:7" ht="17.45" customHeight="1" x14ac:dyDescent="0.25">
      <c r="B696" s="231" t="s">
        <v>474</v>
      </c>
      <c r="C696" s="231" t="s">
        <v>496</v>
      </c>
      <c r="D696" s="231"/>
      <c r="E696" s="231">
        <v>228.66</v>
      </c>
      <c r="F696" s="231">
        <v>111</v>
      </c>
      <c r="G696" s="96">
        <v>111</v>
      </c>
    </row>
    <row r="697" spans="2:7" ht="17.45" customHeight="1" x14ac:dyDescent="0.25">
      <c r="B697" s="231" t="s">
        <v>480</v>
      </c>
      <c r="C697" s="231" t="s">
        <v>495</v>
      </c>
      <c r="D697" s="231"/>
      <c r="E697" s="231">
        <v>11.32</v>
      </c>
      <c r="F697" s="231">
        <v>1</v>
      </c>
      <c r="G697" s="96">
        <v>1</v>
      </c>
    </row>
    <row r="698" spans="2:7" ht="17.45" customHeight="1" x14ac:dyDescent="0.25">
      <c r="B698" s="231" t="s">
        <v>480</v>
      </c>
      <c r="C698" s="231" t="s">
        <v>496</v>
      </c>
      <c r="D698" s="231"/>
      <c r="E698" s="231">
        <v>237.72</v>
      </c>
      <c r="F698" s="231">
        <v>21</v>
      </c>
      <c r="G698" s="96">
        <v>21</v>
      </c>
    </row>
    <row r="699" spans="2:7" ht="17.45" customHeight="1" x14ac:dyDescent="0.25">
      <c r="B699" s="231" t="s">
        <v>474</v>
      </c>
      <c r="C699" s="231" t="s">
        <v>496</v>
      </c>
      <c r="D699" s="231"/>
      <c r="E699" s="231">
        <v>37.08</v>
      </c>
      <c r="F699" s="231">
        <v>18</v>
      </c>
      <c r="G699" s="96">
        <v>18</v>
      </c>
    </row>
    <row r="700" spans="2:7" ht="17.45" customHeight="1" x14ac:dyDescent="0.25">
      <c r="B700" s="231" t="s">
        <v>474</v>
      </c>
      <c r="C700" s="231" t="s">
        <v>495</v>
      </c>
      <c r="D700" s="231"/>
      <c r="E700" s="231">
        <v>8.24</v>
      </c>
      <c r="F700" s="231">
        <v>4</v>
      </c>
      <c r="G700" s="96">
        <v>4</v>
      </c>
    </row>
    <row r="701" spans="2:7" ht="17.45" customHeight="1" x14ac:dyDescent="0.25">
      <c r="B701" s="231" t="s">
        <v>474</v>
      </c>
      <c r="C701" s="231" t="s">
        <v>496</v>
      </c>
      <c r="D701" s="231"/>
      <c r="E701" s="231">
        <v>166.86</v>
      </c>
      <c r="F701" s="231">
        <v>84</v>
      </c>
      <c r="G701" s="96">
        <v>81</v>
      </c>
    </row>
    <row r="702" spans="2:7" ht="17.45" customHeight="1" x14ac:dyDescent="0.25">
      <c r="B702" s="231" t="s">
        <v>474</v>
      </c>
      <c r="C702" s="231" t="s">
        <v>493</v>
      </c>
      <c r="D702" s="231"/>
      <c r="E702" s="231">
        <v>1.24</v>
      </c>
      <c r="F702" s="231">
        <v>1</v>
      </c>
      <c r="G702" s="96">
        <v>1</v>
      </c>
    </row>
    <row r="703" spans="2:7" ht="17.45" customHeight="1" x14ac:dyDescent="0.25">
      <c r="B703" s="231" t="s">
        <v>474</v>
      </c>
      <c r="C703" s="231" t="s">
        <v>494</v>
      </c>
      <c r="D703" s="231"/>
      <c r="E703" s="231">
        <v>-2.06</v>
      </c>
      <c r="F703" s="231">
        <v>-1</v>
      </c>
      <c r="G703" s="96">
        <v>-1</v>
      </c>
    </row>
    <row r="704" spans="2:7" ht="17.45" customHeight="1" x14ac:dyDescent="0.25">
      <c r="B704" s="231" t="s">
        <v>474</v>
      </c>
      <c r="C704" s="231" t="s">
        <v>495</v>
      </c>
      <c r="D704" s="231"/>
      <c r="E704" s="231">
        <v>40.79</v>
      </c>
      <c r="F704" s="231">
        <v>22</v>
      </c>
      <c r="G704" s="96">
        <v>20</v>
      </c>
    </row>
    <row r="705" spans="2:7" ht="17.45" customHeight="1" x14ac:dyDescent="0.25">
      <c r="B705" s="231" t="s">
        <v>474</v>
      </c>
      <c r="C705" s="231" t="s">
        <v>496</v>
      </c>
      <c r="D705" s="231"/>
      <c r="E705" s="231">
        <v>1374.08</v>
      </c>
      <c r="F705" s="231">
        <v>671</v>
      </c>
      <c r="G705" s="96">
        <v>667</v>
      </c>
    </row>
    <row r="706" spans="2:7" ht="17.45" customHeight="1" x14ac:dyDescent="0.25">
      <c r="B706" s="231" t="s">
        <v>474</v>
      </c>
      <c r="C706" s="231" t="s">
        <v>496</v>
      </c>
      <c r="D706" s="231"/>
      <c r="E706" s="231">
        <v>2.06</v>
      </c>
      <c r="F706" s="231">
        <v>1</v>
      </c>
      <c r="G706" s="96">
        <v>1</v>
      </c>
    </row>
    <row r="707" spans="2:7" ht="17.45" customHeight="1" x14ac:dyDescent="0.25">
      <c r="B707" s="231" t="s">
        <v>474</v>
      </c>
      <c r="C707" s="231" t="s">
        <v>496</v>
      </c>
      <c r="D707" s="231"/>
      <c r="E707" s="231">
        <v>2.06</v>
      </c>
      <c r="F707" s="231">
        <v>1</v>
      </c>
      <c r="G707" s="96">
        <v>1</v>
      </c>
    </row>
    <row r="708" spans="2:7" ht="17.45" customHeight="1" x14ac:dyDescent="0.25">
      <c r="B708" s="231" t="s">
        <v>480</v>
      </c>
      <c r="C708" s="231" t="s">
        <v>496</v>
      </c>
      <c r="D708" s="231"/>
      <c r="E708" s="231">
        <v>11.32</v>
      </c>
      <c r="F708" s="231">
        <v>1</v>
      </c>
      <c r="G708" s="96">
        <v>1</v>
      </c>
    </row>
    <row r="709" spans="2:7" ht="17.45" customHeight="1" x14ac:dyDescent="0.25">
      <c r="B709" s="231" t="s">
        <v>478</v>
      </c>
      <c r="C709" s="231" t="s">
        <v>496</v>
      </c>
      <c r="D709" s="231">
        <v>4</v>
      </c>
      <c r="E709" s="231">
        <v>13.88</v>
      </c>
      <c r="F709" s="231"/>
      <c r="G709" s="96">
        <v>4</v>
      </c>
    </row>
    <row r="710" spans="2:7" ht="17.45" customHeight="1" x14ac:dyDescent="0.25">
      <c r="B710" s="231" t="s">
        <v>480</v>
      </c>
      <c r="C710" s="231" t="s">
        <v>496</v>
      </c>
      <c r="D710" s="231"/>
      <c r="E710" s="231">
        <v>45.28</v>
      </c>
      <c r="F710" s="231">
        <v>4</v>
      </c>
      <c r="G710" s="96">
        <v>4</v>
      </c>
    </row>
    <row r="711" spans="2:7" ht="17.45" customHeight="1" x14ac:dyDescent="0.25">
      <c r="B711" s="231" t="s">
        <v>477</v>
      </c>
      <c r="C711" s="231" t="s">
        <v>496</v>
      </c>
      <c r="D711" s="231"/>
      <c r="E711" s="231">
        <v>140.66</v>
      </c>
      <c r="F711" s="231">
        <v>13</v>
      </c>
      <c r="G711" s="96">
        <v>13</v>
      </c>
    </row>
    <row r="712" spans="2:7" ht="17.45" customHeight="1" x14ac:dyDescent="0.25">
      <c r="B712" s="231" t="s">
        <v>481</v>
      </c>
      <c r="C712" s="231" t="s">
        <v>496</v>
      </c>
      <c r="D712" s="231"/>
      <c r="E712" s="231">
        <v>317.58999999999997</v>
      </c>
      <c r="F712" s="231">
        <v>33</v>
      </c>
      <c r="G712" s="96">
        <v>25</v>
      </c>
    </row>
    <row r="713" spans="2:7" ht="17.45" customHeight="1" x14ac:dyDescent="0.25">
      <c r="B713" s="231" t="s">
        <v>478</v>
      </c>
      <c r="C713" s="231" t="s">
        <v>496</v>
      </c>
      <c r="D713" s="231">
        <v>6</v>
      </c>
      <c r="E713" s="231">
        <v>20.82</v>
      </c>
      <c r="F713" s="231"/>
      <c r="G713" s="96">
        <v>6</v>
      </c>
    </row>
    <row r="714" spans="2:7" ht="17.45" customHeight="1" x14ac:dyDescent="0.25">
      <c r="B714" s="231" t="s">
        <v>482</v>
      </c>
      <c r="C714" s="231" t="s">
        <v>496</v>
      </c>
      <c r="D714" s="231">
        <v>33</v>
      </c>
      <c r="E714" s="231">
        <v>91.76</v>
      </c>
      <c r="F714" s="231"/>
      <c r="G714" s="96">
        <v>25</v>
      </c>
    </row>
    <row r="715" spans="2:7" ht="18" x14ac:dyDescent="0.25">
      <c r="B715" s="231" t="s">
        <v>483</v>
      </c>
      <c r="C715" s="231" t="s">
        <v>496</v>
      </c>
      <c r="D715" s="231">
        <v>7</v>
      </c>
      <c r="E715" s="231">
        <v>24.92</v>
      </c>
      <c r="F715" s="231"/>
      <c r="G715" s="96">
        <v>7</v>
      </c>
    </row>
    <row r="716" spans="2:7" ht="17.45" customHeight="1" x14ac:dyDescent="0.25">
      <c r="B716" s="231" t="s">
        <v>477</v>
      </c>
      <c r="C716" s="231" t="s">
        <v>496</v>
      </c>
      <c r="D716" s="231"/>
      <c r="E716" s="231">
        <v>789.86</v>
      </c>
      <c r="F716" s="231">
        <v>73</v>
      </c>
      <c r="G716" s="96">
        <v>73</v>
      </c>
    </row>
    <row r="717" spans="2:7" ht="17.45" customHeight="1" x14ac:dyDescent="0.25">
      <c r="B717" s="231" t="s">
        <v>481</v>
      </c>
      <c r="C717" s="231" t="s">
        <v>496</v>
      </c>
      <c r="D717" s="231"/>
      <c r="E717" s="231">
        <v>2130.15</v>
      </c>
      <c r="F717" s="231">
        <v>165</v>
      </c>
      <c r="G717" s="96">
        <v>165</v>
      </c>
    </row>
    <row r="718" spans="2:7" ht="17.45" customHeight="1" x14ac:dyDescent="0.25">
      <c r="B718" s="231" t="s">
        <v>478</v>
      </c>
      <c r="C718" s="231" t="s">
        <v>496</v>
      </c>
      <c r="D718" s="231">
        <v>15</v>
      </c>
      <c r="E718" s="231">
        <v>52.05</v>
      </c>
      <c r="F718" s="231"/>
      <c r="G718" s="96">
        <v>15</v>
      </c>
    </row>
    <row r="719" spans="2:7" ht="17.45" customHeight="1" x14ac:dyDescent="0.25">
      <c r="B719" s="231" t="s">
        <v>482</v>
      </c>
      <c r="C719" s="231" t="s">
        <v>496</v>
      </c>
      <c r="D719" s="231">
        <v>78</v>
      </c>
      <c r="E719" s="231">
        <v>290.94</v>
      </c>
      <c r="F719" s="231"/>
      <c r="G719" s="96">
        <v>78</v>
      </c>
    </row>
    <row r="720" spans="2:7" ht="18" x14ac:dyDescent="0.25">
      <c r="B720" s="231" t="s">
        <v>484</v>
      </c>
      <c r="C720" s="231" t="s">
        <v>496</v>
      </c>
      <c r="D720" s="231">
        <v>126</v>
      </c>
      <c r="E720" s="231">
        <v>448.56</v>
      </c>
      <c r="F720" s="231"/>
      <c r="G720" s="96">
        <v>126</v>
      </c>
    </row>
    <row r="721" spans="2:7" ht="18" x14ac:dyDescent="0.25">
      <c r="B721" s="231" t="s">
        <v>483</v>
      </c>
      <c r="C721" s="231" t="s">
        <v>496</v>
      </c>
      <c r="D721" s="231">
        <v>19</v>
      </c>
      <c r="E721" s="231">
        <v>67.64</v>
      </c>
      <c r="F721" s="231"/>
      <c r="G721" s="96">
        <v>19</v>
      </c>
    </row>
    <row r="722" spans="2:7" ht="17.45" customHeight="1" x14ac:dyDescent="0.25">
      <c r="B722" s="231" t="s">
        <v>477</v>
      </c>
      <c r="C722" s="231" t="s">
        <v>496</v>
      </c>
      <c r="D722" s="231"/>
      <c r="E722" s="231">
        <v>432.8</v>
      </c>
      <c r="F722" s="231">
        <v>40</v>
      </c>
      <c r="G722" s="96">
        <v>40</v>
      </c>
    </row>
    <row r="723" spans="2:7" ht="17.45" customHeight="1" x14ac:dyDescent="0.25">
      <c r="B723" s="231" t="s">
        <v>481</v>
      </c>
      <c r="C723" s="231" t="s">
        <v>496</v>
      </c>
      <c r="D723" s="231"/>
      <c r="E723" s="231">
        <v>335.66</v>
      </c>
      <c r="F723" s="231">
        <v>26</v>
      </c>
      <c r="G723" s="96">
        <v>26</v>
      </c>
    </row>
    <row r="724" spans="2:7" ht="17.45" customHeight="1" x14ac:dyDescent="0.25">
      <c r="B724" s="231" t="s">
        <v>478</v>
      </c>
      <c r="C724" s="231" t="s">
        <v>496</v>
      </c>
      <c r="D724" s="231">
        <v>5</v>
      </c>
      <c r="E724" s="231">
        <v>17.350000000000001</v>
      </c>
      <c r="F724" s="231"/>
      <c r="G724" s="96">
        <v>5</v>
      </c>
    </row>
    <row r="725" spans="2:7" ht="17.45" customHeight="1" x14ac:dyDescent="0.25">
      <c r="B725" s="231" t="s">
        <v>482</v>
      </c>
      <c r="C725" s="231" t="s">
        <v>496</v>
      </c>
      <c r="D725" s="231">
        <v>30</v>
      </c>
      <c r="E725" s="231">
        <v>111.9</v>
      </c>
      <c r="F725" s="231"/>
      <c r="G725" s="96">
        <v>30</v>
      </c>
    </row>
    <row r="726" spans="2:7" ht="18" x14ac:dyDescent="0.25">
      <c r="B726" s="231" t="s">
        <v>484</v>
      </c>
      <c r="C726" s="231" t="s">
        <v>496</v>
      </c>
      <c r="D726" s="231">
        <v>26</v>
      </c>
      <c r="E726" s="231">
        <v>92.56</v>
      </c>
      <c r="F726" s="231"/>
      <c r="G726" s="96">
        <v>26</v>
      </c>
    </row>
    <row r="727" spans="2:7" ht="17.45" customHeight="1" x14ac:dyDescent="0.25">
      <c r="B727" s="231" t="s">
        <v>477</v>
      </c>
      <c r="C727" s="231" t="s">
        <v>496</v>
      </c>
      <c r="D727" s="231"/>
      <c r="E727" s="231">
        <v>313.77999999999997</v>
      </c>
      <c r="F727" s="231">
        <v>29</v>
      </c>
      <c r="G727" s="96">
        <v>29</v>
      </c>
    </row>
    <row r="728" spans="2:7" ht="17.45" customHeight="1" x14ac:dyDescent="0.25">
      <c r="B728" s="231" t="s">
        <v>481</v>
      </c>
      <c r="C728" s="231" t="s">
        <v>496</v>
      </c>
      <c r="D728" s="231"/>
      <c r="E728" s="231">
        <v>697.14</v>
      </c>
      <c r="F728" s="231">
        <v>54</v>
      </c>
      <c r="G728" s="96">
        <v>54</v>
      </c>
    </row>
    <row r="729" spans="2:7" ht="17.45" customHeight="1" x14ac:dyDescent="0.25">
      <c r="B729" s="231" t="s">
        <v>482</v>
      </c>
      <c r="C729" s="231" t="s">
        <v>496</v>
      </c>
      <c r="D729" s="231">
        <v>35</v>
      </c>
      <c r="E729" s="231">
        <v>130.55000000000001</v>
      </c>
      <c r="F729" s="231"/>
      <c r="G729" s="96">
        <v>35</v>
      </c>
    </row>
    <row r="730" spans="2:7" ht="18" x14ac:dyDescent="0.25">
      <c r="B730" s="231" t="s">
        <v>484</v>
      </c>
      <c r="C730" s="231" t="s">
        <v>496</v>
      </c>
      <c r="D730" s="231">
        <v>27</v>
      </c>
      <c r="E730" s="231">
        <v>96.12</v>
      </c>
      <c r="F730" s="231"/>
      <c r="G730" s="96">
        <v>27</v>
      </c>
    </row>
    <row r="731" spans="2:7" ht="18" x14ac:dyDescent="0.25">
      <c r="B731" s="231" t="s">
        <v>483</v>
      </c>
      <c r="C731" s="231" t="s">
        <v>496</v>
      </c>
      <c r="D731" s="231">
        <v>19</v>
      </c>
      <c r="E731" s="231">
        <v>67.64</v>
      </c>
      <c r="F731" s="231"/>
      <c r="G731" s="96">
        <v>19</v>
      </c>
    </row>
    <row r="732" spans="2:7" ht="18" x14ac:dyDescent="0.25">
      <c r="B732" s="231" t="s">
        <v>485</v>
      </c>
      <c r="C732" s="231" t="s">
        <v>496</v>
      </c>
      <c r="D732" s="231">
        <v>17</v>
      </c>
      <c r="E732" s="231">
        <v>60.52</v>
      </c>
      <c r="F732" s="231"/>
      <c r="G732" s="96">
        <v>17</v>
      </c>
    </row>
    <row r="733" spans="2:7" ht="18" x14ac:dyDescent="0.25">
      <c r="B733" s="231" t="s">
        <v>485</v>
      </c>
      <c r="C733" s="231" t="s">
        <v>496</v>
      </c>
      <c r="D733" s="231">
        <v>3</v>
      </c>
      <c r="E733" s="231">
        <v>10.68</v>
      </c>
      <c r="F733" s="231"/>
      <c r="G733" s="96">
        <v>3</v>
      </c>
    </row>
    <row r="734" spans="2:7" ht="18" x14ac:dyDescent="0.25">
      <c r="B734" s="231" t="s">
        <v>484</v>
      </c>
      <c r="C734" s="231" t="s">
        <v>496</v>
      </c>
      <c r="D734" s="231">
        <v>0</v>
      </c>
      <c r="E734" s="231">
        <v>0</v>
      </c>
      <c r="F734" s="231"/>
      <c r="G734" s="96">
        <v>0</v>
      </c>
    </row>
    <row r="735" spans="2:7" ht="17.45" customHeight="1" x14ac:dyDescent="0.25">
      <c r="B735" s="231" t="s">
        <v>480</v>
      </c>
      <c r="C735" s="231" t="s">
        <v>496</v>
      </c>
      <c r="D735" s="231"/>
      <c r="E735" s="231">
        <v>11.32</v>
      </c>
      <c r="F735" s="231">
        <v>1</v>
      </c>
      <c r="G735" s="96">
        <v>1</v>
      </c>
    </row>
    <row r="736" spans="2:7" ht="17.45" customHeight="1" x14ac:dyDescent="0.25">
      <c r="B736" s="231" t="s">
        <v>474</v>
      </c>
      <c r="C736" s="231" t="s">
        <v>496</v>
      </c>
      <c r="D736" s="231"/>
      <c r="E736" s="231">
        <v>8.24</v>
      </c>
      <c r="F736" s="231">
        <v>4</v>
      </c>
      <c r="G736" s="96">
        <v>4</v>
      </c>
    </row>
    <row r="737" spans="2:7" ht="17.45" customHeight="1" x14ac:dyDescent="0.25">
      <c r="B737" s="231" t="s">
        <v>480</v>
      </c>
      <c r="C737" s="231" t="s">
        <v>496</v>
      </c>
      <c r="D737" s="231"/>
      <c r="E737" s="231">
        <v>11.32</v>
      </c>
      <c r="F737" s="231">
        <v>1</v>
      </c>
      <c r="G737" s="96">
        <v>1</v>
      </c>
    </row>
    <row r="738" spans="2:7" ht="17.45" customHeight="1" x14ac:dyDescent="0.25">
      <c r="B738" s="231" t="s">
        <v>486</v>
      </c>
      <c r="C738" s="231" t="s">
        <v>496</v>
      </c>
      <c r="D738" s="231">
        <v>6</v>
      </c>
      <c r="E738" s="231">
        <v>22.38</v>
      </c>
      <c r="F738" s="231"/>
      <c r="G738" s="96">
        <v>6</v>
      </c>
    </row>
    <row r="739" spans="2:7" ht="18" x14ac:dyDescent="0.25">
      <c r="B739" s="231" t="s">
        <v>485</v>
      </c>
      <c r="C739" s="231" t="s">
        <v>496</v>
      </c>
      <c r="D739" s="231">
        <v>4</v>
      </c>
      <c r="E739" s="231">
        <v>14.24</v>
      </c>
      <c r="F739" s="231"/>
      <c r="G739" s="96">
        <v>4</v>
      </c>
    </row>
    <row r="740" spans="2:7" ht="18" x14ac:dyDescent="0.25">
      <c r="B740" s="231" t="s">
        <v>487</v>
      </c>
      <c r="C740" s="231" t="s">
        <v>496</v>
      </c>
      <c r="D740" s="231">
        <v>4</v>
      </c>
      <c r="E740" s="231">
        <v>14.24</v>
      </c>
      <c r="F740" s="231"/>
      <c r="G740" s="96">
        <v>4</v>
      </c>
    </row>
    <row r="741" spans="2:7" ht="18" x14ac:dyDescent="0.25">
      <c r="B741" s="231" t="s">
        <v>483</v>
      </c>
      <c r="C741" s="231" t="s">
        <v>496</v>
      </c>
      <c r="D741" s="231">
        <v>11</v>
      </c>
      <c r="E741" s="231">
        <v>39.159999999999997</v>
      </c>
      <c r="F741" s="231"/>
      <c r="G741" s="96">
        <v>11</v>
      </c>
    </row>
    <row r="742" spans="2:7" ht="17.45" customHeight="1" x14ac:dyDescent="0.25">
      <c r="B742" s="231" t="s">
        <v>488</v>
      </c>
      <c r="C742" s="231" t="s">
        <v>496</v>
      </c>
      <c r="D742" s="231"/>
      <c r="E742" s="231">
        <v>152.68</v>
      </c>
      <c r="F742" s="231"/>
      <c r="G742" s="96">
        <v>44</v>
      </c>
    </row>
    <row r="743" spans="2:7" ht="17.45" customHeight="1" x14ac:dyDescent="0.25">
      <c r="B743" s="231" t="s">
        <v>486</v>
      </c>
      <c r="C743" s="231" t="s">
        <v>496</v>
      </c>
      <c r="D743" s="231">
        <v>19</v>
      </c>
      <c r="E743" s="231">
        <v>70.87</v>
      </c>
      <c r="F743" s="231"/>
      <c r="G743" s="96">
        <v>19</v>
      </c>
    </row>
    <row r="744" spans="2:7" ht="18" x14ac:dyDescent="0.25">
      <c r="B744" s="231" t="s">
        <v>485</v>
      </c>
      <c r="C744" s="231" t="s">
        <v>496</v>
      </c>
      <c r="D744" s="231">
        <v>1</v>
      </c>
      <c r="E744" s="231">
        <v>3.56</v>
      </c>
      <c r="F744" s="231"/>
      <c r="G744" s="96">
        <v>1</v>
      </c>
    </row>
    <row r="745" spans="2:7" ht="18" x14ac:dyDescent="0.25">
      <c r="B745" s="231" t="s">
        <v>487</v>
      </c>
      <c r="C745" s="231" t="s">
        <v>496</v>
      </c>
      <c r="D745" s="231">
        <v>6</v>
      </c>
      <c r="E745" s="231">
        <v>21.36</v>
      </c>
      <c r="F745" s="231"/>
      <c r="G745" s="96">
        <v>6</v>
      </c>
    </row>
    <row r="746" spans="2:7" ht="17.45" customHeight="1" x14ac:dyDescent="0.25">
      <c r="B746" s="231" t="s">
        <v>478</v>
      </c>
      <c r="C746" s="231" t="s">
        <v>496</v>
      </c>
      <c r="D746" s="231">
        <v>10</v>
      </c>
      <c r="E746" s="231">
        <v>34.700000000000003</v>
      </c>
      <c r="F746" s="231"/>
      <c r="G746" s="96">
        <v>10</v>
      </c>
    </row>
    <row r="747" spans="2:7" ht="17.45" customHeight="1" x14ac:dyDescent="0.25">
      <c r="B747" s="231" t="s">
        <v>482</v>
      </c>
      <c r="C747" s="231" t="s">
        <v>496</v>
      </c>
      <c r="D747" s="231">
        <v>4</v>
      </c>
      <c r="E747" s="231">
        <v>14.92</v>
      </c>
      <c r="F747" s="231"/>
      <c r="G747" s="96">
        <v>4</v>
      </c>
    </row>
    <row r="748" spans="2:7" ht="18" x14ac:dyDescent="0.25">
      <c r="B748" s="231" t="s">
        <v>484</v>
      </c>
      <c r="C748" s="231" t="s">
        <v>496</v>
      </c>
      <c r="D748" s="231">
        <v>55</v>
      </c>
      <c r="E748" s="231">
        <v>195.8</v>
      </c>
      <c r="F748" s="231"/>
      <c r="G748" s="96">
        <v>55</v>
      </c>
    </row>
    <row r="749" spans="2:7" ht="18" x14ac:dyDescent="0.25">
      <c r="B749" s="231" t="s">
        <v>483</v>
      </c>
      <c r="C749" s="231" t="s">
        <v>495</v>
      </c>
      <c r="D749" s="231">
        <v>39</v>
      </c>
      <c r="E749" s="231">
        <v>138.84</v>
      </c>
      <c r="F749" s="231"/>
      <c r="G749" s="96">
        <v>39</v>
      </c>
    </row>
    <row r="750" spans="2:7" ht="17.45" customHeight="1" x14ac:dyDescent="0.25">
      <c r="B750" s="231" t="s">
        <v>488</v>
      </c>
      <c r="C750" s="231" t="s">
        <v>496</v>
      </c>
      <c r="D750" s="231"/>
      <c r="E750" s="231">
        <v>20.82</v>
      </c>
      <c r="F750" s="231"/>
      <c r="G750" s="96">
        <v>6</v>
      </c>
    </row>
    <row r="751" spans="2:7" ht="17.45" customHeight="1" x14ac:dyDescent="0.25">
      <c r="B751" s="231" t="s">
        <v>486</v>
      </c>
      <c r="C751" s="231" t="s">
        <v>496</v>
      </c>
      <c r="D751" s="231">
        <v>17</v>
      </c>
      <c r="E751" s="231">
        <v>63.41</v>
      </c>
      <c r="F751" s="231"/>
      <c r="G751" s="96">
        <v>17</v>
      </c>
    </row>
    <row r="752" spans="2:7" ht="18" x14ac:dyDescent="0.25">
      <c r="B752" s="231" t="s">
        <v>485</v>
      </c>
      <c r="C752" s="231" t="s">
        <v>497</v>
      </c>
      <c r="D752" s="231">
        <v>15</v>
      </c>
      <c r="E752" s="231">
        <v>53.4</v>
      </c>
      <c r="F752" s="231"/>
      <c r="G752" s="96">
        <v>15</v>
      </c>
    </row>
    <row r="753" spans="2:7" ht="18" x14ac:dyDescent="0.25">
      <c r="B753" s="231" t="s">
        <v>485</v>
      </c>
      <c r="C753" s="231" t="s">
        <v>498</v>
      </c>
      <c r="D753" s="231">
        <v>15</v>
      </c>
      <c r="E753" s="231">
        <v>53.4</v>
      </c>
      <c r="F753" s="231"/>
      <c r="G753" s="96">
        <v>15</v>
      </c>
    </row>
    <row r="754" spans="2:7" ht="18" x14ac:dyDescent="0.25">
      <c r="B754" s="231" t="s">
        <v>485</v>
      </c>
      <c r="C754" s="231" t="s">
        <v>499</v>
      </c>
      <c r="D754" s="231">
        <v>15</v>
      </c>
      <c r="E754" s="231">
        <v>53.4</v>
      </c>
      <c r="F754" s="231"/>
      <c r="G754" s="96">
        <v>15</v>
      </c>
    </row>
    <row r="755" spans="2:7" ht="18" x14ac:dyDescent="0.25">
      <c r="B755" s="231" t="s">
        <v>485</v>
      </c>
      <c r="C755" s="231" t="s">
        <v>500</v>
      </c>
      <c r="D755" s="231">
        <v>15</v>
      </c>
      <c r="E755" s="231">
        <v>53.4</v>
      </c>
      <c r="F755" s="231"/>
      <c r="G755" s="96">
        <v>15</v>
      </c>
    </row>
    <row r="756" spans="2:7" ht="18" x14ac:dyDescent="0.25">
      <c r="B756" s="231" t="s">
        <v>485</v>
      </c>
      <c r="C756" s="231" t="s">
        <v>501</v>
      </c>
      <c r="D756" s="231">
        <v>15</v>
      </c>
      <c r="E756" s="231">
        <v>53.4</v>
      </c>
      <c r="F756" s="231"/>
      <c r="G756" s="96">
        <v>15</v>
      </c>
    </row>
    <row r="757" spans="2:7" ht="18" x14ac:dyDescent="0.25">
      <c r="B757" s="231" t="s">
        <v>485</v>
      </c>
      <c r="C757" s="231" t="s">
        <v>502</v>
      </c>
      <c r="D757" s="231">
        <v>15</v>
      </c>
      <c r="E757" s="231">
        <v>53.4</v>
      </c>
      <c r="F757" s="231"/>
      <c r="G757" s="96">
        <v>15</v>
      </c>
    </row>
    <row r="758" spans="2:7" ht="18" x14ac:dyDescent="0.25">
      <c r="B758" s="231" t="s">
        <v>485</v>
      </c>
      <c r="C758" s="231" t="s">
        <v>503</v>
      </c>
      <c r="D758" s="231">
        <v>15</v>
      </c>
      <c r="E758" s="231">
        <v>53.4</v>
      </c>
      <c r="F758" s="231"/>
      <c r="G758" s="96">
        <v>15</v>
      </c>
    </row>
    <row r="759" spans="2:7" ht="18" x14ac:dyDescent="0.25">
      <c r="B759" s="231" t="s">
        <v>485</v>
      </c>
      <c r="C759" s="231" t="s">
        <v>504</v>
      </c>
      <c r="D759" s="231">
        <v>15</v>
      </c>
      <c r="E759" s="231">
        <v>53.4</v>
      </c>
      <c r="F759" s="231"/>
      <c r="G759" s="96">
        <v>15</v>
      </c>
    </row>
    <row r="760" spans="2:7" ht="18" x14ac:dyDescent="0.25">
      <c r="B760" s="231" t="s">
        <v>485</v>
      </c>
      <c r="C760" s="231" t="s">
        <v>505</v>
      </c>
      <c r="D760" s="231">
        <v>15</v>
      </c>
      <c r="E760" s="231">
        <v>53.4</v>
      </c>
      <c r="F760" s="231"/>
      <c r="G760" s="96">
        <v>15</v>
      </c>
    </row>
    <row r="761" spans="2:7" ht="18" x14ac:dyDescent="0.25">
      <c r="B761" s="231" t="s">
        <v>485</v>
      </c>
      <c r="C761" s="231" t="s">
        <v>506</v>
      </c>
      <c r="D761" s="231">
        <v>15</v>
      </c>
      <c r="E761" s="231">
        <v>53.4</v>
      </c>
      <c r="F761" s="231"/>
      <c r="G761" s="96">
        <v>15</v>
      </c>
    </row>
    <row r="762" spans="2:7" ht="18" x14ac:dyDescent="0.25">
      <c r="B762" s="231" t="s">
        <v>485</v>
      </c>
      <c r="C762" s="231" t="s">
        <v>507</v>
      </c>
      <c r="D762" s="231">
        <v>15</v>
      </c>
      <c r="E762" s="231">
        <v>53.4</v>
      </c>
      <c r="F762" s="231"/>
      <c r="G762" s="96">
        <v>15</v>
      </c>
    </row>
    <row r="763" spans="2:7" ht="18" x14ac:dyDescent="0.25">
      <c r="B763" s="231" t="s">
        <v>485</v>
      </c>
      <c r="C763" s="231" t="s">
        <v>508</v>
      </c>
      <c r="D763" s="231">
        <v>15</v>
      </c>
      <c r="E763" s="231">
        <v>53.4</v>
      </c>
      <c r="F763" s="231"/>
      <c r="G763" s="96">
        <v>15</v>
      </c>
    </row>
    <row r="764" spans="2:7" ht="18" x14ac:dyDescent="0.25">
      <c r="B764" s="231" t="s">
        <v>485</v>
      </c>
      <c r="C764" s="231" t="s">
        <v>509</v>
      </c>
      <c r="D764" s="231">
        <v>15</v>
      </c>
      <c r="E764" s="231">
        <v>53.4</v>
      </c>
      <c r="F764" s="231"/>
      <c r="G764" s="96">
        <v>15</v>
      </c>
    </row>
    <row r="765" spans="2:7" ht="18" x14ac:dyDescent="0.25">
      <c r="B765" s="231" t="s">
        <v>485</v>
      </c>
      <c r="C765" s="231" t="s">
        <v>489</v>
      </c>
      <c r="D765" s="231">
        <v>15</v>
      </c>
      <c r="E765" s="231">
        <v>53.4</v>
      </c>
      <c r="F765" s="231"/>
      <c r="G765" s="96">
        <v>15</v>
      </c>
    </row>
    <row r="766" spans="2:7" ht="18" x14ac:dyDescent="0.25">
      <c r="B766" s="231" t="s">
        <v>485</v>
      </c>
      <c r="C766" s="231" t="s">
        <v>490</v>
      </c>
      <c r="D766" s="231">
        <v>15</v>
      </c>
      <c r="E766" s="231">
        <v>53.4</v>
      </c>
      <c r="F766" s="231"/>
      <c r="G766" s="96">
        <v>15</v>
      </c>
    </row>
    <row r="767" spans="2:7" ht="18" x14ac:dyDescent="0.25">
      <c r="B767" s="231" t="s">
        <v>485</v>
      </c>
      <c r="C767" s="231" t="s">
        <v>491</v>
      </c>
      <c r="D767" s="231">
        <v>15</v>
      </c>
      <c r="E767" s="231">
        <v>53.4</v>
      </c>
      <c r="F767" s="231"/>
      <c r="G767" s="96">
        <v>15</v>
      </c>
    </row>
    <row r="768" spans="2:7" ht="18" x14ac:dyDescent="0.25">
      <c r="B768" s="231" t="s">
        <v>485</v>
      </c>
      <c r="C768" s="231" t="s">
        <v>479</v>
      </c>
      <c r="D768" s="231">
        <v>15</v>
      </c>
      <c r="E768" s="231">
        <v>53.4</v>
      </c>
      <c r="F768" s="231"/>
      <c r="G768" s="96">
        <v>15</v>
      </c>
    </row>
    <row r="769" spans="2:7" ht="18" x14ac:dyDescent="0.25">
      <c r="B769" s="231" t="s">
        <v>485</v>
      </c>
      <c r="C769" s="231" t="s">
        <v>476</v>
      </c>
      <c r="D769" s="231">
        <v>15</v>
      </c>
      <c r="E769" s="231">
        <v>53.4</v>
      </c>
      <c r="F769" s="231"/>
      <c r="G769" s="96">
        <v>15</v>
      </c>
    </row>
    <row r="770" spans="2:7" ht="18" x14ac:dyDescent="0.25">
      <c r="B770" s="231" t="s">
        <v>485</v>
      </c>
      <c r="C770" s="231" t="s">
        <v>475</v>
      </c>
      <c r="D770" s="231">
        <v>15</v>
      </c>
      <c r="E770" s="231">
        <v>53.4</v>
      </c>
      <c r="F770" s="231"/>
      <c r="G770" s="96">
        <v>15</v>
      </c>
    </row>
    <row r="771" spans="2:7" ht="18" x14ac:dyDescent="0.25">
      <c r="B771" s="231" t="s">
        <v>485</v>
      </c>
      <c r="C771" s="231" t="s">
        <v>492</v>
      </c>
      <c r="D771" s="231">
        <v>15</v>
      </c>
      <c r="E771" s="231">
        <v>53.4</v>
      </c>
      <c r="F771" s="231"/>
      <c r="G771" s="96">
        <v>15</v>
      </c>
    </row>
    <row r="772" spans="2:7" ht="18" x14ac:dyDescent="0.25">
      <c r="B772" s="231" t="s">
        <v>485</v>
      </c>
      <c r="C772" s="231" t="s">
        <v>493</v>
      </c>
      <c r="D772" s="231">
        <v>15</v>
      </c>
      <c r="E772" s="231">
        <v>53.4</v>
      </c>
      <c r="F772" s="231"/>
      <c r="G772" s="96">
        <v>15</v>
      </c>
    </row>
    <row r="773" spans="2:7" ht="18" x14ac:dyDescent="0.25">
      <c r="B773" s="231" t="s">
        <v>485</v>
      </c>
      <c r="C773" s="231" t="s">
        <v>494</v>
      </c>
      <c r="D773" s="231">
        <v>15</v>
      </c>
      <c r="E773" s="231">
        <v>53.4</v>
      </c>
      <c r="F773" s="231"/>
      <c r="G773" s="96">
        <v>15</v>
      </c>
    </row>
    <row r="774" spans="2:7" ht="18" x14ac:dyDescent="0.25">
      <c r="B774" s="231" t="s">
        <v>485</v>
      </c>
      <c r="C774" s="231" t="s">
        <v>495</v>
      </c>
      <c r="D774" s="231">
        <v>15</v>
      </c>
      <c r="E774" s="231">
        <v>53.4</v>
      </c>
      <c r="F774" s="231"/>
      <c r="G774" s="96">
        <v>15</v>
      </c>
    </row>
    <row r="775" spans="2:7" ht="18" x14ac:dyDescent="0.25">
      <c r="B775" s="231" t="s">
        <v>485</v>
      </c>
      <c r="C775" s="231" t="s">
        <v>496</v>
      </c>
      <c r="D775" s="231">
        <v>58</v>
      </c>
      <c r="E775" s="231">
        <v>206.48</v>
      </c>
      <c r="F775" s="231"/>
      <c r="G775" s="96">
        <v>58</v>
      </c>
    </row>
    <row r="776" spans="2:7" ht="18" x14ac:dyDescent="0.25">
      <c r="B776" s="231" t="s">
        <v>487</v>
      </c>
      <c r="C776" s="231" t="s">
        <v>496</v>
      </c>
      <c r="D776" s="231">
        <v>11</v>
      </c>
      <c r="E776" s="231">
        <v>39.159999999999997</v>
      </c>
      <c r="F776" s="231"/>
      <c r="G776" s="96">
        <v>11</v>
      </c>
    </row>
    <row r="777" spans="2:7" ht="17.45" customHeight="1" x14ac:dyDescent="0.25">
      <c r="B777" s="231" t="s">
        <v>482</v>
      </c>
      <c r="C777" s="231" t="s">
        <v>496</v>
      </c>
      <c r="D777" s="231">
        <v>6</v>
      </c>
      <c r="E777" s="231">
        <v>11.94</v>
      </c>
      <c r="F777" s="231"/>
      <c r="G777" s="96">
        <v>3</v>
      </c>
    </row>
    <row r="778" spans="2:7" ht="17.45" customHeight="1" x14ac:dyDescent="0.25">
      <c r="B778" s="231" t="s">
        <v>486</v>
      </c>
      <c r="C778" s="231" t="s">
        <v>496</v>
      </c>
      <c r="D778" s="231">
        <v>34</v>
      </c>
      <c r="E778" s="231">
        <v>85.06</v>
      </c>
      <c r="F778" s="231"/>
      <c r="G778" s="96">
        <v>23</v>
      </c>
    </row>
    <row r="779" spans="2:7" ht="18" x14ac:dyDescent="0.25">
      <c r="B779" s="231" t="s">
        <v>485</v>
      </c>
      <c r="C779" s="231" t="s">
        <v>496</v>
      </c>
      <c r="D779" s="231">
        <v>2</v>
      </c>
      <c r="E779" s="231">
        <v>7.12</v>
      </c>
      <c r="F779" s="231"/>
      <c r="G779" s="96">
        <v>2</v>
      </c>
    </row>
    <row r="780" spans="2:7" ht="18" x14ac:dyDescent="0.25">
      <c r="B780" s="231" t="s">
        <v>487</v>
      </c>
      <c r="C780" s="231" t="s">
        <v>496</v>
      </c>
      <c r="D780" s="231">
        <v>9</v>
      </c>
      <c r="E780" s="231">
        <v>32.04</v>
      </c>
      <c r="F780" s="231"/>
      <c r="G780" s="96">
        <v>9</v>
      </c>
    </row>
    <row r="781" spans="2:7" ht="17.45" customHeight="1" x14ac:dyDescent="0.25">
      <c r="B781" s="231" t="s">
        <v>488</v>
      </c>
      <c r="C781" s="231" t="s">
        <v>496</v>
      </c>
      <c r="D781" s="231"/>
      <c r="E781" s="231">
        <v>3.47</v>
      </c>
      <c r="F781" s="231"/>
      <c r="G781" s="96">
        <v>1</v>
      </c>
    </row>
    <row r="782" spans="2:7" ht="17.45" customHeight="1" x14ac:dyDescent="0.25">
      <c r="B782" s="231" t="s">
        <v>474</v>
      </c>
      <c r="C782" s="231" t="s">
        <v>496</v>
      </c>
      <c r="D782" s="231"/>
      <c r="E782" s="231">
        <v>2.06</v>
      </c>
      <c r="F782" s="231">
        <v>1</v>
      </c>
      <c r="G782" s="96">
        <v>1</v>
      </c>
    </row>
    <row r="783" spans="2:7" ht="17.45" customHeight="1" x14ac:dyDescent="0.25">
      <c r="B783" s="231" t="s">
        <v>481</v>
      </c>
      <c r="C783" s="231" t="s">
        <v>496</v>
      </c>
      <c r="D783" s="231"/>
      <c r="E783" s="231">
        <v>38.729999999999997</v>
      </c>
      <c r="F783" s="231">
        <v>3</v>
      </c>
      <c r="G783" s="96">
        <v>3</v>
      </c>
    </row>
    <row r="784" spans="2:7" ht="17.45" customHeight="1" x14ac:dyDescent="0.25">
      <c r="B784" s="231" t="s">
        <v>482</v>
      </c>
      <c r="C784" s="231" t="s">
        <v>496</v>
      </c>
      <c r="D784" s="231">
        <v>2</v>
      </c>
      <c r="E784" s="231">
        <v>7.46</v>
      </c>
      <c r="F784" s="231"/>
      <c r="G784" s="96">
        <v>2</v>
      </c>
    </row>
    <row r="785" spans="2:7" ht="18" x14ac:dyDescent="0.25">
      <c r="B785" s="231" t="s">
        <v>484</v>
      </c>
      <c r="C785" s="231" t="s">
        <v>496</v>
      </c>
      <c r="D785" s="231">
        <v>1</v>
      </c>
      <c r="E785" s="231">
        <v>3.56</v>
      </c>
      <c r="F785" s="231"/>
      <c r="G785" s="96">
        <v>1</v>
      </c>
    </row>
    <row r="786" spans="2:7" ht="18" x14ac:dyDescent="0.25">
      <c r="B786" s="231" t="s">
        <v>483</v>
      </c>
      <c r="C786" s="231" t="s">
        <v>496</v>
      </c>
      <c r="D786" s="231">
        <v>78</v>
      </c>
      <c r="E786" s="231">
        <v>277.68</v>
      </c>
      <c r="F786" s="231"/>
      <c r="G786" s="96">
        <v>78</v>
      </c>
    </row>
    <row r="787" spans="2:7" ht="17.45" customHeight="1" x14ac:dyDescent="0.25">
      <c r="B787" s="231" t="s">
        <v>486</v>
      </c>
      <c r="C787" s="231" t="s">
        <v>495</v>
      </c>
      <c r="D787" s="231">
        <v>4</v>
      </c>
      <c r="E787" s="231">
        <v>14.92</v>
      </c>
      <c r="F787" s="231"/>
      <c r="G787" s="96">
        <v>4</v>
      </c>
    </row>
    <row r="788" spans="2:7" ht="17.45" customHeight="1" x14ac:dyDescent="0.25">
      <c r="B788" s="231" t="s">
        <v>486</v>
      </c>
      <c r="C788" s="231" t="s">
        <v>496</v>
      </c>
      <c r="D788" s="231">
        <v>5</v>
      </c>
      <c r="E788" s="231">
        <v>18.649999999999999</v>
      </c>
      <c r="F788" s="231"/>
      <c r="G788" s="96">
        <v>5</v>
      </c>
    </row>
    <row r="789" spans="2:7" ht="18" x14ac:dyDescent="0.25">
      <c r="B789" s="231" t="s">
        <v>485</v>
      </c>
      <c r="C789" s="231" t="s">
        <v>496</v>
      </c>
      <c r="D789" s="231">
        <v>28</v>
      </c>
      <c r="E789" s="231">
        <v>99.68</v>
      </c>
      <c r="F789" s="231"/>
      <c r="G789" s="96">
        <v>28</v>
      </c>
    </row>
    <row r="790" spans="2:7" ht="18" x14ac:dyDescent="0.25">
      <c r="B790" s="231" t="s">
        <v>487</v>
      </c>
      <c r="C790" s="231" t="s">
        <v>496</v>
      </c>
      <c r="D790" s="231">
        <v>36</v>
      </c>
      <c r="E790" s="231">
        <v>128.16</v>
      </c>
      <c r="F790" s="231"/>
      <c r="G790" s="96">
        <v>36</v>
      </c>
    </row>
    <row r="791" spans="2:7" ht="17.45" customHeight="1" x14ac:dyDescent="0.25">
      <c r="B791" s="231" t="s">
        <v>480</v>
      </c>
      <c r="C791" s="231" t="s">
        <v>496</v>
      </c>
      <c r="D791" s="231"/>
      <c r="E791" s="231">
        <v>384.88</v>
      </c>
      <c r="F791" s="231">
        <v>34</v>
      </c>
      <c r="G791" s="96">
        <v>34</v>
      </c>
    </row>
    <row r="792" spans="2:7" ht="17.45" customHeight="1" x14ac:dyDescent="0.25">
      <c r="B792" s="231" t="s">
        <v>474</v>
      </c>
      <c r="C792" s="231" t="s">
        <v>495</v>
      </c>
      <c r="D792" s="231"/>
      <c r="E792" s="231">
        <v>35.020000000000003</v>
      </c>
      <c r="F792" s="231">
        <v>17</v>
      </c>
      <c r="G792" s="96">
        <v>17</v>
      </c>
    </row>
    <row r="793" spans="2:7" ht="17.45" customHeight="1" x14ac:dyDescent="0.25">
      <c r="B793" s="231" t="s">
        <v>474</v>
      </c>
      <c r="C793" s="231" t="s">
        <v>496</v>
      </c>
      <c r="D793" s="231"/>
      <c r="E793" s="231">
        <v>842.12</v>
      </c>
      <c r="F793" s="231">
        <v>413</v>
      </c>
      <c r="G793" s="96">
        <v>409</v>
      </c>
    </row>
    <row r="794" spans="2:7" ht="17.45" customHeight="1" x14ac:dyDescent="0.25">
      <c r="B794" s="231" t="s">
        <v>480</v>
      </c>
      <c r="C794" s="231" t="s">
        <v>496</v>
      </c>
      <c r="D794" s="231"/>
      <c r="E794" s="231">
        <v>181.12</v>
      </c>
      <c r="F794" s="231">
        <v>16</v>
      </c>
      <c r="G794" s="96">
        <v>16</v>
      </c>
    </row>
    <row r="795" spans="2:7" ht="17.45" customHeight="1" x14ac:dyDescent="0.25">
      <c r="B795" s="231" t="s">
        <v>474</v>
      </c>
      <c r="C795" s="231" t="s">
        <v>489</v>
      </c>
      <c r="D795" s="231"/>
      <c r="E795" s="231">
        <v>0</v>
      </c>
      <c r="F795" s="231">
        <v>0</v>
      </c>
      <c r="G795" s="96">
        <v>0</v>
      </c>
    </row>
    <row r="796" spans="2:7" ht="17.45" customHeight="1" x14ac:dyDescent="0.25">
      <c r="B796" s="231" t="s">
        <v>474</v>
      </c>
      <c r="C796" s="231" t="s">
        <v>493</v>
      </c>
      <c r="D796" s="231"/>
      <c r="E796" s="231">
        <v>-2.06</v>
      </c>
      <c r="F796" s="231">
        <v>-1</v>
      </c>
      <c r="G796" s="96">
        <v>-1</v>
      </c>
    </row>
    <row r="797" spans="2:7" ht="17.45" customHeight="1" x14ac:dyDescent="0.25">
      <c r="B797" s="231" t="s">
        <v>474</v>
      </c>
      <c r="C797" s="231" t="s">
        <v>494</v>
      </c>
      <c r="D797" s="231"/>
      <c r="E797" s="231">
        <v>-1.51</v>
      </c>
      <c r="F797" s="231">
        <v>0</v>
      </c>
      <c r="G797" s="96">
        <v>-1</v>
      </c>
    </row>
    <row r="798" spans="2:7" ht="17.45" customHeight="1" x14ac:dyDescent="0.25">
      <c r="B798" s="231" t="s">
        <v>474</v>
      </c>
      <c r="C798" s="231" t="s">
        <v>495</v>
      </c>
      <c r="D798" s="231"/>
      <c r="E798" s="231">
        <v>28.84</v>
      </c>
      <c r="F798" s="231">
        <v>14</v>
      </c>
      <c r="G798" s="96">
        <v>14</v>
      </c>
    </row>
    <row r="799" spans="2:7" ht="17.45" customHeight="1" x14ac:dyDescent="0.25">
      <c r="B799" s="231" t="s">
        <v>474</v>
      </c>
      <c r="C799" s="231" t="s">
        <v>496</v>
      </c>
      <c r="D799" s="231"/>
      <c r="E799" s="231">
        <v>799.52</v>
      </c>
      <c r="F799" s="231">
        <v>392</v>
      </c>
      <c r="G799" s="96">
        <v>388</v>
      </c>
    </row>
    <row r="800" spans="2:7" ht="17.45" customHeight="1" x14ac:dyDescent="0.25">
      <c r="B800" s="231" t="s">
        <v>480</v>
      </c>
      <c r="C800" s="231" t="s">
        <v>496</v>
      </c>
      <c r="D800" s="231"/>
      <c r="E800" s="231">
        <v>316.95999999999998</v>
      </c>
      <c r="F800" s="231">
        <v>28</v>
      </c>
      <c r="G800" s="96">
        <v>28</v>
      </c>
    </row>
    <row r="801" spans="2:7" ht="17.45" customHeight="1" x14ac:dyDescent="0.25">
      <c r="B801" s="231" t="s">
        <v>474</v>
      </c>
      <c r="C801" s="231" t="s">
        <v>495</v>
      </c>
      <c r="D801" s="231"/>
      <c r="E801" s="231">
        <v>97.09</v>
      </c>
      <c r="F801" s="231">
        <v>49</v>
      </c>
      <c r="G801" s="96">
        <v>47</v>
      </c>
    </row>
    <row r="802" spans="2:7" ht="17.45" customHeight="1" x14ac:dyDescent="0.25">
      <c r="B802" s="231" t="s">
        <v>474</v>
      </c>
      <c r="C802" s="231" t="s">
        <v>496</v>
      </c>
      <c r="D802" s="231"/>
      <c r="E802" s="231">
        <v>1927.06</v>
      </c>
      <c r="F802" s="231">
        <v>948</v>
      </c>
      <c r="G802" s="96">
        <v>935</v>
      </c>
    </row>
    <row r="803" spans="2:7" ht="17.45" customHeight="1" x14ac:dyDescent="0.25">
      <c r="B803" s="231" t="s">
        <v>480</v>
      </c>
      <c r="C803" s="231" t="s">
        <v>496</v>
      </c>
      <c r="D803" s="231"/>
      <c r="E803" s="231">
        <v>831.27</v>
      </c>
      <c r="F803" s="231">
        <v>74</v>
      </c>
      <c r="G803" s="96">
        <v>73</v>
      </c>
    </row>
    <row r="804" spans="2:7" ht="17.45" customHeight="1" x14ac:dyDescent="0.25">
      <c r="B804" s="231" t="s">
        <v>474</v>
      </c>
      <c r="C804" s="231" t="s">
        <v>495</v>
      </c>
      <c r="D804" s="231"/>
      <c r="E804" s="231">
        <v>6.18</v>
      </c>
      <c r="F804" s="231">
        <v>3</v>
      </c>
      <c r="G804" s="96">
        <v>3</v>
      </c>
    </row>
    <row r="805" spans="2:7" ht="17.45" customHeight="1" x14ac:dyDescent="0.25">
      <c r="B805" s="231" t="s">
        <v>474</v>
      </c>
      <c r="C805" s="231" t="s">
        <v>496</v>
      </c>
      <c r="D805" s="231"/>
      <c r="E805" s="231">
        <v>111.86</v>
      </c>
      <c r="F805" s="231">
        <v>55</v>
      </c>
      <c r="G805" s="96">
        <v>54</v>
      </c>
    </row>
    <row r="806" spans="2:7" ht="17.45" customHeight="1" x14ac:dyDescent="0.25">
      <c r="B806" s="231" t="s">
        <v>480</v>
      </c>
      <c r="C806" s="231" t="s">
        <v>496</v>
      </c>
      <c r="D806" s="231"/>
      <c r="E806" s="231">
        <v>90.56</v>
      </c>
      <c r="F806" s="231">
        <v>8</v>
      </c>
      <c r="G806" s="96">
        <v>8</v>
      </c>
    </row>
    <row r="807" spans="2:7" ht="17.45" customHeight="1" x14ac:dyDescent="0.25">
      <c r="B807" s="231" t="s">
        <v>474</v>
      </c>
      <c r="C807" s="231" t="s">
        <v>489</v>
      </c>
      <c r="D807" s="231"/>
      <c r="E807" s="231">
        <v>0</v>
      </c>
      <c r="F807" s="231">
        <v>0</v>
      </c>
      <c r="G807" s="96">
        <v>0</v>
      </c>
    </row>
    <row r="808" spans="2:7" ht="17.45" customHeight="1" x14ac:dyDescent="0.25">
      <c r="B808" s="231" t="s">
        <v>474</v>
      </c>
      <c r="C808" s="231" t="s">
        <v>493</v>
      </c>
      <c r="D808" s="231"/>
      <c r="E808" s="231">
        <v>1.24</v>
      </c>
      <c r="F808" s="231">
        <v>1</v>
      </c>
      <c r="G808" s="96">
        <v>1</v>
      </c>
    </row>
    <row r="809" spans="2:7" ht="17.45" customHeight="1" x14ac:dyDescent="0.25">
      <c r="B809" s="231" t="s">
        <v>474</v>
      </c>
      <c r="C809" s="231" t="s">
        <v>494</v>
      </c>
      <c r="D809" s="231"/>
      <c r="E809" s="231">
        <v>-0.74</v>
      </c>
      <c r="F809" s="231">
        <v>18</v>
      </c>
      <c r="G809" s="96">
        <v>0</v>
      </c>
    </row>
    <row r="810" spans="2:7" ht="17.45" customHeight="1" x14ac:dyDescent="0.25">
      <c r="B810" s="231" t="s">
        <v>474</v>
      </c>
      <c r="C810" s="231" t="s">
        <v>495</v>
      </c>
      <c r="D810" s="231"/>
      <c r="E810" s="231">
        <v>151.82</v>
      </c>
      <c r="F810" s="231">
        <v>77</v>
      </c>
      <c r="G810" s="96">
        <v>74</v>
      </c>
    </row>
    <row r="811" spans="2:7" ht="17.45" customHeight="1" x14ac:dyDescent="0.25">
      <c r="B811" s="231" t="s">
        <v>474</v>
      </c>
      <c r="C811" s="231" t="s">
        <v>496</v>
      </c>
      <c r="D811" s="231"/>
      <c r="E811" s="231">
        <v>5339.1</v>
      </c>
      <c r="F811" s="231">
        <v>2601</v>
      </c>
      <c r="G811" s="96">
        <v>2592</v>
      </c>
    </row>
    <row r="812" spans="2:7" ht="17.45" customHeight="1" x14ac:dyDescent="0.25">
      <c r="B812" s="231" t="s">
        <v>480</v>
      </c>
      <c r="C812" s="231" t="s">
        <v>495</v>
      </c>
      <c r="D812" s="231"/>
      <c r="E812" s="231">
        <v>137.72999999999999</v>
      </c>
      <c r="F812" s="231">
        <v>13</v>
      </c>
      <c r="G812" s="96">
        <v>12</v>
      </c>
    </row>
    <row r="813" spans="2:7" ht="17.45" customHeight="1" x14ac:dyDescent="0.25">
      <c r="B813" s="231" t="s">
        <v>480</v>
      </c>
      <c r="C813" s="231" t="s">
        <v>496</v>
      </c>
      <c r="D813" s="231"/>
      <c r="E813" s="231">
        <v>1935.72</v>
      </c>
      <c r="F813" s="231">
        <v>171</v>
      </c>
      <c r="G813" s="96">
        <v>171</v>
      </c>
    </row>
    <row r="814" spans="2:7" ht="17.45" customHeight="1" x14ac:dyDescent="0.25">
      <c r="B814" s="231" t="s">
        <v>474</v>
      </c>
      <c r="C814" s="231" t="s">
        <v>495</v>
      </c>
      <c r="D814" s="231"/>
      <c r="E814" s="231">
        <v>41.2</v>
      </c>
      <c r="F814" s="231">
        <v>20</v>
      </c>
      <c r="G814" s="96">
        <v>20</v>
      </c>
    </row>
    <row r="815" spans="2:7" ht="17.45" customHeight="1" x14ac:dyDescent="0.25">
      <c r="B815" s="231" t="s">
        <v>474</v>
      </c>
      <c r="C815" s="231" t="s">
        <v>496</v>
      </c>
      <c r="D815" s="231"/>
      <c r="E815" s="231">
        <v>1218.79</v>
      </c>
      <c r="F815" s="231">
        <v>597</v>
      </c>
      <c r="G815" s="96">
        <v>592</v>
      </c>
    </row>
    <row r="816" spans="2:7" ht="17.45" customHeight="1" x14ac:dyDescent="0.25">
      <c r="B816" s="231" t="s">
        <v>486</v>
      </c>
      <c r="C816" s="231" t="s">
        <v>496</v>
      </c>
      <c r="D816" s="231">
        <v>1</v>
      </c>
      <c r="E816" s="231">
        <v>3.73</v>
      </c>
      <c r="F816" s="231"/>
      <c r="G816" s="96">
        <v>1</v>
      </c>
    </row>
    <row r="817" spans="2:7" ht="17.45" customHeight="1" x14ac:dyDescent="0.25">
      <c r="B817" s="231" t="s">
        <v>480</v>
      </c>
      <c r="C817" s="231" t="s">
        <v>496</v>
      </c>
      <c r="D817" s="231"/>
      <c r="E817" s="231">
        <v>430.16</v>
      </c>
      <c r="F817" s="231">
        <v>38</v>
      </c>
      <c r="G817" s="96">
        <v>38</v>
      </c>
    </row>
    <row r="818" spans="2:7" ht="17.45" customHeight="1" x14ac:dyDescent="0.25">
      <c r="B818" s="231" t="s">
        <v>474</v>
      </c>
      <c r="C818" s="231" t="s">
        <v>496</v>
      </c>
      <c r="D818" s="231"/>
      <c r="E818" s="231">
        <v>4.12</v>
      </c>
      <c r="F818" s="231">
        <v>2</v>
      </c>
      <c r="G818" s="96">
        <v>2</v>
      </c>
    </row>
    <row r="819" spans="2:7" ht="17.45" customHeight="1" x14ac:dyDescent="0.25">
      <c r="B819" s="231" t="s">
        <v>474</v>
      </c>
      <c r="C819" s="231" t="s">
        <v>495</v>
      </c>
      <c r="D819" s="231"/>
      <c r="E819" s="231">
        <v>2.06</v>
      </c>
      <c r="F819" s="231">
        <v>1</v>
      </c>
      <c r="G819" s="96">
        <v>1</v>
      </c>
    </row>
    <row r="820" spans="2:7" ht="17.45" customHeight="1" x14ac:dyDescent="0.25">
      <c r="B820" s="231" t="s">
        <v>474</v>
      </c>
      <c r="C820" s="231" t="s">
        <v>496</v>
      </c>
      <c r="D820" s="231"/>
      <c r="E820" s="231">
        <v>30.9</v>
      </c>
      <c r="F820" s="231">
        <v>15</v>
      </c>
      <c r="G820" s="96">
        <v>15</v>
      </c>
    </row>
    <row r="821" spans="2:7" ht="17.45" customHeight="1" x14ac:dyDescent="0.25">
      <c r="B821" s="231" t="s">
        <v>480</v>
      </c>
      <c r="C821" s="231" t="s">
        <v>495</v>
      </c>
      <c r="D821" s="231"/>
      <c r="E821" s="231">
        <v>11.32</v>
      </c>
      <c r="F821" s="231">
        <v>1</v>
      </c>
      <c r="G821" s="96">
        <v>1</v>
      </c>
    </row>
    <row r="822" spans="2:7" ht="17.45" customHeight="1" x14ac:dyDescent="0.25">
      <c r="B822" s="231" t="s">
        <v>480</v>
      </c>
      <c r="C822" s="231" t="s">
        <v>496</v>
      </c>
      <c r="D822" s="231"/>
      <c r="E822" s="231">
        <v>79.239999999999995</v>
      </c>
      <c r="F822" s="231">
        <v>7</v>
      </c>
      <c r="G822" s="96">
        <v>7</v>
      </c>
    </row>
    <row r="823" spans="2:7" ht="17.45" customHeight="1" x14ac:dyDescent="0.25">
      <c r="B823" s="231" t="s">
        <v>474</v>
      </c>
      <c r="C823" s="231" t="s">
        <v>496</v>
      </c>
      <c r="D823" s="231"/>
      <c r="E823" s="231">
        <v>4.12</v>
      </c>
      <c r="F823" s="231">
        <v>2</v>
      </c>
      <c r="G823" s="96">
        <v>2</v>
      </c>
    </row>
    <row r="824" spans="2:7" ht="17.45" customHeight="1" x14ac:dyDescent="0.25">
      <c r="B824" s="231" t="s">
        <v>480</v>
      </c>
      <c r="C824" s="231" t="s">
        <v>496</v>
      </c>
      <c r="D824" s="231"/>
      <c r="E824" s="231">
        <v>22.64</v>
      </c>
      <c r="F824" s="231">
        <v>2</v>
      </c>
      <c r="G824" s="96">
        <v>2</v>
      </c>
    </row>
    <row r="825" spans="2:7" ht="17.45" customHeight="1" x14ac:dyDescent="0.25">
      <c r="B825" s="231" t="s">
        <v>474</v>
      </c>
      <c r="C825" s="231" t="s">
        <v>495</v>
      </c>
      <c r="D825" s="231"/>
      <c r="E825" s="231">
        <v>12.36</v>
      </c>
      <c r="F825" s="231">
        <v>6</v>
      </c>
      <c r="G825" s="96">
        <v>6</v>
      </c>
    </row>
    <row r="826" spans="2:7" ht="17.45" customHeight="1" x14ac:dyDescent="0.25">
      <c r="B826" s="231" t="s">
        <v>474</v>
      </c>
      <c r="C826" s="231" t="s">
        <v>496</v>
      </c>
      <c r="D826" s="231"/>
      <c r="E826" s="231">
        <v>24.72</v>
      </c>
      <c r="F826" s="231">
        <v>12</v>
      </c>
      <c r="G826" s="96">
        <v>12</v>
      </c>
    </row>
    <row r="827" spans="2:7" ht="17.45" customHeight="1" x14ac:dyDescent="0.25">
      <c r="B827" s="231" t="s">
        <v>480</v>
      </c>
      <c r="C827" s="231" t="s">
        <v>496</v>
      </c>
      <c r="D827" s="231"/>
      <c r="E827" s="231">
        <v>113.2</v>
      </c>
      <c r="F827" s="231">
        <v>10</v>
      </c>
      <c r="G827" s="96">
        <v>10</v>
      </c>
    </row>
    <row r="828" spans="2:7" ht="17.45" customHeight="1" x14ac:dyDescent="0.25">
      <c r="B828" s="231" t="s">
        <v>474</v>
      </c>
      <c r="C828" s="231" t="s">
        <v>496</v>
      </c>
      <c r="D828" s="231"/>
      <c r="E828" s="231">
        <v>0</v>
      </c>
      <c r="F828" s="231">
        <v>0</v>
      </c>
      <c r="G828" s="96">
        <v>0</v>
      </c>
    </row>
    <row r="829" spans="2:7" ht="17.45" customHeight="1" x14ac:dyDescent="0.25">
      <c r="B829" s="231" t="s">
        <v>480</v>
      </c>
      <c r="C829" s="231" t="s">
        <v>496</v>
      </c>
      <c r="D829" s="231"/>
      <c r="E829" s="231">
        <v>33.96</v>
      </c>
      <c r="F829" s="231">
        <v>3</v>
      </c>
      <c r="G829" s="96">
        <v>3</v>
      </c>
    </row>
    <row r="830" spans="2:7" ht="17.45" customHeight="1" x14ac:dyDescent="0.25">
      <c r="B830" s="231" t="s">
        <v>474</v>
      </c>
      <c r="C830" s="231" t="s">
        <v>496</v>
      </c>
      <c r="D830" s="231"/>
      <c r="E830" s="231">
        <v>0</v>
      </c>
      <c r="F830" s="231">
        <v>0</v>
      </c>
      <c r="G830" s="96">
        <v>0</v>
      </c>
    </row>
    <row r="831" spans="2:7" ht="17.45" customHeight="1" x14ac:dyDescent="0.25">
      <c r="B831" s="231" t="s">
        <v>474</v>
      </c>
      <c r="C831" s="231" t="s">
        <v>496</v>
      </c>
      <c r="D831" s="231"/>
      <c r="E831" s="231">
        <v>0</v>
      </c>
      <c r="F831" s="231">
        <v>0</v>
      </c>
      <c r="G831" s="96">
        <v>0</v>
      </c>
    </row>
    <row r="832" spans="2:7" ht="17.45" customHeight="1" x14ac:dyDescent="0.25">
      <c r="B832" s="231" t="s">
        <v>474</v>
      </c>
      <c r="C832" s="231" t="s">
        <v>510</v>
      </c>
      <c r="D832" s="231"/>
      <c r="E832" s="231">
        <v>35.5</v>
      </c>
      <c r="F832" s="231">
        <v>18</v>
      </c>
      <c r="G832" s="96">
        <v>17</v>
      </c>
    </row>
    <row r="833" spans="2:7" ht="17.45" customHeight="1" x14ac:dyDescent="0.25">
      <c r="B833" s="231" t="s">
        <v>474</v>
      </c>
      <c r="C833" s="231" t="s">
        <v>496</v>
      </c>
      <c r="D833" s="231"/>
      <c r="E833" s="231">
        <v>18.54</v>
      </c>
      <c r="F833" s="231">
        <v>9</v>
      </c>
      <c r="G833" s="96">
        <v>9</v>
      </c>
    </row>
    <row r="834" spans="2:7" ht="17.45" customHeight="1" x14ac:dyDescent="0.25">
      <c r="B834" s="231" t="s">
        <v>474</v>
      </c>
      <c r="C834" s="231" t="s">
        <v>510</v>
      </c>
      <c r="D834" s="231"/>
      <c r="E834" s="231">
        <v>457.18</v>
      </c>
      <c r="F834" s="231">
        <v>223</v>
      </c>
      <c r="G834" s="96">
        <v>222</v>
      </c>
    </row>
    <row r="835" spans="2:7" ht="17.45" customHeight="1" x14ac:dyDescent="0.25">
      <c r="B835" s="231" t="s">
        <v>477</v>
      </c>
      <c r="C835" s="231" t="s">
        <v>510</v>
      </c>
      <c r="D835" s="231"/>
      <c r="E835" s="231">
        <v>0</v>
      </c>
      <c r="F835" s="231">
        <v>0</v>
      </c>
      <c r="G835" s="96">
        <v>0</v>
      </c>
    </row>
    <row r="836" spans="2:7" ht="17.45" customHeight="1" x14ac:dyDescent="0.25">
      <c r="B836" s="231" t="s">
        <v>478</v>
      </c>
      <c r="C836" s="231" t="s">
        <v>510</v>
      </c>
      <c r="D836" s="231">
        <v>0</v>
      </c>
      <c r="E836" s="231">
        <v>0</v>
      </c>
      <c r="F836" s="231"/>
      <c r="G836" s="96">
        <v>0</v>
      </c>
    </row>
    <row r="837" spans="2:7" ht="17.45" customHeight="1" x14ac:dyDescent="0.25">
      <c r="B837" s="231" t="s">
        <v>474</v>
      </c>
      <c r="C837" s="231" t="s">
        <v>495</v>
      </c>
      <c r="D837" s="231"/>
      <c r="E837" s="231">
        <v>0</v>
      </c>
      <c r="F837" s="231">
        <v>0</v>
      </c>
      <c r="G837" s="96">
        <v>0</v>
      </c>
    </row>
    <row r="838" spans="2:7" ht="17.45" customHeight="1" x14ac:dyDescent="0.25">
      <c r="B838" s="231" t="s">
        <v>474</v>
      </c>
      <c r="C838" s="231" t="s">
        <v>496</v>
      </c>
      <c r="D838" s="231"/>
      <c r="E838" s="231">
        <v>22.66</v>
      </c>
      <c r="F838" s="231">
        <v>11</v>
      </c>
      <c r="G838" s="96">
        <v>11</v>
      </c>
    </row>
    <row r="839" spans="2:7" ht="17.45" customHeight="1" x14ac:dyDescent="0.25">
      <c r="B839" s="231" t="s">
        <v>474</v>
      </c>
      <c r="C839" s="231" t="s">
        <v>510</v>
      </c>
      <c r="D839" s="231"/>
      <c r="E839" s="231">
        <v>669.65</v>
      </c>
      <c r="F839" s="231">
        <v>327</v>
      </c>
      <c r="G839" s="96">
        <v>325</v>
      </c>
    </row>
    <row r="840" spans="2:7" ht="17.45" customHeight="1" x14ac:dyDescent="0.25">
      <c r="B840" s="231" t="s">
        <v>480</v>
      </c>
      <c r="C840" s="231" t="s">
        <v>510</v>
      </c>
      <c r="D840" s="231"/>
      <c r="E840" s="231">
        <v>22.64</v>
      </c>
      <c r="F840" s="231">
        <v>2</v>
      </c>
      <c r="G840" s="96">
        <v>2</v>
      </c>
    </row>
    <row r="841" spans="2:7" ht="17.45" customHeight="1" x14ac:dyDescent="0.25">
      <c r="B841" s="231" t="s">
        <v>474</v>
      </c>
      <c r="C841" s="231" t="s">
        <v>475</v>
      </c>
      <c r="D841" s="231"/>
      <c r="E841" s="231">
        <v>-1.06</v>
      </c>
      <c r="F841" s="231">
        <v>1</v>
      </c>
      <c r="G841" s="96">
        <v>-1</v>
      </c>
    </row>
    <row r="842" spans="2:7" ht="17.45" customHeight="1" x14ac:dyDescent="0.25">
      <c r="B842" s="231" t="s">
        <v>474</v>
      </c>
      <c r="C842" s="231" t="s">
        <v>492</v>
      </c>
      <c r="D842" s="231"/>
      <c r="E842" s="231">
        <v>-2.06</v>
      </c>
      <c r="F842" s="231">
        <v>-1</v>
      </c>
      <c r="G842" s="96">
        <v>-1</v>
      </c>
    </row>
    <row r="843" spans="2:7" ht="17.45" customHeight="1" x14ac:dyDescent="0.25">
      <c r="B843" s="231" t="s">
        <v>474</v>
      </c>
      <c r="C843" s="231" t="s">
        <v>493</v>
      </c>
      <c r="D843" s="231"/>
      <c r="E843" s="231">
        <v>-2.06</v>
      </c>
      <c r="F843" s="231">
        <v>-1</v>
      </c>
      <c r="G843" s="96">
        <v>-1</v>
      </c>
    </row>
    <row r="844" spans="2:7" ht="17.45" customHeight="1" x14ac:dyDescent="0.25">
      <c r="B844" s="231" t="s">
        <v>474</v>
      </c>
      <c r="C844" s="231" t="s">
        <v>494</v>
      </c>
      <c r="D844" s="231"/>
      <c r="E844" s="231">
        <v>-2.06</v>
      </c>
      <c r="F844" s="231">
        <v>-1</v>
      </c>
      <c r="G844" s="96">
        <v>-1</v>
      </c>
    </row>
    <row r="845" spans="2:7" ht="17.45" customHeight="1" x14ac:dyDescent="0.25">
      <c r="B845" s="231" t="s">
        <v>474</v>
      </c>
      <c r="C845" s="231" t="s">
        <v>495</v>
      </c>
      <c r="D845" s="231"/>
      <c r="E845" s="231">
        <v>-2.06</v>
      </c>
      <c r="F845" s="231">
        <v>-1</v>
      </c>
      <c r="G845" s="96">
        <v>-1</v>
      </c>
    </row>
    <row r="846" spans="2:7" ht="17.45" customHeight="1" x14ac:dyDescent="0.25">
      <c r="B846" s="231" t="s">
        <v>474</v>
      </c>
      <c r="C846" s="231" t="s">
        <v>496</v>
      </c>
      <c r="D846" s="231"/>
      <c r="E846" s="231">
        <v>6.18</v>
      </c>
      <c r="F846" s="231">
        <v>3</v>
      </c>
      <c r="G846" s="96">
        <v>3</v>
      </c>
    </row>
    <row r="847" spans="2:7" ht="17.45" customHeight="1" x14ac:dyDescent="0.25">
      <c r="B847" s="231" t="s">
        <v>474</v>
      </c>
      <c r="C847" s="231" t="s">
        <v>510</v>
      </c>
      <c r="D847" s="231"/>
      <c r="E847" s="231">
        <v>232.78</v>
      </c>
      <c r="F847" s="231">
        <v>113</v>
      </c>
      <c r="G847" s="96">
        <v>113</v>
      </c>
    </row>
    <row r="848" spans="2:7" ht="17.45" customHeight="1" x14ac:dyDescent="0.25">
      <c r="B848" s="231" t="s">
        <v>480</v>
      </c>
      <c r="C848" s="231" t="s">
        <v>496</v>
      </c>
      <c r="D848" s="231"/>
      <c r="E848" s="231">
        <v>11.32</v>
      </c>
      <c r="F848" s="231">
        <v>1</v>
      </c>
      <c r="G848" s="96">
        <v>1</v>
      </c>
    </row>
    <row r="849" spans="2:7" ht="17.45" customHeight="1" x14ac:dyDescent="0.25">
      <c r="B849" s="231" t="s">
        <v>480</v>
      </c>
      <c r="C849" s="231" t="s">
        <v>510</v>
      </c>
      <c r="D849" s="231"/>
      <c r="E849" s="231">
        <v>237.72</v>
      </c>
      <c r="F849" s="231">
        <v>21</v>
      </c>
      <c r="G849" s="96">
        <v>21</v>
      </c>
    </row>
    <row r="850" spans="2:7" ht="17.45" customHeight="1" x14ac:dyDescent="0.25">
      <c r="B850" s="231" t="s">
        <v>474</v>
      </c>
      <c r="C850" s="231" t="s">
        <v>496</v>
      </c>
      <c r="D850" s="231"/>
      <c r="E850" s="231">
        <v>2.06</v>
      </c>
      <c r="F850" s="231">
        <v>1</v>
      </c>
      <c r="G850" s="96">
        <v>1</v>
      </c>
    </row>
    <row r="851" spans="2:7" ht="17.45" customHeight="1" x14ac:dyDescent="0.25">
      <c r="B851" s="231" t="s">
        <v>474</v>
      </c>
      <c r="C851" s="231" t="s">
        <v>510</v>
      </c>
      <c r="D851" s="231"/>
      <c r="E851" s="231">
        <v>39.14</v>
      </c>
      <c r="F851" s="231">
        <v>19</v>
      </c>
      <c r="G851" s="96">
        <v>19</v>
      </c>
    </row>
    <row r="852" spans="2:7" ht="17.45" customHeight="1" x14ac:dyDescent="0.25">
      <c r="B852" s="231" t="s">
        <v>474</v>
      </c>
      <c r="C852" s="231" t="s">
        <v>496</v>
      </c>
      <c r="D852" s="231"/>
      <c r="E852" s="231">
        <v>12.36</v>
      </c>
      <c r="F852" s="231">
        <v>6</v>
      </c>
      <c r="G852" s="96">
        <v>6</v>
      </c>
    </row>
    <row r="853" spans="2:7" ht="17.45" customHeight="1" x14ac:dyDescent="0.25">
      <c r="B853" s="231" t="s">
        <v>474</v>
      </c>
      <c r="C853" s="231" t="s">
        <v>510</v>
      </c>
      <c r="D853" s="231"/>
      <c r="E853" s="231">
        <v>183.34</v>
      </c>
      <c r="F853" s="231">
        <v>89</v>
      </c>
      <c r="G853" s="96">
        <v>89</v>
      </c>
    </row>
    <row r="854" spans="2:7" ht="17.45" customHeight="1" x14ac:dyDescent="0.25">
      <c r="B854" s="231" t="s">
        <v>474</v>
      </c>
      <c r="C854" s="231" t="s">
        <v>496</v>
      </c>
      <c r="D854" s="231"/>
      <c r="E854" s="231">
        <v>32.96</v>
      </c>
      <c r="F854" s="231">
        <v>16</v>
      </c>
      <c r="G854" s="96">
        <v>16</v>
      </c>
    </row>
    <row r="855" spans="2:7" ht="17.45" customHeight="1" x14ac:dyDescent="0.25">
      <c r="B855" s="231" t="s">
        <v>474</v>
      </c>
      <c r="C855" s="231" t="s">
        <v>510</v>
      </c>
      <c r="D855" s="231"/>
      <c r="E855" s="231">
        <v>1393.48</v>
      </c>
      <c r="F855" s="231">
        <v>684</v>
      </c>
      <c r="G855" s="96">
        <v>676</v>
      </c>
    </row>
    <row r="856" spans="2:7" ht="17.45" customHeight="1" x14ac:dyDescent="0.25">
      <c r="B856" s="231" t="s">
        <v>474</v>
      </c>
      <c r="C856" s="231" t="s">
        <v>510</v>
      </c>
      <c r="D856" s="231"/>
      <c r="E856" s="231">
        <v>2.06</v>
      </c>
      <c r="F856" s="231">
        <v>1</v>
      </c>
      <c r="G856" s="96">
        <v>1</v>
      </c>
    </row>
    <row r="857" spans="2:7" ht="17.45" customHeight="1" x14ac:dyDescent="0.25">
      <c r="B857" s="231" t="s">
        <v>474</v>
      </c>
      <c r="C857" s="231" t="s">
        <v>510</v>
      </c>
      <c r="D857" s="231"/>
      <c r="E857" s="231">
        <v>2.06</v>
      </c>
      <c r="F857" s="231">
        <v>1</v>
      </c>
      <c r="G857" s="96">
        <v>1</v>
      </c>
    </row>
    <row r="858" spans="2:7" ht="17.45" customHeight="1" x14ac:dyDescent="0.25">
      <c r="B858" s="231" t="s">
        <v>480</v>
      </c>
      <c r="C858" s="231" t="s">
        <v>510</v>
      </c>
      <c r="D858" s="231"/>
      <c r="E858" s="231">
        <v>11.32</v>
      </c>
      <c r="F858" s="231">
        <v>1</v>
      </c>
      <c r="G858" s="96">
        <v>1</v>
      </c>
    </row>
    <row r="859" spans="2:7" ht="17.45" customHeight="1" x14ac:dyDescent="0.25">
      <c r="B859" s="231" t="s">
        <v>478</v>
      </c>
      <c r="C859" s="231" t="s">
        <v>510</v>
      </c>
      <c r="D859" s="231">
        <v>4</v>
      </c>
      <c r="E859" s="231">
        <v>13.88</v>
      </c>
      <c r="F859" s="231"/>
      <c r="G859" s="96">
        <v>4</v>
      </c>
    </row>
    <row r="860" spans="2:7" ht="17.45" customHeight="1" x14ac:dyDescent="0.25">
      <c r="B860" s="231" t="s">
        <v>480</v>
      </c>
      <c r="C860" s="231" t="s">
        <v>510</v>
      </c>
      <c r="D860" s="231"/>
      <c r="E860" s="231">
        <v>45.28</v>
      </c>
      <c r="F860" s="231">
        <v>4</v>
      </c>
      <c r="G860" s="96">
        <v>4</v>
      </c>
    </row>
    <row r="861" spans="2:7" ht="17.45" customHeight="1" x14ac:dyDescent="0.25">
      <c r="B861" s="231" t="s">
        <v>477</v>
      </c>
      <c r="C861" s="231" t="s">
        <v>510</v>
      </c>
      <c r="D861" s="231"/>
      <c r="E861" s="231">
        <v>140.66</v>
      </c>
      <c r="F861" s="231">
        <v>13</v>
      </c>
      <c r="G861" s="96">
        <v>13</v>
      </c>
    </row>
    <row r="862" spans="2:7" ht="17.45" customHeight="1" x14ac:dyDescent="0.25">
      <c r="B862" s="231" t="s">
        <v>481</v>
      </c>
      <c r="C862" s="231" t="s">
        <v>510</v>
      </c>
      <c r="D862" s="231"/>
      <c r="E862" s="231">
        <v>426.03</v>
      </c>
      <c r="F862" s="231">
        <v>33</v>
      </c>
      <c r="G862" s="96">
        <v>33</v>
      </c>
    </row>
    <row r="863" spans="2:7" ht="17.45" customHeight="1" x14ac:dyDescent="0.25">
      <c r="B863" s="231" t="s">
        <v>478</v>
      </c>
      <c r="C863" s="231" t="s">
        <v>510</v>
      </c>
      <c r="D863" s="231">
        <v>6</v>
      </c>
      <c r="E863" s="231">
        <v>20.82</v>
      </c>
      <c r="F863" s="231"/>
      <c r="G863" s="96">
        <v>6</v>
      </c>
    </row>
    <row r="864" spans="2:7" ht="17.45" customHeight="1" x14ac:dyDescent="0.25">
      <c r="B864" s="231" t="s">
        <v>482</v>
      </c>
      <c r="C864" s="231" t="s">
        <v>510</v>
      </c>
      <c r="D864" s="231">
        <v>33</v>
      </c>
      <c r="E864" s="231">
        <v>123.09</v>
      </c>
      <c r="F864" s="231"/>
      <c r="G864" s="96">
        <v>33</v>
      </c>
    </row>
    <row r="865" spans="2:7" ht="18" x14ac:dyDescent="0.25">
      <c r="B865" s="231" t="s">
        <v>483</v>
      </c>
      <c r="C865" s="231" t="s">
        <v>510</v>
      </c>
      <c r="D865" s="231">
        <v>7</v>
      </c>
      <c r="E865" s="231">
        <v>24.92</v>
      </c>
      <c r="F865" s="231"/>
      <c r="G865" s="96">
        <v>7</v>
      </c>
    </row>
    <row r="866" spans="2:7" ht="17.45" customHeight="1" x14ac:dyDescent="0.25">
      <c r="B866" s="231" t="s">
        <v>477</v>
      </c>
      <c r="C866" s="231" t="s">
        <v>510</v>
      </c>
      <c r="D866" s="231"/>
      <c r="E866" s="231">
        <v>789.86</v>
      </c>
      <c r="F866" s="231">
        <v>73</v>
      </c>
      <c r="G866" s="96">
        <v>73</v>
      </c>
    </row>
    <row r="867" spans="2:7" ht="17.45" customHeight="1" x14ac:dyDescent="0.25">
      <c r="B867" s="231" t="s">
        <v>481</v>
      </c>
      <c r="C867" s="231" t="s">
        <v>496</v>
      </c>
      <c r="D867" s="231"/>
      <c r="E867" s="231">
        <v>-189.2</v>
      </c>
      <c r="F867" s="231">
        <v>0</v>
      </c>
      <c r="G867" s="96">
        <v>-15</v>
      </c>
    </row>
    <row r="868" spans="2:7" ht="17.45" customHeight="1" x14ac:dyDescent="0.25">
      <c r="B868" s="231" t="s">
        <v>481</v>
      </c>
      <c r="C868" s="231" t="s">
        <v>510</v>
      </c>
      <c r="D868" s="231"/>
      <c r="E868" s="231">
        <v>1918.52</v>
      </c>
      <c r="F868" s="231">
        <v>165</v>
      </c>
      <c r="G868" s="96">
        <v>149</v>
      </c>
    </row>
    <row r="869" spans="2:7" ht="17.45" customHeight="1" x14ac:dyDescent="0.25">
      <c r="B869" s="231" t="s">
        <v>478</v>
      </c>
      <c r="C869" s="231" t="s">
        <v>510</v>
      </c>
      <c r="D869" s="231">
        <v>15</v>
      </c>
      <c r="E869" s="231">
        <v>52.05</v>
      </c>
      <c r="F869" s="231"/>
      <c r="G869" s="96">
        <v>15</v>
      </c>
    </row>
    <row r="870" spans="2:7" ht="17.45" customHeight="1" x14ac:dyDescent="0.25">
      <c r="B870" s="231" t="s">
        <v>482</v>
      </c>
      <c r="C870" s="231" t="s">
        <v>510</v>
      </c>
      <c r="D870" s="231">
        <v>78</v>
      </c>
      <c r="E870" s="231">
        <v>290.94</v>
      </c>
      <c r="F870" s="231"/>
      <c r="G870" s="96">
        <v>78</v>
      </c>
    </row>
    <row r="871" spans="2:7" ht="18" x14ac:dyDescent="0.25">
      <c r="B871" s="231" t="s">
        <v>484</v>
      </c>
      <c r="C871" s="231" t="s">
        <v>496</v>
      </c>
      <c r="D871" s="231">
        <v>0</v>
      </c>
      <c r="E871" s="231">
        <v>-52.17</v>
      </c>
      <c r="F871" s="231"/>
      <c r="G871" s="96">
        <v>-15</v>
      </c>
    </row>
    <row r="872" spans="2:7" ht="18" x14ac:dyDescent="0.25">
      <c r="B872" s="231" t="s">
        <v>484</v>
      </c>
      <c r="C872" s="231" t="s">
        <v>510</v>
      </c>
      <c r="D872" s="231">
        <v>126</v>
      </c>
      <c r="E872" s="231">
        <v>390.2</v>
      </c>
      <c r="F872" s="231"/>
      <c r="G872" s="96">
        <v>110</v>
      </c>
    </row>
    <row r="873" spans="2:7" ht="18" x14ac:dyDescent="0.25">
      <c r="B873" s="231" t="s">
        <v>483</v>
      </c>
      <c r="C873" s="231" t="s">
        <v>510</v>
      </c>
      <c r="D873" s="231">
        <v>19</v>
      </c>
      <c r="E873" s="231">
        <v>67.64</v>
      </c>
      <c r="F873" s="231"/>
      <c r="G873" s="96">
        <v>19</v>
      </c>
    </row>
    <row r="874" spans="2:7" ht="17.45" customHeight="1" x14ac:dyDescent="0.25">
      <c r="B874" s="231" t="s">
        <v>477</v>
      </c>
      <c r="C874" s="231" t="s">
        <v>510</v>
      </c>
      <c r="D874" s="231"/>
      <c r="E874" s="231">
        <v>432.8</v>
      </c>
      <c r="F874" s="231">
        <v>40</v>
      </c>
      <c r="G874" s="96">
        <v>40</v>
      </c>
    </row>
    <row r="875" spans="2:7" ht="17.45" customHeight="1" x14ac:dyDescent="0.25">
      <c r="B875" s="231" t="s">
        <v>481</v>
      </c>
      <c r="C875" s="231" t="s">
        <v>510</v>
      </c>
      <c r="D875" s="231"/>
      <c r="E875" s="231">
        <v>335.66</v>
      </c>
      <c r="F875" s="231">
        <v>26</v>
      </c>
      <c r="G875" s="96">
        <v>26</v>
      </c>
    </row>
    <row r="876" spans="2:7" ht="17.45" customHeight="1" x14ac:dyDescent="0.25">
      <c r="B876" s="231" t="s">
        <v>478</v>
      </c>
      <c r="C876" s="231" t="s">
        <v>510</v>
      </c>
      <c r="D876" s="231">
        <v>5</v>
      </c>
      <c r="E876" s="231">
        <v>17.350000000000001</v>
      </c>
      <c r="F876" s="231"/>
      <c r="G876" s="96">
        <v>5</v>
      </c>
    </row>
    <row r="877" spans="2:7" ht="17.45" customHeight="1" x14ac:dyDescent="0.25">
      <c r="B877" s="231" t="s">
        <v>482</v>
      </c>
      <c r="C877" s="231" t="s">
        <v>510</v>
      </c>
      <c r="D877" s="231">
        <v>30</v>
      </c>
      <c r="E877" s="231">
        <v>111.9</v>
      </c>
      <c r="F877" s="231"/>
      <c r="G877" s="96">
        <v>30</v>
      </c>
    </row>
    <row r="878" spans="2:7" ht="18" x14ac:dyDescent="0.25">
      <c r="B878" s="231" t="s">
        <v>484</v>
      </c>
      <c r="C878" s="231" t="s">
        <v>510</v>
      </c>
      <c r="D878" s="231">
        <v>26</v>
      </c>
      <c r="E878" s="231">
        <v>92.56</v>
      </c>
      <c r="F878" s="231"/>
      <c r="G878" s="96">
        <v>26</v>
      </c>
    </row>
    <row r="879" spans="2:7" ht="17.45" customHeight="1" x14ac:dyDescent="0.25">
      <c r="B879" s="231" t="s">
        <v>477</v>
      </c>
      <c r="C879" s="231" t="s">
        <v>510</v>
      </c>
      <c r="D879" s="231"/>
      <c r="E879" s="231">
        <v>313.77999999999997</v>
      </c>
      <c r="F879" s="231">
        <v>29</v>
      </c>
      <c r="G879" s="96">
        <v>29</v>
      </c>
    </row>
    <row r="880" spans="2:7" ht="17.45" customHeight="1" x14ac:dyDescent="0.25">
      <c r="B880" s="231" t="s">
        <v>481</v>
      </c>
      <c r="C880" s="231" t="s">
        <v>510</v>
      </c>
      <c r="D880" s="231"/>
      <c r="E880" s="231">
        <v>697.14</v>
      </c>
      <c r="F880" s="231">
        <v>54</v>
      </c>
      <c r="G880" s="96">
        <v>54</v>
      </c>
    </row>
    <row r="881" spans="2:7" ht="17.45" customHeight="1" x14ac:dyDescent="0.25">
      <c r="B881" s="231" t="s">
        <v>482</v>
      </c>
      <c r="C881" s="231" t="s">
        <v>510</v>
      </c>
      <c r="D881" s="231">
        <v>35</v>
      </c>
      <c r="E881" s="231">
        <v>130.55000000000001</v>
      </c>
      <c r="F881" s="231"/>
      <c r="G881" s="96">
        <v>35</v>
      </c>
    </row>
    <row r="882" spans="2:7" ht="18" x14ac:dyDescent="0.25">
      <c r="B882" s="231" t="s">
        <v>484</v>
      </c>
      <c r="C882" s="231" t="s">
        <v>510</v>
      </c>
      <c r="D882" s="231">
        <v>27</v>
      </c>
      <c r="E882" s="231">
        <v>96.12</v>
      </c>
      <c r="F882" s="231"/>
      <c r="G882" s="96">
        <v>27</v>
      </c>
    </row>
    <row r="883" spans="2:7" ht="18" x14ac:dyDescent="0.25">
      <c r="B883" s="231" t="s">
        <v>483</v>
      </c>
      <c r="C883" s="231" t="s">
        <v>510</v>
      </c>
      <c r="D883" s="231">
        <v>19</v>
      </c>
      <c r="E883" s="231">
        <v>67.64</v>
      </c>
      <c r="F883" s="231"/>
      <c r="G883" s="96">
        <v>19</v>
      </c>
    </row>
    <row r="884" spans="2:7" ht="18" x14ac:dyDescent="0.25">
      <c r="B884" s="231" t="s">
        <v>485</v>
      </c>
      <c r="C884" s="231" t="s">
        <v>510</v>
      </c>
      <c r="D884" s="231">
        <v>17</v>
      </c>
      <c r="E884" s="231">
        <v>60.52</v>
      </c>
      <c r="F884" s="231"/>
      <c r="G884" s="96">
        <v>17</v>
      </c>
    </row>
    <row r="885" spans="2:7" ht="18" x14ac:dyDescent="0.25">
      <c r="B885" s="231" t="s">
        <v>485</v>
      </c>
      <c r="C885" s="231" t="s">
        <v>510</v>
      </c>
      <c r="D885" s="231">
        <v>3</v>
      </c>
      <c r="E885" s="231">
        <v>10.68</v>
      </c>
      <c r="F885" s="231"/>
      <c r="G885" s="96">
        <v>3</v>
      </c>
    </row>
    <row r="886" spans="2:7" ht="18" x14ac:dyDescent="0.25">
      <c r="B886" s="231" t="s">
        <v>484</v>
      </c>
      <c r="C886" s="231" t="s">
        <v>510</v>
      </c>
      <c r="D886" s="231">
        <v>0</v>
      </c>
      <c r="E886" s="231">
        <v>0</v>
      </c>
      <c r="F886" s="231"/>
      <c r="G886" s="96">
        <v>0</v>
      </c>
    </row>
    <row r="887" spans="2:7" ht="17.45" customHeight="1" x14ac:dyDescent="0.25">
      <c r="B887" s="231" t="s">
        <v>480</v>
      </c>
      <c r="C887" s="231" t="s">
        <v>510</v>
      </c>
      <c r="D887" s="231"/>
      <c r="E887" s="231">
        <v>11.32</v>
      </c>
      <c r="F887" s="231">
        <v>1</v>
      </c>
      <c r="G887" s="96">
        <v>1</v>
      </c>
    </row>
    <row r="888" spans="2:7" ht="17.45" customHeight="1" x14ac:dyDescent="0.25">
      <c r="B888" s="231" t="s">
        <v>474</v>
      </c>
      <c r="C888" s="231" t="s">
        <v>510</v>
      </c>
      <c r="D888" s="231"/>
      <c r="E888" s="231">
        <v>8.24</v>
      </c>
      <c r="F888" s="231">
        <v>4</v>
      </c>
      <c r="G888" s="96">
        <v>4</v>
      </c>
    </row>
    <row r="889" spans="2:7" ht="17.45" customHeight="1" x14ac:dyDescent="0.25">
      <c r="B889" s="231" t="s">
        <v>480</v>
      </c>
      <c r="C889" s="231" t="s">
        <v>510</v>
      </c>
      <c r="D889" s="231"/>
      <c r="E889" s="231">
        <v>11.32</v>
      </c>
      <c r="F889" s="231">
        <v>1</v>
      </c>
      <c r="G889" s="96">
        <v>1</v>
      </c>
    </row>
    <row r="890" spans="2:7" ht="17.45" customHeight="1" x14ac:dyDescent="0.25">
      <c r="B890" s="231" t="s">
        <v>486</v>
      </c>
      <c r="C890" s="231" t="s">
        <v>510</v>
      </c>
      <c r="D890" s="231">
        <v>6</v>
      </c>
      <c r="E890" s="231">
        <v>22.38</v>
      </c>
      <c r="F890" s="231"/>
      <c r="G890" s="96">
        <v>6</v>
      </c>
    </row>
    <row r="891" spans="2:7" ht="18" x14ac:dyDescent="0.25">
      <c r="B891" s="231" t="s">
        <v>485</v>
      </c>
      <c r="C891" s="231" t="s">
        <v>510</v>
      </c>
      <c r="D891" s="231">
        <v>5</v>
      </c>
      <c r="E891" s="231">
        <v>16.489999999999998</v>
      </c>
      <c r="F891" s="231"/>
      <c r="G891" s="96">
        <v>5</v>
      </c>
    </row>
    <row r="892" spans="2:7" ht="18" x14ac:dyDescent="0.25">
      <c r="B892" s="231" t="s">
        <v>487</v>
      </c>
      <c r="C892" s="231" t="s">
        <v>510</v>
      </c>
      <c r="D892" s="231">
        <v>4</v>
      </c>
      <c r="E892" s="231">
        <v>14.24</v>
      </c>
      <c r="F892" s="231"/>
      <c r="G892" s="96">
        <v>4</v>
      </c>
    </row>
    <row r="893" spans="2:7" ht="18" x14ac:dyDescent="0.25">
      <c r="B893" s="231" t="s">
        <v>483</v>
      </c>
      <c r="C893" s="231" t="s">
        <v>510</v>
      </c>
      <c r="D893" s="231">
        <v>11</v>
      </c>
      <c r="E893" s="231">
        <v>39.159999999999997</v>
      </c>
      <c r="F893" s="231"/>
      <c r="G893" s="96">
        <v>11</v>
      </c>
    </row>
    <row r="894" spans="2:7" ht="17.45" customHeight="1" x14ac:dyDescent="0.25">
      <c r="B894" s="231" t="s">
        <v>488</v>
      </c>
      <c r="C894" s="231" t="s">
        <v>510</v>
      </c>
      <c r="D894" s="231"/>
      <c r="E894" s="231">
        <v>152.68</v>
      </c>
      <c r="F894" s="231"/>
      <c r="G894" s="96">
        <v>44</v>
      </c>
    </row>
    <row r="895" spans="2:7" ht="17.45" customHeight="1" x14ac:dyDescent="0.25">
      <c r="B895" s="231" t="s">
        <v>486</v>
      </c>
      <c r="C895" s="231" t="s">
        <v>510</v>
      </c>
      <c r="D895" s="231">
        <v>19</v>
      </c>
      <c r="E895" s="231">
        <v>70.87</v>
      </c>
      <c r="F895" s="231"/>
      <c r="G895" s="96">
        <v>19</v>
      </c>
    </row>
    <row r="896" spans="2:7" ht="18" x14ac:dyDescent="0.25">
      <c r="B896" s="231" t="s">
        <v>485</v>
      </c>
      <c r="C896" s="231" t="s">
        <v>510</v>
      </c>
      <c r="D896" s="231">
        <v>1</v>
      </c>
      <c r="E896" s="231">
        <v>3.56</v>
      </c>
      <c r="F896" s="231"/>
      <c r="G896" s="96">
        <v>1</v>
      </c>
    </row>
    <row r="897" spans="2:7" ht="18" x14ac:dyDescent="0.25">
      <c r="B897" s="231" t="s">
        <v>487</v>
      </c>
      <c r="C897" s="231" t="s">
        <v>510</v>
      </c>
      <c r="D897" s="231">
        <v>6</v>
      </c>
      <c r="E897" s="231">
        <v>21.36</v>
      </c>
      <c r="F897" s="231"/>
      <c r="G897" s="96">
        <v>6</v>
      </c>
    </row>
    <row r="898" spans="2:7" ht="17.45" customHeight="1" x14ac:dyDescent="0.25">
      <c r="B898" s="231" t="s">
        <v>478</v>
      </c>
      <c r="C898" s="231" t="s">
        <v>510</v>
      </c>
      <c r="D898" s="231">
        <v>10</v>
      </c>
      <c r="E898" s="231">
        <v>34.700000000000003</v>
      </c>
      <c r="F898" s="231"/>
      <c r="G898" s="96">
        <v>10</v>
      </c>
    </row>
    <row r="899" spans="2:7" ht="17.45" customHeight="1" x14ac:dyDescent="0.25">
      <c r="B899" s="231" t="s">
        <v>482</v>
      </c>
      <c r="C899" s="231" t="s">
        <v>510</v>
      </c>
      <c r="D899" s="231">
        <v>4</v>
      </c>
      <c r="E899" s="231">
        <v>14.92</v>
      </c>
      <c r="F899" s="231"/>
      <c r="G899" s="96">
        <v>4</v>
      </c>
    </row>
    <row r="900" spans="2:7" ht="18" x14ac:dyDescent="0.25">
      <c r="B900" s="231" t="s">
        <v>484</v>
      </c>
      <c r="C900" s="231" t="s">
        <v>510</v>
      </c>
      <c r="D900" s="231">
        <v>55</v>
      </c>
      <c r="E900" s="231">
        <v>195.8</v>
      </c>
      <c r="F900" s="231"/>
      <c r="G900" s="96">
        <v>55</v>
      </c>
    </row>
    <row r="901" spans="2:7" ht="18" x14ac:dyDescent="0.25">
      <c r="B901" s="231" t="s">
        <v>483</v>
      </c>
      <c r="C901" s="231" t="s">
        <v>497</v>
      </c>
      <c r="D901" s="231">
        <v>15</v>
      </c>
      <c r="E901" s="231">
        <v>53.4</v>
      </c>
      <c r="F901" s="231"/>
      <c r="G901" s="96">
        <v>15</v>
      </c>
    </row>
    <row r="902" spans="2:7" ht="18" x14ac:dyDescent="0.25">
      <c r="B902" s="231" t="s">
        <v>483</v>
      </c>
      <c r="C902" s="231" t="s">
        <v>498</v>
      </c>
      <c r="D902" s="231">
        <v>15</v>
      </c>
      <c r="E902" s="231">
        <v>53.4</v>
      </c>
      <c r="F902" s="231"/>
      <c r="G902" s="96">
        <v>15</v>
      </c>
    </row>
    <row r="903" spans="2:7" ht="18" x14ac:dyDescent="0.25">
      <c r="B903" s="231" t="s">
        <v>483</v>
      </c>
      <c r="C903" s="231" t="s">
        <v>499</v>
      </c>
      <c r="D903" s="231">
        <v>15</v>
      </c>
      <c r="E903" s="231">
        <v>53.4</v>
      </c>
      <c r="F903" s="231"/>
      <c r="G903" s="96">
        <v>15</v>
      </c>
    </row>
    <row r="904" spans="2:7" ht="18" x14ac:dyDescent="0.25">
      <c r="B904" s="231" t="s">
        <v>483</v>
      </c>
      <c r="C904" s="231" t="s">
        <v>500</v>
      </c>
      <c r="D904" s="231">
        <v>15</v>
      </c>
      <c r="E904" s="231">
        <v>53.4</v>
      </c>
      <c r="F904" s="231"/>
      <c r="G904" s="96">
        <v>15</v>
      </c>
    </row>
    <row r="905" spans="2:7" ht="18" x14ac:dyDescent="0.25">
      <c r="B905" s="231" t="s">
        <v>483</v>
      </c>
      <c r="C905" s="231" t="s">
        <v>501</v>
      </c>
      <c r="D905" s="231">
        <v>15</v>
      </c>
      <c r="E905" s="231">
        <v>53.4</v>
      </c>
      <c r="F905" s="231"/>
      <c r="G905" s="96">
        <v>15</v>
      </c>
    </row>
    <row r="906" spans="2:7" ht="18" x14ac:dyDescent="0.25">
      <c r="B906" s="231" t="s">
        <v>483</v>
      </c>
      <c r="C906" s="231" t="s">
        <v>502</v>
      </c>
      <c r="D906" s="231">
        <v>15</v>
      </c>
      <c r="E906" s="231">
        <v>53.4</v>
      </c>
      <c r="F906" s="231"/>
      <c r="G906" s="96">
        <v>15</v>
      </c>
    </row>
    <row r="907" spans="2:7" ht="18" x14ac:dyDescent="0.25">
      <c r="B907" s="231" t="s">
        <v>483</v>
      </c>
      <c r="C907" s="231" t="s">
        <v>503</v>
      </c>
      <c r="D907" s="231">
        <v>15</v>
      </c>
      <c r="E907" s="231">
        <v>53.4</v>
      </c>
      <c r="F907" s="231"/>
      <c r="G907" s="96">
        <v>15</v>
      </c>
    </row>
    <row r="908" spans="2:7" ht="18" x14ac:dyDescent="0.25">
      <c r="B908" s="231" t="s">
        <v>483</v>
      </c>
      <c r="C908" s="231" t="s">
        <v>504</v>
      </c>
      <c r="D908" s="231">
        <v>15</v>
      </c>
      <c r="E908" s="231">
        <v>53.4</v>
      </c>
      <c r="F908" s="231"/>
      <c r="G908" s="96">
        <v>15</v>
      </c>
    </row>
    <row r="909" spans="2:7" ht="18" x14ac:dyDescent="0.25">
      <c r="B909" s="231" t="s">
        <v>483</v>
      </c>
      <c r="C909" s="231" t="s">
        <v>505</v>
      </c>
      <c r="D909" s="231">
        <v>15</v>
      </c>
      <c r="E909" s="231">
        <v>53.4</v>
      </c>
      <c r="F909" s="231"/>
      <c r="G909" s="96">
        <v>15</v>
      </c>
    </row>
    <row r="910" spans="2:7" ht="18" x14ac:dyDescent="0.25">
      <c r="B910" s="231" t="s">
        <v>483</v>
      </c>
      <c r="C910" s="231" t="s">
        <v>506</v>
      </c>
      <c r="D910" s="231">
        <v>15</v>
      </c>
      <c r="E910" s="231">
        <v>53.4</v>
      </c>
      <c r="F910" s="231"/>
      <c r="G910" s="96">
        <v>15</v>
      </c>
    </row>
    <row r="911" spans="2:7" ht="18" x14ac:dyDescent="0.25">
      <c r="B911" s="231" t="s">
        <v>483</v>
      </c>
      <c r="C911" s="231" t="s">
        <v>507</v>
      </c>
      <c r="D911" s="231">
        <v>15</v>
      </c>
      <c r="E911" s="231">
        <v>53.4</v>
      </c>
      <c r="F911" s="231"/>
      <c r="G911" s="96">
        <v>15</v>
      </c>
    </row>
    <row r="912" spans="2:7" ht="18" x14ac:dyDescent="0.25">
      <c r="B912" s="231" t="s">
        <v>483</v>
      </c>
      <c r="C912" s="231" t="s">
        <v>508</v>
      </c>
      <c r="D912" s="231">
        <v>15</v>
      </c>
      <c r="E912" s="231">
        <v>53.4</v>
      </c>
      <c r="F912" s="231"/>
      <c r="G912" s="96">
        <v>15</v>
      </c>
    </row>
    <row r="913" spans="2:7" ht="18" x14ac:dyDescent="0.25">
      <c r="B913" s="231" t="s">
        <v>483</v>
      </c>
      <c r="C913" s="231" t="s">
        <v>509</v>
      </c>
      <c r="D913" s="231">
        <v>15</v>
      </c>
      <c r="E913" s="231">
        <v>53.4</v>
      </c>
      <c r="F913" s="231"/>
      <c r="G913" s="96">
        <v>15</v>
      </c>
    </row>
    <row r="914" spans="2:7" ht="18" x14ac:dyDescent="0.25">
      <c r="B914" s="231" t="s">
        <v>483</v>
      </c>
      <c r="C914" s="231" t="s">
        <v>489</v>
      </c>
      <c r="D914" s="231">
        <v>15</v>
      </c>
      <c r="E914" s="231">
        <v>53.4</v>
      </c>
      <c r="F914" s="231"/>
      <c r="G914" s="96">
        <v>15</v>
      </c>
    </row>
    <row r="915" spans="2:7" ht="18" x14ac:dyDescent="0.25">
      <c r="B915" s="231" t="s">
        <v>483</v>
      </c>
      <c r="C915" s="231" t="s">
        <v>490</v>
      </c>
      <c r="D915" s="231">
        <v>15</v>
      </c>
      <c r="E915" s="231">
        <v>53.4</v>
      </c>
      <c r="F915" s="231"/>
      <c r="G915" s="96">
        <v>15</v>
      </c>
    </row>
    <row r="916" spans="2:7" ht="18" x14ac:dyDescent="0.25">
      <c r="B916" s="231" t="s">
        <v>483</v>
      </c>
      <c r="C916" s="231" t="s">
        <v>491</v>
      </c>
      <c r="D916" s="231">
        <v>15</v>
      </c>
      <c r="E916" s="231">
        <v>53.4</v>
      </c>
      <c r="F916" s="231"/>
      <c r="G916" s="96">
        <v>15</v>
      </c>
    </row>
    <row r="917" spans="2:7" ht="18" x14ac:dyDescent="0.25">
      <c r="B917" s="231" t="s">
        <v>483</v>
      </c>
      <c r="C917" s="231" t="s">
        <v>479</v>
      </c>
      <c r="D917" s="231">
        <v>15</v>
      </c>
      <c r="E917" s="231">
        <v>53.4</v>
      </c>
      <c r="F917" s="231"/>
      <c r="G917" s="96">
        <v>15</v>
      </c>
    </row>
    <row r="918" spans="2:7" ht="18" x14ac:dyDescent="0.25">
      <c r="B918" s="231" t="s">
        <v>483</v>
      </c>
      <c r="C918" s="231" t="s">
        <v>476</v>
      </c>
      <c r="D918" s="231">
        <v>15</v>
      </c>
      <c r="E918" s="231">
        <v>53.4</v>
      </c>
      <c r="F918" s="231"/>
      <c r="G918" s="96">
        <v>15</v>
      </c>
    </row>
    <row r="919" spans="2:7" ht="18" x14ac:dyDescent="0.25">
      <c r="B919" s="231" t="s">
        <v>483</v>
      </c>
      <c r="C919" s="231" t="s">
        <v>475</v>
      </c>
      <c r="D919" s="231">
        <v>15</v>
      </c>
      <c r="E919" s="231">
        <v>53.4</v>
      </c>
      <c r="F919" s="231"/>
      <c r="G919" s="96">
        <v>15</v>
      </c>
    </row>
    <row r="920" spans="2:7" ht="18" x14ac:dyDescent="0.25">
      <c r="B920" s="231" t="s">
        <v>483</v>
      </c>
      <c r="C920" s="231" t="s">
        <v>492</v>
      </c>
      <c r="D920" s="231">
        <v>15</v>
      </c>
      <c r="E920" s="231">
        <v>53.4</v>
      </c>
      <c r="F920" s="231"/>
      <c r="G920" s="96">
        <v>15</v>
      </c>
    </row>
    <row r="921" spans="2:7" ht="18" x14ac:dyDescent="0.25">
      <c r="B921" s="231" t="s">
        <v>483</v>
      </c>
      <c r="C921" s="231" t="s">
        <v>493</v>
      </c>
      <c r="D921" s="231">
        <v>15</v>
      </c>
      <c r="E921" s="231">
        <v>53.4</v>
      </c>
      <c r="F921" s="231"/>
      <c r="G921" s="96">
        <v>15</v>
      </c>
    </row>
    <row r="922" spans="2:7" ht="18" x14ac:dyDescent="0.25">
      <c r="B922" s="231" t="s">
        <v>483</v>
      </c>
      <c r="C922" s="231" t="s">
        <v>494</v>
      </c>
      <c r="D922" s="231">
        <v>15</v>
      </c>
      <c r="E922" s="231">
        <v>53.4</v>
      </c>
      <c r="F922" s="231"/>
      <c r="G922" s="96">
        <v>15</v>
      </c>
    </row>
    <row r="923" spans="2:7" ht="18" x14ac:dyDescent="0.25">
      <c r="B923" s="231" t="s">
        <v>483</v>
      </c>
      <c r="C923" s="231" t="s">
        <v>495</v>
      </c>
      <c r="D923" s="231">
        <v>15</v>
      </c>
      <c r="E923" s="231">
        <v>53.4</v>
      </c>
      <c r="F923" s="231"/>
      <c r="G923" s="96">
        <v>15</v>
      </c>
    </row>
    <row r="924" spans="2:7" ht="18" x14ac:dyDescent="0.25">
      <c r="B924" s="231" t="s">
        <v>483</v>
      </c>
      <c r="C924" s="231" t="s">
        <v>496</v>
      </c>
      <c r="D924" s="231">
        <v>54</v>
      </c>
      <c r="E924" s="231">
        <v>192.24</v>
      </c>
      <c r="F924" s="231"/>
      <c r="G924" s="96">
        <v>54</v>
      </c>
    </row>
    <row r="925" spans="2:7" ht="18" x14ac:dyDescent="0.25">
      <c r="B925" s="231" t="s">
        <v>483</v>
      </c>
      <c r="C925" s="231" t="s">
        <v>510</v>
      </c>
      <c r="D925" s="231">
        <v>12</v>
      </c>
      <c r="E925" s="231">
        <v>42.72</v>
      </c>
      <c r="F925" s="231"/>
      <c r="G925" s="96">
        <v>12</v>
      </c>
    </row>
    <row r="926" spans="2:7" ht="17.45" customHeight="1" x14ac:dyDescent="0.25">
      <c r="B926" s="231" t="s">
        <v>488</v>
      </c>
      <c r="C926" s="231" t="s">
        <v>510</v>
      </c>
      <c r="D926" s="231"/>
      <c r="E926" s="231">
        <v>20.82</v>
      </c>
      <c r="F926" s="231"/>
      <c r="G926" s="96">
        <v>6</v>
      </c>
    </row>
    <row r="927" spans="2:7" ht="17.45" customHeight="1" x14ac:dyDescent="0.25">
      <c r="B927" s="231" t="s">
        <v>486</v>
      </c>
      <c r="C927" s="231" t="s">
        <v>510</v>
      </c>
      <c r="D927" s="231">
        <v>17</v>
      </c>
      <c r="E927" s="231">
        <v>63.41</v>
      </c>
      <c r="F927" s="231"/>
      <c r="G927" s="96">
        <v>17</v>
      </c>
    </row>
    <row r="928" spans="2:7" ht="18" x14ac:dyDescent="0.25">
      <c r="B928" s="231" t="s">
        <v>485</v>
      </c>
      <c r="C928" s="231" t="s">
        <v>497</v>
      </c>
      <c r="D928" s="231">
        <v>-15</v>
      </c>
      <c r="E928" s="231">
        <v>-53.4</v>
      </c>
      <c r="F928" s="231"/>
      <c r="G928" s="96">
        <v>-15</v>
      </c>
    </row>
    <row r="929" spans="2:7" ht="18" x14ac:dyDescent="0.25">
      <c r="B929" s="231" t="s">
        <v>485</v>
      </c>
      <c r="C929" s="231" t="s">
        <v>498</v>
      </c>
      <c r="D929" s="231">
        <v>-15</v>
      </c>
      <c r="E929" s="231">
        <v>-53.4</v>
      </c>
      <c r="F929" s="231"/>
      <c r="G929" s="96">
        <v>-15</v>
      </c>
    </row>
    <row r="930" spans="2:7" ht="18" x14ac:dyDescent="0.25">
      <c r="B930" s="231" t="s">
        <v>485</v>
      </c>
      <c r="C930" s="231" t="s">
        <v>499</v>
      </c>
      <c r="D930" s="231">
        <v>-15</v>
      </c>
      <c r="E930" s="231">
        <v>-53.4</v>
      </c>
      <c r="F930" s="231"/>
      <c r="G930" s="96">
        <v>-15</v>
      </c>
    </row>
    <row r="931" spans="2:7" ht="18" x14ac:dyDescent="0.25">
      <c r="B931" s="231" t="s">
        <v>485</v>
      </c>
      <c r="C931" s="231" t="s">
        <v>500</v>
      </c>
      <c r="D931" s="231">
        <v>-15</v>
      </c>
      <c r="E931" s="231">
        <v>-53.4</v>
      </c>
      <c r="F931" s="231"/>
      <c r="G931" s="96">
        <v>-15</v>
      </c>
    </row>
    <row r="932" spans="2:7" ht="18" x14ac:dyDescent="0.25">
      <c r="B932" s="231" t="s">
        <v>485</v>
      </c>
      <c r="C932" s="231" t="s">
        <v>501</v>
      </c>
      <c r="D932" s="231">
        <v>-15</v>
      </c>
      <c r="E932" s="231">
        <v>-53.4</v>
      </c>
      <c r="F932" s="231"/>
      <c r="G932" s="96">
        <v>-15</v>
      </c>
    </row>
    <row r="933" spans="2:7" ht="18" x14ac:dyDescent="0.25">
      <c r="B933" s="231" t="s">
        <v>485</v>
      </c>
      <c r="C933" s="231" t="s">
        <v>502</v>
      </c>
      <c r="D933" s="231">
        <v>-15</v>
      </c>
      <c r="E933" s="231">
        <v>-53.4</v>
      </c>
      <c r="F933" s="231"/>
      <c r="G933" s="96">
        <v>-15</v>
      </c>
    </row>
    <row r="934" spans="2:7" ht="18" x14ac:dyDescent="0.25">
      <c r="B934" s="231" t="s">
        <v>485</v>
      </c>
      <c r="C934" s="231" t="s">
        <v>503</v>
      </c>
      <c r="D934" s="231">
        <v>-15</v>
      </c>
      <c r="E934" s="231">
        <v>-53.4</v>
      </c>
      <c r="F934" s="231"/>
      <c r="G934" s="96">
        <v>-15</v>
      </c>
    </row>
    <row r="935" spans="2:7" ht="18" x14ac:dyDescent="0.25">
      <c r="B935" s="231" t="s">
        <v>485</v>
      </c>
      <c r="C935" s="231" t="s">
        <v>504</v>
      </c>
      <c r="D935" s="231">
        <v>-15</v>
      </c>
      <c r="E935" s="231">
        <v>-53.4</v>
      </c>
      <c r="F935" s="231"/>
      <c r="G935" s="96">
        <v>-15</v>
      </c>
    </row>
    <row r="936" spans="2:7" ht="18" x14ac:dyDescent="0.25">
      <c r="B936" s="231" t="s">
        <v>485</v>
      </c>
      <c r="C936" s="231" t="s">
        <v>505</v>
      </c>
      <c r="D936" s="231">
        <v>-15</v>
      </c>
      <c r="E936" s="231">
        <v>-53.4</v>
      </c>
      <c r="F936" s="231"/>
      <c r="G936" s="96">
        <v>-15</v>
      </c>
    </row>
    <row r="937" spans="2:7" ht="18" x14ac:dyDescent="0.25">
      <c r="B937" s="231" t="s">
        <v>485</v>
      </c>
      <c r="C937" s="231" t="s">
        <v>506</v>
      </c>
      <c r="D937" s="231">
        <v>-15</v>
      </c>
      <c r="E937" s="231">
        <v>-53.4</v>
      </c>
      <c r="F937" s="231"/>
      <c r="G937" s="96">
        <v>-15</v>
      </c>
    </row>
    <row r="938" spans="2:7" ht="18" x14ac:dyDescent="0.25">
      <c r="B938" s="231" t="s">
        <v>485</v>
      </c>
      <c r="C938" s="231" t="s">
        <v>507</v>
      </c>
      <c r="D938" s="231">
        <v>-15</v>
      </c>
      <c r="E938" s="231">
        <v>-53.4</v>
      </c>
      <c r="F938" s="231"/>
      <c r="G938" s="96">
        <v>-15</v>
      </c>
    </row>
    <row r="939" spans="2:7" ht="18" x14ac:dyDescent="0.25">
      <c r="B939" s="231" t="s">
        <v>485</v>
      </c>
      <c r="C939" s="231" t="s">
        <v>508</v>
      </c>
      <c r="D939" s="231">
        <v>-15</v>
      </c>
      <c r="E939" s="231">
        <v>-53.4</v>
      </c>
      <c r="F939" s="231"/>
      <c r="G939" s="96">
        <v>-15</v>
      </c>
    </row>
    <row r="940" spans="2:7" ht="18" x14ac:dyDescent="0.25">
      <c r="B940" s="231" t="s">
        <v>485</v>
      </c>
      <c r="C940" s="231" t="s">
        <v>509</v>
      </c>
      <c r="D940" s="231">
        <v>-15</v>
      </c>
      <c r="E940" s="231">
        <v>-53.4</v>
      </c>
      <c r="F940" s="231"/>
      <c r="G940" s="96">
        <v>-15</v>
      </c>
    </row>
    <row r="941" spans="2:7" ht="18" x14ac:dyDescent="0.25">
      <c r="B941" s="231" t="s">
        <v>485</v>
      </c>
      <c r="C941" s="231" t="s">
        <v>489</v>
      </c>
      <c r="D941" s="231">
        <v>-15</v>
      </c>
      <c r="E941" s="231">
        <v>-53.4</v>
      </c>
      <c r="F941" s="231"/>
      <c r="G941" s="96">
        <v>-15</v>
      </c>
    </row>
    <row r="942" spans="2:7" ht="18" x14ac:dyDescent="0.25">
      <c r="B942" s="231" t="s">
        <v>485</v>
      </c>
      <c r="C942" s="231" t="s">
        <v>490</v>
      </c>
      <c r="D942" s="231">
        <v>-15</v>
      </c>
      <c r="E942" s="231">
        <v>-53.4</v>
      </c>
      <c r="F942" s="231"/>
      <c r="G942" s="96">
        <v>-15</v>
      </c>
    </row>
    <row r="943" spans="2:7" ht="18" x14ac:dyDescent="0.25">
      <c r="B943" s="231" t="s">
        <v>485</v>
      </c>
      <c r="C943" s="231" t="s">
        <v>491</v>
      </c>
      <c r="D943" s="231">
        <v>-15</v>
      </c>
      <c r="E943" s="231">
        <v>-53.4</v>
      </c>
      <c r="F943" s="231"/>
      <c r="G943" s="96">
        <v>-15</v>
      </c>
    </row>
    <row r="944" spans="2:7" ht="18" x14ac:dyDescent="0.25">
      <c r="B944" s="231" t="s">
        <v>485</v>
      </c>
      <c r="C944" s="231" t="s">
        <v>479</v>
      </c>
      <c r="D944" s="231">
        <v>-15</v>
      </c>
      <c r="E944" s="231">
        <v>-53.4</v>
      </c>
      <c r="F944" s="231"/>
      <c r="G944" s="96">
        <v>-15</v>
      </c>
    </row>
    <row r="945" spans="2:7" ht="18" x14ac:dyDescent="0.25">
      <c r="B945" s="231" t="s">
        <v>485</v>
      </c>
      <c r="C945" s="231" t="s">
        <v>476</v>
      </c>
      <c r="D945" s="231">
        <v>-15</v>
      </c>
      <c r="E945" s="231">
        <v>-53.4</v>
      </c>
      <c r="F945" s="231"/>
      <c r="G945" s="96">
        <v>-15</v>
      </c>
    </row>
    <row r="946" spans="2:7" ht="18" x14ac:dyDescent="0.25">
      <c r="B946" s="231" t="s">
        <v>485</v>
      </c>
      <c r="C946" s="231" t="s">
        <v>475</v>
      </c>
      <c r="D946" s="231">
        <v>-15</v>
      </c>
      <c r="E946" s="231">
        <v>-53.4</v>
      </c>
      <c r="F946" s="231"/>
      <c r="G946" s="96">
        <v>-15</v>
      </c>
    </row>
    <row r="947" spans="2:7" ht="18" x14ac:dyDescent="0.25">
      <c r="B947" s="231" t="s">
        <v>485</v>
      </c>
      <c r="C947" s="231" t="s">
        <v>492</v>
      </c>
      <c r="D947" s="231">
        <v>-15</v>
      </c>
      <c r="E947" s="231">
        <v>-53.4</v>
      </c>
      <c r="F947" s="231"/>
      <c r="G947" s="96">
        <v>-15</v>
      </c>
    </row>
    <row r="948" spans="2:7" ht="18" x14ac:dyDescent="0.25">
      <c r="B948" s="231" t="s">
        <v>485</v>
      </c>
      <c r="C948" s="231" t="s">
        <v>493</v>
      </c>
      <c r="D948" s="231">
        <v>-15</v>
      </c>
      <c r="E948" s="231">
        <v>-53.4</v>
      </c>
      <c r="F948" s="231"/>
      <c r="G948" s="96">
        <v>-15</v>
      </c>
    </row>
    <row r="949" spans="2:7" ht="18" x14ac:dyDescent="0.25">
      <c r="B949" s="231" t="s">
        <v>485</v>
      </c>
      <c r="C949" s="231" t="s">
        <v>494</v>
      </c>
      <c r="D949" s="231">
        <v>-15</v>
      </c>
      <c r="E949" s="231">
        <v>-53.4</v>
      </c>
      <c r="F949" s="231"/>
      <c r="G949" s="96">
        <v>-15</v>
      </c>
    </row>
    <row r="950" spans="2:7" ht="18" x14ac:dyDescent="0.25">
      <c r="B950" s="231" t="s">
        <v>485</v>
      </c>
      <c r="C950" s="231" t="s">
        <v>495</v>
      </c>
      <c r="D950" s="231">
        <v>-15</v>
      </c>
      <c r="E950" s="231">
        <v>-53.4</v>
      </c>
      <c r="F950" s="231"/>
      <c r="G950" s="96">
        <v>-15</v>
      </c>
    </row>
    <row r="951" spans="2:7" ht="18" x14ac:dyDescent="0.25">
      <c r="B951" s="231" t="s">
        <v>485</v>
      </c>
      <c r="C951" s="231" t="s">
        <v>496</v>
      </c>
      <c r="D951" s="231">
        <v>-15</v>
      </c>
      <c r="E951" s="231">
        <v>-53.4</v>
      </c>
      <c r="F951" s="231"/>
      <c r="G951" s="96">
        <v>-15</v>
      </c>
    </row>
    <row r="952" spans="2:7" ht="18" x14ac:dyDescent="0.25">
      <c r="B952" s="231" t="s">
        <v>485</v>
      </c>
      <c r="C952" s="231" t="s">
        <v>510</v>
      </c>
      <c r="D952" s="231">
        <v>46</v>
      </c>
      <c r="E952" s="231">
        <v>163.76</v>
      </c>
      <c r="F952" s="231"/>
      <c r="G952" s="96">
        <v>46</v>
      </c>
    </row>
    <row r="953" spans="2:7" ht="18" x14ac:dyDescent="0.25">
      <c r="B953" s="231" t="s">
        <v>487</v>
      </c>
      <c r="C953" s="231" t="s">
        <v>510</v>
      </c>
      <c r="D953" s="231">
        <v>11</v>
      </c>
      <c r="E953" s="231">
        <v>39.159999999999997</v>
      </c>
      <c r="F953" s="231"/>
      <c r="G953" s="96">
        <v>11</v>
      </c>
    </row>
    <row r="954" spans="2:7" ht="17.45" customHeight="1" x14ac:dyDescent="0.25">
      <c r="B954" s="231" t="s">
        <v>482</v>
      </c>
      <c r="C954" s="231" t="s">
        <v>510</v>
      </c>
      <c r="D954" s="231">
        <v>6</v>
      </c>
      <c r="E954" s="231">
        <v>22.38</v>
      </c>
      <c r="F954" s="231"/>
      <c r="G954" s="96">
        <v>6</v>
      </c>
    </row>
    <row r="955" spans="2:7" ht="17.45" customHeight="1" x14ac:dyDescent="0.25">
      <c r="B955" s="231" t="s">
        <v>486</v>
      </c>
      <c r="C955" s="231" t="s">
        <v>510</v>
      </c>
      <c r="D955" s="231">
        <v>34</v>
      </c>
      <c r="E955" s="231">
        <v>126.82</v>
      </c>
      <c r="F955" s="231"/>
      <c r="G955" s="96">
        <v>34</v>
      </c>
    </row>
    <row r="956" spans="2:7" ht="18" x14ac:dyDescent="0.25">
      <c r="B956" s="231" t="s">
        <v>485</v>
      </c>
      <c r="C956" s="231" t="s">
        <v>510</v>
      </c>
      <c r="D956" s="231">
        <v>2</v>
      </c>
      <c r="E956" s="231">
        <v>7.12</v>
      </c>
      <c r="F956" s="231"/>
      <c r="G956" s="96">
        <v>2</v>
      </c>
    </row>
    <row r="957" spans="2:7" ht="18" x14ac:dyDescent="0.25">
      <c r="B957" s="231" t="s">
        <v>487</v>
      </c>
      <c r="C957" s="231" t="s">
        <v>510</v>
      </c>
      <c r="D957" s="231">
        <v>9</v>
      </c>
      <c r="E957" s="231">
        <v>32.04</v>
      </c>
      <c r="F957" s="231"/>
      <c r="G957" s="96">
        <v>9</v>
      </c>
    </row>
    <row r="958" spans="2:7" ht="17.45" customHeight="1" x14ac:dyDescent="0.25">
      <c r="B958" s="231" t="s">
        <v>488</v>
      </c>
      <c r="C958" s="231" t="s">
        <v>510</v>
      </c>
      <c r="D958" s="231"/>
      <c r="E958" s="231">
        <v>3.47</v>
      </c>
      <c r="F958" s="231"/>
      <c r="G958" s="96">
        <v>1</v>
      </c>
    </row>
    <row r="959" spans="2:7" ht="17.45" customHeight="1" x14ac:dyDescent="0.25">
      <c r="B959" s="231" t="s">
        <v>474</v>
      </c>
      <c r="C959" s="231" t="s">
        <v>510</v>
      </c>
      <c r="D959" s="231"/>
      <c r="E959" s="231">
        <v>2.06</v>
      </c>
      <c r="F959" s="231">
        <v>1</v>
      </c>
      <c r="G959" s="96">
        <v>1</v>
      </c>
    </row>
    <row r="960" spans="2:7" ht="17.45" customHeight="1" x14ac:dyDescent="0.25">
      <c r="B960" s="231" t="s">
        <v>481</v>
      </c>
      <c r="C960" s="231" t="s">
        <v>510</v>
      </c>
      <c r="D960" s="231"/>
      <c r="E960" s="231">
        <v>38.729999999999997</v>
      </c>
      <c r="F960" s="231">
        <v>3</v>
      </c>
      <c r="G960" s="96">
        <v>3</v>
      </c>
    </row>
    <row r="961" spans="2:7" ht="17.45" customHeight="1" x14ac:dyDescent="0.25">
      <c r="B961" s="231" t="s">
        <v>482</v>
      </c>
      <c r="C961" s="231" t="s">
        <v>510</v>
      </c>
      <c r="D961" s="231">
        <v>2</v>
      </c>
      <c r="E961" s="231">
        <v>7.46</v>
      </c>
      <c r="F961" s="231"/>
      <c r="G961" s="96">
        <v>2</v>
      </c>
    </row>
    <row r="962" spans="2:7" ht="18" x14ac:dyDescent="0.25">
      <c r="B962" s="231" t="s">
        <v>484</v>
      </c>
      <c r="C962" s="231" t="s">
        <v>510</v>
      </c>
      <c r="D962" s="231">
        <v>1</v>
      </c>
      <c r="E962" s="231">
        <v>3.56</v>
      </c>
      <c r="F962" s="231"/>
      <c r="G962" s="96">
        <v>1</v>
      </c>
    </row>
    <row r="963" spans="2:7" ht="18" x14ac:dyDescent="0.25">
      <c r="B963" s="231" t="s">
        <v>483</v>
      </c>
      <c r="C963" s="231" t="s">
        <v>510</v>
      </c>
      <c r="D963" s="231">
        <v>78</v>
      </c>
      <c r="E963" s="231">
        <v>277.68</v>
      </c>
      <c r="F963" s="231"/>
      <c r="G963" s="96">
        <v>78</v>
      </c>
    </row>
    <row r="964" spans="2:7" ht="17.45" customHeight="1" x14ac:dyDescent="0.25">
      <c r="B964" s="231" t="s">
        <v>486</v>
      </c>
      <c r="C964" s="231" t="s">
        <v>496</v>
      </c>
      <c r="D964" s="231">
        <v>4</v>
      </c>
      <c r="E964" s="231">
        <v>14.92</v>
      </c>
      <c r="F964" s="231"/>
      <c r="G964" s="96">
        <v>4</v>
      </c>
    </row>
    <row r="965" spans="2:7" ht="17.45" customHeight="1" x14ac:dyDescent="0.25">
      <c r="B965" s="231" t="s">
        <v>486</v>
      </c>
      <c r="C965" s="231" t="s">
        <v>510</v>
      </c>
      <c r="D965" s="231">
        <v>5</v>
      </c>
      <c r="E965" s="231">
        <v>18.649999999999999</v>
      </c>
      <c r="F965" s="231"/>
      <c r="G965" s="96">
        <v>5</v>
      </c>
    </row>
    <row r="966" spans="2:7" ht="18" x14ac:dyDescent="0.25">
      <c r="B966" s="231" t="s">
        <v>485</v>
      </c>
      <c r="C966" s="231" t="s">
        <v>496</v>
      </c>
      <c r="D966" s="231">
        <v>0</v>
      </c>
      <c r="E966" s="231">
        <v>0</v>
      </c>
      <c r="F966" s="231"/>
      <c r="G966" s="96">
        <v>0</v>
      </c>
    </row>
    <row r="967" spans="2:7" ht="18" x14ac:dyDescent="0.25">
      <c r="B967" s="231" t="s">
        <v>485</v>
      </c>
      <c r="C967" s="231" t="s">
        <v>510</v>
      </c>
      <c r="D967" s="231">
        <v>28</v>
      </c>
      <c r="E967" s="231">
        <v>99.68</v>
      </c>
      <c r="F967" s="231"/>
      <c r="G967" s="96">
        <v>28</v>
      </c>
    </row>
    <row r="968" spans="2:7" ht="18" x14ac:dyDescent="0.25">
      <c r="B968" s="231" t="s">
        <v>487</v>
      </c>
      <c r="C968" s="231" t="s">
        <v>510</v>
      </c>
      <c r="D968" s="231">
        <v>36</v>
      </c>
      <c r="E968" s="231">
        <v>128.16</v>
      </c>
      <c r="F968" s="231"/>
      <c r="G968" s="96">
        <v>36</v>
      </c>
    </row>
    <row r="969" spans="2:7" ht="17.45" customHeight="1" x14ac:dyDescent="0.25">
      <c r="B969" s="231" t="s">
        <v>480</v>
      </c>
      <c r="C969" s="231" t="s">
        <v>510</v>
      </c>
      <c r="D969" s="231"/>
      <c r="E969" s="231">
        <v>384.88</v>
      </c>
      <c r="F969" s="231">
        <v>34</v>
      </c>
      <c r="G969" s="96">
        <v>34</v>
      </c>
    </row>
    <row r="970" spans="2:7" ht="17.45" customHeight="1" x14ac:dyDescent="0.25">
      <c r="B970" s="231" t="s">
        <v>474</v>
      </c>
      <c r="C970" s="231" t="s">
        <v>496</v>
      </c>
      <c r="D970" s="231"/>
      <c r="E970" s="231">
        <v>49.44</v>
      </c>
      <c r="F970" s="231">
        <v>24</v>
      </c>
      <c r="G970" s="96">
        <v>24</v>
      </c>
    </row>
    <row r="971" spans="2:7" ht="17.45" customHeight="1" x14ac:dyDescent="0.25">
      <c r="B971" s="231" t="s">
        <v>474</v>
      </c>
      <c r="C971" s="231" t="s">
        <v>510</v>
      </c>
      <c r="D971" s="231"/>
      <c r="E971" s="231">
        <v>880.31</v>
      </c>
      <c r="F971" s="231">
        <v>429</v>
      </c>
      <c r="G971" s="96">
        <v>427</v>
      </c>
    </row>
    <row r="972" spans="2:7" ht="17.45" customHeight="1" x14ac:dyDescent="0.25">
      <c r="B972" s="231" t="s">
        <v>480</v>
      </c>
      <c r="C972" s="231" t="s">
        <v>496</v>
      </c>
      <c r="D972" s="231"/>
      <c r="E972" s="231">
        <v>11.32</v>
      </c>
      <c r="F972" s="231">
        <v>1</v>
      </c>
      <c r="G972" s="96">
        <v>1</v>
      </c>
    </row>
    <row r="973" spans="2:7" ht="17.45" customHeight="1" x14ac:dyDescent="0.25">
      <c r="B973" s="231" t="s">
        <v>480</v>
      </c>
      <c r="C973" s="231" t="s">
        <v>510</v>
      </c>
      <c r="D973" s="231"/>
      <c r="E973" s="231">
        <v>181.12</v>
      </c>
      <c r="F973" s="231">
        <v>16</v>
      </c>
      <c r="G973" s="96">
        <v>16</v>
      </c>
    </row>
    <row r="974" spans="2:7" ht="17.45" customHeight="1" x14ac:dyDescent="0.25">
      <c r="B974" s="231" t="s">
        <v>474</v>
      </c>
      <c r="C974" s="231" t="s">
        <v>496</v>
      </c>
      <c r="D974" s="231"/>
      <c r="E974" s="231">
        <v>31.99</v>
      </c>
      <c r="F974" s="231">
        <v>17</v>
      </c>
      <c r="G974" s="96">
        <v>16</v>
      </c>
    </row>
    <row r="975" spans="2:7" ht="17.45" customHeight="1" x14ac:dyDescent="0.25">
      <c r="B975" s="231" t="s">
        <v>474</v>
      </c>
      <c r="C975" s="231" t="s">
        <v>510</v>
      </c>
      <c r="D975" s="231"/>
      <c r="E975" s="231">
        <v>818.15</v>
      </c>
      <c r="F975" s="231">
        <v>401</v>
      </c>
      <c r="G975" s="96">
        <v>397</v>
      </c>
    </row>
    <row r="976" spans="2:7" ht="17.45" customHeight="1" x14ac:dyDescent="0.25">
      <c r="B976" s="231" t="s">
        <v>480</v>
      </c>
      <c r="C976" s="231" t="s">
        <v>510</v>
      </c>
      <c r="D976" s="231"/>
      <c r="E976" s="231">
        <v>316.95999999999998</v>
      </c>
      <c r="F976" s="231">
        <v>28</v>
      </c>
      <c r="G976" s="96">
        <v>28</v>
      </c>
    </row>
    <row r="977" spans="2:7" ht="17.45" customHeight="1" x14ac:dyDescent="0.25">
      <c r="B977" s="231" t="s">
        <v>474</v>
      </c>
      <c r="C977" s="231" t="s">
        <v>479</v>
      </c>
      <c r="D977" s="231"/>
      <c r="E977" s="231">
        <v>0</v>
      </c>
      <c r="F977" s="231">
        <v>0</v>
      </c>
      <c r="G977" s="96">
        <v>0</v>
      </c>
    </row>
    <row r="978" spans="2:7" ht="17.45" customHeight="1" x14ac:dyDescent="0.25">
      <c r="B978" s="231" t="s">
        <v>474</v>
      </c>
      <c r="C978" s="231" t="s">
        <v>496</v>
      </c>
      <c r="D978" s="231"/>
      <c r="E978" s="231">
        <v>69.010000000000005</v>
      </c>
      <c r="F978" s="231">
        <v>35</v>
      </c>
      <c r="G978" s="96">
        <v>34</v>
      </c>
    </row>
    <row r="979" spans="2:7" ht="17.45" customHeight="1" x14ac:dyDescent="0.25">
      <c r="B979" s="231" t="s">
        <v>474</v>
      </c>
      <c r="C979" s="231" t="s">
        <v>510</v>
      </c>
      <c r="D979" s="231"/>
      <c r="E979" s="231">
        <v>1933.24</v>
      </c>
      <c r="F979" s="231">
        <v>953</v>
      </c>
      <c r="G979" s="96">
        <v>938</v>
      </c>
    </row>
    <row r="980" spans="2:7" ht="17.45" customHeight="1" x14ac:dyDescent="0.25">
      <c r="B980" s="231" t="s">
        <v>480</v>
      </c>
      <c r="C980" s="231" t="s">
        <v>496</v>
      </c>
      <c r="D980" s="231"/>
      <c r="E980" s="231">
        <v>45.28</v>
      </c>
      <c r="F980" s="231">
        <v>4</v>
      </c>
      <c r="G980" s="96">
        <v>4</v>
      </c>
    </row>
    <row r="981" spans="2:7" ht="17.45" customHeight="1" x14ac:dyDescent="0.25">
      <c r="B981" s="231" t="s">
        <v>480</v>
      </c>
      <c r="C981" s="231" t="s">
        <v>510</v>
      </c>
      <c r="D981" s="231"/>
      <c r="E981" s="231">
        <v>860.32</v>
      </c>
      <c r="F981" s="231">
        <v>76</v>
      </c>
      <c r="G981" s="96">
        <v>76</v>
      </c>
    </row>
    <row r="982" spans="2:7" ht="17.45" customHeight="1" x14ac:dyDescent="0.25">
      <c r="B982" s="231" t="s">
        <v>474</v>
      </c>
      <c r="C982" s="231" t="s">
        <v>496</v>
      </c>
      <c r="D982" s="231"/>
      <c r="E982" s="231">
        <v>2.06</v>
      </c>
      <c r="F982" s="231">
        <v>1</v>
      </c>
      <c r="G982" s="96">
        <v>1</v>
      </c>
    </row>
    <row r="983" spans="2:7" ht="17.45" customHeight="1" x14ac:dyDescent="0.25">
      <c r="B983" s="231" t="s">
        <v>474</v>
      </c>
      <c r="C983" s="231" t="s">
        <v>510</v>
      </c>
      <c r="D983" s="231"/>
      <c r="E983" s="231">
        <v>113.3</v>
      </c>
      <c r="F983" s="231">
        <v>55</v>
      </c>
      <c r="G983" s="96">
        <v>55</v>
      </c>
    </row>
    <row r="984" spans="2:7" ht="17.45" customHeight="1" x14ac:dyDescent="0.25">
      <c r="B984" s="231" t="s">
        <v>480</v>
      </c>
      <c r="C984" s="231" t="s">
        <v>496</v>
      </c>
      <c r="D984" s="231"/>
      <c r="E984" s="231">
        <v>0</v>
      </c>
      <c r="F984" s="231">
        <v>0</v>
      </c>
      <c r="G984" s="96">
        <v>0</v>
      </c>
    </row>
    <row r="985" spans="2:7" ht="17.45" customHeight="1" x14ac:dyDescent="0.25">
      <c r="B985" s="231" t="s">
        <v>480</v>
      </c>
      <c r="C985" s="231" t="s">
        <v>510</v>
      </c>
      <c r="D985" s="231"/>
      <c r="E985" s="231">
        <v>90.56</v>
      </c>
      <c r="F985" s="231">
        <v>8</v>
      </c>
      <c r="G985" s="96">
        <v>8</v>
      </c>
    </row>
    <row r="986" spans="2:7" ht="17.45" customHeight="1" x14ac:dyDescent="0.25">
      <c r="B986" s="231" t="s">
        <v>474</v>
      </c>
      <c r="C986" s="231" t="s">
        <v>495</v>
      </c>
      <c r="D986" s="231"/>
      <c r="E986" s="231">
        <v>0</v>
      </c>
      <c r="F986" s="231">
        <v>0</v>
      </c>
      <c r="G986" s="96">
        <v>0</v>
      </c>
    </row>
    <row r="987" spans="2:7" ht="17.45" customHeight="1" x14ac:dyDescent="0.25">
      <c r="B987" s="231" t="s">
        <v>474</v>
      </c>
      <c r="C987" s="231" t="s">
        <v>496</v>
      </c>
      <c r="D987" s="231"/>
      <c r="E987" s="231">
        <v>163.01</v>
      </c>
      <c r="F987" s="231">
        <v>82</v>
      </c>
      <c r="G987" s="96">
        <v>79</v>
      </c>
    </row>
    <row r="988" spans="2:7" ht="17.45" customHeight="1" x14ac:dyDescent="0.25">
      <c r="B988" s="231" t="s">
        <v>474</v>
      </c>
      <c r="C988" s="231" t="s">
        <v>510</v>
      </c>
      <c r="D988" s="231"/>
      <c r="E988" s="231">
        <v>5424.54</v>
      </c>
      <c r="F988" s="231">
        <v>2645</v>
      </c>
      <c r="G988" s="96">
        <v>2633</v>
      </c>
    </row>
    <row r="989" spans="2:7" ht="18" x14ac:dyDescent="0.25">
      <c r="B989" s="231" t="s">
        <v>483</v>
      </c>
      <c r="C989" s="231" t="s">
        <v>496</v>
      </c>
      <c r="D989" s="231">
        <v>0</v>
      </c>
      <c r="E989" s="231">
        <v>0</v>
      </c>
      <c r="F989" s="231"/>
      <c r="G989" s="96">
        <v>0</v>
      </c>
    </row>
    <row r="990" spans="2:7" ht="17.45" customHeight="1" x14ac:dyDescent="0.25">
      <c r="B990" s="231" t="s">
        <v>480</v>
      </c>
      <c r="C990" s="231" t="s">
        <v>496</v>
      </c>
      <c r="D990" s="231"/>
      <c r="E990" s="231">
        <v>79.239999999999995</v>
      </c>
      <c r="F990" s="231">
        <v>7</v>
      </c>
      <c r="G990" s="96">
        <v>7</v>
      </c>
    </row>
    <row r="991" spans="2:7" ht="17.45" customHeight="1" x14ac:dyDescent="0.25">
      <c r="B991" s="231" t="s">
        <v>480</v>
      </c>
      <c r="C991" s="231" t="s">
        <v>510</v>
      </c>
      <c r="D991" s="231"/>
      <c r="E991" s="231">
        <v>1992.32</v>
      </c>
      <c r="F991" s="231">
        <v>176</v>
      </c>
      <c r="G991" s="96">
        <v>176</v>
      </c>
    </row>
    <row r="992" spans="2:7" ht="17.45" customHeight="1" x14ac:dyDescent="0.25">
      <c r="B992" s="231" t="s">
        <v>474</v>
      </c>
      <c r="C992" s="231" t="s">
        <v>496</v>
      </c>
      <c r="D992" s="231"/>
      <c r="E992" s="231">
        <v>26.78</v>
      </c>
      <c r="F992" s="231">
        <v>13</v>
      </c>
      <c r="G992" s="96">
        <v>13</v>
      </c>
    </row>
    <row r="993" spans="2:7" ht="17.45" customHeight="1" x14ac:dyDescent="0.25">
      <c r="B993" s="231" t="s">
        <v>474</v>
      </c>
      <c r="C993" s="231" t="s">
        <v>510</v>
      </c>
      <c r="D993" s="231"/>
      <c r="E993" s="231">
        <v>1244.68</v>
      </c>
      <c r="F993" s="231">
        <v>606</v>
      </c>
      <c r="G993" s="96">
        <v>604</v>
      </c>
    </row>
    <row r="994" spans="2:7" ht="17.45" customHeight="1" x14ac:dyDescent="0.25">
      <c r="B994" s="231" t="s">
        <v>480</v>
      </c>
      <c r="C994" s="231" t="s">
        <v>510</v>
      </c>
      <c r="D994" s="231"/>
      <c r="E994" s="231">
        <v>441.48</v>
      </c>
      <c r="F994" s="231">
        <v>39</v>
      </c>
      <c r="G994" s="96">
        <v>39</v>
      </c>
    </row>
    <row r="995" spans="2:7" ht="17.45" customHeight="1" x14ac:dyDescent="0.25">
      <c r="B995" s="231" t="s">
        <v>474</v>
      </c>
      <c r="C995" s="231" t="s">
        <v>510</v>
      </c>
      <c r="D995" s="231"/>
      <c r="E995" s="231">
        <v>4.12</v>
      </c>
      <c r="F995" s="231">
        <v>2</v>
      </c>
      <c r="G995" s="96">
        <v>2</v>
      </c>
    </row>
    <row r="996" spans="2:7" ht="17.45" customHeight="1" x14ac:dyDescent="0.25">
      <c r="B996" s="231" t="s">
        <v>474</v>
      </c>
      <c r="C996" s="231" t="s">
        <v>496</v>
      </c>
      <c r="D996" s="231"/>
      <c r="E996" s="231">
        <v>0</v>
      </c>
      <c r="F996" s="231">
        <v>0</v>
      </c>
      <c r="G996" s="96">
        <v>0</v>
      </c>
    </row>
    <row r="997" spans="2:7" ht="17.45" customHeight="1" x14ac:dyDescent="0.25">
      <c r="B997" s="231" t="s">
        <v>474</v>
      </c>
      <c r="C997" s="231" t="s">
        <v>510</v>
      </c>
      <c r="D997" s="231"/>
      <c r="E997" s="231">
        <v>30.9</v>
      </c>
      <c r="F997" s="231">
        <v>15</v>
      </c>
      <c r="G997" s="96">
        <v>15</v>
      </c>
    </row>
    <row r="998" spans="2:7" ht="17.45" customHeight="1" x14ac:dyDescent="0.25">
      <c r="B998" s="231" t="s">
        <v>480</v>
      </c>
      <c r="C998" s="231" t="s">
        <v>510</v>
      </c>
      <c r="D998" s="231"/>
      <c r="E998" s="231">
        <v>79.239999999999995</v>
      </c>
      <c r="F998" s="231">
        <v>7</v>
      </c>
      <c r="G998" s="96">
        <v>7</v>
      </c>
    </row>
    <row r="999" spans="2:7" ht="17.45" customHeight="1" x14ac:dyDescent="0.25">
      <c r="B999" s="231" t="s">
        <v>474</v>
      </c>
      <c r="C999" s="231" t="s">
        <v>510</v>
      </c>
      <c r="D999" s="231"/>
      <c r="E999" s="231">
        <v>4.12</v>
      </c>
      <c r="F999" s="231">
        <v>2</v>
      </c>
      <c r="G999" s="96">
        <v>2</v>
      </c>
    </row>
    <row r="1000" spans="2:7" ht="17.45" customHeight="1" x14ac:dyDescent="0.25">
      <c r="B1000" s="231" t="s">
        <v>480</v>
      </c>
      <c r="C1000" s="231" t="s">
        <v>510</v>
      </c>
      <c r="D1000" s="231"/>
      <c r="E1000" s="231">
        <v>22.64</v>
      </c>
      <c r="F1000" s="231">
        <v>2</v>
      </c>
      <c r="G1000" s="96">
        <v>2</v>
      </c>
    </row>
    <row r="1001" spans="2:7" ht="17.45" customHeight="1" x14ac:dyDescent="0.25">
      <c r="B1001" s="231" t="s">
        <v>474</v>
      </c>
      <c r="C1001" s="231" t="s">
        <v>496</v>
      </c>
      <c r="D1001" s="231"/>
      <c r="E1001" s="231">
        <v>12.36</v>
      </c>
      <c r="F1001" s="231">
        <v>6</v>
      </c>
      <c r="G1001" s="96">
        <v>6</v>
      </c>
    </row>
    <row r="1002" spans="2:7" ht="17.45" customHeight="1" x14ac:dyDescent="0.25">
      <c r="B1002" s="231" t="s">
        <v>474</v>
      </c>
      <c r="C1002" s="231" t="s">
        <v>510</v>
      </c>
      <c r="D1002" s="231"/>
      <c r="E1002" s="231">
        <v>26.78</v>
      </c>
      <c r="F1002" s="231">
        <v>13</v>
      </c>
      <c r="G1002" s="96">
        <v>13</v>
      </c>
    </row>
    <row r="1003" spans="2:7" ht="17.45" customHeight="1" x14ac:dyDescent="0.25">
      <c r="B1003" s="231" t="s">
        <v>480</v>
      </c>
      <c r="C1003" s="231" t="s">
        <v>510</v>
      </c>
      <c r="D1003" s="231"/>
      <c r="E1003" s="231">
        <v>113.2</v>
      </c>
      <c r="F1003" s="231">
        <v>10</v>
      </c>
      <c r="G1003" s="96">
        <v>10</v>
      </c>
    </row>
    <row r="1004" spans="2:7" ht="17.45" customHeight="1" x14ac:dyDescent="0.25">
      <c r="B1004" s="231" t="s">
        <v>474</v>
      </c>
      <c r="C1004" s="231" t="s">
        <v>510</v>
      </c>
      <c r="D1004" s="231"/>
      <c r="E1004" s="231">
        <v>0</v>
      </c>
      <c r="F1004" s="231">
        <v>0</v>
      </c>
      <c r="G1004" s="96">
        <v>0</v>
      </c>
    </row>
    <row r="1005" spans="2:7" ht="17.45" customHeight="1" x14ac:dyDescent="0.25">
      <c r="B1005" s="231" t="s">
        <v>480</v>
      </c>
      <c r="C1005" s="231" t="s">
        <v>510</v>
      </c>
      <c r="D1005" s="231"/>
      <c r="E1005" s="231">
        <v>33.96</v>
      </c>
      <c r="F1005" s="231">
        <v>3</v>
      </c>
      <c r="G1005" s="96">
        <v>3</v>
      </c>
    </row>
    <row r="1006" spans="2:7" ht="17.45" customHeight="1" x14ac:dyDescent="0.25">
      <c r="B1006" s="231" t="s">
        <v>474</v>
      </c>
      <c r="C1006" s="231" t="s">
        <v>510</v>
      </c>
      <c r="D1006" s="231"/>
      <c r="E1006" s="231">
        <v>0</v>
      </c>
      <c r="F1006" s="231">
        <v>0</v>
      </c>
      <c r="G1006" s="96">
        <v>0</v>
      </c>
    </row>
    <row r="1007" spans="2:7" ht="17.45" customHeight="1" x14ac:dyDescent="0.25">
      <c r="B1007" s="231" t="s">
        <v>474</v>
      </c>
      <c r="C1007" s="231" t="s">
        <v>510</v>
      </c>
      <c r="D1007" s="231"/>
      <c r="E1007" s="231">
        <v>0</v>
      </c>
      <c r="F1007" s="231">
        <v>0</v>
      </c>
      <c r="G1007" s="96">
        <v>0</v>
      </c>
    </row>
    <row r="1008" spans="2:7" ht="17.45" customHeight="1" x14ac:dyDescent="0.25">
      <c r="B1008" s="231" t="s">
        <v>474</v>
      </c>
      <c r="C1008" s="231" t="s">
        <v>511</v>
      </c>
      <c r="D1008" s="231"/>
      <c r="E1008" s="231">
        <v>35.020000000000003</v>
      </c>
      <c r="F1008" s="231">
        <v>17</v>
      </c>
      <c r="G1008" s="96">
        <v>17</v>
      </c>
    </row>
    <row r="1009" spans="2:7" ht="17.45" customHeight="1" x14ac:dyDescent="0.25">
      <c r="B1009" s="231" t="s">
        <v>474</v>
      </c>
      <c r="C1009" s="231" t="s">
        <v>510</v>
      </c>
      <c r="D1009" s="231"/>
      <c r="E1009" s="231">
        <v>2.06</v>
      </c>
      <c r="F1009" s="231">
        <v>1</v>
      </c>
      <c r="G1009" s="96">
        <v>1</v>
      </c>
    </row>
    <row r="1010" spans="2:7" ht="17.45" customHeight="1" x14ac:dyDescent="0.25">
      <c r="B1010" s="231" t="s">
        <v>474</v>
      </c>
      <c r="C1010" s="231" t="s">
        <v>511</v>
      </c>
      <c r="D1010" s="231"/>
      <c r="E1010" s="231">
        <v>455.87</v>
      </c>
      <c r="F1010" s="231">
        <v>223</v>
      </c>
      <c r="G1010" s="96">
        <v>221</v>
      </c>
    </row>
    <row r="1011" spans="2:7" ht="17.45" customHeight="1" x14ac:dyDescent="0.25">
      <c r="B1011" s="231" t="s">
        <v>477</v>
      </c>
      <c r="C1011" s="231" t="s">
        <v>511</v>
      </c>
      <c r="D1011" s="231"/>
      <c r="E1011" s="231">
        <v>0</v>
      </c>
      <c r="F1011" s="231">
        <v>0</v>
      </c>
      <c r="G1011" s="96">
        <v>0</v>
      </c>
    </row>
    <row r="1012" spans="2:7" ht="17.45" customHeight="1" x14ac:dyDescent="0.25">
      <c r="B1012" s="231" t="s">
        <v>478</v>
      </c>
      <c r="C1012" s="231" t="s">
        <v>511</v>
      </c>
      <c r="D1012" s="231">
        <v>0</v>
      </c>
      <c r="E1012" s="231">
        <v>0</v>
      </c>
      <c r="F1012" s="231"/>
      <c r="G1012" s="96">
        <v>0</v>
      </c>
    </row>
    <row r="1013" spans="2:7" ht="17.45" customHeight="1" x14ac:dyDescent="0.25">
      <c r="B1013" s="231" t="s">
        <v>474</v>
      </c>
      <c r="C1013" s="231" t="s">
        <v>510</v>
      </c>
      <c r="D1013" s="231"/>
      <c r="E1013" s="231">
        <v>13.18</v>
      </c>
      <c r="F1013" s="231">
        <v>8</v>
      </c>
      <c r="G1013" s="96">
        <v>6</v>
      </c>
    </row>
    <row r="1014" spans="2:7" ht="17.45" customHeight="1" x14ac:dyDescent="0.25">
      <c r="B1014" s="231" t="s">
        <v>474</v>
      </c>
      <c r="C1014" s="231" t="s">
        <v>511</v>
      </c>
      <c r="D1014" s="231"/>
      <c r="E1014" s="231">
        <v>674.58</v>
      </c>
      <c r="F1014" s="231">
        <v>328</v>
      </c>
      <c r="G1014" s="96">
        <v>327</v>
      </c>
    </row>
    <row r="1015" spans="2:7" ht="17.45" customHeight="1" x14ac:dyDescent="0.25">
      <c r="B1015" s="231" t="s">
        <v>480</v>
      </c>
      <c r="C1015" s="231" t="s">
        <v>511</v>
      </c>
      <c r="D1015" s="231"/>
      <c r="E1015" s="231">
        <v>22.64</v>
      </c>
      <c r="F1015" s="231">
        <v>2</v>
      </c>
      <c r="G1015" s="96">
        <v>2</v>
      </c>
    </row>
    <row r="1016" spans="2:7" ht="17.45" customHeight="1" x14ac:dyDescent="0.25">
      <c r="B1016" s="231" t="s">
        <v>474</v>
      </c>
      <c r="C1016" s="231" t="s">
        <v>510</v>
      </c>
      <c r="D1016" s="231"/>
      <c r="E1016" s="231">
        <v>4.12</v>
      </c>
      <c r="F1016" s="231">
        <v>2</v>
      </c>
      <c r="G1016" s="96">
        <v>2</v>
      </c>
    </row>
    <row r="1017" spans="2:7" ht="17.45" customHeight="1" x14ac:dyDescent="0.25">
      <c r="B1017" s="231" t="s">
        <v>474</v>
      </c>
      <c r="C1017" s="231" t="s">
        <v>511</v>
      </c>
      <c r="D1017" s="231"/>
      <c r="E1017" s="231">
        <v>232.78</v>
      </c>
      <c r="F1017" s="231">
        <v>113</v>
      </c>
      <c r="G1017" s="96">
        <v>113</v>
      </c>
    </row>
    <row r="1018" spans="2:7" ht="17.45" customHeight="1" x14ac:dyDescent="0.25">
      <c r="B1018" s="231" t="s">
        <v>480</v>
      </c>
      <c r="C1018" s="231" t="s">
        <v>510</v>
      </c>
      <c r="D1018" s="231"/>
      <c r="E1018" s="231">
        <v>11.32</v>
      </c>
      <c r="F1018" s="231">
        <v>1</v>
      </c>
      <c r="G1018" s="96">
        <v>1</v>
      </c>
    </row>
    <row r="1019" spans="2:7" ht="17.45" customHeight="1" x14ac:dyDescent="0.25">
      <c r="B1019" s="231" t="s">
        <v>480</v>
      </c>
      <c r="C1019" s="231" t="s">
        <v>511</v>
      </c>
      <c r="D1019" s="231"/>
      <c r="E1019" s="231">
        <v>237.72</v>
      </c>
      <c r="F1019" s="231">
        <v>21</v>
      </c>
      <c r="G1019" s="96">
        <v>21</v>
      </c>
    </row>
    <row r="1020" spans="2:7" ht="17.45" customHeight="1" x14ac:dyDescent="0.25">
      <c r="B1020" s="231" t="s">
        <v>474</v>
      </c>
      <c r="C1020" s="231" t="s">
        <v>511</v>
      </c>
      <c r="D1020" s="231"/>
      <c r="E1020" s="231">
        <v>39.14</v>
      </c>
      <c r="F1020" s="231">
        <v>19</v>
      </c>
      <c r="G1020" s="96">
        <v>19</v>
      </c>
    </row>
    <row r="1021" spans="2:7" ht="17.45" customHeight="1" x14ac:dyDescent="0.25">
      <c r="B1021" s="231" t="s">
        <v>474</v>
      </c>
      <c r="C1021" s="231" t="s">
        <v>510</v>
      </c>
      <c r="D1021" s="231"/>
      <c r="E1021" s="231">
        <v>2.61</v>
      </c>
      <c r="F1021" s="231">
        <v>2</v>
      </c>
      <c r="G1021" s="96">
        <v>1</v>
      </c>
    </row>
    <row r="1022" spans="2:7" ht="17.45" customHeight="1" x14ac:dyDescent="0.25">
      <c r="B1022" s="231" t="s">
        <v>474</v>
      </c>
      <c r="C1022" s="231" t="s">
        <v>511</v>
      </c>
      <c r="D1022" s="231"/>
      <c r="E1022" s="231">
        <v>181.28</v>
      </c>
      <c r="F1022" s="231">
        <v>88</v>
      </c>
      <c r="G1022" s="96">
        <v>88</v>
      </c>
    </row>
    <row r="1023" spans="2:7" ht="17.45" customHeight="1" x14ac:dyDescent="0.25">
      <c r="B1023" s="231" t="s">
        <v>474</v>
      </c>
      <c r="C1023" s="231" t="s">
        <v>510</v>
      </c>
      <c r="D1023" s="231"/>
      <c r="E1023" s="231">
        <v>11.32</v>
      </c>
      <c r="F1023" s="231">
        <v>9</v>
      </c>
      <c r="G1023" s="96">
        <v>5</v>
      </c>
    </row>
    <row r="1024" spans="2:7" ht="17.45" customHeight="1" x14ac:dyDescent="0.25">
      <c r="B1024" s="231" t="s">
        <v>474</v>
      </c>
      <c r="C1024" s="231" t="s">
        <v>511</v>
      </c>
      <c r="D1024" s="231"/>
      <c r="E1024" s="231">
        <v>1389.68</v>
      </c>
      <c r="F1024" s="231">
        <v>681</v>
      </c>
      <c r="G1024" s="96">
        <v>675</v>
      </c>
    </row>
    <row r="1025" spans="2:7" ht="17.45" customHeight="1" x14ac:dyDescent="0.25">
      <c r="B1025" s="231" t="s">
        <v>474</v>
      </c>
      <c r="C1025" s="231" t="s">
        <v>511</v>
      </c>
      <c r="D1025" s="231"/>
      <c r="E1025" s="231">
        <v>2.06</v>
      </c>
      <c r="F1025" s="231">
        <v>1</v>
      </c>
      <c r="G1025" s="96">
        <v>1</v>
      </c>
    </row>
    <row r="1026" spans="2:7" ht="17.45" customHeight="1" x14ac:dyDescent="0.25">
      <c r="B1026" s="231" t="s">
        <v>474</v>
      </c>
      <c r="C1026" s="231" t="s">
        <v>511</v>
      </c>
      <c r="D1026" s="231"/>
      <c r="E1026" s="231">
        <v>2.06</v>
      </c>
      <c r="F1026" s="231">
        <v>1</v>
      </c>
      <c r="G1026" s="96">
        <v>1</v>
      </c>
    </row>
    <row r="1027" spans="2:7" ht="17.45" customHeight="1" x14ac:dyDescent="0.25">
      <c r="B1027" s="231" t="s">
        <v>480</v>
      </c>
      <c r="C1027" s="231" t="s">
        <v>511</v>
      </c>
      <c r="D1027" s="231"/>
      <c r="E1027" s="231">
        <v>11.32</v>
      </c>
      <c r="F1027" s="231">
        <v>1</v>
      </c>
      <c r="G1027" s="96">
        <v>1</v>
      </c>
    </row>
    <row r="1028" spans="2:7" ht="17.45" customHeight="1" x14ac:dyDescent="0.25">
      <c r="B1028" s="231" t="s">
        <v>478</v>
      </c>
      <c r="C1028" s="231" t="s">
        <v>511</v>
      </c>
      <c r="D1028" s="231">
        <v>4</v>
      </c>
      <c r="E1028" s="231">
        <v>13.88</v>
      </c>
      <c r="F1028" s="231"/>
      <c r="G1028" s="96">
        <v>4</v>
      </c>
    </row>
    <row r="1029" spans="2:7" ht="17.45" customHeight="1" x14ac:dyDescent="0.25">
      <c r="B1029" s="231" t="s">
        <v>480</v>
      </c>
      <c r="C1029" s="231" t="s">
        <v>511</v>
      </c>
      <c r="D1029" s="231"/>
      <c r="E1029" s="231">
        <v>45.28</v>
      </c>
      <c r="F1029" s="231">
        <v>4</v>
      </c>
      <c r="G1029" s="96">
        <v>4</v>
      </c>
    </row>
    <row r="1030" spans="2:7" ht="17.45" customHeight="1" x14ac:dyDescent="0.25">
      <c r="B1030" s="231" t="s">
        <v>477</v>
      </c>
      <c r="C1030" s="231" t="s">
        <v>511</v>
      </c>
      <c r="D1030" s="231"/>
      <c r="E1030" s="231">
        <v>140.66</v>
      </c>
      <c r="F1030" s="231">
        <v>13</v>
      </c>
      <c r="G1030" s="96">
        <v>13</v>
      </c>
    </row>
    <row r="1031" spans="2:7" ht="17.45" customHeight="1" x14ac:dyDescent="0.25">
      <c r="B1031" s="231" t="s">
        <v>481</v>
      </c>
      <c r="C1031" s="231" t="s">
        <v>511</v>
      </c>
      <c r="D1031" s="231"/>
      <c r="E1031" s="231">
        <v>426.03</v>
      </c>
      <c r="F1031" s="231">
        <v>33</v>
      </c>
      <c r="G1031" s="96">
        <v>33</v>
      </c>
    </row>
    <row r="1032" spans="2:7" ht="17.45" customHeight="1" x14ac:dyDescent="0.25">
      <c r="B1032" s="231" t="s">
        <v>478</v>
      </c>
      <c r="C1032" s="231" t="s">
        <v>511</v>
      </c>
      <c r="D1032" s="231">
        <v>6</v>
      </c>
      <c r="E1032" s="231">
        <v>20.82</v>
      </c>
      <c r="F1032" s="231"/>
      <c r="G1032" s="96">
        <v>6</v>
      </c>
    </row>
    <row r="1033" spans="2:7" ht="17.45" customHeight="1" x14ac:dyDescent="0.25">
      <c r="B1033" s="231" t="s">
        <v>482</v>
      </c>
      <c r="C1033" s="231" t="s">
        <v>511</v>
      </c>
      <c r="D1033" s="231">
        <v>33</v>
      </c>
      <c r="E1033" s="231">
        <v>123.09</v>
      </c>
      <c r="F1033" s="231"/>
      <c r="G1033" s="96">
        <v>33</v>
      </c>
    </row>
    <row r="1034" spans="2:7" ht="18" x14ac:dyDescent="0.25">
      <c r="B1034" s="231" t="s">
        <v>483</v>
      </c>
      <c r="C1034" s="231" t="s">
        <v>511</v>
      </c>
      <c r="D1034" s="231">
        <v>7</v>
      </c>
      <c r="E1034" s="231">
        <v>24.92</v>
      </c>
      <c r="F1034" s="231"/>
      <c r="G1034" s="96">
        <v>7</v>
      </c>
    </row>
    <row r="1035" spans="2:7" ht="17.45" customHeight="1" x14ac:dyDescent="0.25">
      <c r="B1035" s="231" t="s">
        <v>477</v>
      </c>
      <c r="C1035" s="231" t="s">
        <v>511</v>
      </c>
      <c r="D1035" s="231"/>
      <c r="E1035" s="231">
        <v>789.86</v>
      </c>
      <c r="F1035" s="231">
        <v>73</v>
      </c>
      <c r="G1035" s="96">
        <v>73</v>
      </c>
    </row>
    <row r="1036" spans="2:7" ht="17.45" customHeight="1" x14ac:dyDescent="0.25">
      <c r="B1036" s="231" t="s">
        <v>481</v>
      </c>
      <c r="C1036" s="231" t="s">
        <v>511</v>
      </c>
      <c r="D1036" s="231"/>
      <c r="E1036" s="231">
        <v>2130.15</v>
      </c>
      <c r="F1036" s="231">
        <v>165</v>
      </c>
      <c r="G1036" s="96">
        <v>165</v>
      </c>
    </row>
    <row r="1037" spans="2:7" ht="17.45" customHeight="1" x14ac:dyDescent="0.25">
      <c r="B1037" s="231" t="s">
        <v>478</v>
      </c>
      <c r="C1037" s="231" t="s">
        <v>511</v>
      </c>
      <c r="D1037" s="231">
        <v>15</v>
      </c>
      <c r="E1037" s="231">
        <v>52.05</v>
      </c>
      <c r="F1037" s="231"/>
      <c r="G1037" s="96">
        <v>15</v>
      </c>
    </row>
    <row r="1038" spans="2:7" ht="17.45" customHeight="1" x14ac:dyDescent="0.25">
      <c r="B1038" s="231" t="s">
        <v>482</v>
      </c>
      <c r="C1038" s="231" t="s">
        <v>511</v>
      </c>
      <c r="D1038" s="231">
        <v>78</v>
      </c>
      <c r="E1038" s="231">
        <v>290.94</v>
      </c>
      <c r="F1038" s="231"/>
      <c r="G1038" s="96">
        <v>78</v>
      </c>
    </row>
    <row r="1039" spans="2:7" ht="18" x14ac:dyDescent="0.25">
      <c r="B1039" s="231" t="s">
        <v>484</v>
      </c>
      <c r="C1039" s="231" t="s">
        <v>511</v>
      </c>
      <c r="D1039" s="231">
        <v>126</v>
      </c>
      <c r="E1039" s="231">
        <v>448.56</v>
      </c>
      <c r="F1039" s="231"/>
      <c r="G1039" s="96">
        <v>126</v>
      </c>
    </row>
    <row r="1040" spans="2:7" ht="18" x14ac:dyDescent="0.25">
      <c r="B1040" s="231" t="s">
        <v>483</v>
      </c>
      <c r="C1040" s="231" t="s">
        <v>511</v>
      </c>
      <c r="D1040" s="231">
        <v>19</v>
      </c>
      <c r="E1040" s="231">
        <v>67.64</v>
      </c>
      <c r="F1040" s="231"/>
      <c r="G1040" s="96">
        <v>19</v>
      </c>
    </row>
    <row r="1041" spans="2:7" ht="17.45" customHeight="1" x14ac:dyDescent="0.25">
      <c r="B1041" s="231" t="s">
        <v>477</v>
      </c>
      <c r="C1041" s="231" t="s">
        <v>511</v>
      </c>
      <c r="D1041" s="231"/>
      <c r="E1041" s="231">
        <v>432.8</v>
      </c>
      <c r="F1041" s="231">
        <v>40</v>
      </c>
      <c r="G1041" s="96">
        <v>40</v>
      </c>
    </row>
    <row r="1042" spans="2:7" ht="17.45" customHeight="1" x14ac:dyDescent="0.25">
      <c r="B1042" s="231" t="s">
        <v>481</v>
      </c>
      <c r="C1042" s="231" t="s">
        <v>511</v>
      </c>
      <c r="D1042" s="231"/>
      <c r="E1042" s="231">
        <v>335.66</v>
      </c>
      <c r="F1042" s="231">
        <v>26</v>
      </c>
      <c r="G1042" s="96">
        <v>26</v>
      </c>
    </row>
    <row r="1043" spans="2:7" ht="17.45" customHeight="1" x14ac:dyDescent="0.25">
      <c r="B1043" s="231" t="s">
        <v>478</v>
      </c>
      <c r="C1043" s="231" t="s">
        <v>511</v>
      </c>
      <c r="D1043" s="231">
        <v>5</v>
      </c>
      <c r="E1043" s="231">
        <v>17.350000000000001</v>
      </c>
      <c r="F1043" s="231"/>
      <c r="G1043" s="96">
        <v>5</v>
      </c>
    </row>
    <row r="1044" spans="2:7" ht="17.45" customHeight="1" x14ac:dyDescent="0.25">
      <c r="B1044" s="231" t="s">
        <v>482</v>
      </c>
      <c r="C1044" s="231" t="s">
        <v>511</v>
      </c>
      <c r="D1044" s="231">
        <v>30</v>
      </c>
      <c r="E1044" s="231">
        <v>111.9</v>
      </c>
      <c r="F1044" s="231"/>
      <c r="G1044" s="96">
        <v>30</v>
      </c>
    </row>
    <row r="1045" spans="2:7" ht="18" x14ac:dyDescent="0.25">
      <c r="B1045" s="231" t="s">
        <v>484</v>
      </c>
      <c r="C1045" s="231" t="s">
        <v>511</v>
      </c>
      <c r="D1045" s="231">
        <v>26</v>
      </c>
      <c r="E1045" s="231">
        <v>92.56</v>
      </c>
      <c r="F1045" s="231"/>
      <c r="G1045" s="96">
        <v>26</v>
      </c>
    </row>
    <row r="1046" spans="2:7" ht="17.45" customHeight="1" x14ac:dyDescent="0.25">
      <c r="B1046" s="231" t="s">
        <v>477</v>
      </c>
      <c r="C1046" s="231" t="s">
        <v>511</v>
      </c>
      <c r="D1046" s="231"/>
      <c r="E1046" s="231">
        <v>313.77999999999997</v>
      </c>
      <c r="F1046" s="231">
        <v>29</v>
      </c>
      <c r="G1046" s="96">
        <v>29</v>
      </c>
    </row>
    <row r="1047" spans="2:7" ht="17.45" customHeight="1" x14ac:dyDescent="0.25">
      <c r="B1047" s="231" t="s">
        <v>481</v>
      </c>
      <c r="C1047" s="231" t="s">
        <v>511</v>
      </c>
      <c r="D1047" s="231"/>
      <c r="E1047" s="231">
        <v>697.14</v>
      </c>
      <c r="F1047" s="231">
        <v>54</v>
      </c>
      <c r="G1047" s="96">
        <v>54</v>
      </c>
    </row>
    <row r="1048" spans="2:7" ht="17.45" customHeight="1" x14ac:dyDescent="0.25">
      <c r="B1048" s="231" t="s">
        <v>482</v>
      </c>
      <c r="C1048" s="231" t="s">
        <v>511</v>
      </c>
      <c r="D1048" s="231">
        <v>35</v>
      </c>
      <c r="E1048" s="231">
        <v>130.55000000000001</v>
      </c>
      <c r="F1048" s="231"/>
      <c r="G1048" s="96">
        <v>35</v>
      </c>
    </row>
    <row r="1049" spans="2:7" ht="18" x14ac:dyDescent="0.25">
      <c r="B1049" s="231" t="s">
        <v>484</v>
      </c>
      <c r="C1049" s="231" t="s">
        <v>511</v>
      </c>
      <c r="D1049" s="231">
        <v>27</v>
      </c>
      <c r="E1049" s="231">
        <v>96.12</v>
      </c>
      <c r="F1049" s="231"/>
      <c r="G1049" s="96">
        <v>27</v>
      </c>
    </row>
    <row r="1050" spans="2:7" ht="18" x14ac:dyDescent="0.25">
      <c r="B1050" s="231" t="s">
        <v>483</v>
      </c>
      <c r="C1050" s="231" t="s">
        <v>511</v>
      </c>
      <c r="D1050" s="231">
        <v>19</v>
      </c>
      <c r="E1050" s="231">
        <v>67.64</v>
      </c>
      <c r="F1050" s="231"/>
      <c r="G1050" s="96">
        <v>19</v>
      </c>
    </row>
    <row r="1051" spans="2:7" ht="18" x14ac:dyDescent="0.25">
      <c r="B1051" s="231" t="s">
        <v>485</v>
      </c>
      <c r="C1051" s="231" t="s">
        <v>511</v>
      </c>
      <c r="D1051" s="231">
        <v>17</v>
      </c>
      <c r="E1051" s="231">
        <v>60.52</v>
      </c>
      <c r="F1051" s="231"/>
      <c r="G1051" s="96">
        <v>17</v>
      </c>
    </row>
    <row r="1052" spans="2:7" ht="18" x14ac:dyDescent="0.25">
      <c r="B1052" s="231" t="s">
        <v>485</v>
      </c>
      <c r="C1052" s="231" t="s">
        <v>511</v>
      </c>
      <c r="D1052" s="231">
        <v>3</v>
      </c>
      <c r="E1052" s="231">
        <v>10.68</v>
      </c>
      <c r="F1052" s="231"/>
      <c r="G1052" s="96">
        <v>3</v>
      </c>
    </row>
    <row r="1053" spans="2:7" ht="18" x14ac:dyDescent="0.25">
      <c r="B1053" s="231" t="s">
        <v>484</v>
      </c>
      <c r="C1053" s="231" t="s">
        <v>511</v>
      </c>
      <c r="D1053" s="231">
        <v>0</v>
      </c>
      <c r="E1053" s="231">
        <v>0</v>
      </c>
      <c r="F1053" s="231"/>
      <c r="G1053" s="96">
        <v>0</v>
      </c>
    </row>
    <row r="1054" spans="2:7" ht="17.45" customHeight="1" x14ac:dyDescent="0.25">
      <c r="B1054" s="231" t="s">
        <v>480</v>
      </c>
      <c r="C1054" s="231" t="s">
        <v>511</v>
      </c>
      <c r="D1054" s="231"/>
      <c r="E1054" s="231">
        <v>11.32</v>
      </c>
      <c r="F1054" s="231">
        <v>1</v>
      </c>
      <c r="G1054" s="96">
        <v>1</v>
      </c>
    </row>
    <row r="1055" spans="2:7" ht="17.45" customHeight="1" x14ac:dyDescent="0.25">
      <c r="B1055" s="231" t="s">
        <v>474</v>
      </c>
      <c r="C1055" s="231" t="s">
        <v>511</v>
      </c>
      <c r="D1055" s="231"/>
      <c r="E1055" s="231">
        <v>8.24</v>
      </c>
      <c r="F1055" s="231">
        <v>4</v>
      </c>
      <c r="G1055" s="96">
        <v>4</v>
      </c>
    </row>
    <row r="1056" spans="2:7" ht="17.45" customHeight="1" x14ac:dyDescent="0.25">
      <c r="B1056" s="231" t="s">
        <v>480</v>
      </c>
      <c r="C1056" s="231" t="s">
        <v>511</v>
      </c>
      <c r="D1056" s="231"/>
      <c r="E1056" s="231">
        <v>11.32</v>
      </c>
      <c r="F1056" s="231">
        <v>1</v>
      </c>
      <c r="G1056" s="96">
        <v>1</v>
      </c>
    </row>
    <row r="1057" spans="2:7" ht="17.45" customHeight="1" x14ac:dyDescent="0.25">
      <c r="B1057" s="231" t="s">
        <v>486</v>
      </c>
      <c r="C1057" s="231" t="s">
        <v>511</v>
      </c>
      <c r="D1057" s="231">
        <v>6</v>
      </c>
      <c r="E1057" s="231">
        <v>22.38</v>
      </c>
      <c r="F1057" s="231"/>
      <c r="G1057" s="96">
        <v>6</v>
      </c>
    </row>
    <row r="1058" spans="2:7" ht="18" x14ac:dyDescent="0.25">
      <c r="B1058" s="231" t="s">
        <v>485</v>
      </c>
      <c r="C1058" s="231" t="s">
        <v>511</v>
      </c>
      <c r="D1058" s="231">
        <v>5</v>
      </c>
      <c r="E1058" s="231">
        <v>17.8</v>
      </c>
      <c r="F1058" s="231"/>
      <c r="G1058" s="96">
        <v>5</v>
      </c>
    </row>
    <row r="1059" spans="2:7" ht="18" x14ac:dyDescent="0.25">
      <c r="B1059" s="231" t="s">
        <v>487</v>
      </c>
      <c r="C1059" s="231" t="s">
        <v>511</v>
      </c>
      <c r="D1059" s="231">
        <v>4</v>
      </c>
      <c r="E1059" s="231">
        <v>14.24</v>
      </c>
      <c r="F1059" s="231"/>
      <c r="G1059" s="96">
        <v>4</v>
      </c>
    </row>
    <row r="1060" spans="2:7" ht="18" x14ac:dyDescent="0.25">
      <c r="B1060" s="231" t="s">
        <v>483</v>
      </c>
      <c r="C1060" s="231" t="s">
        <v>511</v>
      </c>
      <c r="D1060" s="231">
        <v>11</v>
      </c>
      <c r="E1060" s="231">
        <v>39.159999999999997</v>
      </c>
      <c r="F1060" s="231"/>
      <c r="G1060" s="96">
        <v>11</v>
      </c>
    </row>
    <row r="1061" spans="2:7" ht="17.45" customHeight="1" x14ac:dyDescent="0.25">
      <c r="B1061" s="231" t="s">
        <v>488</v>
      </c>
      <c r="C1061" s="231" t="s">
        <v>511</v>
      </c>
      <c r="D1061" s="231"/>
      <c r="E1061" s="231">
        <v>152.68</v>
      </c>
      <c r="F1061" s="231"/>
      <c r="G1061" s="96">
        <v>44</v>
      </c>
    </row>
    <row r="1062" spans="2:7" ht="17.45" customHeight="1" x14ac:dyDescent="0.25">
      <c r="B1062" s="231" t="s">
        <v>486</v>
      </c>
      <c r="C1062" s="231" t="s">
        <v>511</v>
      </c>
      <c r="D1062" s="231">
        <v>19</v>
      </c>
      <c r="E1062" s="231">
        <v>70.87</v>
      </c>
      <c r="F1062" s="231"/>
      <c r="G1062" s="96">
        <v>19</v>
      </c>
    </row>
    <row r="1063" spans="2:7" ht="18" x14ac:dyDescent="0.25">
      <c r="B1063" s="231" t="s">
        <v>485</v>
      </c>
      <c r="C1063" s="231" t="s">
        <v>511</v>
      </c>
      <c r="D1063" s="231">
        <v>1</v>
      </c>
      <c r="E1063" s="231">
        <v>3.56</v>
      </c>
      <c r="F1063" s="231"/>
      <c r="G1063" s="96">
        <v>1</v>
      </c>
    </row>
    <row r="1064" spans="2:7" ht="18" x14ac:dyDescent="0.25">
      <c r="B1064" s="231" t="s">
        <v>487</v>
      </c>
      <c r="C1064" s="231" t="s">
        <v>511</v>
      </c>
      <c r="D1064" s="231">
        <v>6</v>
      </c>
      <c r="E1064" s="231">
        <v>21.36</v>
      </c>
      <c r="F1064" s="231"/>
      <c r="G1064" s="96">
        <v>6</v>
      </c>
    </row>
    <row r="1065" spans="2:7" ht="17.45" customHeight="1" x14ac:dyDescent="0.25">
      <c r="B1065" s="231" t="s">
        <v>478</v>
      </c>
      <c r="C1065" s="231" t="s">
        <v>498</v>
      </c>
      <c r="D1065" s="231">
        <v>12</v>
      </c>
      <c r="E1065" s="231">
        <v>41.64</v>
      </c>
      <c r="F1065" s="231"/>
      <c r="G1065" s="96">
        <v>12</v>
      </c>
    </row>
    <row r="1066" spans="2:7" ht="17.45" customHeight="1" x14ac:dyDescent="0.25">
      <c r="B1066" s="231" t="s">
        <v>478</v>
      </c>
      <c r="C1066" s="231" t="s">
        <v>499</v>
      </c>
      <c r="D1066" s="231">
        <v>12</v>
      </c>
      <c r="E1066" s="231">
        <v>41.64</v>
      </c>
      <c r="F1066" s="231"/>
      <c r="G1066" s="96">
        <v>12</v>
      </c>
    </row>
    <row r="1067" spans="2:7" ht="17.45" customHeight="1" x14ac:dyDescent="0.25">
      <c r="B1067" s="231" t="s">
        <v>478</v>
      </c>
      <c r="C1067" s="231" t="s">
        <v>500</v>
      </c>
      <c r="D1067" s="231">
        <v>12</v>
      </c>
      <c r="E1067" s="231">
        <v>41.64</v>
      </c>
      <c r="F1067" s="231"/>
      <c r="G1067" s="96">
        <v>12</v>
      </c>
    </row>
    <row r="1068" spans="2:7" ht="17.45" customHeight="1" x14ac:dyDescent="0.25">
      <c r="B1068" s="231" t="s">
        <v>478</v>
      </c>
      <c r="C1068" s="231" t="s">
        <v>501</v>
      </c>
      <c r="D1068" s="231">
        <v>12</v>
      </c>
      <c r="E1068" s="231">
        <v>41.64</v>
      </c>
      <c r="F1068" s="231"/>
      <c r="G1068" s="96">
        <v>12</v>
      </c>
    </row>
    <row r="1069" spans="2:7" ht="17.45" customHeight="1" x14ac:dyDescent="0.25">
      <c r="B1069" s="231" t="s">
        <v>478</v>
      </c>
      <c r="C1069" s="231" t="s">
        <v>502</v>
      </c>
      <c r="D1069" s="231">
        <v>12</v>
      </c>
      <c r="E1069" s="231">
        <v>41.64</v>
      </c>
      <c r="F1069" s="231"/>
      <c r="G1069" s="96">
        <v>12</v>
      </c>
    </row>
    <row r="1070" spans="2:7" ht="17.45" customHeight="1" x14ac:dyDescent="0.25">
      <c r="B1070" s="231" t="s">
        <v>478</v>
      </c>
      <c r="C1070" s="231" t="s">
        <v>503</v>
      </c>
      <c r="D1070" s="231">
        <v>12</v>
      </c>
      <c r="E1070" s="231">
        <v>41.64</v>
      </c>
      <c r="F1070" s="231"/>
      <c r="G1070" s="96">
        <v>12</v>
      </c>
    </row>
    <row r="1071" spans="2:7" ht="17.45" customHeight="1" x14ac:dyDescent="0.25">
      <c r="B1071" s="231" t="s">
        <v>478</v>
      </c>
      <c r="C1071" s="231" t="s">
        <v>504</v>
      </c>
      <c r="D1071" s="231">
        <v>12</v>
      </c>
      <c r="E1071" s="231">
        <v>41.64</v>
      </c>
      <c r="F1071" s="231"/>
      <c r="G1071" s="96">
        <v>12</v>
      </c>
    </row>
    <row r="1072" spans="2:7" ht="17.45" customHeight="1" x14ac:dyDescent="0.25">
      <c r="B1072" s="231" t="s">
        <v>478</v>
      </c>
      <c r="C1072" s="231" t="s">
        <v>505</v>
      </c>
      <c r="D1072" s="231">
        <v>12</v>
      </c>
      <c r="E1072" s="231">
        <v>41.64</v>
      </c>
      <c r="F1072" s="231"/>
      <c r="G1072" s="96">
        <v>12</v>
      </c>
    </row>
    <row r="1073" spans="2:7" ht="17.45" customHeight="1" x14ac:dyDescent="0.25">
      <c r="B1073" s="231" t="s">
        <v>478</v>
      </c>
      <c r="C1073" s="231" t="s">
        <v>506</v>
      </c>
      <c r="D1073" s="231">
        <v>12</v>
      </c>
      <c r="E1073" s="231">
        <v>41.64</v>
      </c>
      <c r="F1073" s="231"/>
      <c r="G1073" s="96">
        <v>12</v>
      </c>
    </row>
    <row r="1074" spans="2:7" ht="17.45" customHeight="1" x14ac:dyDescent="0.25">
      <c r="B1074" s="231" t="s">
        <v>478</v>
      </c>
      <c r="C1074" s="231" t="s">
        <v>507</v>
      </c>
      <c r="D1074" s="231">
        <v>12</v>
      </c>
      <c r="E1074" s="231">
        <v>41.64</v>
      </c>
      <c r="F1074" s="231"/>
      <c r="G1074" s="96">
        <v>12</v>
      </c>
    </row>
    <row r="1075" spans="2:7" ht="17.45" customHeight="1" x14ac:dyDescent="0.25">
      <c r="B1075" s="231" t="s">
        <v>478</v>
      </c>
      <c r="C1075" s="231" t="s">
        <v>508</v>
      </c>
      <c r="D1075" s="231">
        <v>12</v>
      </c>
      <c r="E1075" s="231">
        <v>41.64</v>
      </c>
      <c r="F1075" s="231"/>
      <c r="G1075" s="96">
        <v>12</v>
      </c>
    </row>
    <row r="1076" spans="2:7" ht="17.45" customHeight="1" x14ac:dyDescent="0.25">
      <c r="B1076" s="231" t="s">
        <v>478</v>
      </c>
      <c r="C1076" s="231" t="s">
        <v>509</v>
      </c>
      <c r="D1076" s="231">
        <v>12</v>
      </c>
      <c r="E1076" s="231">
        <v>41.64</v>
      </c>
      <c r="F1076" s="231"/>
      <c r="G1076" s="96">
        <v>12</v>
      </c>
    </row>
    <row r="1077" spans="2:7" ht="17.45" customHeight="1" x14ac:dyDescent="0.25">
      <c r="B1077" s="231" t="s">
        <v>478</v>
      </c>
      <c r="C1077" s="231" t="s">
        <v>489</v>
      </c>
      <c r="D1077" s="231">
        <v>12</v>
      </c>
      <c r="E1077" s="231">
        <v>41.64</v>
      </c>
      <c r="F1077" s="231"/>
      <c r="G1077" s="96">
        <v>12</v>
      </c>
    </row>
    <row r="1078" spans="2:7" ht="17.45" customHeight="1" x14ac:dyDescent="0.25">
      <c r="B1078" s="231" t="s">
        <v>478</v>
      </c>
      <c r="C1078" s="231" t="s">
        <v>490</v>
      </c>
      <c r="D1078" s="231">
        <v>12</v>
      </c>
      <c r="E1078" s="231">
        <v>41.64</v>
      </c>
      <c r="F1078" s="231"/>
      <c r="G1078" s="96">
        <v>12</v>
      </c>
    </row>
    <row r="1079" spans="2:7" ht="17.45" customHeight="1" x14ac:dyDescent="0.25">
      <c r="B1079" s="231" t="s">
        <v>478</v>
      </c>
      <c r="C1079" s="231" t="s">
        <v>491</v>
      </c>
      <c r="D1079" s="231">
        <v>12</v>
      </c>
      <c r="E1079" s="231">
        <v>41.64</v>
      </c>
      <c r="F1079" s="231"/>
      <c r="G1079" s="96">
        <v>12</v>
      </c>
    </row>
    <row r="1080" spans="2:7" ht="17.45" customHeight="1" x14ac:dyDescent="0.25">
      <c r="B1080" s="231" t="s">
        <v>478</v>
      </c>
      <c r="C1080" s="231" t="s">
        <v>479</v>
      </c>
      <c r="D1080" s="231">
        <v>12</v>
      </c>
      <c r="E1080" s="231">
        <v>41.64</v>
      </c>
      <c r="F1080" s="231"/>
      <c r="G1080" s="96">
        <v>12</v>
      </c>
    </row>
    <row r="1081" spans="2:7" ht="17.45" customHeight="1" x14ac:dyDescent="0.25">
      <c r="B1081" s="231" t="s">
        <v>478</v>
      </c>
      <c r="C1081" s="231" t="s">
        <v>476</v>
      </c>
      <c r="D1081" s="231">
        <v>12</v>
      </c>
      <c r="E1081" s="231">
        <v>41.64</v>
      </c>
      <c r="F1081" s="231"/>
      <c r="G1081" s="96">
        <v>12</v>
      </c>
    </row>
    <row r="1082" spans="2:7" ht="17.45" customHeight="1" x14ac:dyDescent="0.25">
      <c r="B1082" s="231" t="s">
        <v>478</v>
      </c>
      <c r="C1082" s="231" t="s">
        <v>475</v>
      </c>
      <c r="D1082" s="231">
        <v>12</v>
      </c>
      <c r="E1082" s="231">
        <v>41.64</v>
      </c>
      <c r="F1082" s="231"/>
      <c r="G1082" s="96">
        <v>12</v>
      </c>
    </row>
    <row r="1083" spans="2:7" ht="17.45" customHeight="1" x14ac:dyDescent="0.25">
      <c r="B1083" s="231" t="s">
        <v>478</v>
      </c>
      <c r="C1083" s="231" t="s">
        <v>492</v>
      </c>
      <c r="D1083" s="231">
        <v>12</v>
      </c>
      <c r="E1083" s="231">
        <v>41.64</v>
      </c>
      <c r="F1083" s="231"/>
      <c r="G1083" s="96">
        <v>12</v>
      </c>
    </row>
    <row r="1084" spans="2:7" ht="17.45" customHeight="1" x14ac:dyDescent="0.25">
      <c r="B1084" s="231" t="s">
        <v>478</v>
      </c>
      <c r="C1084" s="231" t="s">
        <v>493</v>
      </c>
      <c r="D1084" s="231">
        <v>12</v>
      </c>
      <c r="E1084" s="231">
        <v>41.64</v>
      </c>
      <c r="F1084" s="231"/>
      <c r="G1084" s="96">
        <v>12</v>
      </c>
    </row>
    <row r="1085" spans="2:7" ht="17.45" customHeight="1" x14ac:dyDescent="0.25">
      <c r="B1085" s="231" t="s">
        <v>478</v>
      </c>
      <c r="C1085" s="231" t="s">
        <v>494</v>
      </c>
      <c r="D1085" s="231">
        <v>12</v>
      </c>
      <c r="E1085" s="231">
        <v>41.64</v>
      </c>
      <c r="F1085" s="231"/>
      <c r="G1085" s="96">
        <v>12</v>
      </c>
    </row>
    <row r="1086" spans="2:7" ht="17.45" customHeight="1" x14ac:dyDescent="0.25">
      <c r="B1086" s="231" t="s">
        <v>478</v>
      </c>
      <c r="C1086" s="231" t="s">
        <v>495</v>
      </c>
      <c r="D1086" s="231">
        <v>12</v>
      </c>
      <c r="E1086" s="231">
        <v>41.64</v>
      </c>
      <c r="F1086" s="231"/>
      <c r="G1086" s="96">
        <v>12</v>
      </c>
    </row>
    <row r="1087" spans="2:7" ht="17.45" customHeight="1" x14ac:dyDescent="0.25">
      <c r="B1087" s="231" t="s">
        <v>478</v>
      </c>
      <c r="C1087" s="231" t="s">
        <v>496</v>
      </c>
      <c r="D1087" s="231">
        <v>12</v>
      </c>
      <c r="E1087" s="231">
        <v>41.64</v>
      </c>
      <c r="F1087" s="231"/>
      <c r="G1087" s="96">
        <v>12</v>
      </c>
    </row>
    <row r="1088" spans="2:7" ht="17.45" customHeight="1" x14ac:dyDescent="0.25">
      <c r="B1088" s="231" t="s">
        <v>478</v>
      </c>
      <c r="C1088" s="231" t="s">
        <v>510</v>
      </c>
      <c r="D1088" s="231">
        <v>12</v>
      </c>
      <c r="E1088" s="231">
        <v>41.64</v>
      </c>
      <c r="F1088" s="231"/>
      <c r="G1088" s="96">
        <v>12</v>
      </c>
    </row>
    <row r="1089" spans="2:7" ht="17.45" customHeight="1" x14ac:dyDescent="0.25">
      <c r="B1089" s="231" t="s">
        <v>478</v>
      </c>
      <c r="C1089" s="231" t="s">
        <v>511</v>
      </c>
      <c r="D1089" s="231">
        <v>22</v>
      </c>
      <c r="E1089" s="231">
        <v>76.34</v>
      </c>
      <c r="F1089" s="231"/>
      <c r="G1089" s="96">
        <v>22</v>
      </c>
    </row>
    <row r="1090" spans="2:7" ht="17.45" customHeight="1" x14ac:dyDescent="0.25">
      <c r="B1090" s="231" t="s">
        <v>482</v>
      </c>
      <c r="C1090" s="231" t="s">
        <v>511</v>
      </c>
      <c r="D1090" s="231">
        <v>4</v>
      </c>
      <c r="E1090" s="231">
        <v>14.92</v>
      </c>
      <c r="F1090" s="231"/>
      <c r="G1090" s="96">
        <v>4</v>
      </c>
    </row>
    <row r="1091" spans="2:7" ht="18" x14ac:dyDescent="0.25">
      <c r="B1091" s="231" t="s">
        <v>484</v>
      </c>
      <c r="C1091" s="231" t="s">
        <v>511</v>
      </c>
      <c r="D1091" s="231">
        <v>55</v>
      </c>
      <c r="E1091" s="231">
        <v>195.8</v>
      </c>
      <c r="F1091" s="231"/>
      <c r="G1091" s="96">
        <v>55</v>
      </c>
    </row>
    <row r="1092" spans="2:7" ht="18" x14ac:dyDescent="0.25">
      <c r="B1092" s="231" t="s">
        <v>483</v>
      </c>
      <c r="C1092" s="231" t="s">
        <v>510</v>
      </c>
      <c r="D1092" s="231">
        <v>39</v>
      </c>
      <c r="E1092" s="231">
        <v>138.84</v>
      </c>
      <c r="F1092" s="231"/>
      <c r="G1092" s="96">
        <v>39</v>
      </c>
    </row>
    <row r="1093" spans="2:7" ht="18" x14ac:dyDescent="0.25">
      <c r="B1093" s="231" t="s">
        <v>483</v>
      </c>
      <c r="C1093" s="231" t="s">
        <v>511</v>
      </c>
      <c r="D1093" s="231">
        <v>12</v>
      </c>
      <c r="E1093" s="231">
        <v>42.72</v>
      </c>
      <c r="F1093" s="231"/>
      <c r="G1093" s="96">
        <v>12</v>
      </c>
    </row>
    <row r="1094" spans="2:7" ht="17.45" customHeight="1" x14ac:dyDescent="0.25">
      <c r="B1094" s="231" t="s">
        <v>488</v>
      </c>
      <c r="C1094" s="231" t="s">
        <v>511</v>
      </c>
      <c r="D1094" s="231"/>
      <c r="E1094" s="231">
        <v>20.82</v>
      </c>
      <c r="F1094" s="231"/>
      <c r="G1094" s="96">
        <v>6</v>
      </c>
    </row>
    <row r="1095" spans="2:7" ht="17.45" customHeight="1" x14ac:dyDescent="0.25">
      <c r="B1095" s="231" t="s">
        <v>486</v>
      </c>
      <c r="C1095" s="231" t="s">
        <v>511</v>
      </c>
      <c r="D1095" s="231">
        <v>17</v>
      </c>
      <c r="E1095" s="231">
        <v>63.41</v>
      </c>
      <c r="F1095" s="231"/>
      <c r="G1095" s="96">
        <v>17</v>
      </c>
    </row>
    <row r="1096" spans="2:7" ht="18" x14ac:dyDescent="0.25">
      <c r="B1096" s="231" t="s">
        <v>485</v>
      </c>
      <c r="C1096" s="231" t="s">
        <v>511</v>
      </c>
      <c r="D1096" s="231">
        <v>46</v>
      </c>
      <c r="E1096" s="231">
        <v>163.76</v>
      </c>
      <c r="F1096" s="231"/>
      <c r="G1096" s="96">
        <v>46</v>
      </c>
    </row>
    <row r="1097" spans="2:7" ht="18" x14ac:dyDescent="0.25">
      <c r="B1097" s="231" t="s">
        <v>487</v>
      </c>
      <c r="C1097" s="231" t="s">
        <v>511</v>
      </c>
      <c r="D1097" s="231">
        <v>11</v>
      </c>
      <c r="E1097" s="231">
        <v>39.159999999999997</v>
      </c>
      <c r="F1097" s="231"/>
      <c r="G1097" s="96">
        <v>11</v>
      </c>
    </row>
    <row r="1098" spans="2:7" ht="17.45" customHeight="1" x14ac:dyDescent="0.25">
      <c r="B1098" s="231" t="s">
        <v>482</v>
      </c>
      <c r="C1098" s="231" t="s">
        <v>511</v>
      </c>
      <c r="D1098" s="231">
        <v>6</v>
      </c>
      <c r="E1098" s="231">
        <v>22.38</v>
      </c>
      <c r="F1098" s="231"/>
      <c r="G1098" s="96">
        <v>6</v>
      </c>
    </row>
    <row r="1099" spans="2:7" ht="17.45" customHeight="1" x14ac:dyDescent="0.25">
      <c r="B1099" s="231" t="s">
        <v>486</v>
      </c>
      <c r="C1099" s="231" t="s">
        <v>511</v>
      </c>
      <c r="D1099" s="231">
        <v>34</v>
      </c>
      <c r="E1099" s="231">
        <v>126.82</v>
      </c>
      <c r="F1099" s="231"/>
      <c r="G1099" s="96">
        <v>34</v>
      </c>
    </row>
    <row r="1100" spans="2:7" ht="18" x14ac:dyDescent="0.25">
      <c r="B1100" s="231" t="s">
        <v>485</v>
      </c>
      <c r="C1100" s="231" t="s">
        <v>511</v>
      </c>
      <c r="D1100" s="231">
        <v>2</v>
      </c>
      <c r="E1100" s="231">
        <v>7.12</v>
      </c>
      <c r="F1100" s="231"/>
      <c r="G1100" s="96">
        <v>2</v>
      </c>
    </row>
    <row r="1101" spans="2:7" ht="18" x14ac:dyDescent="0.25">
      <c r="B1101" s="231" t="s">
        <v>487</v>
      </c>
      <c r="C1101" s="231" t="s">
        <v>511</v>
      </c>
      <c r="D1101" s="231">
        <v>9</v>
      </c>
      <c r="E1101" s="231">
        <v>32.04</v>
      </c>
      <c r="F1101" s="231"/>
      <c r="G1101" s="96">
        <v>9</v>
      </c>
    </row>
    <row r="1102" spans="2:7" ht="17.45" customHeight="1" x14ac:dyDescent="0.25">
      <c r="B1102" s="231" t="s">
        <v>488</v>
      </c>
      <c r="C1102" s="231" t="s">
        <v>511</v>
      </c>
      <c r="D1102" s="231"/>
      <c r="E1102" s="231">
        <v>3.47</v>
      </c>
      <c r="F1102" s="231"/>
      <c r="G1102" s="96">
        <v>1</v>
      </c>
    </row>
    <row r="1103" spans="2:7" ht="17.45" customHeight="1" x14ac:dyDescent="0.25">
      <c r="B1103" s="231" t="s">
        <v>474</v>
      </c>
      <c r="C1103" s="231" t="s">
        <v>511</v>
      </c>
      <c r="D1103" s="231"/>
      <c r="E1103" s="231">
        <v>2.06</v>
      </c>
      <c r="F1103" s="231">
        <v>1</v>
      </c>
      <c r="G1103" s="96">
        <v>1</v>
      </c>
    </row>
    <row r="1104" spans="2:7" ht="17.45" customHeight="1" x14ac:dyDescent="0.25">
      <c r="B1104" s="231" t="s">
        <v>481</v>
      </c>
      <c r="C1104" s="231" t="s">
        <v>511</v>
      </c>
      <c r="D1104" s="231"/>
      <c r="E1104" s="231">
        <v>38.729999999999997</v>
      </c>
      <c r="F1104" s="231">
        <v>3</v>
      </c>
      <c r="G1104" s="96">
        <v>3</v>
      </c>
    </row>
    <row r="1105" spans="2:7" ht="17.45" customHeight="1" x14ac:dyDescent="0.25">
      <c r="B1105" s="231" t="s">
        <v>482</v>
      </c>
      <c r="C1105" s="231" t="s">
        <v>511</v>
      </c>
      <c r="D1105" s="231">
        <v>2</v>
      </c>
      <c r="E1105" s="231">
        <v>7.46</v>
      </c>
      <c r="F1105" s="231"/>
      <c r="G1105" s="96">
        <v>2</v>
      </c>
    </row>
    <row r="1106" spans="2:7" ht="18" x14ac:dyDescent="0.25">
      <c r="B1106" s="231" t="s">
        <v>484</v>
      </c>
      <c r="C1106" s="231" t="s">
        <v>511</v>
      </c>
      <c r="D1106" s="231">
        <v>1</v>
      </c>
      <c r="E1106" s="231">
        <v>3.56</v>
      </c>
      <c r="F1106" s="231"/>
      <c r="G1106" s="96">
        <v>1</v>
      </c>
    </row>
    <row r="1107" spans="2:7" ht="18" x14ac:dyDescent="0.25">
      <c r="B1107" s="231" t="s">
        <v>483</v>
      </c>
      <c r="C1107" s="231" t="s">
        <v>511</v>
      </c>
      <c r="D1107" s="231">
        <v>78</v>
      </c>
      <c r="E1107" s="231">
        <v>277.68</v>
      </c>
      <c r="F1107" s="231"/>
      <c r="G1107" s="96">
        <v>78</v>
      </c>
    </row>
    <row r="1108" spans="2:7" ht="17.45" customHeight="1" x14ac:dyDescent="0.25">
      <c r="B1108" s="231" t="s">
        <v>486</v>
      </c>
      <c r="C1108" s="231" t="s">
        <v>510</v>
      </c>
      <c r="D1108" s="231">
        <v>4</v>
      </c>
      <c r="E1108" s="231">
        <v>14.92</v>
      </c>
      <c r="F1108" s="231"/>
      <c r="G1108" s="96">
        <v>4</v>
      </c>
    </row>
    <row r="1109" spans="2:7" ht="17.45" customHeight="1" x14ac:dyDescent="0.25">
      <c r="B1109" s="231" t="s">
        <v>486</v>
      </c>
      <c r="C1109" s="231" t="s">
        <v>511</v>
      </c>
      <c r="D1109" s="231">
        <v>5</v>
      </c>
      <c r="E1109" s="231">
        <v>18.649999999999999</v>
      </c>
      <c r="F1109" s="231"/>
      <c r="G1109" s="96">
        <v>5</v>
      </c>
    </row>
    <row r="1110" spans="2:7" ht="18" x14ac:dyDescent="0.25">
      <c r="B1110" s="231" t="s">
        <v>485</v>
      </c>
      <c r="C1110" s="231" t="s">
        <v>511</v>
      </c>
      <c r="D1110" s="231">
        <v>28</v>
      </c>
      <c r="E1110" s="231">
        <v>99.68</v>
      </c>
      <c r="F1110" s="231"/>
      <c r="G1110" s="96">
        <v>28</v>
      </c>
    </row>
    <row r="1111" spans="2:7" ht="18" x14ac:dyDescent="0.25">
      <c r="B1111" s="231" t="s">
        <v>487</v>
      </c>
      <c r="C1111" s="231" t="s">
        <v>511</v>
      </c>
      <c r="D1111" s="231">
        <v>36</v>
      </c>
      <c r="E1111" s="231">
        <v>128.16</v>
      </c>
      <c r="F1111" s="231"/>
      <c r="G1111" s="96">
        <v>36</v>
      </c>
    </row>
    <row r="1112" spans="2:7" ht="17.45" customHeight="1" x14ac:dyDescent="0.25">
      <c r="B1112" s="231" t="s">
        <v>480</v>
      </c>
      <c r="C1112" s="231" t="s">
        <v>511</v>
      </c>
      <c r="D1112" s="231"/>
      <c r="E1112" s="231">
        <v>384.88</v>
      </c>
      <c r="F1112" s="231">
        <v>34</v>
      </c>
      <c r="G1112" s="96">
        <v>34</v>
      </c>
    </row>
    <row r="1113" spans="2:7" ht="17.45" customHeight="1" x14ac:dyDescent="0.25">
      <c r="B1113" s="231" t="s">
        <v>474</v>
      </c>
      <c r="C1113" s="231" t="s">
        <v>496</v>
      </c>
      <c r="D1113" s="231"/>
      <c r="E1113" s="231">
        <v>1.37</v>
      </c>
      <c r="F1113" s="231">
        <v>1</v>
      </c>
      <c r="G1113" s="96">
        <v>1</v>
      </c>
    </row>
    <row r="1114" spans="2:7" ht="17.45" customHeight="1" x14ac:dyDescent="0.25">
      <c r="B1114" s="231" t="s">
        <v>474</v>
      </c>
      <c r="C1114" s="231" t="s">
        <v>510</v>
      </c>
      <c r="D1114" s="231"/>
      <c r="E1114" s="231">
        <v>18.54</v>
      </c>
      <c r="F1114" s="231">
        <v>9</v>
      </c>
      <c r="G1114" s="96">
        <v>9</v>
      </c>
    </row>
    <row r="1115" spans="2:7" ht="17.45" customHeight="1" x14ac:dyDescent="0.25">
      <c r="B1115" s="231" t="s">
        <v>474</v>
      </c>
      <c r="C1115" s="231" t="s">
        <v>511</v>
      </c>
      <c r="D1115" s="231"/>
      <c r="E1115" s="231">
        <v>893.7</v>
      </c>
      <c r="F1115" s="231">
        <v>434</v>
      </c>
      <c r="G1115" s="96">
        <v>434</v>
      </c>
    </row>
    <row r="1116" spans="2:7" ht="17.45" customHeight="1" x14ac:dyDescent="0.25">
      <c r="B1116" s="231" t="s">
        <v>480</v>
      </c>
      <c r="C1116" s="231" t="s">
        <v>510</v>
      </c>
      <c r="D1116" s="231"/>
      <c r="E1116" s="231">
        <v>11.32</v>
      </c>
      <c r="F1116" s="231">
        <v>1</v>
      </c>
      <c r="G1116" s="96">
        <v>1</v>
      </c>
    </row>
    <row r="1117" spans="2:7" ht="17.45" customHeight="1" x14ac:dyDescent="0.25">
      <c r="B1117" s="231" t="s">
        <v>480</v>
      </c>
      <c r="C1117" s="231" t="s">
        <v>511</v>
      </c>
      <c r="D1117" s="231"/>
      <c r="E1117" s="231">
        <v>197.72</v>
      </c>
      <c r="F1117" s="231">
        <v>18</v>
      </c>
      <c r="G1117" s="96">
        <v>17</v>
      </c>
    </row>
    <row r="1118" spans="2:7" ht="17.45" customHeight="1" x14ac:dyDescent="0.25">
      <c r="B1118" s="231" t="s">
        <v>474</v>
      </c>
      <c r="C1118" s="231" t="s">
        <v>510</v>
      </c>
      <c r="D1118" s="231"/>
      <c r="E1118" s="231">
        <v>9.33</v>
      </c>
      <c r="F1118" s="231">
        <v>7</v>
      </c>
      <c r="G1118" s="96">
        <v>5</v>
      </c>
    </row>
    <row r="1119" spans="2:7" ht="17.45" customHeight="1" x14ac:dyDescent="0.25">
      <c r="B1119" s="231" t="s">
        <v>474</v>
      </c>
      <c r="C1119" s="231" t="s">
        <v>511</v>
      </c>
      <c r="D1119" s="231"/>
      <c r="E1119" s="231">
        <v>826.06</v>
      </c>
      <c r="F1119" s="231">
        <v>402</v>
      </c>
      <c r="G1119" s="96">
        <v>401</v>
      </c>
    </row>
    <row r="1120" spans="2:7" ht="17.45" customHeight="1" x14ac:dyDescent="0.25">
      <c r="B1120" s="231" t="s">
        <v>480</v>
      </c>
      <c r="C1120" s="231" t="s">
        <v>511</v>
      </c>
      <c r="D1120" s="231"/>
      <c r="E1120" s="231">
        <v>316.95999999999998</v>
      </c>
      <c r="F1120" s="231">
        <v>28</v>
      </c>
      <c r="G1120" s="96">
        <v>28</v>
      </c>
    </row>
    <row r="1121" spans="2:7" ht="17.45" customHeight="1" x14ac:dyDescent="0.25">
      <c r="B1121" s="231" t="s">
        <v>474</v>
      </c>
      <c r="C1121" s="231" t="s">
        <v>510</v>
      </c>
      <c r="D1121" s="231"/>
      <c r="E1121" s="231">
        <v>10.37</v>
      </c>
      <c r="F1121" s="231">
        <v>6</v>
      </c>
      <c r="G1121" s="96">
        <v>5</v>
      </c>
    </row>
    <row r="1122" spans="2:7" ht="17.45" customHeight="1" x14ac:dyDescent="0.25">
      <c r="B1122" s="231" t="s">
        <v>474</v>
      </c>
      <c r="C1122" s="231" t="s">
        <v>511</v>
      </c>
      <c r="D1122" s="231"/>
      <c r="E1122" s="231">
        <v>1949.72</v>
      </c>
      <c r="F1122" s="231">
        <v>951</v>
      </c>
      <c r="G1122" s="96">
        <v>946</v>
      </c>
    </row>
    <row r="1123" spans="2:7" ht="17.45" customHeight="1" x14ac:dyDescent="0.25">
      <c r="B1123" s="231" t="s">
        <v>480</v>
      </c>
      <c r="C1123" s="231" t="s">
        <v>511</v>
      </c>
      <c r="D1123" s="231"/>
      <c r="E1123" s="231">
        <v>871.64</v>
      </c>
      <c r="F1123" s="231">
        <v>80</v>
      </c>
      <c r="G1123" s="96">
        <v>77</v>
      </c>
    </row>
    <row r="1124" spans="2:7" ht="17.45" customHeight="1" x14ac:dyDescent="0.25">
      <c r="B1124" s="231" t="s">
        <v>474</v>
      </c>
      <c r="C1124" s="231" t="s">
        <v>511</v>
      </c>
      <c r="D1124" s="231"/>
      <c r="E1124" s="231">
        <v>113.3</v>
      </c>
      <c r="F1124" s="231">
        <v>55</v>
      </c>
      <c r="G1124" s="96">
        <v>55</v>
      </c>
    </row>
    <row r="1125" spans="2:7" ht="17.45" customHeight="1" x14ac:dyDescent="0.25">
      <c r="B1125" s="231" t="s">
        <v>480</v>
      </c>
      <c r="C1125" s="231" t="s">
        <v>511</v>
      </c>
      <c r="D1125" s="231"/>
      <c r="E1125" s="231">
        <v>90.56</v>
      </c>
      <c r="F1125" s="231">
        <v>8</v>
      </c>
      <c r="G1125" s="96">
        <v>8</v>
      </c>
    </row>
    <row r="1126" spans="2:7" ht="17.45" customHeight="1" x14ac:dyDescent="0.25">
      <c r="B1126" s="231" t="s">
        <v>474</v>
      </c>
      <c r="C1126" s="231" t="s">
        <v>510</v>
      </c>
      <c r="D1126" s="231"/>
      <c r="E1126" s="231">
        <v>58.16</v>
      </c>
      <c r="F1126" s="231">
        <v>29</v>
      </c>
      <c r="G1126" s="96">
        <v>28</v>
      </c>
    </row>
    <row r="1127" spans="2:7" ht="17.45" customHeight="1" x14ac:dyDescent="0.25">
      <c r="B1127" s="231" t="s">
        <v>474</v>
      </c>
      <c r="C1127" s="231" t="s">
        <v>511</v>
      </c>
      <c r="D1127" s="231"/>
      <c r="E1127" s="231">
        <v>5419.32</v>
      </c>
      <c r="F1127" s="231">
        <v>2637</v>
      </c>
      <c r="G1127" s="96">
        <v>2632</v>
      </c>
    </row>
    <row r="1128" spans="2:7" ht="17.45" customHeight="1" x14ac:dyDescent="0.25">
      <c r="B1128" s="231" t="s">
        <v>480</v>
      </c>
      <c r="C1128" s="231" t="s">
        <v>510</v>
      </c>
      <c r="D1128" s="231"/>
      <c r="E1128" s="231">
        <v>22.64</v>
      </c>
      <c r="F1128" s="231">
        <v>2</v>
      </c>
      <c r="G1128" s="96">
        <v>2</v>
      </c>
    </row>
    <row r="1129" spans="2:7" ht="17.45" customHeight="1" x14ac:dyDescent="0.25">
      <c r="B1129" s="231" t="s">
        <v>480</v>
      </c>
      <c r="C1129" s="231" t="s">
        <v>511</v>
      </c>
      <c r="D1129" s="231"/>
      <c r="E1129" s="231">
        <v>1993.83</v>
      </c>
      <c r="F1129" s="231">
        <v>178</v>
      </c>
      <c r="G1129" s="96">
        <v>176</v>
      </c>
    </row>
    <row r="1130" spans="2:7" ht="17.45" customHeight="1" x14ac:dyDescent="0.25">
      <c r="B1130" s="231" t="s">
        <v>474</v>
      </c>
      <c r="C1130" s="231" t="s">
        <v>510</v>
      </c>
      <c r="D1130" s="231"/>
      <c r="E1130" s="231">
        <v>2.4700000000000002</v>
      </c>
      <c r="F1130" s="231">
        <v>4</v>
      </c>
      <c r="G1130" s="96">
        <v>1</v>
      </c>
    </row>
    <row r="1131" spans="2:7" ht="17.45" customHeight="1" x14ac:dyDescent="0.25">
      <c r="B1131" s="231" t="s">
        <v>474</v>
      </c>
      <c r="C1131" s="231" t="s">
        <v>511</v>
      </c>
      <c r="D1131" s="231"/>
      <c r="E1131" s="231">
        <v>1244.72</v>
      </c>
      <c r="F1131" s="231">
        <v>606</v>
      </c>
      <c r="G1131" s="96">
        <v>604</v>
      </c>
    </row>
    <row r="1132" spans="2:7" ht="17.45" customHeight="1" x14ac:dyDescent="0.25">
      <c r="B1132" s="231" t="s">
        <v>480</v>
      </c>
      <c r="C1132" s="231" t="s">
        <v>511</v>
      </c>
      <c r="D1132" s="231"/>
      <c r="E1132" s="231">
        <v>441.48</v>
      </c>
      <c r="F1132" s="231">
        <v>39</v>
      </c>
      <c r="G1132" s="96">
        <v>39</v>
      </c>
    </row>
    <row r="1133" spans="2:7" ht="17.45" customHeight="1" x14ac:dyDescent="0.25">
      <c r="B1133" s="231" t="s">
        <v>474</v>
      </c>
      <c r="C1133" s="231" t="s">
        <v>511</v>
      </c>
      <c r="D1133" s="231"/>
      <c r="E1133" s="231">
        <v>4.12</v>
      </c>
      <c r="F1133" s="231">
        <v>2</v>
      </c>
      <c r="G1133" s="96">
        <v>2</v>
      </c>
    </row>
    <row r="1134" spans="2:7" ht="17.45" customHeight="1" x14ac:dyDescent="0.25">
      <c r="B1134" s="231" t="s">
        <v>474</v>
      </c>
      <c r="C1134" s="231" t="s">
        <v>511</v>
      </c>
      <c r="D1134" s="231"/>
      <c r="E1134" s="231">
        <v>30.9</v>
      </c>
      <c r="F1134" s="231">
        <v>15</v>
      </c>
      <c r="G1134" s="96">
        <v>15</v>
      </c>
    </row>
    <row r="1135" spans="2:7" ht="17.45" customHeight="1" x14ac:dyDescent="0.25">
      <c r="B1135" s="231" t="s">
        <v>480</v>
      </c>
      <c r="C1135" s="231" t="s">
        <v>511</v>
      </c>
      <c r="D1135" s="231"/>
      <c r="E1135" s="231">
        <v>79.239999999999995</v>
      </c>
      <c r="F1135" s="231">
        <v>7</v>
      </c>
      <c r="G1135" s="96">
        <v>7</v>
      </c>
    </row>
    <row r="1136" spans="2:7" ht="17.45" customHeight="1" x14ac:dyDescent="0.25">
      <c r="B1136" s="231" t="s">
        <v>474</v>
      </c>
      <c r="C1136" s="231" t="s">
        <v>511</v>
      </c>
      <c r="D1136" s="231"/>
      <c r="E1136" s="231">
        <v>4.12</v>
      </c>
      <c r="F1136" s="231">
        <v>2</v>
      </c>
      <c r="G1136" s="96">
        <v>2</v>
      </c>
    </row>
    <row r="1137" spans="2:7" ht="17.45" customHeight="1" x14ac:dyDescent="0.25">
      <c r="B1137" s="231" t="s">
        <v>480</v>
      </c>
      <c r="C1137" s="231" t="s">
        <v>511</v>
      </c>
      <c r="D1137" s="231"/>
      <c r="E1137" s="231">
        <v>22.64</v>
      </c>
      <c r="F1137" s="231">
        <v>2</v>
      </c>
      <c r="G1137" s="96">
        <v>2</v>
      </c>
    </row>
    <row r="1138" spans="2:7" ht="17.45" customHeight="1" x14ac:dyDescent="0.25">
      <c r="B1138" s="231" t="s">
        <v>474</v>
      </c>
      <c r="C1138" s="231" t="s">
        <v>510</v>
      </c>
      <c r="D1138" s="231"/>
      <c r="E1138" s="231">
        <v>11.95</v>
      </c>
      <c r="F1138" s="231">
        <v>8</v>
      </c>
      <c r="G1138" s="96">
        <v>6</v>
      </c>
    </row>
    <row r="1139" spans="2:7" ht="17.45" customHeight="1" x14ac:dyDescent="0.25">
      <c r="B1139" s="231" t="s">
        <v>474</v>
      </c>
      <c r="C1139" s="231" t="s">
        <v>511</v>
      </c>
      <c r="D1139" s="231"/>
      <c r="E1139" s="231">
        <v>20.6</v>
      </c>
      <c r="F1139" s="231">
        <v>10</v>
      </c>
      <c r="G1139" s="96">
        <v>10</v>
      </c>
    </row>
    <row r="1140" spans="2:7" ht="17.45" customHeight="1" x14ac:dyDescent="0.25">
      <c r="B1140" s="231" t="s">
        <v>480</v>
      </c>
      <c r="C1140" s="231" t="s">
        <v>511</v>
      </c>
      <c r="D1140" s="231"/>
      <c r="E1140" s="231">
        <v>113.2</v>
      </c>
      <c r="F1140" s="231">
        <v>10</v>
      </c>
      <c r="G1140" s="96">
        <v>10</v>
      </c>
    </row>
    <row r="1141" spans="2:7" ht="17.45" customHeight="1" x14ac:dyDescent="0.25">
      <c r="B1141" s="231" t="s">
        <v>474</v>
      </c>
      <c r="C1141" s="231" t="s">
        <v>511</v>
      </c>
      <c r="D1141" s="231"/>
      <c r="E1141" s="231">
        <v>0</v>
      </c>
      <c r="F1141" s="231">
        <v>0</v>
      </c>
      <c r="G1141" s="96">
        <v>0</v>
      </c>
    </row>
    <row r="1142" spans="2:7" ht="17.45" customHeight="1" x14ac:dyDescent="0.25">
      <c r="B1142" s="231" t="s">
        <v>480</v>
      </c>
      <c r="C1142" s="231" t="s">
        <v>511</v>
      </c>
      <c r="D1142" s="231"/>
      <c r="E1142" s="231">
        <v>33.96</v>
      </c>
      <c r="F1142" s="231">
        <v>3</v>
      </c>
      <c r="G1142" s="96">
        <v>3</v>
      </c>
    </row>
    <row r="1143" spans="2:7" ht="17.45" customHeight="1" x14ac:dyDescent="0.25">
      <c r="B1143" s="231" t="s">
        <v>474</v>
      </c>
      <c r="C1143" s="231" t="s">
        <v>511</v>
      </c>
      <c r="D1143" s="231"/>
      <c r="E1143" s="231">
        <v>0</v>
      </c>
      <c r="F1143" s="231">
        <v>0</v>
      </c>
      <c r="G1143" s="96">
        <v>0</v>
      </c>
    </row>
    <row r="1144" spans="2:7" ht="17.45" customHeight="1" x14ac:dyDescent="0.25">
      <c r="B1144" s="231" t="s">
        <v>474</v>
      </c>
      <c r="C1144" s="231" t="s">
        <v>511</v>
      </c>
      <c r="D1144" s="231"/>
      <c r="E1144" s="231">
        <v>0</v>
      </c>
      <c r="F1144" s="231">
        <v>0</v>
      </c>
      <c r="G1144" s="96">
        <v>0</v>
      </c>
    </row>
    <row r="1145" spans="2:7" ht="17.45" customHeight="1" x14ac:dyDescent="0.25">
      <c r="B1145" s="231" t="s">
        <v>474</v>
      </c>
      <c r="C1145" s="231" t="s">
        <v>512</v>
      </c>
      <c r="D1145" s="231"/>
      <c r="E1145" s="231">
        <v>35.020000000000003</v>
      </c>
      <c r="F1145" s="231">
        <v>17</v>
      </c>
      <c r="G1145" s="96">
        <v>17</v>
      </c>
    </row>
    <row r="1146" spans="2:7" ht="17.45" customHeight="1" x14ac:dyDescent="0.25">
      <c r="B1146" s="231" t="s">
        <v>474</v>
      </c>
      <c r="C1146" s="231" t="s">
        <v>511</v>
      </c>
      <c r="D1146" s="231"/>
      <c r="E1146" s="231">
        <v>2.06</v>
      </c>
      <c r="F1146" s="231">
        <v>1</v>
      </c>
      <c r="G1146" s="96">
        <v>1</v>
      </c>
    </row>
    <row r="1147" spans="2:7" ht="17.45" customHeight="1" x14ac:dyDescent="0.25">
      <c r="B1147" s="231" t="s">
        <v>474</v>
      </c>
      <c r="C1147" s="231" t="s">
        <v>512</v>
      </c>
      <c r="D1147" s="231"/>
      <c r="E1147" s="231">
        <v>451.81</v>
      </c>
      <c r="F1147" s="231">
        <v>229</v>
      </c>
      <c r="G1147" s="96">
        <v>219</v>
      </c>
    </row>
    <row r="1148" spans="2:7" ht="17.45" customHeight="1" x14ac:dyDescent="0.25">
      <c r="B1148" s="231" t="s">
        <v>477</v>
      </c>
      <c r="C1148" s="231" t="s">
        <v>512</v>
      </c>
      <c r="D1148" s="231"/>
      <c r="E1148" s="231">
        <v>0</v>
      </c>
      <c r="F1148" s="231">
        <v>0</v>
      </c>
      <c r="G1148" s="96">
        <v>0</v>
      </c>
    </row>
    <row r="1149" spans="2:7" ht="17.45" customHeight="1" x14ac:dyDescent="0.25">
      <c r="B1149" s="231" t="s">
        <v>478</v>
      </c>
      <c r="C1149" s="231" t="s">
        <v>512</v>
      </c>
      <c r="D1149" s="231">
        <v>0</v>
      </c>
      <c r="E1149" s="231">
        <v>0</v>
      </c>
      <c r="F1149" s="231"/>
      <c r="G1149" s="96">
        <v>0</v>
      </c>
    </row>
    <row r="1150" spans="2:7" ht="17.45" customHeight="1" x14ac:dyDescent="0.25">
      <c r="B1150" s="231" t="s">
        <v>474</v>
      </c>
      <c r="C1150" s="231" t="s">
        <v>511</v>
      </c>
      <c r="D1150" s="231"/>
      <c r="E1150" s="231">
        <v>4.47</v>
      </c>
      <c r="F1150" s="231">
        <v>4</v>
      </c>
      <c r="G1150" s="96">
        <v>2</v>
      </c>
    </row>
    <row r="1151" spans="2:7" ht="17.45" customHeight="1" x14ac:dyDescent="0.25">
      <c r="B1151" s="231" t="s">
        <v>474</v>
      </c>
      <c r="C1151" s="231" t="s">
        <v>512</v>
      </c>
      <c r="D1151" s="231"/>
      <c r="E1151" s="231">
        <v>666.37</v>
      </c>
      <c r="F1151" s="231">
        <v>326</v>
      </c>
      <c r="G1151" s="96">
        <v>323</v>
      </c>
    </row>
    <row r="1152" spans="2:7" ht="17.45" customHeight="1" x14ac:dyDescent="0.25">
      <c r="B1152" s="231" t="s">
        <v>480</v>
      </c>
      <c r="C1152" s="231" t="s">
        <v>512</v>
      </c>
      <c r="D1152" s="231"/>
      <c r="E1152" s="231">
        <v>22.64</v>
      </c>
      <c r="F1152" s="231">
        <v>2</v>
      </c>
      <c r="G1152" s="96">
        <v>2</v>
      </c>
    </row>
    <row r="1153" spans="2:7" ht="17.45" customHeight="1" x14ac:dyDescent="0.25">
      <c r="B1153" s="231" t="s">
        <v>474</v>
      </c>
      <c r="C1153" s="231" t="s">
        <v>511</v>
      </c>
      <c r="D1153" s="231"/>
      <c r="E1153" s="231">
        <v>4.12</v>
      </c>
      <c r="F1153" s="231">
        <v>2</v>
      </c>
      <c r="G1153" s="96">
        <v>2</v>
      </c>
    </row>
    <row r="1154" spans="2:7" ht="17.45" customHeight="1" x14ac:dyDescent="0.25">
      <c r="B1154" s="231" t="s">
        <v>474</v>
      </c>
      <c r="C1154" s="231" t="s">
        <v>512</v>
      </c>
      <c r="D1154" s="231"/>
      <c r="E1154" s="231">
        <v>226.6</v>
      </c>
      <c r="F1154" s="231">
        <v>110</v>
      </c>
      <c r="G1154" s="96">
        <v>110</v>
      </c>
    </row>
    <row r="1155" spans="2:7" ht="17.45" customHeight="1" x14ac:dyDescent="0.25">
      <c r="B1155" s="231" t="s">
        <v>480</v>
      </c>
      <c r="C1155" s="231" t="s">
        <v>511</v>
      </c>
      <c r="D1155" s="231"/>
      <c r="E1155" s="231">
        <v>11.32</v>
      </c>
      <c r="F1155" s="231">
        <v>1</v>
      </c>
      <c r="G1155" s="96">
        <v>1</v>
      </c>
    </row>
    <row r="1156" spans="2:7" ht="17.45" customHeight="1" x14ac:dyDescent="0.25">
      <c r="B1156" s="231" t="s">
        <v>480</v>
      </c>
      <c r="C1156" s="231" t="s">
        <v>512</v>
      </c>
      <c r="D1156" s="231"/>
      <c r="E1156" s="231">
        <v>237.72</v>
      </c>
      <c r="F1156" s="231">
        <v>21</v>
      </c>
      <c r="G1156" s="96">
        <v>21</v>
      </c>
    </row>
    <row r="1157" spans="2:7" ht="17.45" customHeight="1" x14ac:dyDescent="0.25">
      <c r="B1157" s="231" t="s">
        <v>474</v>
      </c>
      <c r="C1157" s="231" t="s">
        <v>512</v>
      </c>
      <c r="D1157" s="231"/>
      <c r="E1157" s="231">
        <v>37.08</v>
      </c>
      <c r="F1157" s="231">
        <v>18</v>
      </c>
      <c r="G1157" s="96">
        <v>18</v>
      </c>
    </row>
    <row r="1158" spans="2:7" ht="17.45" customHeight="1" x14ac:dyDescent="0.25">
      <c r="B1158" s="231" t="s">
        <v>474</v>
      </c>
      <c r="C1158" s="231" t="s">
        <v>489</v>
      </c>
      <c r="D1158" s="231"/>
      <c r="E1158" s="231">
        <v>-0.27</v>
      </c>
      <c r="F1158" s="231">
        <v>-1</v>
      </c>
      <c r="G1158" s="96">
        <v>0</v>
      </c>
    </row>
    <row r="1159" spans="2:7" ht="17.45" customHeight="1" x14ac:dyDescent="0.25">
      <c r="B1159" s="231" t="s">
        <v>474</v>
      </c>
      <c r="C1159" s="231" t="s">
        <v>490</v>
      </c>
      <c r="D1159" s="231"/>
      <c r="E1159" s="231">
        <v>2.06</v>
      </c>
      <c r="F1159" s="231">
        <v>1</v>
      </c>
      <c r="G1159" s="96">
        <v>1</v>
      </c>
    </row>
    <row r="1160" spans="2:7" ht="17.45" customHeight="1" x14ac:dyDescent="0.25">
      <c r="B1160" s="231" t="s">
        <v>474</v>
      </c>
      <c r="C1160" s="231" t="s">
        <v>491</v>
      </c>
      <c r="D1160" s="231"/>
      <c r="E1160" s="231">
        <v>2.06</v>
      </c>
      <c r="F1160" s="231">
        <v>1</v>
      </c>
      <c r="G1160" s="96">
        <v>1</v>
      </c>
    </row>
    <row r="1161" spans="2:7" ht="17.45" customHeight="1" x14ac:dyDescent="0.25">
      <c r="B1161" s="231" t="s">
        <v>474</v>
      </c>
      <c r="C1161" s="231" t="s">
        <v>479</v>
      </c>
      <c r="D1161" s="231"/>
      <c r="E1161" s="231">
        <v>2.06</v>
      </c>
      <c r="F1161" s="231">
        <v>1</v>
      </c>
      <c r="G1161" s="96">
        <v>1</v>
      </c>
    </row>
    <row r="1162" spans="2:7" ht="17.45" customHeight="1" x14ac:dyDescent="0.25">
      <c r="B1162" s="231" t="s">
        <v>474</v>
      </c>
      <c r="C1162" s="231" t="s">
        <v>476</v>
      </c>
      <c r="D1162" s="231"/>
      <c r="E1162" s="231">
        <v>2.06</v>
      </c>
      <c r="F1162" s="231">
        <v>1</v>
      </c>
      <c r="G1162" s="96">
        <v>1</v>
      </c>
    </row>
    <row r="1163" spans="2:7" ht="17.45" customHeight="1" x14ac:dyDescent="0.25">
      <c r="B1163" s="231" t="s">
        <v>474</v>
      </c>
      <c r="C1163" s="231" t="s">
        <v>475</v>
      </c>
      <c r="D1163" s="231"/>
      <c r="E1163" s="231">
        <v>2.06</v>
      </c>
      <c r="F1163" s="231">
        <v>1</v>
      </c>
      <c r="G1163" s="96">
        <v>1</v>
      </c>
    </row>
    <row r="1164" spans="2:7" ht="17.45" customHeight="1" x14ac:dyDescent="0.25">
      <c r="B1164" s="231" t="s">
        <v>474</v>
      </c>
      <c r="C1164" s="231" t="s">
        <v>492</v>
      </c>
      <c r="D1164" s="231"/>
      <c r="E1164" s="231">
        <v>2.06</v>
      </c>
      <c r="F1164" s="231">
        <v>1</v>
      </c>
      <c r="G1164" s="96">
        <v>1</v>
      </c>
    </row>
    <row r="1165" spans="2:7" ht="17.45" customHeight="1" x14ac:dyDescent="0.25">
      <c r="B1165" s="231" t="s">
        <v>474</v>
      </c>
      <c r="C1165" s="231" t="s">
        <v>493</v>
      </c>
      <c r="D1165" s="231"/>
      <c r="E1165" s="231">
        <v>2.06</v>
      </c>
      <c r="F1165" s="231">
        <v>1</v>
      </c>
      <c r="G1165" s="96">
        <v>1</v>
      </c>
    </row>
    <row r="1166" spans="2:7" ht="17.45" customHeight="1" x14ac:dyDescent="0.25">
      <c r="B1166" s="231" t="s">
        <v>474</v>
      </c>
      <c r="C1166" s="231" t="s">
        <v>494</v>
      </c>
      <c r="D1166" s="231"/>
      <c r="E1166" s="231">
        <v>2.06</v>
      </c>
      <c r="F1166" s="231">
        <v>1</v>
      </c>
      <c r="G1166" s="96">
        <v>1</v>
      </c>
    </row>
    <row r="1167" spans="2:7" ht="17.45" customHeight="1" x14ac:dyDescent="0.25">
      <c r="B1167" s="231" t="s">
        <v>474</v>
      </c>
      <c r="C1167" s="231" t="s">
        <v>495</v>
      </c>
      <c r="D1167" s="231"/>
      <c r="E1167" s="231">
        <v>2.06</v>
      </c>
      <c r="F1167" s="231">
        <v>1</v>
      </c>
      <c r="G1167" s="96">
        <v>1</v>
      </c>
    </row>
    <row r="1168" spans="2:7" ht="17.45" customHeight="1" x14ac:dyDescent="0.25">
      <c r="B1168" s="231" t="s">
        <v>474</v>
      </c>
      <c r="C1168" s="231" t="s">
        <v>496</v>
      </c>
      <c r="D1168" s="231"/>
      <c r="E1168" s="231">
        <v>2.06</v>
      </c>
      <c r="F1168" s="231">
        <v>1</v>
      </c>
      <c r="G1168" s="96">
        <v>1</v>
      </c>
    </row>
    <row r="1169" spans="2:7" ht="17.45" customHeight="1" x14ac:dyDescent="0.25">
      <c r="B1169" s="231" t="s">
        <v>474</v>
      </c>
      <c r="C1169" s="231" t="s">
        <v>510</v>
      </c>
      <c r="D1169" s="231"/>
      <c r="E1169" s="231">
        <v>2.06</v>
      </c>
      <c r="F1169" s="231">
        <v>1</v>
      </c>
      <c r="G1169" s="96">
        <v>1</v>
      </c>
    </row>
    <row r="1170" spans="2:7" ht="17.45" customHeight="1" x14ac:dyDescent="0.25">
      <c r="B1170" s="231" t="s">
        <v>474</v>
      </c>
      <c r="C1170" s="231" t="s">
        <v>511</v>
      </c>
      <c r="D1170" s="231"/>
      <c r="E1170" s="231">
        <v>4.12</v>
      </c>
      <c r="F1170" s="231">
        <v>2</v>
      </c>
      <c r="G1170" s="96">
        <v>2</v>
      </c>
    </row>
    <row r="1171" spans="2:7" ht="17.45" customHeight="1" x14ac:dyDescent="0.25">
      <c r="B1171" s="231" t="s">
        <v>474</v>
      </c>
      <c r="C1171" s="231" t="s">
        <v>512</v>
      </c>
      <c r="D1171" s="231"/>
      <c r="E1171" s="231">
        <v>183.34</v>
      </c>
      <c r="F1171" s="231">
        <v>89</v>
      </c>
      <c r="G1171" s="96">
        <v>89</v>
      </c>
    </row>
    <row r="1172" spans="2:7" ht="17.45" customHeight="1" x14ac:dyDescent="0.25">
      <c r="B1172" s="231" t="s">
        <v>474</v>
      </c>
      <c r="C1172" s="231" t="s">
        <v>511</v>
      </c>
      <c r="D1172" s="231"/>
      <c r="E1172" s="231">
        <v>2.82</v>
      </c>
      <c r="F1172" s="231">
        <v>3</v>
      </c>
      <c r="G1172" s="96">
        <v>1</v>
      </c>
    </row>
    <row r="1173" spans="2:7" ht="17.45" customHeight="1" x14ac:dyDescent="0.25">
      <c r="B1173" s="231" t="s">
        <v>474</v>
      </c>
      <c r="C1173" s="231" t="s">
        <v>512</v>
      </c>
      <c r="D1173" s="231"/>
      <c r="E1173" s="231">
        <v>1389.26</v>
      </c>
      <c r="F1173" s="231">
        <v>679</v>
      </c>
      <c r="G1173" s="96">
        <v>674</v>
      </c>
    </row>
    <row r="1174" spans="2:7" ht="17.45" customHeight="1" x14ac:dyDescent="0.25">
      <c r="B1174" s="231" t="s">
        <v>474</v>
      </c>
      <c r="C1174" s="231" t="s">
        <v>512</v>
      </c>
      <c r="D1174" s="231"/>
      <c r="E1174" s="231">
        <v>2.06</v>
      </c>
      <c r="F1174" s="231">
        <v>1</v>
      </c>
      <c r="G1174" s="96">
        <v>1</v>
      </c>
    </row>
    <row r="1175" spans="2:7" ht="17.45" customHeight="1" x14ac:dyDescent="0.25">
      <c r="B1175" s="231" t="s">
        <v>474</v>
      </c>
      <c r="C1175" s="231" t="s">
        <v>512</v>
      </c>
      <c r="D1175" s="231"/>
      <c r="E1175" s="231">
        <v>2.06</v>
      </c>
      <c r="F1175" s="231">
        <v>1</v>
      </c>
      <c r="G1175" s="96">
        <v>1</v>
      </c>
    </row>
    <row r="1176" spans="2:7" ht="17.45" customHeight="1" x14ac:dyDescent="0.25">
      <c r="B1176" s="231" t="s">
        <v>480</v>
      </c>
      <c r="C1176" s="231" t="s">
        <v>512</v>
      </c>
      <c r="D1176" s="231"/>
      <c r="E1176" s="231">
        <v>11.32</v>
      </c>
      <c r="F1176" s="231">
        <v>1</v>
      </c>
      <c r="G1176" s="96">
        <v>1</v>
      </c>
    </row>
    <row r="1177" spans="2:7" ht="17.45" customHeight="1" x14ac:dyDescent="0.25">
      <c r="B1177" s="231" t="s">
        <v>478</v>
      </c>
      <c r="C1177" s="231" t="s">
        <v>512</v>
      </c>
      <c r="D1177" s="231">
        <v>4</v>
      </c>
      <c r="E1177" s="231">
        <v>13.88</v>
      </c>
      <c r="F1177" s="231"/>
      <c r="G1177" s="96">
        <v>4</v>
      </c>
    </row>
    <row r="1178" spans="2:7" ht="17.45" customHeight="1" x14ac:dyDescent="0.25">
      <c r="B1178" s="231" t="s">
        <v>480</v>
      </c>
      <c r="C1178" s="231" t="s">
        <v>512</v>
      </c>
      <c r="D1178" s="231"/>
      <c r="E1178" s="231">
        <v>45.28</v>
      </c>
      <c r="F1178" s="231">
        <v>4</v>
      </c>
      <c r="G1178" s="96">
        <v>4</v>
      </c>
    </row>
    <row r="1179" spans="2:7" ht="17.45" customHeight="1" x14ac:dyDescent="0.25">
      <c r="B1179" s="231" t="s">
        <v>477</v>
      </c>
      <c r="C1179" s="231" t="s">
        <v>512</v>
      </c>
      <c r="D1179" s="231"/>
      <c r="E1179" s="231">
        <v>140.66</v>
      </c>
      <c r="F1179" s="231">
        <v>13</v>
      </c>
      <c r="G1179" s="96">
        <v>13</v>
      </c>
    </row>
    <row r="1180" spans="2:7" ht="17.45" customHeight="1" x14ac:dyDescent="0.25">
      <c r="B1180" s="231" t="s">
        <v>481</v>
      </c>
      <c r="C1180" s="231" t="s">
        <v>512</v>
      </c>
      <c r="D1180" s="231"/>
      <c r="E1180" s="231">
        <v>426.03</v>
      </c>
      <c r="F1180" s="231">
        <v>33</v>
      </c>
      <c r="G1180" s="96">
        <v>33</v>
      </c>
    </row>
    <row r="1181" spans="2:7" ht="17.45" customHeight="1" x14ac:dyDescent="0.25">
      <c r="B1181" s="231" t="s">
        <v>478</v>
      </c>
      <c r="C1181" s="231" t="s">
        <v>512</v>
      </c>
      <c r="D1181" s="231">
        <v>6</v>
      </c>
      <c r="E1181" s="231">
        <v>20.82</v>
      </c>
      <c r="F1181" s="231"/>
      <c r="G1181" s="96">
        <v>6</v>
      </c>
    </row>
    <row r="1182" spans="2:7" ht="17.45" customHeight="1" x14ac:dyDescent="0.25">
      <c r="B1182" s="231" t="s">
        <v>482</v>
      </c>
      <c r="C1182" s="231" t="s">
        <v>512</v>
      </c>
      <c r="D1182" s="231">
        <v>33</v>
      </c>
      <c r="E1182" s="231">
        <v>123.09</v>
      </c>
      <c r="F1182" s="231"/>
      <c r="G1182" s="96">
        <v>33</v>
      </c>
    </row>
    <row r="1183" spans="2:7" ht="18" x14ac:dyDescent="0.25">
      <c r="B1183" s="231" t="s">
        <v>483</v>
      </c>
      <c r="C1183" s="231" t="s">
        <v>512</v>
      </c>
      <c r="D1183" s="231">
        <v>7</v>
      </c>
      <c r="E1183" s="231">
        <v>24.92</v>
      </c>
      <c r="F1183" s="231"/>
      <c r="G1183" s="96">
        <v>7</v>
      </c>
    </row>
    <row r="1184" spans="2:7" ht="17.45" customHeight="1" x14ac:dyDescent="0.25">
      <c r="B1184" s="231" t="s">
        <v>477</v>
      </c>
      <c r="C1184" s="231" t="s">
        <v>512</v>
      </c>
      <c r="D1184" s="231"/>
      <c r="E1184" s="231">
        <v>789.86</v>
      </c>
      <c r="F1184" s="231">
        <v>73</v>
      </c>
      <c r="G1184" s="96">
        <v>73</v>
      </c>
    </row>
    <row r="1185" spans="2:7" ht="17.45" customHeight="1" x14ac:dyDescent="0.25">
      <c r="B1185" s="231" t="s">
        <v>481</v>
      </c>
      <c r="C1185" s="231" t="s">
        <v>512</v>
      </c>
      <c r="D1185" s="231"/>
      <c r="E1185" s="231">
        <v>2130.15</v>
      </c>
      <c r="F1185" s="231">
        <v>165</v>
      </c>
      <c r="G1185" s="96">
        <v>165</v>
      </c>
    </row>
    <row r="1186" spans="2:7" ht="17.45" customHeight="1" x14ac:dyDescent="0.25">
      <c r="B1186" s="231" t="s">
        <v>478</v>
      </c>
      <c r="C1186" s="231" t="s">
        <v>512</v>
      </c>
      <c r="D1186" s="231">
        <v>15</v>
      </c>
      <c r="E1186" s="231">
        <v>52.05</v>
      </c>
      <c r="F1186" s="231"/>
      <c r="G1186" s="96">
        <v>15</v>
      </c>
    </row>
    <row r="1187" spans="2:7" ht="17.45" customHeight="1" x14ac:dyDescent="0.25">
      <c r="B1187" s="231" t="s">
        <v>482</v>
      </c>
      <c r="C1187" s="231" t="s">
        <v>512</v>
      </c>
      <c r="D1187" s="231">
        <v>78</v>
      </c>
      <c r="E1187" s="231">
        <v>290.94</v>
      </c>
      <c r="F1187" s="231"/>
      <c r="G1187" s="96">
        <v>78</v>
      </c>
    </row>
    <row r="1188" spans="2:7" ht="18" x14ac:dyDescent="0.25">
      <c r="B1188" s="231" t="s">
        <v>484</v>
      </c>
      <c r="C1188" s="231" t="s">
        <v>512</v>
      </c>
      <c r="D1188" s="231">
        <v>126</v>
      </c>
      <c r="E1188" s="231">
        <v>448.56</v>
      </c>
      <c r="F1188" s="231"/>
      <c r="G1188" s="96">
        <v>126</v>
      </c>
    </row>
    <row r="1189" spans="2:7" ht="18" x14ac:dyDescent="0.25">
      <c r="B1189" s="231" t="s">
        <v>483</v>
      </c>
      <c r="C1189" s="231" t="s">
        <v>512</v>
      </c>
      <c r="D1189" s="231">
        <v>19</v>
      </c>
      <c r="E1189" s="231">
        <v>67.64</v>
      </c>
      <c r="F1189" s="231"/>
      <c r="G1189" s="96">
        <v>19</v>
      </c>
    </row>
    <row r="1190" spans="2:7" ht="17.45" customHeight="1" x14ac:dyDescent="0.25">
      <c r="B1190" s="231" t="s">
        <v>477</v>
      </c>
      <c r="C1190" s="231" t="s">
        <v>512</v>
      </c>
      <c r="D1190" s="231"/>
      <c r="E1190" s="231">
        <v>432.8</v>
      </c>
      <c r="F1190" s="231">
        <v>40</v>
      </c>
      <c r="G1190" s="96">
        <v>40</v>
      </c>
    </row>
    <row r="1191" spans="2:7" ht="17.45" customHeight="1" x14ac:dyDescent="0.25">
      <c r="B1191" s="231" t="s">
        <v>481</v>
      </c>
      <c r="C1191" s="231" t="s">
        <v>512</v>
      </c>
      <c r="D1191" s="231"/>
      <c r="E1191" s="231">
        <v>335.66</v>
      </c>
      <c r="F1191" s="231">
        <v>26</v>
      </c>
      <c r="G1191" s="96">
        <v>26</v>
      </c>
    </row>
    <row r="1192" spans="2:7" ht="17.45" customHeight="1" x14ac:dyDescent="0.25">
      <c r="B1192" s="231" t="s">
        <v>478</v>
      </c>
      <c r="C1192" s="231" t="s">
        <v>512</v>
      </c>
      <c r="D1192" s="231">
        <v>5</v>
      </c>
      <c r="E1192" s="231">
        <v>17.350000000000001</v>
      </c>
      <c r="F1192" s="231"/>
      <c r="G1192" s="96">
        <v>5</v>
      </c>
    </row>
    <row r="1193" spans="2:7" ht="17.45" customHeight="1" x14ac:dyDescent="0.25">
      <c r="B1193" s="231" t="s">
        <v>482</v>
      </c>
      <c r="C1193" s="231" t="s">
        <v>512</v>
      </c>
      <c r="D1193" s="231">
        <v>30</v>
      </c>
      <c r="E1193" s="231">
        <v>111.9</v>
      </c>
      <c r="F1193" s="231"/>
      <c r="G1193" s="96">
        <v>30</v>
      </c>
    </row>
    <row r="1194" spans="2:7" ht="18" x14ac:dyDescent="0.25">
      <c r="B1194" s="231" t="s">
        <v>484</v>
      </c>
      <c r="C1194" s="231" t="s">
        <v>512</v>
      </c>
      <c r="D1194" s="231">
        <v>26</v>
      </c>
      <c r="E1194" s="231">
        <v>92.56</v>
      </c>
      <c r="F1194" s="231"/>
      <c r="G1194" s="96">
        <v>26</v>
      </c>
    </row>
    <row r="1195" spans="2:7" ht="17.45" customHeight="1" x14ac:dyDescent="0.25">
      <c r="B1195" s="231" t="s">
        <v>477</v>
      </c>
      <c r="C1195" s="231" t="s">
        <v>511</v>
      </c>
      <c r="D1195" s="231"/>
      <c r="E1195" s="231">
        <v>0</v>
      </c>
      <c r="F1195" s="231">
        <v>0</v>
      </c>
      <c r="G1195" s="96">
        <v>0</v>
      </c>
    </row>
    <row r="1196" spans="2:7" ht="17.45" customHeight="1" x14ac:dyDescent="0.25">
      <c r="B1196" s="231" t="s">
        <v>477</v>
      </c>
      <c r="C1196" s="231" t="s">
        <v>512</v>
      </c>
      <c r="D1196" s="231"/>
      <c r="E1196" s="231">
        <v>313.77999999999997</v>
      </c>
      <c r="F1196" s="231">
        <v>29</v>
      </c>
      <c r="G1196" s="96">
        <v>29</v>
      </c>
    </row>
    <row r="1197" spans="2:7" ht="17.45" customHeight="1" x14ac:dyDescent="0.25">
      <c r="B1197" s="231" t="s">
        <v>481</v>
      </c>
      <c r="C1197" s="231" t="s">
        <v>511</v>
      </c>
      <c r="D1197" s="231"/>
      <c r="E1197" s="231">
        <v>0</v>
      </c>
      <c r="F1197" s="231">
        <v>0</v>
      </c>
      <c r="G1197" s="96">
        <v>0</v>
      </c>
    </row>
    <row r="1198" spans="2:7" ht="17.45" customHeight="1" x14ac:dyDescent="0.25">
      <c r="B1198" s="231" t="s">
        <v>481</v>
      </c>
      <c r="C1198" s="231" t="s">
        <v>512</v>
      </c>
      <c r="D1198" s="231"/>
      <c r="E1198" s="231">
        <v>697.14</v>
      </c>
      <c r="F1198" s="231">
        <v>54</v>
      </c>
      <c r="G1198" s="96">
        <v>54</v>
      </c>
    </row>
    <row r="1199" spans="2:7" ht="17.45" customHeight="1" x14ac:dyDescent="0.25">
      <c r="B1199" s="231" t="s">
        <v>482</v>
      </c>
      <c r="C1199" s="231" t="s">
        <v>511</v>
      </c>
      <c r="D1199" s="231">
        <v>0</v>
      </c>
      <c r="E1199" s="231">
        <v>0</v>
      </c>
      <c r="F1199" s="231"/>
      <c r="G1199" s="96">
        <v>0</v>
      </c>
    </row>
    <row r="1200" spans="2:7" ht="17.45" customHeight="1" x14ac:dyDescent="0.25">
      <c r="B1200" s="231" t="s">
        <v>482</v>
      </c>
      <c r="C1200" s="231" t="s">
        <v>512</v>
      </c>
      <c r="D1200" s="231">
        <v>35</v>
      </c>
      <c r="E1200" s="231">
        <v>130.55000000000001</v>
      </c>
      <c r="F1200" s="231"/>
      <c r="G1200" s="96">
        <v>35</v>
      </c>
    </row>
    <row r="1201" spans="2:7" ht="18" x14ac:dyDescent="0.25">
      <c r="B1201" s="231" t="s">
        <v>484</v>
      </c>
      <c r="C1201" s="231" t="s">
        <v>511</v>
      </c>
      <c r="D1201" s="231">
        <v>0</v>
      </c>
      <c r="E1201" s="231">
        <v>0</v>
      </c>
      <c r="F1201" s="231"/>
      <c r="G1201" s="96">
        <v>0</v>
      </c>
    </row>
    <row r="1202" spans="2:7" ht="18" x14ac:dyDescent="0.25">
      <c r="B1202" s="231" t="s">
        <v>484</v>
      </c>
      <c r="C1202" s="231" t="s">
        <v>512</v>
      </c>
      <c r="D1202" s="231">
        <v>27</v>
      </c>
      <c r="E1202" s="231">
        <v>96.12</v>
      </c>
      <c r="F1202" s="231"/>
      <c r="G1202" s="96">
        <v>27</v>
      </c>
    </row>
    <row r="1203" spans="2:7" ht="18" x14ac:dyDescent="0.25">
      <c r="B1203" s="231" t="s">
        <v>483</v>
      </c>
      <c r="C1203" s="231" t="s">
        <v>512</v>
      </c>
      <c r="D1203" s="231">
        <v>19</v>
      </c>
      <c r="E1203" s="231">
        <v>67.64</v>
      </c>
      <c r="F1203" s="231"/>
      <c r="G1203" s="96">
        <v>19</v>
      </c>
    </row>
    <row r="1204" spans="2:7" ht="18" x14ac:dyDescent="0.25">
      <c r="B1204" s="231" t="s">
        <v>485</v>
      </c>
      <c r="C1204" s="231" t="s">
        <v>512</v>
      </c>
      <c r="D1204" s="231">
        <v>22</v>
      </c>
      <c r="E1204" s="231">
        <v>87.22</v>
      </c>
      <c r="F1204" s="231"/>
      <c r="G1204" s="96">
        <v>25</v>
      </c>
    </row>
    <row r="1205" spans="2:7" ht="18" x14ac:dyDescent="0.25">
      <c r="B1205" s="231" t="s">
        <v>485</v>
      </c>
      <c r="C1205" s="231" t="s">
        <v>512</v>
      </c>
      <c r="D1205" s="231">
        <v>8</v>
      </c>
      <c r="E1205" s="231">
        <v>37.380000000000003</v>
      </c>
      <c r="F1205" s="231"/>
      <c r="G1205" s="96">
        <v>11</v>
      </c>
    </row>
    <row r="1206" spans="2:7" ht="18" x14ac:dyDescent="0.25">
      <c r="B1206" s="231" t="s">
        <v>484</v>
      </c>
      <c r="C1206" s="231" t="s">
        <v>512</v>
      </c>
      <c r="D1206" s="231">
        <v>0</v>
      </c>
      <c r="E1206" s="231">
        <v>0</v>
      </c>
      <c r="F1206" s="231"/>
      <c r="G1206" s="96">
        <v>0</v>
      </c>
    </row>
    <row r="1207" spans="2:7" ht="17.45" customHeight="1" x14ac:dyDescent="0.25">
      <c r="B1207" s="231" t="s">
        <v>480</v>
      </c>
      <c r="C1207" s="231" t="s">
        <v>512</v>
      </c>
      <c r="D1207" s="231"/>
      <c r="E1207" s="231">
        <v>11.32</v>
      </c>
      <c r="F1207" s="231">
        <v>1</v>
      </c>
      <c r="G1207" s="96">
        <v>1</v>
      </c>
    </row>
    <row r="1208" spans="2:7" ht="17.45" customHeight="1" x14ac:dyDescent="0.25">
      <c r="B1208" s="231" t="s">
        <v>474</v>
      </c>
      <c r="C1208" s="231" t="s">
        <v>512</v>
      </c>
      <c r="D1208" s="231"/>
      <c r="E1208" s="231">
        <v>8.24</v>
      </c>
      <c r="F1208" s="231">
        <v>4</v>
      </c>
      <c r="G1208" s="96">
        <v>4</v>
      </c>
    </row>
    <row r="1209" spans="2:7" ht="17.45" customHeight="1" x14ac:dyDescent="0.25">
      <c r="B1209" s="231" t="s">
        <v>480</v>
      </c>
      <c r="C1209" s="231" t="s">
        <v>512</v>
      </c>
      <c r="D1209" s="231"/>
      <c r="E1209" s="231">
        <v>11.32</v>
      </c>
      <c r="F1209" s="231">
        <v>1</v>
      </c>
      <c r="G1209" s="96">
        <v>1</v>
      </c>
    </row>
    <row r="1210" spans="2:7" ht="17.45" customHeight="1" x14ac:dyDescent="0.25">
      <c r="B1210" s="231" t="s">
        <v>486</v>
      </c>
      <c r="C1210" s="231" t="s">
        <v>512</v>
      </c>
      <c r="D1210" s="231">
        <v>6</v>
      </c>
      <c r="E1210" s="231">
        <v>22.38</v>
      </c>
      <c r="F1210" s="231"/>
      <c r="G1210" s="96">
        <v>6</v>
      </c>
    </row>
    <row r="1211" spans="2:7" ht="18" x14ac:dyDescent="0.25">
      <c r="B1211" s="231" t="s">
        <v>485</v>
      </c>
      <c r="C1211" s="231" t="s">
        <v>512</v>
      </c>
      <c r="D1211" s="231">
        <v>5</v>
      </c>
      <c r="E1211" s="231">
        <v>17.8</v>
      </c>
      <c r="F1211" s="231"/>
      <c r="G1211" s="96">
        <v>5</v>
      </c>
    </row>
    <row r="1212" spans="2:7" ht="18" x14ac:dyDescent="0.25">
      <c r="B1212" s="231" t="s">
        <v>487</v>
      </c>
      <c r="C1212" s="231" t="s">
        <v>512</v>
      </c>
      <c r="D1212" s="231">
        <v>4</v>
      </c>
      <c r="E1212" s="231">
        <v>14.24</v>
      </c>
      <c r="F1212" s="231"/>
      <c r="G1212" s="96">
        <v>4</v>
      </c>
    </row>
    <row r="1213" spans="2:7" ht="18" x14ac:dyDescent="0.25">
      <c r="B1213" s="231" t="s">
        <v>483</v>
      </c>
      <c r="C1213" s="231" t="s">
        <v>512</v>
      </c>
      <c r="D1213" s="231">
        <v>11</v>
      </c>
      <c r="E1213" s="231">
        <v>39.159999999999997</v>
      </c>
      <c r="F1213" s="231"/>
      <c r="G1213" s="96">
        <v>11</v>
      </c>
    </row>
    <row r="1214" spans="2:7" ht="17.45" customHeight="1" x14ac:dyDescent="0.25">
      <c r="B1214" s="231" t="s">
        <v>488</v>
      </c>
      <c r="C1214" s="231" t="s">
        <v>512</v>
      </c>
      <c r="D1214" s="231"/>
      <c r="E1214" s="231">
        <v>152.68</v>
      </c>
      <c r="F1214" s="231"/>
      <c r="G1214" s="96">
        <v>44</v>
      </c>
    </row>
    <row r="1215" spans="2:7" ht="17.45" customHeight="1" x14ac:dyDescent="0.25">
      <c r="B1215" s="231" t="s">
        <v>486</v>
      </c>
      <c r="C1215" s="231" t="s">
        <v>512</v>
      </c>
      <c r="D1215" s="231">
        <v>19</v>
      </c>
      <c r="E1215" s="231">
        <v>70.87</v>
      </c>
      <c r="F1215" s="231"/>
      <c r="G1215" s="96">
        <v>19</v>
      </c>
    </row>
    <row r="1216" spans="2:7" ht="18" x14ac:dyDescent="0.25">
      <c r="B1216" s="231" t="s">
        <v>485</v>
      </c>
      <c r="C1216" s="231" t="s">
        <v>512</v>
      </c>
      <c r="D1216" s="231">
        <v>1</v>
      </c>
      <c r="E1216" s="231">
        <v>3.56</v>
      </c>
      <c r="F1216" s="231"/>
      <c r="G1216" s="96">
        <v>1</v>
      </c>
    </row>
    <row r="1217" spans="2:7" ht="18" x14ac:dyDescent="0.25">
      <c r="B1217" s="231" t="s">
        <v>487</v>
      </c>
      <c r="C1217" s="231" t="s">
        <v>512</v>
      </c>
      <c r="D1217" s="231">
        <v>6</v>
      </c>
      <c r="E1217" s="231">
        <v>21.36</v>
      </c>
      <c r="F1217" s="231"/>
      <c r="G1217" s="96">
        <v>6</v>
      </c>
    </row>
    <row r="1218" spans="2:7" ht="17.45" customHeight="1" x14ac:dyDescent="0.25">
      <c r="B1218" s="231" t="s">
        <v>478</v>
      </c>
      <c r="C1218" s="231" t="s">
        <v>512</v>
      </c>
      <c r="D1218" s="231">
        <v>22</v>
      </c>
      <c r="E1218" s="231">
        <v>76.34</v>
      </c>
      <c r="F1218" s="231"/>
      <c r="G1218" s="96">
        <v>22</v>
      </c>
    </row>
    <row r="1219" spans="2:7" ht="17.45" customHeight="1" x14ac:dyDescent="0.25">
      <c r="B1219" s="231" t="s">
        <v>482</v>
      </c>
      <c r="C1219" s="231" t="s">
        <v>511</v>
      </c>
      <c r="D1219" s="231">
        <v>0</v>
      </c>
      <c r="E1219" s="231">
        <v>0</v>
      </c>
      <c r="F1219" s="231"/>
      <c r="G1219" s="96">
        <v>0</v>
      </c>
    </row>
    <row r="1220" spans="2:7" ht="17.45" customHeight="1" x14ac:dyDescent="0.25">
      <c r="B1220" s="231" t="s">
        <v>482</v>
      </c>
      <c r="C1220" s="231" t="s">
        <v>512</v>
      </c>
      <c r="D1220" s="231">
        <v>4</v>
      </c>
      <c r="E1220" s="231">
        <v>14.92</v>
      </c>
      <c r="F1220" s="231"/>
      <c r="G1220" s="96">
        <v>4</v>
      </c>
    </row>
    <row r="1221" spans="2:7" ht="18" x14ac:dyDescent="0.25">
      <c r="B1221" s="231" t="s">
        <v>484</v>
      </c>
      <c r="C1221" s="231" t="s">
        <v>512</v>
      </c>
      <c r="D1221" s="231">
        <v>55</v>
      </c>
      <c r="E1221" s="231">
        <v>195.8</v>
      </c>
      <c r="F1221" s="231"/>
      <c r="G1221" s="96">
        <v>55</v>
      </c>
    </row>
    <row r="1222" spans="2:7" ht="18" x14ac:dyDescent="0.25">
      <c r="B1222" s="231" t="s">
        <v>483</v>
      </c>
      <c r="C1222" s="231" t="s">
        <v>511</v>
      </c>
      <c r="D1222" s="231">
        <v>39</v>
      </c>
      <c r="E1222" s="231">
        <v>138.84</v>
      </c>
      <c r="F1222" s="231"/>
      <c r="G1222" s="96">
        <v>39</v>
      </c>
    </row>
    <row r="1223" spans="2:7" ht="18" x14ac:dyDescent="0.25">
      <c r="B1223" s="231" t="s">
        <v>483</v>
      </c>
      <c r="C1223" s="231" t="s">
        <v>512</v>
      </c>
      <c r="D1223" s="231">
        <v>12</v>
      </c>
      <c r="E1223" s="231">
        <v>42.72</v>
      </c>
      <c r="F1223" s="231"/>
      <c r="G1223" s="96">
        <v>12</v>
      </c>
    </row>
    <row r="1224" spans="2:7" ht="17.45" customHeight="1" x14ac:dyDescent="0.25">
      <c r="B1224" s="231" t="s">
        <v>488</v>
      </c>
      <c r="C1224" s="231" t="s">
        <v>512</v>
      </c>
      <c r="D1224" s="231"/>
      <c r="E1224" s="231">
        <v>20.82</v>
      </c>
      <c r="F1224" s="231"/>
      <c r="G1224" s="96">
        <v>6</v>
      </c>
    </row>
    <row r="1225" spans="2:7" ht="17.45" customHeight="1" x14ac:dyDescent="0.25">
      <c r="B1225" s="231" t="s">
        <v>486</v>
      </c>
      <c r="C1225" s="231" t="s">
        <v>512</v>
      </c>
      <c r="D1225" s="231">
        <v>17</v>
      </c>
      <c r="E1225" s="231">
        <v>63.41</v>
      </c>
      <c r="F1225" s="231"/>
      <c r="G1225" s="96">
        <v>17</v>
      </c>
    </row>
    <row r="1226" spans="2:7" ht="18" x14ac:dyDescent="0.25">
      <c r="B1226" s="231" t="s">
        <v>485</v>
      </c>
      <c r="C1226" s="231" t="s">
        <v>512</v>
      </c>
      <c r="D1226" s="231">
        <v>50</v>
      </c>
      <c r="E1226" s="231">
        <v>169.65</v>
      </c>
      <c r="F1226" s="231"/>
      <c r="G1226" s="96">
        <v>48</v>
      </c>
    </row>
    <row r="1227" spans="2:7" ht="18" x14ac:dyDescent="0.25">
      <c r="B1227" s="231" t="s">
        <v>487</v>
      </c>
      <c r="C1227" s="231" t="s">
        <v>512</v>
      </c>
      <c r="D1227" s="231">
        <v>11</v>
      </c>
      <c r="E1227" s="231">
        <v>39.159999999999997</v>
      </c>
      <c r="F1227" s="231"/>
      <c r="G1227" s="96">
        <v>11</v>
      </c>
    </row>
    <row r="1228" spans="2:7" ht="17.45" customHeight="1" x14ac:dyDescent="0.25">
      <c r="B1228" s="231" t="s">
        <v>482</v>
      </c>
      <c r="C1228" s="231" t="s">
        <v>512</v>
      </c>
      <c r="D1228" s="231">
        <v>6</v>
      </c>
      <c r="E1228" s="231">
        <v>22.38</v>
      </c>
      <c r="F1228" s="231"/>
      <c r="G1228" s="96">
        <v>6</v>
      </c>
    </row>
    <row r="1229" spans="2:7" ht="17.45" customHeight="1" x14ac:dyDescent="0.25">
      <c r="B1229" s="231" t="s">
        <v>486</v>
      </c>
      <c r="C1229" s="231" t="s">
        <v>512</v>
      </c>
      <c r="D1229" s="231">
        <v>34</v>
      </c>
      <c r="E1229" s="231">
        <v>126.82</v>
      </c>
      <c r="F1229" s="231"/>
      <c r="G1229" s="96">
        <v>34</v>
      </c>
    </row>
    <row r="1230" spans="2:7" ht="18" x14ac:dyDescent="0.25">
      <c r="B1230" s="231" t="s">
        <v>485</v>
      </c>
      <c r="C1230" s="231" t="s">
        <v>512</v>
      </c>
      <c r="D1230" s="231">
        <v>2</v>
      </c>
      <c r="E1230" s="231">
        <v>7.12</v>
      </c>
      <c r="F1230" s="231"/>
      <c r="G1230" s="96">
        <v>2</v>
      </c>
    </row>
    <row r="1231" spans="2:7" ht="18" x14ac:dyDescent="0.25">
      <c r="B1231" s="231" t="s">
        <v>487</v>
      </c>
      <c r="C1231" s="231" t="s">
        <v>512</v>
      </c>
      <c r="D1231" s="231">
        <v>9</v>
      </c>
      <c r="E1231" s="231">
        <v>32.04</v>
      </c>
      <c r="F1231" s="231"/>
      <c r="G1231" s="96">
        <v>9</v>
      </c>
    </row>
    <row r="1232" spans="2:7" ht="17.45" customHeight="1" x14ac:dyDescent="0.25">
      <c r="B1232" s="231" t="s">
        <v>488</v>
      </c>
      <c r="C1232" s="231" t="s">
        <v>512</v>
      </c>
      <c r="D1232" s="231"/>
      <c r="E1232" s="231">
        <v>3.47</v>
      </c>
      <c r="F1232" s="231"/>
      <c r="G1232" s="96">
        <v>1</v>
      </c>
    </row>
    <row r="1233" spans="2:7" ht="17.45" customHeight="1" x14ac:dyDescent="0.25">
      <c r="B1233" s="231" t="s">
        <v>474</v>
      </c>
      <c r="C1233" s="231" t="s">
        <v>511</v>
      </c>
      <c r="D1233" s="231"/>
      <c r="E1233" s="231">
        <v>0</v>
      </c>
      <c r="F1233" s="231">
        <v>0</v>
      </c>
      <c r="G1233" s="96">
        <v>0</v>
      </c>
    </row>
    <row r="1234" spans="2:7" ht="17.45" customHeight="1" x14ac:dyDescent="0.25">
      <c r="B1234" s="231" t="s">
        <v>474</v>
      </c>
      <c r="C1234" s="231" t="s">
        <v>512</v>
      </c>
      <c r="D1234" s="231"/>
      <c r="E1234" s="231">
        <v>2.06</v>
      </c>
      <c r="F1234" s="231">
        <v>1</v>
      </c>
      <c r="G1234" s="96">
        <v>1</v>
      </c>
    </row>
    <row r="1235" spans="2:7" ht="17.45" customHeight="1" x14ac:dyDescent="0.25">
      <c r="B1235" s="231" t="s">
        <v>481</v>
      </c>
      <c r="C1235" s="231" t="s">
        <v>512</v>
      </c>
      <c r="D1235" s="231"/>
      <c r="E1235" s="231">
        <v>38.729999999999997</v>
      </c>
      <c r="F1235" s="231">
        <v>3</v>
      </c>
      <c r="G1235" s="96">
        <v>3</v>
      </c>
    </row>
    <row r="1236" spans="2:7" ht="17.45" customHeight="1" x14ac:dyDescent="0.25">
      <c r="B1236" s="231" t="s">
        <v>482</v>
      </c>
      <c r="C1236" s="231" t="s">
        <v>512</v>
      </c>
      <c r="D1236" s="231">
        <v>2</v>
      </c>
      <c r="E1236" s="231">
        <v>7.46</v>
      </c>
      <c r="F1236" s="231"/>
      <c r="G1236" s="96">
        <v>2</v>
      </c>
    </row>
    <row r="1237" spans="2:7" ht="18" x14ac:dyDescent="0.25">
      <c r="B1237" s="231" t="s">
        <v>484</v>
      </c>
      <c r="C1237" s="231" t="s">
        <v>512</v>
      </c>
      <c r="D1237" s="231">
        <v>1</v>
      </c>
      <c r="E1237" s="231">
        <v>3.56</v>
      </c>
      <c r="F1237" s="231"/>
      <c r="G1237" s="96">
        <v>1</v>
      </c>
    </row>
    <row r="1238" spans="2:7" ht="18" x14ac:dyDescent="0.25">
      <c r="B1238" s="231" t="s">
        <v>483</v>
      </c>
      <c r="C1238" s="231" t="s">
        <v>511</v>
      </c>
      <c r="D1238" s="231">
        <v>0</v>
      </c>
      <c r="E1238" s="231">
        <v>0</v>
      </c>
      <c r="F1238" s="231"/>
      <c r="G1238" s="96">
        <v>0</v>
      </c>
    </row>
    <row r="1239" spans="2:7" ht="18" x14ac:dyDescent="0.25">
      <c r="B1239" s="231" t="s">
        <v>483</v>
      </c>
      <c r="C1239" s="231" t="s">
        <v>512</v>
      </c>
      <c r="D1239" s="231">
        <v>78</v>
      </c>
      <c r="E1239" s="231">
        <v>277.68</v>
      </c>
      <c r="F1239" s="231"/>
      <c r="G1239" s="96">
        <v>78</v>
      </c>
    </row>
    <row r="1240" spans="2:7" ht="17.45" customHeight="1" x14ac:dyDescent="0.25">
      <c r="B1240" s="231" t="s">
        <v>486</v>
      </c>
      <c r="C1240" s="231" t="s">
        <v>511</v>
      </c>
      <c r="D1240" s="231">
        <v>4</v>
      </c>
      <c r="E1240" s="231">
        <v>14.92</v>
      </c>
      <c r="F1240" s="231"/>
      <c r="G1240" s="96">
        <v>4</v>
      </c>
    </row>
    <row r="1241" spans="2:7" ht="17.45" customHeight="1" x14ac:dyDescent="0.25">
      <c r="B1241" s="231" t="s">
        <v>486</v>
      </c>
      <c r="C1241" s="231" t="s">
        <v>512</v>
      </c>
      <c r="D1241" s="231">
        <v>5</v>
      </c>
      <c r="E1241" s="231">
        <v>18.649999999999999</v>
      </c>
      <c r="F1241" s="231"/>
      <c r="G1241" s="96">
        <v>5</v>
      </c>
    </row>
    <row r="1242" spans="2:7" ht="18" x14ac:dyDescent="0.25">
      <c r="B1242" s="231" t="s">
        <v>485</v>
      </c>
      <c r="C1242" s="231" t="s">
        <v>512</v>
      </c>
      <c r="D1242" s="231">
        <v>28</v>
      </c>
      <c r="E1242" s="231">
        <v>99.68</v>
      </c>
      <c r="F1242" s="231"/>
      <c r="G1242" s="96">
        <v>28</v>
      </c>
    </row>
    <row r="1243" spans="2:7" ht="18" x14ac:dyDescent="0.25">
      <c r="B1243" s="231" t="s">
        <v>487</v>
      </c>
      <c r="C1243" s="231" t="s">
        <v>511</v>
      </c>
      <c r="D1243" s="231">
        <v>0</v>
      </c>
      <c r="E1243" s="231">
        <v>0</v>
      </c>
      <c r="F1243" s="231"/>
      <c r="G1243" s="96">
        <v>0</v>
      </c>
    </row>
    <row r="1244" spans="2:7" ht="18" x14ac:dyDescent="0.25">
      <c r="B1244" s="231" t="s">
        <v>487</v>
      </c>
      <c r="C1244" s="231" t="s">
        <v>512</v>
      </c>
      <c r="D1244" s="231">
        <v>36</v>
      </c>
      <c r="E1244" s="231">
        <v>128.16</v>
      </c>
      <c r="F1244" s="231"/>
      <c r="G1244" s="96">
        <v>36</v>
      </c>
    </row>
    <row r="1245" spans="2:7" ht="17.45" customHeight="1" x14ac:dyDescent="0.25">
      <c r="B1245" s="231" t="s">
        <v>480</v>
      </c>
      <c r="C1245" s="231" t="s">
        <v>511</v>
      </c>
      <c r="D1245" s="231"/>
      <c r="E1245" s="231">
        <v>0</v>
      </c>
      <c r="F1245" s="231">
        <v>0</v>
      </c>
      <c r="G1245" s="96">
        <v>0</v>
      </c>
    </row>
    <row r="1246" spans="2:7" ht="17.45" customHeight="1" x14ac:dyDescent="0.25">
      <c r="B1246" s="231" t="s">
        <v>480</v>
      </c>
      <c r="C1246" s="231" t="s">
        <v>512</v>
      </c>
      <c r="D1246" s="231"/>
      <c r="E1246" s="231">
        <v>384.88</v>
      </c>
      <c r="F1246" s="231">
        <v>34</v>
      </c>
      <c r="G1246" s="96">
        <v>34</v>
      </c>
    </row>
    <row r="1247" spans="2:7" ht="17.45" customHeight="1" x14ac:dyDescent="0.25">
      <c r="B1247" s="231" t="s">
        <v>474</v>
      </c>
      <c r="C1247" s="231" t="s">
        <v>511</v>
      </c>
      <c r="D1247" s="231"/>
      <c r="E1247" s="231">
        <v>2.54</v>
      </c>
      <c r="F1247" s="231">
        <v>2</v>
      </c>
      <c r="G1247" s="96">
        <v>1</v>
      </c>
    </row>
    <row r="1248" spans="2:7" ht="17.45" customHeight="1" x14ac:dyDescent="0.25">
      <c r="B1248" s="231" t="s">
        <v>474</v>
      </c>
      <c r="C1248" s="231" t="s">
        <v>512</v>
      </c>
      <c r="D1248" s="231"/>
      <c r="E1248" s="231">
        <v>898.79</v>
      </c>
      <c r="F1248" s="231">
        <v>440</v>
      </c>
      <c r="G1248" s="96">
        <v>436</v>
      </c>
    </row>
    <row r="1249" spans="2:7" ht="17.45" customHeight="1" x14ac:dyDescent="0.25">
      <c r="B1249" s="231" t="s">
        <v>480</v>
      </c>
      <c r="C1249" s="231" t="s">
        <v>511</v>
      </c>
      <c r="D1249" s="231"/>
      <c r="E1249" s="231">
        <v>0</v>
      </c>
      <c r="F1249" s="231">
        <v>0</v>
      </c>
      <c r="G1249" s="96">
        <v>0</v>
      </c>
    </row>
    <row r="1250" spans="2:7" ht="17.45" customHeight="1" x14ac:dyDescent="0.25">
      <c r="B1250" s="231" t="s">
        <v>480</v>
      </c>
      <c r="C1250" s="231" t="s">
        <v>512</v>
      </c>
      <c r="D1250" s="231"/>
      <c r="E1250" s="231">
        <v>203.76</v>
      </c>
      <c r="F1250" s="231">
        <v>18</v>
      </c>
      <c r="G1250" s="96">
        <v>18</v>
      </c>
    </row>
    <row r="1251" spans="2:7" ht="17.45" customHeight="1" x14ac:dyDescent="0.25">
      <c r="B1251" s="231" t="s">
        <v>474</v>
      </c>
      <c r="C1251" s="231" t="s">
        <v>511</v>
      </c>
      <c r="D1251" s="231"/>
      <c r="E1251" s="231">
        <v>6.18</v>
      </c>
      <c r="F1251" s="231">
        <v>3</v>
      </c>
      <c r="G1251" s="96">
        <v>3</v>
      </c>
    </row>
    <row r="1252" spans="2:7" ht="17.45" customHeight="1" x14ac:dyDescent="0.25">
      <c r="B1252" s="231" t="s">
        <v>474</v>
      </c>
      <c r="C1252" s="231" t="s">
        <v>512</v>
      </c>
      <c r="D1252" s="231"/>
      <c r="E1252" s="231">
        <v>823.81</v>
      </c>
      <c r="F1252" s="231">
        <v>403</v>
      </c>
      <c r="G1252" s="96">
        <v>400</v>
      </c>
    </row>
    <row r="1253" spans="2:7" ht="17.45" customHeight="1" x14ac:dyDescent="0.25">
      <c r="B1253" s="231" t="s">
        <v>480</v>
      </c>
      <c r="C1253" s="231" t="s">
        <v>512</v>
      </c>
      <c r="D1253" s="231"/>
      <c r="E1253" s="231">
        <v>316.95999999999998</v>
      </c>
      <c r="F1253" s="231">
        <v>28</v>
      </c>
      <c r="G1253" s="96">
        <v>28</v>
      </c>
    </row>
    <row r="1254" spans="2:7" ht="17.45" customHeight="1" x14ac:dyDescent="0.25">
      <c r="B1254" s="231" t="s">
        <v>474</v>
      </c>
      <c r="C1254" s="231" t="s">
        <v>511</v>
      </c>
      <c r="D1254" s="231"/>
      <c r="E1254" s="231">
        <v>20.6</v>
      </c>
      <c r="F1254" s="231">
        <v>10</v>
      </c>
      <c r="G1254" s="96">
        <v>10</v>
      </c>
    </row>
    <row r="1255" spans="2:7" ht="17.45" customHeight="1" x14ac:dyDescent="0.25">
      <c r="B1255" s="231" t="s">
        <v>474</v>
      </c>
      <c r="C1255" s="231" t="s">
        <v>512</v>
      </c>
      <c r="D1255" s="231"/>
      <c r="E1255" s="231">
        <v>1954.35</v>
      </c>
      <c r="F1255" s="231">
        <v>954</v>
      </c>
      <c r="G1255" s="96">
        <v>949</v>
      </c>
    </row>
    <row r="1256" spans="2:7" ht="17.45" customHeight="1" x14ac:dyDescent="0.25">
      <c r="B1256" s="231" t="s">
        <v>480</v>
      </c>
      <c r="C1256" s="231" t="s">
        <v>512</v>
      </c>
      <c r="D1256" s="231"/>
      <c r="E1256" s="231">
        <v>871.64</v>
      </c>
      <c r="F1256" s="231">
        <v>77</v>
      </c>
      <c r="G1256" s="96">
        <v>77</v>
      </c>
    </row>
    <row r="1257" spans="2:7" ht="17.45" customHeight="1" x14ac:dyDescent="0.25">
      <c r="B1257" s="231" t="s">
        <v>474</v>
      </c>
      <c r="C1257" s="231" t="s">
        <v>511</v>
      </c>
      <c r="D1257" s="231"/>
      <c r="E1257" s="231">
        <v>4.12</v>
      </c>
      <c r="F1257" s="231">
        <v>2</v>
      </c>
      <c r="G1257" s="96">
        <v>2</v>
      </c>
    </row>
    <row r="1258" spans="2:7" ht="17.45" customHeight="1" x14ac:dyDescent="0.25">
      <c r="B1258" s="231" t="s">
        <v>474</v>
      </c>
      <c r="C1258" s="231" t="s">
        <v>512</v>
      </c>
      <c r="D1258" s="231"/>
      <c r="E1258" s="231">
        <v>117.42</v>
      </c>
      <c r="F1258" s="231">
        <v>57</v>
      </c>
      <c r="G1258" s="96">
        <v>57</v>
      </c>
    </row>
    <row r="1259" spans="2:7" ht="17.45" customHeight="1" x14ac:dyDescent="0.25">
      <c r="B1259" s="231" t="s">
        <v>480</v>
      </c>
      <c r="C1259" s="231" t="s">
        <v>512</v>
      </c>
      <c r="D1259" s="231"/>
      <c r="E1259" s="231">
        <v>90.56</v>
      </c>
      <c r="F1259" s="231">
        <v>8</v>
      </c>
      <c r="G1259" s="96">
        <v>8</v>
      </c>
    </row>
    <row r="1260" spans="2:7" ht="17.45" customHeight="1" x14ac:dyDescent="0.25">
      <c r="B1260" s="231" t="s">
        <v>474</v>
      </c>
      <c r="C1260" s="231" t="s">
        <v>492</v>
      </c>
      <c r="D1260" s="231"/>
      <c r="E1260" s="231">
        <v>0</v>
      </c>
      <c r="F1260" s="231">
        <v>0</v>
      </c>
      <c r="G1260" s="96">
        <v>0</v>
      </c>
    </row>
    <row r="1261" spans="2:7" ht="17.45" customHeight="1" x14ac:dyDescent="0.25">
      <c r="B1261" s="231" t="s">
        <v>474</v>
      </c>
      <c r="C1261" s="231" t="s">
        <v>493</v>
      </c>
      <c r="D1261" s="231"/>
      <c r="E1261" s="231">
        <v>0</v>
      </c>
      <c r="F1261" s="231">
        <v>0</v>
      </c>
      <c r="G1261" s="96">
        <v>0</v>
      </c>
    </row>
    <row r="1262" spans="2:7" ht="17.45" customHeight="1" x14ac:dyDescent="0.25">
      <c r="B1262" s="231" t="s">
        <v>474</v>
      </c>
      <c r="C1262" s="231" t="s">
        <v>494</v>
      </c>
      <c r="D1262" s="231"/>
      <c r="E1262" s="231">
        <v>0</v>
      </c>
      <c r="F1262" s="231">
        <v>0</v>
      </c>
      <c r="G1262" s="96">
        <v>0</v>
      </c>
    </row>
    <row r="1263" spans="2:7" ht="17.45" customHeight="1" x14ac:dyDescent="0.25">
      <c r="B1263" s="231" t="s">
        <v>474</v>
      </c>
      <c r="C1263" s="231" t="s">
        <v>511</v>
      </c>
      <c r="D1263" s="231"/>
      <c r="E1263" s="231">
        <v>62.14</v>
      </c>
      <c r="F1263" s="231">
        <v>31</v>
      </c>
      <c r="G1263" s="96">
        <v>30</v>
      </c>
    </row>
    <row r="1264" spans="2:7" ht="17.45" customHeight="1" x14ac:dyDescent="0.25">
      <c r="B1264" s="231" t="s">
        <v>474</v>
      </c>
      <c r="C1264" s="231" t="s">
        <v>512</v>
      </c>
      <c r="D1264" s="231"/>
      <c r="E1264" s="231">
        <v>5401.22</v>
      </c>
      <c r="F1264" s="231">
        <v>2639</v>
      </c>
      <c r="G1264" s="96">
        <v>2623</v>
      </c>
    </row>
    <row r="1265" spans="2:7" ht="17.45" customHeight="1" x14ac:dyDescent="0.25">
      <c r="B1265" s="231" t="s">
        <v>480</v>
      </c>
      <c r="C1265" s="231" t="s">
        <v>511</v>
      </c>
      <c r="D1265" s="231"/>
      <c r="E1265" s="231">
        <v>22.1</v>
      </c>
      <c r="F1265" s="231">
        <v>2</v>
      </c>
      <c r="G1265" s="96">
        <v>2</v>
      </c>
    </row>
    <row r="1266" spans="2:7" ht="17.45" customHeight="1" x14ac:dyDescent="0.25">
      <c r="B1266" s="231" t="s">
        <v>480</v>
      </c>
      <c r="C1266" s="231" t="s">
        <v>512</v>
      </c>
      <c r="D1266" s="231"/>
      <c r="E1266" s="231">
        <v>1948.13</v>
      </c>
      <c r="F1266" s="231">
        <v>174</v>
      </c>
      <c r="G1266" s="96">
        <v>172</v>
      </c>
    </row>
    <row r="1267" spans="2:7" ht="17.45" customHeight="1" x14ac:dyDescent="0.25">
      <c r="B1267" s="231" t="s">
        <v>474</v>
      </c>
      <c r="C1267" s="231" t="s">
        <v>511</v>
      </c>
      <c r="D1267" s="231"/>
      <c r="E1267" s="231">
        <v>-0.69</v>
      </c>
      <c r="F1267" s="231">
        <v>2</v>
      </c>
      <c r="G1267" s="96">
        <v>0</v>
      </c>
    </row>
    <row r="1268" spans="2:7" ht="17.45" customHeight="1" x14ac:dyDescent="0.25">
      <c r="B1268" s="231" t="s">
        <v>474</v>
      </c>
      <c r="C1268" s="231" t="s">
        <v>512</v>
      </c>
      <c r="D1268" s="231"/>
      <c r="E1268" s="231">
        <v>1236.47</v>
      </c>
      <c r="F1268" s="231">
        <v>604</v>
      </c>
      <c r="G1268" s="96">
        <v>600</v>
      </c>
    </row>
    <row r="1269" spans="2:7" ht="17.45" customHeight="1" x14ac:dyDescent="0.25">
      <c r="B1269" s="231" t="s">
        <v>480</v>
      </c>
      <c r="C1269" s="231" t="s">
        <v>512</v>
      </c>
      <c r="D1269" s="231"/>
      <c r="E1269" s="231">
        <v>441.48</v>
      </c>
      <c r="F1269" s="231">
        <v>39</v>
      </c>
      <c r="G1269" s="96">
        <v>39</v>
      </c>
    </row>
    <row r="1270" spans="2:7" ht="17.45" customHeight="1" x14ac:dyDescent="0.25">
      <c r="B1270" s="231" t="s">
        <v>474</v>
      </c>
      <c r="C1270" s="231" t="s">
        <v>512</v>
      </c>
      <c r="D1270" s="231"/>
      <c r="E1270" s="231">
        <v>4.12</v>
      </c>
      <c r="F1270" s="231">
        <v>2</v>
      </c>
      <c r="G1270" s="96">
        <v>2</v>
      </c>
    </row>
    <row r="1271" spans="2:7" ht="17.45" customHeight="1" x14ac:dyDescent="0.25">
      <c r="B1271" s="231" t="s">
        <v>474</v>
      </c>
      <c r="C1271" s="231" t="s">
        <v>512</v>
      </c>
      <c r="D1271" s="231"/>
      <c r="E1271" s="231">
        <v>38.729999999999997</v>
      </c>
      <c r="F1271" s="231">
        <v>21</v>
      </c>
      <c r="G1271" s="96">
        <v>19</v>
      </c>
    </row>
    <row r="1272" spans="2:7" ht="17.45" customHeight="1" x14ac:dyDescent="0.25">
      <c r="B1272" s="231" t="s">
        <v>480</v>
      </c>
      <c r="C1272" s="231" t="s">
        <v>512</v>
      </c>
      <c r="D1272" s="231"/>
      <c r="E1272" s="231">
        <v>79.239999999999995</v>
      </c>
      <c r="F1272" s="231">
        <v>7</v>
      </c>
      <c r="G1272" s="96">
        <v>7</v>
      </c>
    </row>
    <row r="1273" spans="2:7" ht="17.45" customHeight="1" x14ac:dyDescent="0.25">
      <c r="B1273" s="231" t="s">
        <v>474</v>
      </c>
      <c r="C1273" s="231" t="s">
        <v>512</v>
      </c>
      <c r="D1273" s="231"/>
      <c r="E1273" s="231">
        <v>4.12</v>
      </c>
      <c r="F1273" s="231">
        <v>2</v>
      </c>
      <c r="G1273" s="96">
        <v>2</v>
      </c>
    </row>
    <row r="1274" spans="2:7" ht="17.45" customHeight="1" x14ac:dyDescent="0.25">
      <c r="B1274" s="231" t="s">
        <v>480</v>
      </c>
      <c r="C1274" s="231" t="s">
        <v>512</v>
      </c>
      <c r="D1274" s="231"/>
      <c r="E1274" s="231">
        <v>22.64</v>
      </c>
      <c r="F1274" s="231">
        <v>2</v>
      </c>
      <c r="G1274" s="96">
        <v>2</v>
      </c>
    </row>
    <row r="1275" spans="2:7" ht="17.45" customHeight="1" x14ac:dyDescent="0.25">
      <c r="B1275" s="231" t="s">
        <v>474</v>
      </c>
      <c r="C1275" s="231" t="s">
        <v>511</v>
      </c>
      <c r="D1275" s="231"/>
      <c r="E1275" s="231">
        <v>10.3</v>
      </c>
      <c r="F1275" s="231">
        <v>5</v>
      </c>
      <c r="G1275" s="96">
        <v>5</v>
      </c>
    </row>
    <row r="1276" spans="2:7" ht="17.45" customHeight="1" x14ac:dyDescent="0.25">
      <c r="B1276" s="231" t="s">
        <v>474</v>
      </c>
      <c r="C1276" s="231" t="s">
        <v>512</v>
      </c>
      <c r="D1276" s="231"/>
      <c r="E1276" s="231">
        <v>21.9</v>
      </c>
      <c r="F1276" s="231">
        <v>11</v>
      </c>
      <c r="G1276" s="96">
        <v>11</v>
      </c>
    </row>
    <row r="1277" spans="2:7" ht="17.45" customHeight="1" x14ac:dyDescent="0.25">
      <c r="B1277" s="231" t="s">
        <v>480</v>
      </c>
      <c r="C1277" s="231" t="s">
        <v>512</v>
      </c>
      <c r="D1277" s="231"/>
      <c r="E1277" s="231">
        <v>113.2</v>
      </c>
      <c r="F1277" s="231">
        <v>10</v>
      </c>
      <c r="G1277" s="96">
        <v>10</v>
      </c>
    </row>
    <row r="1278" spans="2:7" ht="17.45" customHeight="1" x14ac:dyDescent="0.25">
      <c r="B1278" s="231" t="s">
        <v>474</v>
      </c>
      <c r="C1278" s="231" t="s">
        <v>512</v>
      </c>
      <c r="D1278" s="231"/>
      <c r="E1278" s="231">
        <v>0</v>
      </c>
      <c r="F1278" s="231">
        <v>0</v>
      </c>
      <c r="G1278" s="96">
        <v>0</v>
      </c>
    </row>
    <row r="1279" spans="2:7" ht="17.45" customHeight="1" x14ac:dyDescent="0.25">
      <c r="B1279" s="231" t="s">
        <v>480</v>
      </c>
      <c r="C1279" s="231" t="s">
        <v>512</v>
      </c>
      <c r="D1279" s="231"/>
      <c r="E1279" s="231">
        <v>33.96</v>
      </c>
      <c r="F1279" s="231">
        <v>3</v>
      </c>
      <c r="G1279" s="96">
        <v>3</v>
      </c>
    </row>
    <row r="1280" spans="2:7" ht="17.45" customHeight="1" x14ac:dyDescent="0.25">
      <c r="B1280" s="231" t="s">
        <v>474</v>
      </c>
      <c r="C1280" s="231" t="s">
        <v>512</v>
      </c>
      <c r="D1280" s="231"/>
      <c r="E1280" s="231">
        <v>0</v>
      </c>
      <c r="F1280" s="231">
        <v>0</v>
      </c>
      <c r="G1280" s="96">
        <v>0</v>
      </c>
    </row>
    <row r="1281" spans="2:7" ht="17.45" customHeight="1" x14ac:dyDescent="0.25">
      <c r="B1281" s="231" t="s">
        <v>474</v>
      </c>
      <c r="C1281" s="231" t="s">
        <v>512</v>
      </c>
      <c r="D1281" s="231"/>
      <c r="E1281" s="231">
        <v>0</v>
      </c>
      <c r="F1281" s="231">
        <v>0</v>
      </c>
      <c r="G1281" s="96">
        <v>0</v>
      </c>
    </row>
    <row r="1282" spans="2:7" ht="17.45" customHeight="1" x14ac:dyDescent="0.25">
      <c r="B1282" s="231" t="s">
        <v>474</v>
      </c>
      <c r="C1282" s="231" t="s">
        <v>513</v>
      </c>
      <c r="D1282" s="231"/>
      <c r="E1282" s="231">
        <v>34.06</v>
      </c>
      <c r="F1282" s="231">
        <v>17</v>
      </c>
      <c r="G1282" s="96">
        <v>17</v>
      </c>
    </row>
    <row r="1283" spans="2:7" ht="17.45" customHeight="1" x14ac:dyDescent="0.25">
      <c r="B1283" s="231" t="s">
        <v>474</v>
      </c>
      <c r="C1283" s="231" t="s">
        <v>512</v>
      </c>
      <c r="D1283" s="231"/>
      <c r="E1283" s="231">
        <v>2.06</v>
      </c>
      <c r="F1283" s="231">
        <v>1</v>
      </c>
      <c r="G1283" s="96">
        <v>1</v>
      </c>
    </row>
    <row r="1284" spans="2:7" ht="17.45" customHeight="1" x14ac:dyDescent="0.25">
      <c r="B1284" s="231" t="s">
        <v>474</v>
      </c>
      <c r="C1284" s="231" t="s">
        <v>513</v>
      </c>
      <c r="D1284" s="231"/>
      <c r="E1284" s="231">
        <v>442.59</v>
      </c>
      <c r="F1284" s="231">
        <v>222</v>
      </c>
      <c r="G1284" s="96">
        <v>215</v>
      </c>
    </row>
    <row r="1285" spans="2:7" ht="17.45" customHeight="1" x14ac:dyDescent="0.25">
      <c r="B1285" s="231" t="s">
        <v>477</v>
      </c>
      <c r="C1285" s="231" t="s">
        <v>513</v>
      </c>
      <c r="D1285" s="231"/>
      <c r="E1285" s="231">
        <v>0</v>
      </c>
      <c r="F1285" s="231">
        <v>0</v>
      </c>
      <c r="G1285" s="96">
        <v>0</v>
      </c>
    </row>
    <row r="1286" spans="2:7" ht="17.45" customHeight="1" x14ac:dyDescent="0.25">
      <c r="B1286" s="231" t="s">
        <v>478</v>
      </c>
      <c r="C1286" s="231" t="s">
        <v>513</v>
      </c>
      <c r="D1286" s="231">
        <v>0</v>
      </c>
      <c r="E1286" s="231">
        <v>0</v>
      </c>
      <c r="F1286" s="231"/>
      <c r="G1286" s="96">
        <v>0</v>
      </c>
    </row>
    <row r="1287" spans="2:7" ht="17.45" customHeight="1" x14ac:dyDescent="0.25">
      <c r="B1287" s="231" t="s">
        <v>474</v>
      </c>
      <c r="C1287" s="231" t="s">
        <v>510</v>
      </c>
      <c r="D1287" s="231"/>
      <c r="E1287" s="231">
        <v>0</v>
      </c>
      <c r="F1287" s="231">
        <v>0</v>
      </c>
      <c r="G1287" s="96">
        <v>0</v>
      </c>
    </row>
    <row r="1288" spans="2:7" ht="17.45" customHeight="1" x14ac:dyDescent="0.25">
      <c r="B1288" s="231" t="s">
        <v>474</v>
      </c>
      <c r="C1288" s="231" t="s">
        <v>511</v>
      </c>
      <c r="D1288" s="231"/>
      <c r="E1288" s="231">
        <v>0</v>
      </c>
      <c r="F1288" s="231">
        <v>0</v>
      </c>
      <c r="G1288" s="96">
        <v>0</v>
      </c>
    </row>
    <row r="1289" spans="2:7" ht="17.45" customHeight="1" x14ac:dyDescent="0.25">
      <c r="B1289" s="231" t="s">
        <v>474</v>
      </c>
      <c r="C1289" s="231" t="s">
        <v>512</v>
      </c>
      <c r="D1289" s="231"/>
      <c r="E1289" s="231">
        <v>6.18</v>
      </c>
      <c r="F1289" s="231">
        <v>3</v>
      </c>
      <c r="G1289" s="96">
        <v>3</v>
      </c>
    </row>
    <row r="1290" spans="2:7" ht="17.45" customHeight="1" x14ac:dyDescent="0.25">
      <c r="B1290" s="231" t="s">
        <v>474</v>
      </c>
      <c r="C1290" s="231" t="s">
        <v>513</v>
      </c>
      <c r="D1290" s="231"/>
      <c r="E1290" s="231">
        <v>659.96</v>
      </c>
      <c r="F1290" s="231">
        <v>321</v>
      </c>
      <c r="G1290" s="96">
        <v>320</v>
      </c>
    </row>
    <row r="1291" spans="2:7" ht="17.45" customHeight="1" x14ac:dyDescent="0.25">
      <c r="B1291" s="231" t="s">
        <v>480</v>
      </c>
      <c r="C1291" s="231" t="s">
        <v>513</v>
      </c>
      <c r="D1291" s="231"/>
      <c r="E1291" s="231">
        <v>22.64</v>
      </c>
      <c r="F1291" s="231">
        <v>2</v>
      </c>
      <c r="G1291" s="96">
        <v>2</v>
      </c>
    </row>
    <row r="1292" spans="2:7" ht="17.45" customHeight="1" x14ac:dyDescent="0.25">
      <c r="B1292" s="231" t="s">
        <v>474</v>
      </c>
      <c r="C1292" s="231" t="s">
        <v>512</v>
      </c>
      <c r="D1292" s="231"/>
      <c r="E1292" s="231">
        <v>10.3</v>
      </c>
      <c r="F1292" s="231">
        <v>5</v>
      </c>
      <c r="G1292" s="96">
        <v>5</v>
      </c>
    </row>
    <row r="1293" spans="2:7" ht="17.45" customHeight="1" x14ac:dyDescent="0.25">
      <c r="B1293" s="231" t="s">
        <v>474</v>
      </c>
      <c r="C1293" s="231" t="s">
        <v>513</v>
      </c>
      <c r="D1293" s="231"/>
      <c r="E1293" s="231">
        <v>236.9</v>
      </c>
      <c r="F1293" s="231">
        <v>115</v>
      </c>
      <c r="G1293" s="96">
        <v>115</v>
      </c>
    </row>
    <row r="1294" spans="2:7" ht="17.45" customHeight="1" x14ac:dyDescent="0.25">
      <c r="B1294" s="231" t="s">
        <v>480</v>
      </c>
      <c r="C1294" s="231" t="s">
        <v>512</v>
      </c>
      <c r="D1294" s="231"/>
      <c r="E1294" s="231">
        <v>11.32</v>
      </c>
      <c r="F1294" s="231">
        <v>1</v>
      </c>
      <c r="G1294" s="96">
        <v>1</v>
      </c>
    </row>
    <row r="1295" spans="2:7" ht="17.45" customHeight="1" x14ac:dyDescent="0.25">
      <c r="B1295" s="231" t="s">
        <v>480</v>
      </c>
      <c r="C1295" s="231" t="s">
        <v>513</v>
      </c>
      <c r="D1295" s="231"/>
      <c r="E1295" s="231">
        <v>237.72</v>
      </c>
      <c r="F1295" s="231">
        <v>21</v>
      </c>
      <c r="G1295" s="96">
        <v>21</v>
      </c>
    </row>
    <row r="1296" spans="2:7" ht="17.45" customHeight="1" x14ac:dyDescent="0.25">
      <c r="B1296" s="231" t="s">
        <v>474</v>
      </c>
      <c r="C1296" s="231" t="s">
        <v>512</v>
      </c>
      <c r="D1296" s="231"/>
      <c r="E1296" s="231">
        <v>2.06</v>
      </c>
      <c r="F1296" s="231">
        <v>1</v>
      </c>
      <c r="G1296" s="96">
        <v>1</v>
      </c>
    </row>
    <row r="1297" spans="2:7" ht="17.45" customHeight="1" x14ac:dyDescent="0.25">
      <c r="B1297" s="231" t="s">
        <v>474</v>
      </c>
      <c r="C1297" s="231" t="s">
        <v>513</v>
      </c>
      <c r="D1297" s="231"/>
      <c r="E1297" s="231">
        <v>39.14</v>
      </c>
      <c r="F1297" s="231">
        <v>19</v>
      </c>
      <c r="G1297" s="96">
        <v>19</v>
      </c>
    </row>
    <row r="1298" spans="2:7" ht="17.45" customHeight="1" x14ac:dyDescent="0.25">
      <c r="B1298" s="231" t="s">
        <v>474</v>
      </c>
      <c r="C1298" s="231" t="s">
        <v>512</v>
      </c>
      <c r="D1298" s="231"/>
      <c r="E1298" s="231">
        <v>2.68</v>
      </c>
      <c r="F1298" s="231">
        <v>2</v>
      </c>
      <c r="G1298" s="96">
        <v>1</v>
      </c>
    </row>
    <row r="1299" spans="2:7" ht="17.45" customHeight="1" x14ac:dyDescent="0.25">
      <c r="B1299" s="231" t="s">
        <v>474</v>
      </c>
      <c r="C1299" s="231" t="s">
        <v>513</v>
      </c>
      <c r="D1299" s="231"/>
      <c r="E1299" s="231">
        <v>181.28</v>
      </c>
      <c r="F1299" s="231">
        <v>88</v>
      </c>
      <c r="G1299" s="96">
        <v>88</v>
      </c>
    </row>
    <row r="1300" spans="2:7" ht="17.45" customHeight="1" x14ac:dyDescent="0.25">
      <c r="B1300" s="231" t="s">
        <v>474</v>
      </c>
      <c r="C1300" s="231" t="s">
        <v>512</v>
      </c>
      <c r="D1300" s="231"/>
      <c r="E1300" s="231">
        <v>4.12</v>
      </c>
      <c r="F1300" s="231">
        <v>2</v>
      </c>
      <c r="G1300" s="96">
        <v>2</v>
      </c>
    </row>
    <row r="1301" spans="2:7" ht="17.45" customHeight="1" x14ac:dyDescent="0.25">
      <c r="B1301" s="231" t="s">
        <v>474</v>
      </c>
      <c r="C1301" s="231" t="s">
        <v>513</v>
      </c>
      <c r="D1301" s="231"/>
      <c r="E1301" s="231">
        <v>1381.1</v>
      </c>
      <c r="F1301" s="231">
        <v>676</v>
      </c>
      <c r="G1301" s="96">
        <v>670</v>
      </c>
    </row>
    <row r="1302" spans="2:7" ht="17.45" customHeight="1" x14ac:dyDescent="0.25">
      <c r="B1302" s="231" t="s">
        <v>474</v>
      </c>
      <c r="C1302" s="231" t="s">
        <v>513</v>
      </c>
      <c r="D1302" s="231"/>
      <c r="E1302" s="231">
        <v>2.06</v>
      </c>
      <c r="F1302" s="231">
        <v>1</v>
      </c>
      <c r="G1302" s="96">
        <v>1</v>
      </c>
    </row>
    <row r="1303" spans="2:7" ht="17.45" customHeight="1" x14ac:dyDescent="0.25">
      <c r="B1303" s="231" t="s">
        <v>474</v>
      </c>
      <c r="C1303" s="231" t="s">
        <v>513</v>
      </c>
      <c r="D1303" s="231"/>
      <c r="E1303" s="231">
        <v>2.06</v>
      </c>
      <c r="F1303" s="231">
        <v>1</v>
      </c>
      <c r="G1303" s="96">
        <v>1</v>
      </c>
    </row>
    <row r="1304" spans="2:7" ht="17.45" customHeight="1" x14ac:dyDescent="0.25">
      <c r="B1304" s="231" t="s">
        <v>480</v>
      </c>
      <c r="C1304" s="231" t="s">
        <v>513</v>
      </c>
      <c r="D1304" s="231"/>
      <c r="E1304" s="231">
        <v>11.32</v>
      </c>
      <c r="F1304" s="231">
        <v>1</v>
      </c>
      <c r="G1304" s="96">
        <v>1</v>
      </c>
    </row>
    <row r="1305" spans="2:7" ht="17.45" customHeight="1" x14ac:dyDescent="0.25">
      <c r="B1305" s="231" t="s">
        <v>478</v>
      </c>
      <c r="C1305" s="231" t="s">
        <v>513</v>
      </c>
      <c r="D1305" s="231">
        <v>4</v>
      </c>
      <c r="E1305" s="231">
        <v>13.88</v>
      </c>
      <c r="F1305" s="231"/>
      <c r="G1305" s="96">
        <v>4</v>
      </c>
    </row>
    <row r="1306" spans="2:7" ht="17.45" customHeight="1" x14ac:dyDescent="0.25">
      <c r="B1306" s="231" t="s">
        <v>480</v>
      </c>
      <c r="C1306" s="231" t="s">
        <v>513</v>
      </c>
      <c r="D1306" s="231"/>
      <c r="E1306" s="231">
        <v>45.28</v>
      </c>
      <c r="F1306" s="231">
        <v>4</v>
      </c>
      <c r="G1306" s="96">
        <v>4</v>
      </c>
    </row>
    <row r="1307" spans="2:7" ht="17.45" customHeight="1" x14ac:dyDescent="0.25">
      <c r="B1307" s="231" t="s">
        <v>477</v>
      </c>
      <c r="C1307" s="231" t="s">
        <v>513</v>
      </c>
      <c r="D1307" s="231"/>
      <c r="E1307" s="231">
        <v>140.66</v>
      </c>
      <c r="F1307" s="231">
        <v>13</v>
      </c>
      <c r="G1307" s="96">
        <v>13</v>
      </c>
    </row>
    <row r="1308" spans="2:7" ht="17.45" customHeight="1" x14ac:dyDescent="0.25">
      <c r="B1308" s="231" t="s">
        <v>481</v>
      </c>
      <c r="C1308" s="231" t="s">
        <v>513</v>
      </c>
      <c r="D1308" s="231"/>
      <c r="E1308" s="231">
        <v>426.03</v>
      </c>
      <c r="F1308" s="231">
        <v>33</v>
      </c>
      <c r="G1308" s="96">
        <v>33</v>
      </c>
    </row>
    <row r="1309" spans="2:7" ht="17.45" customHeight="1" x14ac:dyDescent="0.25">
      <c r="B1309" s="231" t="s">
        <v>478</v>
      </c>
      <c r="C1309" s="231" t="s">
        <v>513</v>
      </c>
      <c r="D1309" s="231">
        <v>6</v>
      </c>
      <c r="E1309" s="231">
        <v>20.82</v>
      </c>
      <c r="F1309" s="231"/>
      <c r="G1309" s="96">
        <v>6</v>
      </c>
    </row>
    <row r="1310" spans="2:7" ht="17.45" customHeight="1" x14ac:dyDescent="0.25">
      <c r="B1310" s="231" t="s">
        <v>482</v>
      </c>
      <c r="C1310" s="231" t="s">
        <v>513</v>
      </c>
      <c r="D1310" s="231">
        <v>33</v>
      </c>
      <c r="E1310" s="231">
        <v>123.09</v>
      </c>
      <c r="F1310" s="231"/>
      <c r="G1310" s="96">
        <v>33</v>
      </c>
    </row>
    <row r="1311" spans="2:7" ht="18" x14ac:dyDescent="0.25">
      <c r="B1311" s="231" t="s">
        <v>483</v>
      </c>
      <c r="C1311" s="231" t="s">
        <v>513</v>
      </c>
      <c r="D1311" s="231">
        <v>7</v>
      </c>
      <c r="E1311" s="231">
        <v>24.92</v>
      </c>
      <c r="F1311" s="231"/>
      <c r="G1311" s="96">
        <v>7</v>
      </c>
    </row>
    <row r="1312" spans="2:7" ht="17.45" customHeight="1" x14ac:dyDescent="0.25">
      <c r="B1312" s="231" t="s">
        <v>477</v>
      </c>
      <c r="C1312" s="231" t="s">
        <v>513</v>
      </c>
      <c r="D1312" s="231"/>
      <c r="E1312" s="231">
        <v>789.86</v>
      </c>
      <c r="F1312" s="231">
        <v>73</v>
      </c>
      <c r="G1312" s="96">
        <v>73</v>
      </c>
    </row>
    <row r="1313" spans="2:7" ht="17.45" customHeight="1" x14ac:dyDescent="0.25">
      <c r="B1313" s="231" t="s">
        <v>481</v>
      </c>
      <c r="C1313" s="231" t="s">
        <v>513</v>
      </c>
      <c r="D1313" s="231"/>
      <c r="E1313" s="231">
        <v>2130.15</v>
      </c>
      <c r="F1313" s="231">
        <v>165</v>
      </c>
      <c r="G1313" s="96">
        <v>165</v>
      </c>
    </row>
    <row r="1314" spans="2:7" ht="17.45" customHeight="1" x14ac:dyDescent="0.25">
      <c r="B1314" s="231" t="s">
        <v>478</v>
      </c>
      <c r="C1314" s="231" t="s">
        <v>513</v>
      </c>
      <c r="D1314" s="231">
        <v>15</v>
      </c>
      <c r="E1314" s="231">
        <v>52.05</v>
      </c>
      <c r="F1314" s="231"/>
      <c r="G1314" s="96">
        <v>15</v>
      </c>
    </row>
    <row r="1315" spans="2:7" ht="17.45" customHeight="1" x14ac:dyDescent="0.25">
      <c r="B1315" s="231" t="s">
        <v>482</v>
      </c>
      <c r="C1315" s="231" t="s">
        <v>513</v>
      </c>
      <c r="D1315" s="231">
        <v>78</v>
      </c>
      <c r="E1315" s="231">
        <v>290.94</v>
      </c>
      <c r="F1315" s="231"/>
      <c r="G1315" s="96">
        <v>78</v>
      </c>
    </row>
    <row r="1316" spans="2:7" ht="18" x14ac:dyDescent="0.25">
      <c r="B1316" s="231" t="s">
        <v>484</v>
      </c>
      <c r="C1316" s="231" t="s">
        <v>513</v>
      </c>
      <c r="D1316" s="231">
        <v>126</v>
      </c>
      <c r="E1316" s="231">
        <v>448.56</v>
      </c>
      <c r="F1316" s="231"/>
      <c r="G1316" s="96">
        <v>126</v>
      </c>
    </row>
    <row r="1317" spans="2:7" ht="18" x14ac:dyDescent="0.25">
      <c r="B1317" s="231" t="s">
        <v>483</v>
      </c>
      <c r="C1317" s="231" t="s">
        <v>513</v>
      </c>
      <c r="D1317" s="231">
        <v>19</v>
      </c>
      <c r="E1317" s="231">
        <v>67.64</v>
      </c>
      <c r="F1317" s="231"/>
      <c r="G1317" s="96">
        <v>19</v>
      </c>
    </row>
    <row r="1318" spans="2:7" ht="17.45" customHeight="1" x14ac:dyDescent="0.25">
      <c r="B1318" s="231" t="s">
        <v>477</v>
      </c>
      <c r="C1318" s="231" t="s">
        <v>513</v>
      </c>
      <c r="D1318" s="231"/>
      <c r="E1318" s="231">
        <v>432.8</v>
      </c>
      <c r="F1318" s="231">
        <v>40</v>
      </c>
      <c r="G1318" s="96">
        <v>40</v>
      </c>
    </row>
    <row r="1319" spans="2:7" ht="17.45" customHeight="1" x14ac:dyDescent="0.25">
      <c r="B1319" s="231" t="s">
        <v>481</v>
      </c>
      <c r="C1319" s="231" t="s">
        <v>513</v>
      </c>
      <c r="D1319" s="231"/>
      <c r="E1319" s="231">
        <v>335.66</v>
      </c>
      <c r="F1319" s="231">
        <v>26</v>
      </c>
      <c r="G1319" s="96">
        <v>26</v>
      </c>
    </row>
    <row r="1320" spans="2:7" ht="17.45" customHeight="1" x14ac:dyDescent="0.25">
      <c r="B1320" s="231" t="s">
        <v>478</v>
      </c>
      <c r="C1320" s="231" t="s">
        <v>513</v>
      </c>
      <c r="D1320" s="231">
        <v>5</v>
      </c>
      <c r="E1320" s="231">
        <v>17.350000000000001</v>
      </c>
      <c r="F1320" s="231"/>
      <c r="G1320" s="96">
        <v>5</v>
      </c>
    </row>
    <row r="1321" spans="2:7" ht="17.45" customHeight="1" x14ac:dyDescent="0.25">
      <c r="B1321" s="231" t="s">
        <v>482</v>
      </c>
      <c r="C1321" s="231" t="s">
        <v>513</v>
      </c>
      <c r="D1321" s="231">
        <v>30</v>
      </c>
      <c r="E1321" s="231">
        <v>111.9</v>
      </c>
      <c r="F1321" s="231"/>
      <c r="G1321" s="96">
        <v>30</v>
      </c>
    </row>
    <row r="1322" spans="2:7" ht="18" x14ac:dyDescent="0.25">
      <c r="B1322" s="231" t="s">
        <v>484</v>
      </c>
      <c r="C1322" s="231" t="s">
        <v>513</v>
      </c>
      <c r="D1322" s="231">
        <v>26</v>
      </c>
      <c r="E1322" s="231">
        <v>92.56</v>
      </c>
      <c r="F1322" s="231"/>
      <c r="G1322" s="96">
        <v>26</v>
      </c>
    </row>
    <row r="1323" spans="2:7" ht="17.45" customHeight="1" x14ac:dyDescent="0.25">
      <c r="B1323" s="231" t="s">
        <v>477</v>
      </c>
      <c r="C1323" s="231" t="s">
        <v>513</v>
      </c>
      <c r="D1323" s="231"/>
      <c r="E1323" s="231">
        <v>313.77999999999997</v>
      </c>
      <c r="F1323" s="231">
        <v>29</v>
      </c>
      <c r="G1323" s="96">
        <v>29</v>
      </c>
    </row>
    <row r="1324" spans="2:7" ht="17.45" customHeight="1" x14ac:dyDescent="0.25">
      <c r="B1324" s="231" t="s">
        <v>481</v>
      </c>
      <c r="C1324" s="231" t="s">
        <v>513</v>
      </c>
      <c r="D1324" s="231"/>
      <c r="E1324" s="231">
        <v>697.14</v>
      </c>
      <c r="F1324" s="231">
        <v>54</v>
      </c>
      <c r="G1324" s="96">
        <v>54</v>
      </c>
    </row>
    <row r="1325" spans="2:7" ht="17.45" customHeight="1" x14ac:dyDescent="0.25">
      <c r="B1325" s="231" t="s">
        <v>482</v>
      </c>
      <c r="C1325" s="231" t="s">
        <v>513</v>
      </c>
      <c r="D1325" s="231">
        <v>35</v>
      </c>
      <c r="E1325" s="231">
        <v>130.55000000000001</v>
      </c>
      <c r="F1325" s="231"/>
      <c r="G1325" s="96">
        <v>35</v>
      </c>
    </row>
    <row r="1326" spans="2:7" ht="18" x14ac:dyDescent="0.25">
      <c r="B1326" s="231" t="s">
        <v>484</v>
      </c>
      <c r="C1326" s="231" t="s">
        <v>513</v>
      </c>
      <c r="D1326" s="231">
        <v>27</v>
      </c>
      <c r="E1326" s="231">
        <v>96.12</v>
      </c>
      <c r="F1326" s="231"/>
      <c r="G1326" s="96">
        <v>27</v>
      </c>
    </row>
    <row r="1327" spans="2:7" ht="18" x14ac:dyDescent="0.25">
      <c r="B1327" s="231" t="s">
        <v>483</v>
      </c>
      <c r="C1327" s="231" t="s">
        <v>513</v>
      </c>
      <c r="D1327" s="231">
        <v>19</v>
      </c>
      <c r="E1327" s="231">
        <v>67.64</v>
      </c>
      <c r="F1327" s="231"/>
      <c r="G1327" s="96">
        <v>19</v>
      </c>
    </row>
    <row r="1328" spans="2:7" ht="18" x14ac:dyDescent="0.25">
      <c r="B1328" s="231" t="s">
        <v>485</v>
      </c>
      <c r="C1328" s="231" t="s">
        <v>513</v>
      </c>
      <c r="D1328" s="231">
        <v>22</v>
      </c>
      <c r="E1328" s="231">
        <v>78.319999999999993</v>
      </c>
      <c r="F1328" s="231"/>
      <c r="G1328" s="96">
        <v>22</v>
      </c>
    </row>
    <row r="1329" spans="2:7" ht="18" x14ac:dyDescent="0.25">
      <c r="B1329" s="231" t="s">
        <v>485</v>
      </c>
      <c r="C1329" s="231" t="s">
        <v>513</v>
      </c>
      <c r="D1329" s="231">
        <v>8</v>
      </c>
      <c r="E1329" s="231">
        <v>28.48</v>
      </c>
      <c r="F1329" s="231"/>
      <c r="G1329" s="96">
        <v>8</v>
      </c>
    </row>
    <row r="1330" spans="2:7" ht="18" x14ac:dyDescent="0.25">
      <c r="B1330" s="231" t="s">
        <v>484</v>
      </c>
      <c r="C1330" s="231" t="s">
        <v>513</v>
      </c>
      <c r="D1330" s="231">
        <v>0</v>
      </c>
      <c r="E1330" s="231">
        <v>0</v>
      </c>
      <c r="F1330" s="231"/>
      <c r="G1330" s="96">
        <v>0</v>
      </c>
    </row>
    <row r="1331" spans="2:7" ht="17.45" customHeight="1" x14ac:dyDescent="0.25">
      <c r="B1331" s="231" t="s">
        <v>480</v>
      </c>
      <c r="C1331" s="231" t="s">
        <v>513</v>
      </c>
      <c r="D1331" s="231"/>
      <c r="E1331" s="231">
        <v>11.32</v>
      </c>
      <c r="F1331" s="231">
        <v>1</v>
      </c>
      <c r="G1331" s="96">
        <v>1</v>
      </c>
    </row>
    <row r="1332" spans="2:7" ht="17.45" customHeight="1" x14ac:dyDescent="0.25">
      <c r="B1332" s="231" t="s">
        <v>474</v>
      </c>
      <c r="C1332" s="231" t="s">
        <v>513</v>
      </c>
      <c r="D1332" s="231"/>
      <c r="E1332" s="231">
        <v>8.24</v>
      </c>
      <c r="F1332" s="231">
        <v>4</v>
      </c>
      <c r="G1332" s="96">
        <v>4</v>
      </c>
    </row>
    <row r="1333" spans="2:7" ht="17.45" customHeight="1" x14ac:dyDescent="0.25">
      <c r="B1333" s="231" t="s">
        <v>480</v>
      </c>
      <c r="C1333" s="231" t="s">
        <v>513</v>
      </c>
      <c r="D1333" s="231"/>
      <c r="E1333" s="231">
        <v>11.32</v>
      </c>
      <c r="F1333" s="231">
        <v>1</v>
      </c>
      <c r="G1333" s="96">
        <v>1</v>
      </c>
    </row>
    <row r="1334" spans="2:7" ht="17.45" customHeight="1" x14ac:dyDescent="0.25">
      <c r="B1334" s="231" t="s">
        <v>486</v>
      </c>
      <c r="C1334" s="231" t="s">
        <v>513</v>
      </c>
      <c r="D1334" s="231">
        <v>6</v>
      </c>
      <c r="E1334" s="231">
        <v>22.38</v>
      </c>
      <c r="F1334" s="231"/>
      <c r="G1334" s="96">
        <v>6</v>
      </c>
    </row>
    <row r="1335" spans="2:7" ht="18" x14ac:dyDescent="0.25">
      <c r="B1335" s="231" t="s">
        <v>485</v>
      </c>
      <c r="C1335" s="231" t="s">
        <v>513</v>
      </c>
      <c r="D1335" s="231">
        <v>5</v>
      </c>
      <c r="E1335" s="231">
        <v>17.8</v>
      </c>
      <c r="F1335" s="231"/>
      <c r="G1335" s="96">
        <v>5</v>
      </c>
    </row>
    <row r="1336" spans="2:7" ht="18" x14ac:dyDescent="0.25">
      <c r="B1336" s="231" t="s">
        <v>487</v>
      </c>
      <c r="C1336" s="231" t="s">
        <v>513</v>
      </c>
      <c r="D1336" s="231">
        <v>4</v>
      </c>
      <c r="E1336" s="231">
        <v>14.24</v>
      </c>
      <c r="F1336" s="231"/>
      <c r="G1336" s="96">
        <v>4</v>
      </c>
    </row>
    <row r="1337" spans="2:7" ht="18" x14ac:dyDescent="0.25">
      <c r="B1337" s="231" t="s">
        <v>483</v>
      </c>
      <c r="C1337" s="231" t="s">
        <v>513</v>
      </c>
      <c r="D1337" s="231">
        <v>11</v>
      </c>
      <c r="E1337" s="231">
        <v>39.159999999999997</v>
      </c>
      <c r="F1337" s="231"/>
      <c r="G1337" s="96">
        <v>11</v>
      </c>
    </row>
    <row r="1338" spans="2:7" ht="17.45" customHeight="1" x14ac:dyDescent="0.25">
      <c r="B1338" s="231" t="s">
        <v>488</v>
      </c>
      <c r="C1338" s="231" t="s">
        <v>513</v>
      </c>
      <c r="D1338" s="231"/>
      <c r="E1338" s="231">
        <v>152.68</v>
      </c>
      <c r="F1338" s="231"/>
      <c r="G1338" s="96">
        <v>44</v>
      </c>
    </row>
    <row r="1339" spans="2:7" ht="17.45" customHeight="1" x14ac:dyDescent="0.25">
      <c r="B1339" s="231" t="s">
        <v>486</v>
      </c>
      <c r="C1339" s="231" t="s">
        <v>513</v>
      </c>
      <c r="D1339" s="231">
        <v>19</v>
      </c>
      <c r="E1339" s="231">
        <v>70.87</v>
      </c>
      <c r="F1339" s="231"/>
      <c r="G1339" s="96">
        <v>19</v>
      </c>
    </row>
    <row r="1340" spans="2:7" ht="18" x14ac:dyDescent="0.25">
      <c r="B1340" s="231" t="s">
        <v>485</v>
      </c>
      <c r="C1340" s="231" t="s">
        <v>513</v>
      </c>
      <c r="D1340" s="231">
        <v>1</v>
      </c>
      <c r="E1340" s="231">
        <v>3.56</v>
      </c>
      <c r="F1340" s="231"/>
      <c r="G1340" s="96">
        <v>1</v>
      </c>
    </row>
    <row r="1341" spans="2:7" ht="18" x14ac:dyDescent="0.25">
      <c r="B1341" s="231" t="s">
        <v>487</v>
      </c>
      <c r="C1341" s="231" t="s">
        <v>513</v>
      </c>
      <c r="D1341" s="231">
        <v>6</v>
      </c>
      <c r="E1341" s="231">
        <v>21.36</v>
      </c>
      <c r="F1341" s="231"/>
      <c r="G1341" s="96">
        <v>6</v>
      </c>
    </row>
    <row r="1342" spans="2:7" ht="17.45" customHeight="1" x14ac:dyDescent="0.25">
      <c r="B1342" s="231" t="s">
        <v>478</v>
      </c>
      <c r="C1342" s="231" t="s">
        <v>513</v>
      </c>
      <c r="D1342" s="231">
        <v>22</v>
      </c>
      <c r="E1342" s="231">
        <v>76.34</v>
      </c>
      <c r="F1342" s="231"/>
      <c r="G1342" s="96">
        <v>22</v>
      </c>
    </row>
    <row r="1343" spans="2:7" ht="17.45" customHeight="1" x14ac:dyDescent="0.25">
      <c r="B1343" s="231" t="s">
        <v>482</v>
      </c>
      <c r="C1343" s="231" t="s">
        <v>513</v>
      </c>
      <c r="D1343" s="231">
        <v>4</v>
      </c>
      <c r="E1343" s="231">
        <v>14.92</v>
      </c>
      <c r="F1343" s="231"/>
      <c r="G1343" s="96">
        <v>4</v>
      </c>
    </row>
    <row r="1344" spans="2:7" ht="18" x14ac:dyDescent="0.25">
      <c r="B1344" s="231" t="s">
        <v>484</v>
      </c>
      <c r="C1344" s="231" t="s">
        <v>513</v>
      </c>
      <c r="D1344" s="231">
        <v>55</v>
      </c>
      <c r="E1344" s="231">
        <v>195.8</v>
      </c>
      <c r="F1344" s="231"/>
      <c r="G1344" s="96">
        <v>55</v>
      </c>
    </row>
    <row r="1345" spans="2:7" ht="18" x14ac:dyDescent="0.25">
      <c r="B1345" s="231" t="s">
        <v>483</v>
      </c>
      <c r="C1345" s="231" t="s">
        <v>512</v>
      </c>
      <c r="D1345" s="231">
        <v>39</v>
      </c>
      <c r="E1345" s="231">
        <v>138.84</v>
      </c>
      <c r="F1345" s="231"/>
      <c r="G1345" s="96">
        <v>39</v>
      </c>
    </row>
    <row r="1346" spans="2:7" ht="18" x14ac:dyDescent="0.25">
      <c r="B1346" s="231" t="s">
        <v>483</v>
      </c>
      <c r="C1346" s="231" t="s">
        <v>513</v>
      </c>
      <c r="D1346" s="231">
        <v>12</v>
      </c>
      <c r="E1346" s="231">
        <v>42.72</v>
      </c>
      <c r="F1346" s="231"/>
      <c r="G1346" s="96">
        <v>12</v>
      </c>
    </row>
    <row r="1347" spans="2:7" ht="17.45" customHeight="1" x14ac:dyDescent="0.25">
      <c r="B1347" s="231" t="s">
        <v>488</v>
      </c>
      <c r="C1347" s="231" t="s">
        <v>513</v>
      </c>
      <c r="D1347" s="231"/>
      <c r="E1347" s="231">
        <v>20.82</v>
      </c>
      <c r="F1347" s="231"/>
      <c r="G1347" s="96">
        <v>6</v>
      </c>
    </row>
    <row r="1348" spans="2:7" ht="17.45" customHeight="1" x14ac:dyDescent="0.25">
      <c r="B1348" s="231" t="s">
        <v>486</v>
      </c>
      <c r="C1348" s="231" t="s">
        <v>513</v>
      </c>
      <c r="D1348" s="231">
        <v>17</v>
      </c>
      <c r="E1348" s="231">
        <v>63.41</v>
      </c>
      <c r="F1348" s="231"/>
      <c r="G1348" s="96">
        <v>17</v>
      </c>
    </row>
    <row r="1349" spans="2:7" ht="18" x14ac:dyDescent="0.25">
      <c r="B1349" s="231" t="s">
        <v>485</v>
      </c>
      <c r="C1349" s="231" t="s">
        <v>513</v>
      </c>
      <c r="D1349" s="231">
        <v>50</v>
      </c>
      <c r="E1349" s="231">
        <v>178</v>
      </c>
      <c r="F1349" s="231"/>
      <c r="G1349" s="96">
        <v>50</v>
      </c>
    </row>
    <row r="1350" spans="2:7" ht="18" x14ac:dyDescent="0.25">
      <c r="B1350" s="231" t="s">
        <v>487</v>
      </c>
      <c r="C1350" s="231" t="s">
        <v>513</v>
      </c>
      <c r="D1350" s="231">
        <v>11</v>
      </c>
      <c r="E1350" s="231">
        <v>39.159999999999997</v>
      </c>
      <c r="F1350" s="231"/>
      <c r="G1350" s="96">
        <v>11</v>
      </c>
    </row>
    <row r="1351" spans="2:7" ht="17.45" customHeight="1" x14ac:dyDescent="0.25">
      <c r="B1351" s="231" t="s">
        <v>482</v>
      </c>
      <c r="C1351" s="231" t="s">
        <v>513</v>
      </c>
      <c r="D1351" s="231">
        <v>6</v>
      </c>
      <c r="E1351" s="231">
        <v>22.38</v>
      </c>
      <c r="F1351" s="231"/>
      <c r="G1351" s="96">
        <v>6</v>
      </c>
    </row>
    <row r="1352" spans="2:7" ht="17.45" customHeight="1" x14ac:dyDescent="0.25">
      <c r="B1352" s="231" t="s">
        <v>486</v>
      </c>
      <c r="C1352" s="231" t="s">
        <v>513</v>
      </c>
      <c r="D1352" s="231">
        <v>34</v>
      </c>
      <c r="E1352" s="231">
        <v>126.82</v>
      </c>
      <c r="F1352" s="231"/>
      <c r="G1352" s="96">
        <v>34</v>
      </c>
    </row>
    <row r="1353" spans="2:7" ht="18" x14ac:dyDescent="0.25">
      <c r="B1353" s="231" t="s">
        <v>485</v>
      </c>
      <c r="C1353" s="231" t="s">
        <v>513</v>
      </c>
      <c r="D1353" s="231">
        <v>2</v>
      </c>
      <c r="E1353" s="231">
        <v>7.12</v>
      </c>
      <c r="F1353" s="231"/>
      <c r="G1353" s="96">
        <v>2</v>
      </c>
    </row>
    <row r="1354" spans="2:7" ht="18" x14ac:dyDescent="0.25">
      <c r="B1354" s="231" t="s">
        <v>487</v>
      </c>
      <c r="C1354" s="231" t="s">
        <v>513</v>
      </c>
      <c r="D1354" s="231">
        <v>9</v>
      </c>
      <c r="E1354" s="231">
        <v>32.04</v>
      </c>
      <c r="F1354" s="231"/>
      <c r="G1354" s="96">
        <v>9</v>
      </c>
    </row>
    <row r="1355" spans="2:7" ht="17.45" customHeight="1" x14ac:dyDescent="0.25">
      <c r="B1355" s="231" t="s">
        <v>488</v>
      </c>
      <c r="C1355" s="231" t="s">
        <v>513</v>
      </c>
      <c r="D1355" s="231"/>
      <c r="E1355" s="231">
        <v>3.47</v>
      </c>
      <c r="F1355" s="231"/>
      <c r="G1355" s="96">
        <v>1</v>
      </c>
    </row>
    <row r="1356" spans="2:7" ht="17.45" customHeight="1" x14ac:dyDescent="0.25">
      <c r="B1356" s="231" t="s">
        <v>474</v>
      </c>
      <c r="C1356" s="231" t="s">
        <v>513</v>
      </c>
      <c r="D1356" s="231"/>
      <c r="E1356" s="231">
        <v>2.06</v>
      </c>
      <c r="F1356" s="231">
        <v>1</v>
      </c>
      <c r="G1356" s="96">
        <v>1</v>
      </c>
    </row>
    <row r="1357" spans="2:7" ht="17.45" customHeight="1" x14ac:dyDescent="0.25">
      <c r="B1357" s="231" t="s">
        <v>481</v>
      </c>
      <c r="C1357" s="231" t="s">
        <v>513</v>
      </c>
      <c r="D1357" s="231"/>
      <c r="E1357" s="231">
        <v>38.729999999999997</v>
      </c>
      <c r="F1357" s="231">
        <v>3</v>
      </c>
      <c r="G1357" s="96">
        <v>3</v>
      </c>
    </row>
    <row r="1358" spans="2:7" ht="17.45" customHeight="1" x14ac:dyDescent="0.25">
      <c r="B1358" s="231" t="s">
        <v>482</v>
      </c>
      <c r="C1358" s="231" t="s">
        <v>513</v>
      </c>
      <c r="D1358" s="231">
        <v>2</v>
      </c>
      <c r="E1358" s="231">
        <v>7.46</v>
      </c>
      <c r="F1358" s="231"/>
      <c r="G1358" s="96">
        <v>2</v>
      </c>
    </row>
    <row r="1359" spans="2:7" ht="18" x14ac:dyDescent="0.25">
      <c r="B1359" s="231" t="s">
        <v>484</v>
      </c>
      <c r="C1359" s="231" t="s">
        <v>513</v>
      </c>
      <c r="D1359" s="231">
        <v>1</v>
      </c>
      <c r="E1359" s="231">
        <v>3.56</v>
      </c>
      <c r="F1359" s="231"/>
      <c r="G1359" s="96">
        <v>1</v>
      </c>
    </row>
    <row r="1360" spans="2:7" ht="18" x14ac:dyDescent="0.25">
      <c r="B1360" s="231" t="s">
        <v>483</v>
      </c>
      <c r="C1360" s="231" t="s">
        <v>513</v>
      </c>
      <c r="D1360" s="231">
        <v>78</v>
      </c>
      <c r="E1360" s="231">
        <v>277.68</v>
      </c>
      <c r="F1360" s="231"/>
      <c r="G1360" s="96">
        <v>78</v>
      </c>
    </row>
    <row r="1361" spans="2:7" ht="17.45" customHeight="1" x14ac:dyDescent="0.25">
      <c r="B1361" s="231" t="s">
        <v>486</v>
      </c>
      <c r="C1361" s="231" t="s">
        <v>512</v>
      </c>
      <c r="D1361" s="231">
        <v>4</v>
      </c>
      <c r="E1361" s="231">
        <v>14.92</v>
      </c>
      <c r="F1361" s="231"/>
      <c r="G1361" s="96">
        <v>4</v>
      </c>
    </row>
    <row r="1362" spans="2:7" ht="17.45" customHeight="1" x14ac:dyDescent="0.25">
      <c r="B1362" s="231" t="s">
        <v>486</v>
      </c>
      <c r="C1362" s="231" t="s">
        <v>513</v>
      </c>
      <c r="D1362" s="231">
        <v>5</v>
      </c>
      <c r="E1362" s="231">
        <v>18.649999999999999</v>
      </c>
      <c r="F1362" s="231"/>
      <c r="G1362" s="96">
        <v>5</v>
      </c>
    </row>
    <row r="1363" spans="2:7" ht="18" x14ac:dyDescent="0.25">
      <c r="B1363" s="231" t="s">
        <v>485</v>
      </c>
      <c r="C1363" s="231" t="s">
        <v>513</v>
      </c>
      <c r="D1363" s="231">
        <v>28</v>
      </c>
      <c r="E1363" s="231">
        <v>99.68</v>
      </c>
      <c r="F1363" s="231"/>
      <c r="G1363" s="96">
        <v>28</v>
      </c>
    </row>
    <row r="1364" spans="2:7" ht="18" x14ac:dyDescent="0.25">
      <c r="B1364" s="231" t="s">
        <v>487</v>
      </c>
      <c r="C1364" s="231" t="s">
        <v>513</v>
      </c>
      <c r="D1364" s="231">
        <v>36</v>
      </c>
      <c r="E1364" s="231">
        <v>128.16</v>
      </c>
      <c r="F1364" s="231"/>
      <c r="G1364" s="96">
        <v>36</v>
      </c>
    </row>
    <row r="1365" spans="2:7" ht="17.45" customHeight="1" x14ac:dyDescent="0.25">
      <c r="B1365" s="231" t="s">
        <v>480</v>
      </c>
      <c r="C1365" s="231" t="s">
        <v>513</v>
      </c>
      <c r="D1365" s="231"/>
      <c r="E1365" s="231">
        <v>384.88</v>
      </c>
      <c r="F1365" s="231">
        <v>34</v>
      </c>
      <c r="G1365" s="96">
        <v>34</v>
      </c>
    </row>
    <row r="1366" spans="2:7" ht="17.45" customHeight="1" x14ac:dyDescent="0.25">
      <c r="B1366" s="231" t="s">
        <v>474</v>
      </c>
      <c r="C1366" s="231" t="s">
        <v>512</v>
      </c>
      <c r="D1366" s="231"/>
      <c r="E1366" s="231">
        <v>2.06</v>
      </c>
      <c r="F1366" s="231">
        <v>1</v>
      </c>
      <c r="G1366" s="96">
        <v>1</v>
      </c>
    </row>
    <row r="1367" spans="2:7" ht="17.45" customHeight="1" x14ac:dyDescent="0.25">
      <c r="B1367" s="231" t="s">
        <v>474</v>
      </c>
      <c r="C1367" s="231" t="s">
        <v>513</v>
      </c>
      <c r="D1367" s="231"/>
      <c r="E1367" s="231">
        <v>898.23</v>
      </c>
      <c r="F1367" s="231">
        <v>438</v>
      </c>
      <c r="G1367" s="96">
        <v>436</v>
      </c>
    </row>
    <row r="1368" spans="2:7" ht="17.45" customHeight="1" x14ac:dyDescent="0.25">
      <c r="B1368" s="231" t="s">
        <v>480</v>
      </c>
      <c r="C1368" s="231" t="s">
        <v>513</v>
      </c>
      <c r="D1368" s="231"/>
      <c r="E1368" s="231">
        <v>203.76</v>
      </c>
      <c r="F1368" s="231">
        <v>18</v>
      </c>
      <c r="G1368" s="96">
        <v>18</v>
      </c>
    </row>
    <row r="1369" spans="2:7" ht="17.45" customHeight="1" x14ac:dyDescent="0.25">
      <c r="B1369" s="231" t="s">
        <v>474</v>
      </c>
      <c r="C1369" s="231" t="s">
        <v>510</v>
      </c>
      <c r="D1369" s="231"/>
      <c r="E1369" s="231">
        <v>0</v>
      </c>
      <c r="F1369" s="231">
        <v>0</v>
      </c>
      <c r="G1369" s="96">
        <v>0</v>
      </c>
    </row>
    <row r="1370" spans="2:7" ht="17.45" customHeight="1" x14ac:dyDescent="0.25">
      <c r="B1370" s="231" t="s">
        <v>474</v>
      </c>
      <c r="C1370" s="231" t="s">
        <v>511</v>
      </c>
      <c r="D1370" s="231"/>
      <c r="E1370" s="231">
        <v>0</v>
      </c>
      <c r="F1370" s="231">
        <v>0</v>
      </c>
      <c r="G1370" s="96">
        <v>0</v>
      </c>
    </row>
    <row r="1371" spans="2:7" ht="17.45" customHeight="1" x14ac:dyDescent="0.25">
      <c r="B1371" s="231" t="s">
        <v>474</v>
      </c>
      <c r="C1371" s="231" t="s">
        <v>512</v>
      </c>
      <c r="D1371" s="231"/>
      <c r="E1371" s="231">
        <v>10.3</v>
      </c>
      <c r="F1371" s="231">
        <v>5</v>
      </c>
      <c r="G1371" s="96">
        <v>5</v>
      </c>
    </row>
    <row r="1372" spans="2:7" ht="17.45" customHeight="1" x14ac:dyDescent="0.25">
      <c r="B1372" s="231" t="s">
        <v>474</v>
      </c>
      <c r="C1372" s="231" t="s">
        <v>513</v>
      </c>
      <c r="D1372" s="231"/>
      <c r="E1372" s="231">
        <v>820.57</v>
      </c>
      <c r="F1372" s="231">
        <v>400</v>
      </c>
      <c r="G1372" s="96">
        <v>398</v>
      </c>
    </row>
    <row r="1373" spans="2:7" ht="17.45" customHeight="1" x14ac:dyDescent="0.25">
      <c r="B1373" s="231" t="s">
        <v>480</v>
      </c>
      <c r="C1373" s="231" t="s">
        <v>513</v>
      </c>
      <c r="D1373" s="231"/>
      <c r="E1373" s="231">
        <v>316.95999999999998</v>
      </c>
      <c r="F1373" s="231">
        <v>28</v>
      </c>
      <c r="G1373" s="96">
        <v>28</v>
      </c>
    </row>
    <row r="1374" spans="2:7" ht="17.45" customHeight="1" x14ac:dyDescent="0.25">
      <c r="B1374" s="231" t="s">
        <v>474</v>
      </c>
      <c r="C1374" s="231" t="s">
        <v>495</v>
      </c>
      <c r="D1374" s="231"/>
      <c r="E1374" s="231">
        <v>0</v>
      </c>
      <c r="F1374" s="231">
        <v>0</v>
      </c>
      <c r="G1374" s="96">
        <v>0</v>
      </c>
    </row>
    <row r="1375" spans="2:7" ht="17.45" customHeight="1" x14ac:dyDescent="0.25">
      <c r="B1375" s="231" t="s">
        <v>474</v>
      </c>
      <c r="C1375" s="231" t="s">
        <v>496</v>
      </c>
      <c r="D1375" s="231"/>
      <c r="E1375" s="231">
        <v>0</v>
      </c>
      <c r="F1375" s="231">
        <v>0</v>
      </c>
      <c r="G1375" s="96">
        <v>0</v>
      </c>
    </row>
    <row r="1376" spans="2:7" ht="17.45" customHeight="1" x14ac:dyDescent="0.25">
      <c r="B1376" s="231" t="s">
        <v>474</v>
      </c>
      <c r="C1376" s="231" t="s">
        <v>510</v>
      </c>
      <c r="D1376" s="231"/>
      <c r="E1376" s="231">
        <v>0</v>
      </c>
      <c r="F1376" s="231">
        <v>0</v>
      </c>
      <c r="G1376" s="96">
        <v>0</v>
      </c>
    </row>
    <row r="1377" spans="2:7" ht="17.45" customHeight="1" x14ac:dyDescent="0.25">
      <c r="B1377" s="231" t="s">
        <v>474</v>
      </c>
      <c r="C1377" s="231" t="s">
        <v>511</v>
      </c>
      <c r="D1377" s="231"/>
      <c r="E1377" s="231">
        <v>0</v>
      </c>
      <c r="F1377" s="231">
        <v>0</v>
      </c>
      <c r="G1377" s="96">
        <v>0</v>
      </c>
    </row>
    <row r="1378" spans="2:7" ht="17.45" customHeight="1" x14ac:dyDescent="0.25">
      <c r="B1378" s="231" t="s">
        <v>474</v>
      </c>
      <c r="C1378" s="231" t="s">
        <v>512</v>
      </c>
      <c r="D1378" s="231"/>
      <c r="E1378" s="231">
        <v>12.22</v>
      </c>
      <c r="F1378" s="231">
        <v>7</v>
      </c>
      <c r="G1378" s="96">
        <v>6</v>
      </c>
    </row>
    <row r="1379" spans="2:7" ht="17.45" customHeight="1" x14ac:dyDescent="0.25">
      <c r="B1379" s="231" t="s">
        <v>474</v>
      </c>
      <c r="C1379" s="231" t="s">
        <v>513</v>
      </c>
      <c r="D1379" s="231"/>
      <c r="E1379" s="231">
        <v>1953.33</v>
      </c>
      <c r="F1379" s="231">
        <v>958</v>
      </c>
      <c r="G1379" s="96">
        <v>948</v>
      </c>
    </row>
    <row r="1380" spans="2:7" ht="17.45" customHeight="1" x14ac:dyDescent="0.25">
      <c r="B1380" s="231" t="s">
        <v>480</v>
      </c>
      <c r="C1380" s="231" t="s">
        <v>513</v>
      </c>
      <c r="D1380" s="231"/>
      <c r="E1380" s="231">
        <v>871.64</v>
      </c>
      <c r="F1380" s="231">
        <v>77</v>
      </c>
      <c r="G1380" s="96">
        <v>77</v>
      </c>
    </row>
    <row r="1381" spans="2:7" ht="17.45" customHeight="1" x14ac:dyDescent="0.25">
      <c r="B1381" s="231" t="s">
        <v>474</v>
      </c>
      <c r="C1381" s="231" t="s">
        <v>513</v>
      </c>
      <c r="D1381" s="231"/>
      <c r="E1381" s="231">
        <v>115.36</v>
      </c>
      <c r="F1381" s="231">
        <v>56</v>
      </c>
      <c r="G1381" s="96">
        <v>56</v>
      </c>
    </row>
    <row r="1382" spans="2:7" ht="17.45" customHeight="1" x14ac:dyDescent="0.25">
      <c r="B1382" s="231" t="s">
        <v>480</v>
      </c>
      <c r="C1382" s="231" t="s">
        <v>513</v>
      </c>
      <c r="D1382" s="231"/>
      <c r="E1382" s="231">
        <v>90.56</v>
      </c>
      <c r="F1382" s="231">
        <v>8</v>
      </c>
      <c r="G1382" s="96">
        <v>8</v>
      </c>
    </row>
    <row r="1383" spans="2:7" ht="17.45" customHeight="1" x14ac:dyDescent="0.25">
      <c r="B1383" s="231" t="s">
        <v>474</v>
      </c>
      <c r="C1383" s="231" t="s">
        <v>512</v>
      </c>
      <c r="D1383" s="231"/>
      <c r="E1383" s="231">
        <v>67.069999999999993</v>
      </c>
      <c r="F1383" s="231">
        <v>32</v>
      </c>
      <c r="G1383" s="96">
        <v>33</v>
      </c>
    </row>
    <row r="1384" spans="2:7" ht="17.45" customHeight="1" x14ac:dyDescent="0.25">
      <c r="B1384" s="231" t="s">
        <v>474</v>
      </c>
      <c r="C1384" s="231" t="s">
        <v>513</v>
      </c>
      <c r="D1384" s="231"/>
      <c r="E1384" s="231">
        <v>5395.77</v>
      </c>
      <c r="F1384" s="231">
        <v>2618</v>
      </c>
      <c r="G1384" s="96">
        <v>2620</v>
      </c>
    </row>
    <row r="1385" spans="2:7" ht="17.45" customHeight="1" x14ac:dyDescent="0.25">
      <c r="B1385" s="231" t="s">
        <v>480</v>
      </c>
      <c r="C1385" s="231" t="s">
        <v>512</v>
      </c>
      <c r="D1385" s="231"/>
      <c r="E1385" s="231">
        <v>22.64</v>
      </c>
      <c r="F1385" s="231">
        <v>2</v>
      </c>
      <c r="G1385" s="96">
        <v>2</v>
      </c>
    </row>
    <row r="1386" spans="2:7" ht="17.45" customHeight="1" x14ac:dyDescent="0.25">
      <c r="B1386" s="231" t="s">
        <v>480</v>
      </c>
      <c r="C1386" s="231" t="s">
        <v>513</v>
      </c>
      <c r="D1386" s="231"/>
      <c r="E1386" s="231">
        <v>1935.72</v>
      </c>
      <c r="F1386" s="231">
        <v>171</v>
      </c>
      <c r="G1386" s="96">
        <v>171</v>
      </c>
    </row>
    <row r="1387" spans="2:7" ht="17.45" customHeight="1" x14ac:dyDescent="0.25">
      <c r="B1387" s="231" t="s">
        <v>474</v>
      </c>
      <c r="C1387" s="231" t="s">
        <v>512</v>
      </c>
      <c r="D1387" s="231"/>
      <c r="E1387" s="231">
        <v>6.18</v>
      </c>
      <c r="F1387" s="231">
        <v>3</v>
      </c>
      <c r="G1387" s="96">
        <v>3</v>
      </c>
    </row>
    <row r="1388" spans="2:7" ht="17.45" customHeight="1" x14ac:dyDescent="0.25">
      <c r="B1388" s="231" t="s">
        <v>474</v>
      </c>
      <c r="C1388" s="231" t="s">
        <v>513</v>
      </c>
      <c r="D1388" s="231"/>
      <c r="E1388" s="231">
        <v>1233.93</v>
      </c>
      <c r="F1388" s="231">
        <v>603</v>
      </c>
      <c r="G1388" s="96">
        <v>599</v>
      </c>
    </row>
    <row r="1389" spans="2:7" ht="17.45" customHeight="1" x14ac:dyDescent="0.25">
      <c r="B1389" s="231" t="s">
        <v>480</v>
      </c>
      <c r="C1389" s="231" t="s">
        <v>513</v>
      </c>
      <c r="D1389" s="231"/>
      <c r="E1389" s="231">
        <v>441.48</v>
      </c>
      <c r="F1389" s="231">
        <v>39</v>
      </c>
      <c r="G1389" s="96">
        <v>39</v>
      </c>
    </row>
    <row r="1390" spans="2:7" ht="17.45" customHeight="1" x14ac:dyDescent="0.25">
      <c r="B1390" s="231" t="s">
        <v>474</v>
      </c>
      <c r="C1390" s="231" t="s">
        <v>513</v>
      </c>
      <c r="D1390" s="231"/>
      <c r="E1390" s="231">
        <v>4.12</v>
      </c>
      <c r="F1390" s="231">
        <v>2</v>
      </c>
      <c r="G1390" s="96">
        <v>2</v>
      </c>
    </row>
    <row r="1391" spans="2:7" ht="17.45" customHeight="1" x14ac:dyDescent="0.25">
      <c r="B1391" s="231" t="s">
        <v>474</v>
      </c>
      <c r="C1391" s="231" t="s">
        <v>512</v>
      </c>
      <c r="D1391" s="231"/>
      <c r="E1391" s="231">
        <v>0</v>
      </c>
      <c r="F1391" s="231">
        <v>0</v>
      </c>
      <c r="G1391" s="96">
        <v>0</v>
      </c>
    </row>
    <row r="1392" spans="2:7" ht="17.45" customHeight="1" x14ac:dyDescent="0.25">
      <c r="B1392" s="231" t="s">
        <v>474</v>
      </c>
      <c r="C1392" s="231" t="s">
        <v>513</v>
      </c>
      <c r="D1392" s="231"/>
      <c r="E1392" s="231">
        <v>23.9</v>
      </c>
      <c r="F1392" s="231">
        <v>15</v>
      </c>
      <c r="G1392" s="96">
        <v>12</v>
      </c>
    </row>
    <row r="1393" spans="2:7" ht="17.45" customHeight="1" x14ac:dyDescent="0.25">
      <c r="B1393" s="231" t="s">
        <v>480</v>
      </c>
      <c r="C1393" s="231" t="s">
        <v>513</v>
      </c>
      <c r="D1393" s="231"/>
      <c r="E1393" s="231">
        <v>79.239999999999995</v>
      </c>
      <c r="F1393" s="231">
        <v>7</v>
      </c>
      <c r="G1393" s="96">
        <v>7</v>
      </c>
    </row>
    <row r="1394" spans="2:7" ht="17.45" customHeight="1" x14ac:dyDescent="0.25">
      <c r="B1394" s="231" t="s">
        <v>474</v>
      </c>
      <c r="C1394" s="231" t="s">
        <v>512</v>
      </c>
      <c r="D1394" s="231"/>
      <c r="E1394" s="231">
        <v>0</v>
      </c>
      <c r="F1394" s="231">
        <v>0</v>
      </c>
      <c r="G1394" s="96">
        <v>0</v>
      </c>
    </row>
    <row r="1395" spans="2:7" ht="17.45" customHeight="1" x14ac:dyDescent="0.25">
      <c r="B1395" s="231" t="s">
        <v>474</v>
      </c>
      <c r="C1395" s="231" t="s">
        <v>513</v>
      </c>
      <c r="D1395" s="231"/>
      <c r="E1395" s="231">
        <v>4.12</v>
      </c>
      <c r="F1395" s="231">
        <v>2</v>
      </c>
      <c r="G1395" s="96">
        <v>2</v>
      </c>
    </row>
    <row r="1396" spans="2:7" ht="17.45" customHeight="1" x14ac:dyDescent="0.25">
      <c r="B1396" s="231" t="s">
        <v>480</v>
      </c>
      <c r="C1396" s="231" t="s">
        <v>513</v>
      </c>
      <c r="D1396" s="231"/>
      <c r="E1396" s="231">
        <v>22.64</v>
      </c>
      <c r="F1396" s="231">
        <v>2</v>
      </c>
      <c r="G1396" s="96">
        <v>2</v>
      </c>
    </row>
    <row r="1397" spans="2:7" ht="17.45" customHeight="1" x14ac:dyDescent="0.25">
      <c r="B1397" s="231" t="s">
        <v>474</v>
      </c>
      <c r="C1397" s="231" t="s">
        <v>512</v>
      </c>
      <c r="D1397" s="231"/>
      <c r="E1397" s="231">
        <v>10.3</v>
      </c>
      <c r="F1397" s="231">
        <v>5</v>
      </c>
      <c r="G1397" s="96">
        <v>5</v>
      </c>
    </row>
    <row r="1398" spans="2:7" ht="17.45" customHeight="1" x14ac:dyDescent="0.25">
      <c r="B1398" s="231" t="s">
        <v>474</v>
      </c>
      <c r="C1398" s="231" t="s">
        <v>513</v>
      </c>
      <c r="D1398" s="231"/>
      <c r="E1398" s="231">
        <v>19.43</v>
      </c>
      <c r="F1398" s="231">
        <v>10</v>
      </c>
      <c r="G1398" s="96">
        <v>9</v>
      </c>
    </row>
    <row r="1399" spans="2:7" ht="17.45" customHeight="1" x14ac:dyDescent="0.25">
      <c r="B1399" s="231" t="s">
        <v>480</v>
      </c>
      <c r="C1399" s="231" t="s">
        <v>513</v>
      </c>
      <c r="D1399" s="231"/>
      <c r="E1399" s="231">
        <v>113.2</v>
      </c>
      <c r="F1399" s="231">
        <v>10</v>
      </c>
      <c r="G1399" s="96">
        <v>10</v>
      </c>
    </row>
    <row r="1400" spans="2:7" ht="17.45" customHeight="1" x14ac:dyDescent="0.25">
      <c r="B1400" s="231" t="s">
        <v>474</v>
      </c>
      <c r="C1400" s="231" t="s">
        <v>513</v>
      </c>
      <c r="D1400" s="231"/>
      <c r="E1400" s="231">
        <v>0</v>
      </c>
      <c r="F1400" s="231">
        <v>0</v>
      </c>
      <c r="G1400" s="96">
        <v>0</v>
      </c>
    </row>
    <row r="1401" spans="2:7" ht="17.45" customHeight="1" x14ac:dyDescent="0.25">
      <c r="B1401" s="231" t="s">
        <v>480</v>
      </c>
      <c r="C1401" s="231" t="s">
        <v>513</v>
      </c>
      <c r="D1401" s="231"/>
      <c r="E1401" s="231">
        <v>33.96</v>
      </c>
      <c r="F1401" s="231">
        <v>3</v>
      </c>
      <c r="G1401" s="96">
        <v>3</v>
      </c>
    </row>
    <row r="1402" spans="2:7" ht="17.45" customHeight="1" x14ac:dyDescent="0.25">
      <c r="B1402" s="231" t="s">
        <v>474</v>
      </c>
      <c r="C1402" s="231" t="s">
        <v>513</v>
      </c>
      <c r="D1402" s="231"/>
      <c r="E1402" s="231">
        <v>0</v>
      </c>
      <c r="F1402" s="231">
        <v>0</v>
      </c>
      <c r="G1402" s="96">
        <v>0</v>
      </c>
    </row>
    <row r="1403" spans="2:7" ht="17.45" customHeight="1" x14ac:dyDescent="0.25">
      <c r="B1403" s="231" t="s">
        <v>474</v>
      </c>
      <c r="C1403" s="231" t="s">
        <v>513</v>
      </c>
      <c r="D1403" s="231"/>
      <c r="E1403" s="231">
        <v>0</v>
      </c>
      <c r="F1403" s="231">
        <v>0</v>
      </c>
      <c r="G1403" s="96">
        <v>0</v>
      </c>
    </row>
    <row r="1404" spans="2:7" ht="17.45" customHeight="1" x14ac:dyDescent="0.25">
      <c r="B1404" s="231" t="s">
        <v>474</v>
      </c>
      <c r="C1404" s="231" t="s">
        <v>514</v>
      </c>
      <c r="D1404" s="231"/>
      <c r="E1404" s="231">
        <v>32.96</v>
      </c>
      <c r="F1404" s="231">
        <v>16</v>
      </c>
      <c r="G1404" s="96">
        <v>16</v>
      </c>
    </row>
    <row r="1405" spans="2:7" ht="17.45" customHeight="1" x14ac:dyDescent="0.25">
      <c r="B1405" s="231" t="s">
        <v>474</v>
      </c>
      <c r="C1405" s="231" t="s">
        <v>513</v>
      </c>
      <c r="D1405" s="231"/>
      <c r="E1405" s="231">
        <v>6.18</v>
      </c>
      <c r="F1405" s="231">
        <v>3</v>
      </c>
      <c r="G1405" s="96">
        <v>3</v>
      </c>
    </row>
    <row r="1406" spans="2:7" ht="17.45" customHeight="1" x14ac:dyDescent="0.25">
      <c r="B1406" s="231" t="s">
        <v>474</v>
      </c>
      <c r="C1406" s="231" t="s">
        <v>514</v>
      </c>
      <c r="D1406" s="231"/>
      <c r="E1406" s="231">
        <v>438.92</v>
      </c>
      <c r="F1406" s="231">
        <v>214</v>
      </c>
      <c r="G1406" s="96">
        <v>213</v>
      </c>
    </row>
    <row r="1407" spans="2:7" ht="17.45" customHeight="1" x14ac:dyDescent="0.25">
      <c r="B1407" s="231" t="s">
        <v>477</v>
      </c>
      <c r="C1407" s="231" t="s">
        <v>514</v>
      </c>
      <c r="D1407" s="231"/>
      <c r="E1407" s="231">
        <v>0</v>
      </c>
      <c r="F1407" s="231">
        <v>0</v>
      </c>
      <c r="G1407" s="96">
        <v>0</v>
      </c>
    </row>
    <row r="1408" spans="2:7" ht="17.45" customHeight="1" x14ac:dyDescent="0.25">
      <c r="B1408" s="231" t="s">
        <v>478</v>
      </c>
      <c r="C1408" s="231" t="s">
        <v>514</v>
      </c>
      <c r="D1408" s="231">
        <v>0</v>
      </c>
      <c r="E1408" s="231">
        <v>0</v>
      </c>
      <c r="F1408" s="231"/>
      <c r="G1408" s="96">
        <v>0</v>
      </c>
    </row>
    <row r="1409" spans="2:7" ht="17.45" customHeight="1" x14ac:dyDescent="0.25">
      <c r="B1409" s="231" t="s">
        <v>474</v>
      </c>
      <c r="C1409" s="231" t="s">
        <v>513</v>
      </c>
      <c r="D1409" s="231"/>
      <c r="E1409" s="231">
        <v>10.3</v>
      </c>
      <c r="F1409" s="231">
        <v>5</v>
      </c>
      <c r="G1409" s="96">
        <v>5</v>
      </c>
    </row>
    <row r="1410" spans="2:7" ht="17.45" customHeight="1" x14ac:dyDescent="0.25">
      <c r="B1410" s="231" t="s">
        <v>474</v>
      </c>
      <c r="C1410" s="231" t="s">
        <v>514</v>
      </c>
      <c r="D1410" s="231"/>
      <c r="E1410" s="231">
        <v>652.26</v>
      </c>
      <c r="F1410" s="231">
        <v>317</v>
      </c>
      <c r="G1410" s="96">
        <v>317</v>
      </c>
    </row>
    <row r="1411" spans="2:7" ht="17.45" customHeight="1" x14ac:dyDescent="0.25">
      <c r="B1411" s="231" t="s">
        <v>480</v>
      </c>
      <c r="C1411" s="231" t="s">
        <v>514</v>
      </c>
      <c r="D1411" s="231"/>
      <c r="E1411" s="231">
        <v>22.64</v>
      </c>
      <c r="F1411" s="231">
        <v>2</v>
      </c>
      <c r="G1411" s="96">
        <v>2</v>
      </c>
    </row>
    <row r="1412" spans="2:7" ht="17.45" customHeight="1" x14ac:dyDescent="0.25">
      <c r="B1412" s="231" t="s">
        <v>474</v>
      </c>
      <c r="C1412" s="231" t="s">
        <v>513</v>
      </c>
      <c r="D1412" s="231"/>
      <c r="E1412" s="231">
        <v>4.12</v>
      </c>
      <c r="F1412" s="231">
        <v>2</v>
      </c>
      <c r="G1412" s="96">
        <v>2</v>
      </c>
    </row>
    <row r="1413" spans="2:7" ht="17.45" customHeight="1" x14ac:dyDescent="0.25">
      <c r="B1413" s="231" t="s">
        <v>474</v>
      </c>
      <c r="C1413" s="231" t="s">
        <v>514</v>
      </c>
      <c r="D1413" s="231"/>
      <c r="E1413" s="231">
        <v>236.9</v>
      </c>
      <c r="F1413" s="231">
        <v>115</v>
      </c>
      <c r="G1413" s="96">
        <v>115</v>
      </c>
    </row>
    <row r="1414" spans="2:7" ht="17.45" customHeight="1" x14ac:dyDescent="0.25">
      <c r="B1414" s="231" t="s">
        <v>480</v>
      </c>
      <c r="C1414" s="231" t="s">
        <v>513</v>
      </c>
      <c r="D1414" s="231"/>
      <c r="E1414" s="231">
        <v>11.32</v>
      </c>
      <c r="F1414" s="231">
        <v>1</v>
      </c>
      <c r="G1414" s="96">
        <v>1</v>
      </c>
    </row>
    <row r="1415" spans="2:7" ht="17.45" customHeight="1" x14ac:dyDescent="0.25">
      <c r="B1415" s="231" t="s">
        <v>480</v>
      </c>
      <c r="C1415" s="231" t="s">
        <v>514</v>
      </c>
      <c r="D1415" s="231"/>
      <c r="E1415" s="231">
        <v>237.72</v>
      </c>
      <c r="F1415" s="231">
        <v>21</v>
      </c>
      <c r="G1415" s="96">
        <v>21</v>
      </c>
    </row>
    <row r="1416" spans="2:7" ht="17.45" customHeight="1" x14ac:dyDescent="0.25">
      <c r="B1416" s="231" t="s">
        <v>474</v>
      </c>
      <c r="C1416" s="231" t="s">
        <v>514</v>
      </c>
      <c r="D1416" s="231"/>
      <c r="E1416" s="231">
        <v>39.14</v>
      </c>
      <c r="F1416" s="231">
        <v>19</v>
      </c>
      <c r="G1416" s="96">
        <v>19</v>
      </c>
    </row>
    <row r="1417" spans="2:7" ht="17.45" customHeight="1" x14ac:dyDescent="0.25">
      <c r="B1417" s="231" t="s">
        <v>474</v>
      </c>
      <c r="C1417" s="231" t="s">
        <v>513</v>
      </c>
      <c r="D1417" s="231"/>
      <c r="E1417" s="231">
        <v>2.06</v>
      </c>
      <c r="F1417" s="231">
        <v>1</v>
      </c>
      <c r="G1417" s="96">
        <v>1</v>
      </c>
    </row>
    <row r="1418" spans="2:7" ht="17.45" customHeight="1" x14ac:dyDescent="0.25">
      <c r="B1418" s="231" t="s">
        <v>474</v>
      </c>
      <c r="C1418" s="231" t="s">
        <v>514</v>
      </c>
      <c r="D1418" s="231"/>
      <c r="E1418" s="231">
        <v>177.16</v>
      </c>
      <c r="F1418" s="231">
        <v>86</v>
      </c>
      <c r="G1418" s="96">
        <v>86</v>
      </c>
    </row>
    <row r="1419" spans="2:7" ht="17.45" customHeight="1" x14ac:dyDescent="0.25">
      <c r="B1419" s="231" t="s">
        <v>474</v>
      </c>
      <c r="C1419" s="231" t="s">
        <v>494</v>
      </c>
      <c r="D1419" s="231"/>
      <c r="E1419" s="231">
        <v>-2.06</v>
      </c>
      <c r="F1419" s="231">
        <v>-1</v>
      </c>
      <c r="G1419" s="96">
        <v>-1</v>
      </c>
    </row>
    <row r="1420" spans="2:7" ht="17.45" customHeight="1" x14ac:dyDescent="0.25">
      <c r="B1420" s="231" t="s">
        <v>474</v>
      </c>
      <c r="C1420" s="231" t="s">
        <v>495</v>
      </c>
      <c r="D1420" s="231"/>
      <c r="E1420" s="231">
        <v>-2.06</v>
      </c>
      <c r="F1420" s="231">
        <v>-1</v>
      </c>
      <c r="G1420" s="96">
        <v>-1</v>
      </c>
    </row>
    <row r="1421" spans="2:7" ht="17.45" customHeight="1" x14ac:dyDescent="0.25">
      <c r="B1421" s="231" t="s">
        <v>474</v>
      </c>
      <c r="C1421" s="231" t="s">
        <v>496</v>
      </c>
      <c r="D1421" s="231"/>
      <c r="E1421" s="231">
        <v>-2.06</v>
      </c>
      <c r="F1421" s="231">
        <v>-1</v>
      </c>
      <c r="G1421" s="96">
        <v>-1</v>
      </c>
    </row>
    <row r="1422" spans="2:7" ht="17.45" customHeight="1" x14ac:dyDescent="0.25">
      <c r="B1422" s="231" t="s">
        <v>474</v>
      </c>
      <c r="C1422" s="231" t="s">
        <v>510</v>
      </c>
      <c r="D1422" s="231"/>
      <c r="E1422" s="231">
        <v>-2.06</v>
      </c>
      <c r="F1422" s="231">
        <v>-1</v>
      </c>
      <c r="G1422" s="96">
        <v>-1</v>
      </c>
    </row>
    <row r="1423" spans="2:7" ht="17.45" customHeight="1" x14ac:dyDescent="0.25">
      <c r="B1423" s="231" t="s">
        <v>474</v>
      </c>
      <c r="C1423" s="231" t="s">
        <v>511</v>
      </c>
      <c r="D1423" s="231"/>
      <c r="E1423" s="231">
        <v>-2.06</v>
      </c>
      <c r="F1423" s="231">
        <v>-1</v>
      </c>
      <c r="G1423" s="96">
        <v>-1</v>
      </c>
    </row>
    <row r="1424" spans="2:7" ht="17.45" customHeight="1" x14ac:dyDescent="0.25">
      <c r="B1424" s="231" t="s">
        <v>474</v>
      </c>
      <c r="C1424" s="231" t="s">
        <v>512</v>
      </c>
      <c r="D1424" s="231"/>
      <c r="E1424" s="231">
        <v>-2.06</v>
      </c>
      <c r="F1424" s="231">
        <v>-1</v>
      </c>
      <c r="G1424" s="96">
        <v>-1</v>
      </c>
    </row>
    <row r="1425" spans="2:7" ht="17.45" customHeight="1" x14ac:dyDescent="0.25">
      <c r="B1425" s="231" t="s">
        <v>474</v>
      </c>
      <c r="C1425" s="231" t="s">
        <v>513</v>
      </c>
      <c r="D1425" s="231"/>
      <c r="E1425" s="231">
        <v>6.73</v>
      </c>
      <c r="F1425" s="231">
        <v>5</v>
      </c>
      <c r="G1425" s="96">
        <v>3</v>
      </c>
    </row>
    <row r="1426" spans="2:7" ht="17.45" customHeight="1" x14ac:dyDescent="0.25">
      <c r="B1426" s="231" t="s">
        <v>474</v>
      </c>
      <c r="C1426" s="231" t="s">
        <v>514</v>
      </c>
      <c r="D1426" s="231"/>
      <c r="E1426" s="231">
        <v>1373.65</v>
      </c>
      <c r="F1426" s="231">
        <v>670</v>
      </c>
      <c r="G1426" s="96">
        <v>667</v>
      </c>
    </row>
    <row r="1427" spans="2:7" ht="17.45" customHeight="1" x14ac:dyDescent="0.25">
      <c r="B1427" s="231" t="s">
        <v>474</v>
      </c>
      <c r="C1427" s="231" t="s">
        <v>514</v>
      </c>
      <c r="D1427" s="231"/>
      <c r="E1427" s="231">
        <v>2.06</v>
      </c>
      <c r="F1427" s="231">
        <v>1</v>
      </c>
      <c r="G1427" s="96">
        <v>1</v>
      </c>
    </row>
    <row r="1428" spans="2:7" ht="17.45" customHeight="1" x14ac:dyDescent="0.25">
      <c r="B1428" s="231" t="s">
        <v>474</v>
      </c>
      <c r="C1428" s="231" t="s">
        <v>514</v>
      </c>
      <c r="D1428" s="231"/>
      <c r="E1428" s="231">
        <v>2.06</v>
      </c>
      <c r="F1428" s="231">
        <v>1</v>
      </c>
      <c r="G1428" s="96">
        <v>1</v>
      </c>
    </row>
    <row r="1429" spans="2:7" ht="17.45" customHeight="1" x14ac:dyDescent="0.25">
      <c r="B1429" s="231" t="s">
        <v>480</v>
      </c>
      <c r="C1429" s="231" t="s">
        <v>514</v>
      </c>
      <c r="D1429" s="231"/>
      <c r="E1429" s="231">
        <v>11.32</v>
      </c>
      <c r="F1429" s="231">
        <v>1</v>
      </c>
      <c r="G1429" s="96">
        <v>1</v>
      </c>
    </row>
    <row r="1430" spans="2:7" ht="17.45" customHeight="1" x14ac:dyDescent="0.25">
      <c r="B1430" s="231" t="s">
        <v>478</v>
      </c>
      <c r="C1430" s="231" t="s">
        <v>514</v>
      </c>
      <c r="D1430" s="231">
        <v>4</v>
      </c>
      <c r="E1430" s="231">
        <v>13.88</v>
      </c>
      <c r="F1430" s="231"/>
      <c r="G1430" s="96">
        <v>4</v>
      </c>
    </row>
    <row r="1431" spans="2:7" ht="17.45" customHeight="1" x14ac:dyDescent="0.25">
      <c r="B1431" s="231" t="s">
        <v>480</v>
      </c>
      <c r="C1431" s="231" t="s">
        <v>514</v>
      </c>
      <c r="D1431" s="231"/>
      <c r="E1431" s="231">
        <v>45.28</v>
      </c>
      <c r="F1431" s="231">
        <v>4</v>
      </c>
      <c r="G1431" s="96">
        <v>4</v>
      </c>
    </row>
    <row r="1432" spans="2:7" ht="17.45" customHeight="1" x14ac:dyDescent="0.25">
      <c r="B1432" s="231" t="s">
        <v>477</v>
      </c>
      <c r="C1432" s="231" t="s">
        <v>514</v>
      </c>
      <c r="D1432" s="231"/>
      <c r="E1432" s="231">
        <v>140.66</v>
      </c>
      <c r="F1432" s="231">
        <v>13</v>
      </c>
      <c r="G1432" s="96">
        <v>13</v>
      </c>
    </row>
    <row r="1433" spans="2:7" ht="17.45" customHeight="1" x14ac:dyDescent="0.25">
      <c r="B1433" s="231" t="s">
        <v>481</v>
      </c>
      <c r="C1433" s="231" t="s">
        <v>514</v>
      </c>
      <c r="D1433" s="231"/>
      <c r="E1433" s="231">
        <v>426.03</v>
      </c>
      <c r="F1433" s="231">
        <v>33</v>
      </c>
      <c r="G1433" s="96">
        <v>33</v>
      </c>
    </row>
    <row r="1434" spans="2:7" ht="17.45" customHeight="1" x14ac:dyDescent="0.25">
      <c r="B1434" s="231" t="s">
        <v>478</v>
      </c>
      <c r="C1434" s="231" t="s">
        <v>514</v>
      </c>
      <c r="D1434" s="231">
        <v>6</v>
      </c>
      <c r="E1434" s="231">
        <v>20.82</v>
      </c>
      <c r="F1434" s="231"/>
      <c r="G1434" s="96">
        <v>6</v>
      </c>
    </row>
    <row r="1435" spans="2:7" ht="17.45" customHeight="1" x14ac:dyDescent="0.25">
      <c r="B1435" s="231" t="s">
        <v>482</v>
      </c>
      <c r="C1435" s="231" t="s">
        <v>514</v>
      </c>
      <c r="D1435" s="231">
        <v>33</v>
      </c>
      <c r="E1435" s="231">
        <v>123.09</v>
      </c>
      <c r="F1435" s="231"/>
      <c r="G1435" s="96">
        <v>33</v>
      </c>
    </row>
    <row r="1436" spans="2:7" ht="18" x14ac:dyDescent="0.25">
      <c r="B1436" s="231" t="s">
        <v>483</v>
      </c>
      <c r="C1436" s="231" t="s">
        <v>514</v>
      </c>
      <c r="D1436" s="231">
        <v>7</v>
      </c>
      <c r="E1436" s="231">
        <v>24.92</v>
      </c>
      <c r="F1436" s="231"/>
      <c r="G1436" s="96">
        <v>7</v>
      </c>
    </row>
    <row r="1437" spans="2:7" ht="17.45" customHeight="1" x14ac:dyDescent="0.25">
      <c r="B1437" s="231" t="s">
        <v>477</v>
      </c>
      <c r="C1437" s="231" t="s">
        <v>514</v>
      </c>
      <c r="D1437" s="231"/>
      <c r="E1437" s="231">
        <v>789.86</v>
      </c>
      <c r="F1437" s="231">
        <v>73</v>
      </c>
      <c r="G1437" s="96">
        <v>73</v>
      </c>
    </row>
    <row r="1438" spans="2:7" ht="17.45" customHeight="1" x14ac:dyDescent="0.25">
      <c r="B1438" s="231" t="s">
        <v>481</v>
      </c>
      <c r="C1438" s="231" t="s">
        <v>514</v>
      </c>
      <c r="D1438" s="231"/>
      <c r="E1438" s="231">
        <v>2130.15</v>
      </c>
      <c r="F1438" s="231">
        <v>165</v>
      </c>
      <c r="G1438" s="96">
        <v>165</v>
      </c>
    </row>
    <row r="1439" spans="2:7" ht="17.45" customHeight="1" x14ac:dyDescent="0.25">
      <c r="B1439" s="231" t="s">
        <v>478</v>
      </c>
      <c r="C1439" s="231" t="s">
        <v>514</v>
      </c>
      <c r="D1439" s="231">
        <v>15</v>
      </c>
      <c r="E1439" s="231">
        <v>52.05</v>
      </c>
      <c r="F1439" s="231"/>
      <c r="G1439" s="96">
        <v>15</v>
      </c>
    </row>
    <row r="1440" spans="2:7" ht="17.45" customHeight="1" x14ac:dyDescent="0.25">
      <c r="B1440" s="231" t="s">
        <v>482</v>
      </c>
      <c r="C1440" s="231" t="s">
        <v>514</v>
      </c>
      <c r="D1440" s="231">
        <v>78</v>
      </c>
      <c r="E1440" s="231">
        <v>290.94</v>
      </c>
      <c r="F1440" s="231"/>
      <c r="G1440" s="96">
        <v>78</v>
      </c>
    </row>
    <row r="1441" spans="2:7" ht="18" x14ac:dyDescent="0.25">
      <c r="B1441" s="231" t="s">
        <v>484</v>
      </c>
      <c r="C1441" s="231" t="s">
        <v>514</v>
      </c>
      <c r="D1441" s="231">
        <v>126</v>
      </c>
      <c r="E1441" s="231">
        <v>448.56</v>
      </c>
      <c r="F1441" s="231"/>
      <c r="G1441" s="96">
        <v>126</v>
      </c>
    </row>
    <row r="1442" spans="2:7" ht="18" x14ac:dyDescent="0.25">
      <c r="B1442" s="231" t="s">
        <v>483</v>
      </c>
      <c r="C1442" s="231" t="s">
        <v>514</v>
      </c>
      <c r="D1442" s="231">
        <v>19</v>
      </c>
      <c r="E1442" s="231">
        <v>67.64</v>
      </c>
      <c r="F1442" s="231"/>
      <c r="G1442" s="96">
        <v>19</v>
      </c>
    </row>
    <row r="1443" spans="2:7" ht="17.45" customHeight="1" x14ac:dyDescent="0.25">
      <c r="B1443" s="231" t="s">
        <v>477</v>
      </c>
      <c r="C1443" s="231" t="s">
        <v>514</v>
      </c>
      <c r="D1443" s="231"/>
      <c r="E1443" s="231">
        <v>432.8</v>
      </c>
      <c r="F1443" s="231">
        <v>40</v>
      </c>
      <c r="G1443" s="96">
        <v>40</v>
      </c>
    </row>
    <row r="1444" spans="2:7" ht="17.45" customHeight="1" x14ac:dyDescent="0.25">
      <c r="B1444" s="231" t="s">
        <v>481</v>
      </c>
      <c r="C1444" s="231" t="s">
        <v>514</v>
      </c>
      <c r="D1444" s="231"/>
      <c r="E1444" s="231">
        <v>335.66</v>
      </c>
      <c r="F1444" s="231">
        <v>26</v>
      </c>
      <c r="G1444" s="96">
        <v>26</v>
      </c>
    </row>
    <row r="1445" spans="2:7" ht="17.45" customHeight="1" x14ac:dyDescent="0.25">
      <c r="B1445" s="231" t="s">
        <v>478</v>
      </c>
      <c r="C1445" s="231" t="s">
        <v>514</v>
      </c>
      <c r="D1445" s="231">
        <v>5</v>
      </c>
      <c r="E1445" s="231">
        <v>17.350000000000001</v>
      </c>
      <c r="F1445" s="231"/>
      <c r="G1445" s="96">
        <v>5</v>
      </c>
    </row>
    <row r="1446" spans="2:7" ht="17.45" customHeight="1" x14ac:dyDescent="0.25">
      <c r="B1446" s="231" t="s">
        <v>482</v>
      </c>
      <c r="C1446" s="231" t="s">
        <v>514</v>
      </c>
      <c r="D1446" s="231">
        <v>30</v>
      </c>
      <c r="E1446" s="231">
        <v>111.9</v>
      </c>
      <c r="F1446" s="231"/>
      <c r="G1446" s="96">
        <v>30</v>
      </c>
    </row>
    <row r="1447" spans="2:7" ht="18" x14ac:dyDescent="0.25">
      <c r="B1447" s="231" t="s">
        <v>484</v>
      </c>
      <c r="C1447" s="231" t="s">
        <v>514</v>
      </c>
      <c r="D1447" s="231">
        <v>26</v>
      </c>
      <c r="E1447" s="231">
        <v>92.56</v>
      </c>
      <c r="F1447" s="231"/>
      <c r="G1447" s="96">
        <v>26</v>
      </c>
    </row>
    <row r="1448" spans="2:7" ht="17.45" customHeight="1" x14ac:dyDescent="0.25">
      <c r="B1448" s="231" t="s">
        <v>477</v>
      </c>
      <c r="C1448" s="231" t="s">
        <v>514</v>
      </c>
      <c r="D1448" s="231"/>
      <c r="E1448" s="231">
        <v>313.77999999999997</v>
      </c>
      <c r="F1448" s="231">
        <v>29</v>
      </c>
      <c r="G1448" s="96">
        <v>29</v>
      </c>
    </row>
    <row r="1449" spans="2:7" ht="17.45" customHeight="1" x14ac:dyDescent="0.25">
      <c r="B1449" s="231" t="s">
        <v>481</v>
      </c>
      <c r="C1449" s="231" t="s">
        <v>514</v>
      </c>
      <c r="D1449" s="231"/>
      <c r="E1449" s="231">
        <v>697.14</v>
      </c>
      <c r="F1449" s="231">
        <v>54</v>
      </c>
      <c r="G1449" s="96">
        <v>54</v>
      </c>
    </row>
    <row r="1450" spans="2:7" ht="17.45" customHeight="1" x14ac:dyDescent="0.25">
      <c r="B1450" s="231" t="s">
        <v>482</v>
      </c>
      <c r="C1450" s="231" t="s">
        <v>514</v>
      </c>
      <c r="D1450" s="231">
        <v>35</v>
      </c>
      <c r="E1450" s="231">
        <v>130.55000000000001</v>
      </c>
      <c r="F1450" s="231"/>
      <c r="G1450" s="96">
        <v>35</v>
      </c>
    </row>
    <row r="1451" spans="2:7" ht="18" x14ac:dyDescent="0.25">
      <c r="B1451" s="231" t="s">
        <v>484</v>
      </c>
      <c r="C1451" s="231" t="s">
        <v>514</v>
      </c>
      <c r="D1451" s="231">
        <v>27</v>
      </c>
      <c r="E1451" s="231">
        <v>96.12</v>
      </c>
      <c r="F1451" s="231"/>
      <c r="G1451" s="96">
        <v>27</v>
      </c>
    </row>
    <row r="1452" spans="2:7" ht="18" x14ac:dyDescent="0.25">
      <c r="B1452" s="231" t="s">
        <v>483</v>
      </c>
      <c r="C1452" s="231" t="s">
        <v>514</v>
      </c>
      <c r="D1452" s="231">
        <v>19</v>
      </c>
      <c r="E1452" s="231">
        <v>67.64</v>
      </c>
      <c r="F1452" s="231"/>
      <c r="G1452" s="96">
        <v>19</v>
      </c>
    </row>
    <row r="1453" spans="2:7" ht="18" x14ac:dyDescent="0.25">
      <c r="B1453" s="231" t="s">
        <v>485</v>
      </c>
      <c r="C1453" s="231" t="s">
        <v>514</v>
      </c>
      <c r="D1453" s="231">
        <v>22</v>
      </c>
      <c r="E1453" s="231">
        <v>78.319999999999993</v>
      </c>
      <c r="F1453" s="231"/>
      <c r="G1453" s="96">
        <v>22</v>
      </c>
    </row>
    <row r="1454" spans="2:7" ht="18" x14ac:dyDescent="0.25">
      <c r="B1454" s="231" t="s">
        <v>485</v>
      </c>
      <c r="C1454" s="231" t="s">
        <v>514</v>
      </c>
      <c r="D1454" s="231">
        <v>8</v>
      </c>
      <c r="E1454" s="231">
        <v>28.48</v>
      </c>
      <c r="F1454" s="231"/>
      <c r="G1454" s="96">
        <v>8</v>
      </c>
    </row>
    <row r="1455" spans="2:7" ht="18" x14ac:dyDescent="0.25">
      <c r="B1455" s="231" t="s">
        <v>484</v>
      </c>
      <c r="C1455" s="231" t="s">
        <v>514</v>
      </c>
      <c r="D1455" s="231">
        <v>0</v>
      </c>
      <c r="E1455" s="231">
        <v>0</v>
      </c>
      <c r="F1455" s="231"/>
      <c r="G1455" s="96">
        <v>0</v>
      </c>
    </row>
    <row r="1456" spans="2:7" ht="17.45" customHeight="1" x14ac:dyDescent="0.25">
      <c r="B1456" s="231" t="s">
        <v>480</v>
      </c>
      <c r="C1456" s="231" t="s">
        <v>514</v>
      </c>
      <c r="D1456" s="231"/>
      <c r="E1456" s="231">
        <v>11.32</v>
      </c>
      <c r="F1456" s="231">
        <v>1</v>
      </c>
      <c r="G1456" s="96">
        <v>1</v>
      </c>
    </row>
    <row r="1457" spans="2:7" ht="17.45" customHeight="1" x14ac:dyDescent="0.25">
      <c r="B1457" s="231" t="s">
        <v>474</v>
      </c>
      <c r="C1457" s="231" t="s">
        <v>514</v>
      </c>
      <c r="D1457" s="231"/>
      <c r="E1457" s="231">
        <v>8.24</v>
      </c>
      <c r="F1457" s="231">
        <v>4</v>
      </c>
      <c r="G1457" s="96">
        <v>4</v>
      </c>
    </row>
    <row r="1458" spans="2:7" ht="17.45" customHeight="1" x14ac:dyDescent="0.25">
      <c r="B1458" s="231" t="s">
        <v>480</v>
      </c>
      <c r="C1458" s="231" t="s">
        <v>514</v>
      </c>
      <c r="D1458" s="231"/>
      <c r="E1458" s="231">
        <v>11.32</v>
      </c>
      <c r="F1458" s="231">
        <v>1</v>
      </c>
      <c r="G1458" s="96">
        <v>1</v>
      </c>
    </row>
    <row r="1459" spans="2:7" ht="17.45" customHeight="1" x14ac:dyDescent="0.25">
      <c r="B1459" s="231" t="s">
        <v>486</v>
      </c>
      <c r="C1459" s="231" t="s">
        <v>514</v>
      </c>
      <c r="D1459" s="231">
        <v>6</v>
      </c>
      <c r="E1459" s="231">
        <v>22.38</v>
      </c>
      <c r="F1459" s="231"/>
      <c r="G1459" s="96">
        <v>6</v>
      </c>
    </row>
    <row r="1460" spans="2:7" ht="18" x14ac:dyDescent="0.25">
      <c r="B1460" s="231" t="s">
        <v>485</v>
      </c>
      <c r="C1460" s="231" t="s">
        <v>514</v>
      </c>
      <c r="D1460" s="231">
        <v>5</v>
      </c>
      <c r="E1460" s="231">
        <v>17.8</v>
      </c>
      <c r="F1460" s="231"/>
      <c r="G1460" s="96">
        <v>5</v>
      </c>
    </row>
    <row r="1461" spans="2:7" ht="18" x14ac:dyDescent="0.25">
      <c r="B1461" s="231" t="s">
        <v>487</v>
      </c>
      <c r="C1461" s="231" t="s">
        <v>514</v>
      </c>
      <c r="D1461" s="231">
        <v>4</v>
      </c>
      <c r="E1461" s="231">
        <v>14.24</v>
      </c>
      <c r="F1461" s="231"/>
      <c r="G1461" s="96">
        <v>4</v>
      </c>
    </row>
    <row r="1462" spans="2:7" ht="18" x14ac:dyDescent="0.25">
      <c r="B1462" s="231" t="s">
        <v>483</v>
      </c>
      <c r="C1462" s="231" t="s">
        <v>514</v>
      </c>
      <c r="D1462" s="231">
        <v>11</v>
      </c>
      <c r="E1462" s="231">
        <v>39.159999999999997</v>
      </c>
      <c r="F1462" s="231"/>
      <c r="G1462" s="96">
        <v>11</v>
      </c>
    </row>
    <row r="1463" spans="2:7" ht="17.45" customHeight="1" x14ac:dyDescent="0.25">
      <c r="B1463" s="231" t="s">
        <v>488</v>
      </c>
      <c r="C1463" s="231" t="s">
        <v>514</v>
      </c>
      <c r="D1463" s="231"/>
      <c r="E1463" s="231">
        <v>152.68</v>
      </c>
      <c r="F1463" s="231"/>
      <c r="G1463" s="96">
        <v>44</v>
      </c>
    </row>
    <row r="1464" spans="2:7" ht="17.45" customHeight="1" x14ac:dyDescent="0.25">
      <c r="B1464" s="231" t="s">
        <v>486</v>
      </c>
      <c r="C1464" s="231" t="s">
        <v>514</v>
      </c>
      <c r="D1464" s="231">
        <v>19</v>
      </c>
      <c r="E1464" s="231">
        <v>70.87</v>
      </c>
      <c r="F1464" s="231"/>
      <c r="G1464" s="96">
        <v>19</v>
      </c>
    </row>
    <row r="1465" spans="2:7" ht="18" x14ac:dyDescent="0.25">
      <c r="B1465" s="231" t="s">
        <v>485</v>
      </c>
      <c r="C1465" s="231" t="s">
        <v>514</v>
      </c>
      <c r="D1465" s="231">
        <v>1</v>
      </c>
      <c r="E1465" s="231">
        <v>3.56</v>
      </c>
      <c r="F1465" s="231"/>
      <c r="G1465" s="96">
        <v>1</v>
      </c>
    </row>
    <row r="1466" spans="2:7" ht="18" x14ac:dyDescent="0.25">
      <c r="B1466" s="231" t="s">
        <v>487</v>
      </c>
      <c r="C1466" s="231" t="s">
        <v>514</v>
      </c>
      <c r="D1466" s="231">
        <v>6</v>
      </c>
      <c r="E1466" s="231">
        <v>21.36</v>
      </c>
      <c r="F1466" s="231"/>
      <c r="G1466" s="96">
        <v>6</v>
      </c>
    </row>
    <row r="1467" spans="2:7" ht="17.45" customHeight="1" x14ac:dyDescent="0.25">
      <c r="B1467" s="231" t="s">
        <v>478</v>
      </c>
      <c r="C1467" s="231" t="s">
        <v>514</v>
      </c>
      <c r="D1467" s="231">
        <v>22</v>
      </c>
      <c r="E1467" s="231">
        <v>76.34</v>
      </c>
      <c r="F1467" s="231"/>
      <c r="G1467" s="96">
        <v>22</v>
      </c>
    </row>
    <row r="1468" spans="2:7" ht="17.45" customHeight="1" x14ac:dyDescent="0.25">
      <c r="B1468" s="231" t="s">
        <v>482</v>
      </c>
      <c r="C1468" s="231" t="s">
        <v>514</v>
      </c>
      <c r="D1468" s="231">
        <v>4</v>
      </c>
      <c r="E1468" s="231">
        <v>14.92</v>
      </c>
      <c r="F1468" s="231"/>
      <c r="G1468" s="96">
        <v>4</v>
      </c>
    </row>
    <row r="1469" spans="2:7" ht="18" x14ac:dyDescent="0.25">
      <c r="B1469" s="231" t="s">
        <v>484</v>
      </c>
      <c r="C1469" s="231" t="s">
        <v>514</v>
      </c>
      <c r="D1469" s="231">
        <v>55</v>
      </c>
      <c r="E1469" s="231">
        <v>195.8</v>
      </c>
      <c r="F1469" s="231"/>
      <c r="G1469" s="96">
        <v>55</v>
      </c>
    </row>
    <row r="1470" spans="2:7" ht="18" x14ac:dyDescent="0.25">
      <c r="B1470" s="231" t="s">
        <v>483</v>
      </c>
      <c r="C1470" s="231" t="s">
        <v>513</v>
      </c>
      <c r="D1470" s="231">
        <v>39</v>
      </c>
      <c r="E1470" s="231">
        <v>138.84</v>
      </c>
      <c r="F1470" s="231"/>
      <c r="G1470" s="96">
        <v>39</v>
      </c>
    </row>
    <row r="1471" spans="2:7" ht="18" x14ac:dyDescent="0.25">
      <c r="B1471" s="231" t="s">
        <v>483</v>
      </c>
      <c r="C1471" s="231" t="s">
        <v>514</v>
      </c>
      <c r="D1471" s="231">
        <v>12</v>
      </c>
      <c r="E1471" s="231">
        <v>42.72</v>
      </c>
      <c r="F1471" s="231"/>
      <c r="G1471" s="96">
        <v>12</v>
      </c>
    </row>
    <row r="1472" spans="2:7" ht="17.45" customHeight="1" x14ac:dyDescent="0.25">
      <c r="B1472" s="231" t="s">
        <v>488</v>
      </c>
      <c r="C1472" s="231" t="s">
        <v>514</v>
      </c>
      <c r="D1472" s="231"/>
      <c r="E1472" s="231">
        <v>20.82</v>
      </c>
      <c r="F1472" s="231"/>
      <c r="G1472" s="96">
        <v>6</v>
      </c>
    </row>
    <row r="1473" spans="2:7" ht="17.45" customHeight="1" x14ac:dyDescent="0.25">
      <c r="B1473" s="231" t="s">
        <v>486</v>
      </c>
      <c r="C1473" s="231" t="s">
        <v>514</v>
      </c>
      <c r="D1473" s="231">
        <v>17</v>
      </c>
      <c r="E1473" s="231">
        <v>63.41</v>
      </c>
      <c r="F1473" s="231"/>
      <c r="G1473" s="96">
        <v>17</v>
      </c>
    </row>
    <row r="1474" spans="2:7" ht="18" x14ac:dyDescent="0.25">
      <c r="B1474" s="231" t="s">
        <v>485</v>
      </c>
      <c r="C1474" s="231" t="s">
        <v>514</v>
      </c>
      <c r="D1474" s="231">
        <v>53</v>
      </c>
      <c r="E1474" s="231">
        <v>178.71</v>
      </c>
      <c r="F1474" s="231"/>
      <c r="G1474" s="96">
        <v>50</v>
      </c>
    </row>
    <row r="1475" spans="2:7" ht="18" x14ac:dyDescent="0.25">
      <c r="B1475" s="231" t="s">
        <v>487</v>
      </c>
      <c r="C1475" s="231" t="s">
        <v>514</v>
      </c>
      <c r="D1475" s="231">
        <v>11</v>
      </c>
      <c r="E1475" s="231">
        <v>39.159999999999997</v>
      </c>
      <c r="F1475" s="231"/>
      <c r="G1475" s="96">
        <v>11</v>
      </c>
    </row>
    <row r="1476" spans="2:7" ht="17.45" customHeight="1" x14ac:dyDescent="0.25">
      <c r="B1476" s="231" t="s">
        <v>482</v>
      </c>
      <c r="C1476" s="231" t="s">
        <v>514</v>
      </c>
      <c r="D1476" s="231">
        <v>6</v>
      </c>
      <c r="E1476" s="231">
        <v>22.38</v>
      </c>
      <c r="F1476" s="231"/>
      <c r="G1476" s="96">
        <v>6</v>
      </c>
    </row>
    <row r="1477" spans="2:7" ht="17.45" customHeight="1" x14ac:dyDescent="0.25">
      <c r="B1477" s="231" t="s">
        <v>486</v>
      </c>
      <c r="C1477" s="231" t="s">
        <v>514</v>
      </c>
      <c r="D1477" s="231">
        <v>34</v>
      </c>
      <c r="E1477" s="231">
        <v>126.82</v>
      </c>
      <c r="F1477" s="231"/>
      <c r="G1477" s="96">
        <v>34</v>
      </c>
    </row>
    <row r="1478" spans="2:7" ht="18" x14ac:dyDescent="0.25">
      <c r="B1478" s="231" t="s">
        <v>485</v>
      </c>
      <c r="C1478" s="231" t="s">
        <v>514</v>
      </c>
      <c r="D1478" s="231">
        <v>2</v>
      </c>
      <c r="E1478" s="231">
        <v>7.12</v>
      </c>
      <c r="F1478" s="231"/>
      <c r="G1478" s="96">
        <v>2</v>
      </c>
    </row>
    <row r="1479" spans="2:7" ht="18" x14ac:dyDescent="0.25">
      <c r="B1479" s="231" t="s">
        <v>487</v>
      </c>
      <c r="C1479" s="231" t="s">
        <v>514</v>
      </c>
      <c r="D1479" s="231">
        <v>9</v>
      </c>
      <c r="E1479" s="231">
        <v>32.04</v>
      </c>
      <c r="F1479" s="231"/>
      <c r="G1479" s="96">
        <v>9</v>
      </c>
    </row>
    <row r="1480" spans="2:7" ht="17.45" customHeight="1" x14ac:dyDescent="0.25">
      <c r="B1480" s="231" t="s">
        <v>488</v>
      </c>
      <c r="C1480" s="231" t="s">
        <v>514</v>
      </c>
      <c r="D1480" s="231"/>
      <c r="E1480" s="231">
        <v>3.47</v>
      </c>
      <c r="F1480" s="231"/>
      <c r="G1480" s="96">
        <v>1</v>
      </c>
    </row>
    <row r="1481" spans="2:7" ht="17.45" customHeight="1" x14ac:dyDescent="0.25">
      <c r="B1481" s="231" t="s">
        <v>474</v>
      </c>
      <c r="C1481" s="231" t="s">
        <v>514</v>
      </c>
      <c r="D1481" s="231"/>
      <c r="E1481" s="231">
        <v>2.06</v>
      </c>
      <c r="F1481" s="231">
        <v>1</v>
      </c>
      <c r="G1481" s="96">
        <v>1</v>
      </c>
    </row>
    <row r="1482" spans="2:7" ht="17.45" customHeight="1" x14ac:dyDescent="0.25">
      <c r="B1482" s="231" t="s">
        <v>481</v>
      </c>
      <c r="C1482" s="231" t="s">
        <v>514</v>
      </c>
      <c r="D1482" s="231"/>
      <c r="E1482" s="231">
        <v>38.729999999999997</v>
      </c>
      <c r="F1482" s="231">
        <v>3</v>
      </c>
      <c r="G1482" s="96">
        <v>3</v>
      </c>
    </row>
    <row r="1483" spans="2:7" ht="17.45" customHeight="1" x14ac:dyDescent="0.25">
      <c r="B1483" s="231" t="s">
        <v>482</v>
      </c>
      <c r="C1483" s="231" t="s">
        <v>514</v>
      </c>
      <c r="D1483" s="231">
        <v>2</v>
      </c>
      <c r="E1483" s="231">
        <v>7.46</v>
      </c>
      <c r="F1483" s="231"/>
      <c r="G1483" s="96">
        <v>2</v>
      </c>
    </row>
    <row r="1484" spans="2:7" ht="18" x14ac:dyDescent="0.25">
      <c r="B1484" s="231" t="s">
        <v>484</v>
      </c>
      <c r="C1484" s="231" t="s">
        <v>514</v>
      </c>
      <c r="D1484" s="231">
        <v>1</v>
      </c>
      <c r="E1484" s="231">
        <v>3.56</v>
      </c>
      <c r="F1484" s="231"/>
      <c r="G1484" s="96">
        <v>1</v>
      </c>
    </row>
    <row r="1485" spans="2:7" ht="18" x14ac:dyDescent="0.25">
      <c r="B1485" s="231" t="s">
        <v>483</v>
      </c>
      <c r="C1485" s="231" t="s">
        <v>514</v>
      </c>
      <c r="D1485" s="231">
        <v>45</v>
      </c>
      <c r="E1485" s="231">
        <v>160.19999999999999</v>
      </c>
      <c r="F1485" s="231"/>
      <c r="G1485" s="96">
        <v>45</v>
      </c>
    </row>
    <row r="1486" spans="2:7" ht="17.45" customHeight="1" x14ac:dyDescent="0.25">
      <c r="B1486" s="231" t="s">
        <v>486</v>
      </c>
      <c r="C1486" s="231" t="s">
        <v>513</v>
      </c>
      <c r="D1486" s="231">
        <v>4</v>
      </c>
      <c r="E1486" s="231">
        <v>14.92</v>
      </c>
      <c r="F1486" s="231"/>
      <c r="G1486" s="96">
        <v>4</v>
      </c>
    </row>
    <row r="1487" spans="2:7" ht="17.45" customHeight="1" x14ac:dyDescent="0.25">
      <c r="B1487" s="231" t="s">
        <v>486</v>
      </c>
      <c r="C1487" s="231" t="s">
        <v>514</v>
      </c>
      <c r="D1487" s="231">
        <v>5</v>
      </c>
      <c r="E1487" s="231">
        <v>18.649999999999999</v>
      </c>
      <c r="F1487" s="231"/>
      <c r="G1487" s="96">
        <v>5</v>
      </c>
    </row>
    <row r="1488" spans="2:7" ht="18" x14ac:dyDescent="0.25">
      <c r="B1488" s="231" t="s">
        <v>485</v>
      </c>
      <c r="C1488" s="231" t="s">
        <v>514</v>
      </c>
      <c r="D1488" s="231">
        <v>28</v>
      </c>
      <c r="E1488" s="231">
        <v>99.68</v>
      </c>
      <c r="F1488" s="231"/>
      <c r="G1488" s="96">
        <v>28</v>
      </c>
    </row>
    <row r="1489" spans="2:7" ht="18" x14ac:dyDescent="0.25">
      <c r="B1489" s="231" t="s">
        <v>487</v>
      </c>
      <c r="C1489" s="231" t="s">
        <v>514</v>
      </c>
      <c r="D1489" s="231">
        <v>36</v>
      </c>
      <c r="E1489" s="231">
        <v>128.16</v>
      </c>
      <c r="F1489" s="231"/>
      <c r="G1489" s="96">
        <v>36</v>
      </c>
    </row>
    <row r="1490" spans="2:7" ht="17.45" customHeight="1" x14ac:dyDescent="0.25">
      <c r="B1490" s="231" t="s">
        <v>480</v>
      </c>
      <c r="C1490" s="231" t="s">
        <v>514</v>
      </c>
      <c r="D1490" s="231"/>
      <c r="E1490" s="231">
        <v>384.88</v>
      </c>
      <c r="F1490" s="231">
        <v>34</v>
      </c>
      <c r="G1490" s="96">
        <v>34</v>
      </c>
    </row>
    <row r="1491" spans="2:7" ht="17.45" customHeight="1" x14ac:dyDescent="0.25">
      <c r="B1491" s="231" t="s">
        <v>474</v>
      </c>
      <c r="C1491" s="231" t="s">
        <v>513</v>
      </c>
      <c r="D1491" s="231"/>
      <c r="E1491" s="231">
        <v>2.06</v>
      </c>
      <c r="F1491" s="231">
        <v>1</v>
      </c>
      <c r="G1491" s="96">
        <v>1</v>
      </c>
    </row>
    <row r="1492" spans="2:7" ht="17.45" customHeight="1" x14ac:dyDescent="0.25">
      <c r="B1492" s="231" t="s">
        <v>474</v>
      </c>
      <c r="C1492" s="231" t="s">
        <v>514</v>
      </c>
      <c r="D1492" s="231"/>
      <c r="E1492" s="231">
        <v>885.8</v>
      </c>
      <c r="F1492" s="231">
        <v>433</v>
      </c>
      <c r="G1492" s="96">
        <v>430</v>
      </c>
    </row>
    <row r="1493" spans="2:7" ht="17.45" customHeight="1" x14ac:dyDescent="0.25">
      <c r="B1493" s="231" t="s">
        <v>480</v>
      </c>
      <c r="C1493" s="231" t="s">
        <v>514</v>
      </c>
      <c r="D1493" s="231"/>
      <c r="E1493" s="231">
        <v>203.76</v>
      </c>
      <c r="F1493" s="231">
        <v>18</v>
      </c>
      <c r="G1493" s="96">
        <v>18</v>
      </c>
    </row>
    <row r="1494" spans="2:7" ht="17.45" customHeight="1" x14ac:dyDescent="0.25">
      <c r="B1494" s="231" t="s">
        <v>474</v>
      </c>
      <c r="C1494" s="231" t="s">
        <v>496</v>
      </c>
      <c r="D1494" s="231"/>
      <c r="E1494" s="231">
        <v>0</v>
      </c>
      <c r="F1494" s="231">
        <v>0</v>
      </c>
      <c r="G1494" s="96">
        <v>0</v>
      </c>
    </row>
    <row r="1495" spans="2:7" ht="17.45" customHeight="1" x14ac:dyDescent="0.25">
      <c r="B1495" s="231" t="s">
        <v>474</v>
      </c>
      <c r="C1495" s="231" t="s">
        <v>510</v>
      </c>
      <c r="D1495" s="231"/>
      <c r="E1495" s="231">
        <v>0</v>
      </c>
      <c r="F1495" s="231">
        <v>0</v>
      </c>
      <c r="G1495" s="96">
        <v>0</v>
      </c>
    </row>
    <row r="1496" spans="2:7" ht="17.45" customHeight="1" x14ac:dyDescent="0.25">
      <c r="B1496" s="231" t="s">
        <v>474</v>
      </c>
      <c r="C1496" s="231" t="s">
        <v>511</v>
      </c>
      <c r="D1496" s="231"/>
      <c r="E1496" s="231">
        <v>0</v>
      </c>
      <c r="F1496" s="231">
        <v>0</v>
      </c>
      <c r="G1496" s="96">
        <v>0</v>
      </c>
    </row>
    <row r="1497" spans="2:7" ht="17.45" customHeight="1" x14ac:dyDescent="0.25">
      <c r="B1497" s="231" t="s">
        <v>474</v>
      </c>
      <c r="C1497" s="231" t="s">
        <v>512</v>
      </c>
      <c r="D1497" s="231"/>
      <c r="E1497" s="231">
        <v>0</v>
      </c>
      <c r="F1497" s="231">
        <v>0</v>
      </c>
      <c r="G1497" s="96">
        <v>0</v>
      </c>
    </row>
    <row r="1498" spans="2:7" ht="17.45" customHeight="1" x14ac:dyDescent="0.25">
      <c r="B1498" s="231" t="s">
        <v>474</v>
      </c>
      <c r="C1498" s="231" t="s">
        <v>513</v>
      </c>
      <c r="D1498" s="231"/>
      <c r="E1498" s="231">
        <v>5.5</v>
      </c>
      <c r="F1498" s="231">
        <v>6</v>
      </c>
      <c r="G1498" s="96">
        <v>3</v>
      </c>
    </row>
    <row r="1499" spans="2:7" ht="17.45" customHeight="1" x14ac:dyDescent="0.25">
      <c r="B1499" s="231" t="s">
        <v>474</v>
      </c>
      <c r="C1499" s="231" t="s">
        <v>514</v>
      </c>
      <c r="D1499" s="231"/>
      <c r="E1499" s="231">
        <v>821.67</v>
      </c>
      <c r="F1499" s="231">
        <v>401</v>
      </c>
      <c r="G1499" s="96">
        <v>399</v>
      </c>
    </row>
    <row r="1500" spans="2:7" ht="17.45" customHeight="1" x14ac:dyDescent="0.25">
      <c r="B1500" s="231" t="s">
        <v>480</v>
      </c>
      <c r="C1500" s="231" t="s">
        <v>514</v>
      </c>
      <c r="D1500" s="231"/>
      <c r="E1500" s="231">
        <v>316.95999999999998</v>
      </c>
      <c r="F1500" s="231">
        <v>28</v>
      </c>
      <c r="G1500" s="96">
        <v>28</v>
      </c>
    </row>
    <row r="1501" spans="2:7" ht="17.45" customHeight="1" x14ac:dyDescent="0.25">
      <c r="B1501" s="231" t="s">
        <v>474</v>
      </c>
      <c r="C1501" s="231" t="s">
        <v>496</v>
      </c>
      <c r="D1501" s="231"/>
      <c r="E1501" s="231">
        <v>0</v>
      </c>
      <c r="F1501" s="231">
        <v>0</v>
      </c>
      <c r="G1501" s="96">
        <v>0</v>
      </c>
    </row>
    <row r="1502" spans="2:7" ht="17.45" customHeight="1" x14ac:dyDescent="0.25">
      <c r="B1502" s="231" t="s">
        <v>474</v>
      </c>
      <c r="C1502" s="231" t="s">
        <v>510</v>
      </c>
      <c r="D1502" s="231"/>
      <c r="E1502" s="231">
        <v>0</v>
      </c>
      <c r="F1502" s="231">
        <v>0</v>
      </c>
      <c r="G1502" s="96">
        <v>0</v>
      </c>
    </row>
    <row r="1503" spans="2:7" ht="17.45" customHeight="1" x14ac:dyDescent="0.25">
      <c r="B1503" s="231" t="s">
        <v>474</v>
      </c>
      <c r="C1503" s="231" t="s">
        <v>511</v>
      </c>
      <c r="D1503" s="231"/>
      <c r="E1503" s="231">
        <v>0</v>
      </c>
      <c r="F1503" s="231">
        <v>0</v>
      </c>
      <c r="G1503" s="96">
        <v>0</v>
      </c>
    </row>
    <row r="1504" spans="2:7" ht="17.45" customHeight="1" x14ac:dyDescent="0.25">
      <c r="B1504" s="231" t="s">
        <v>474</v>
      </c>
      <c r="C1504" s="231" t="s">
        <v>512</v>
      </c>
      <c r="D1504" s="231"/>
      <c r="E1504" s="231">
        <v>0</v>
      </c>
      <c r="F1504" s="231">
        <v>0</v>
      </c>
      <c r="G1504" s="96">
        <v>0</v>
      </c>
    </row>
    <row r="1505" spans="2:7" ht="17.45" customHeight="1" x14ac:dyDescent="0.25">
      <c r="B1505" s="231" t="s">
        <v>474</v>
      </c>
      <c r="C1505" s="231" t="s">
        <v>513</v>
      </c>
      <c r="D1505" s="231"/>
      <c r="E1505" s="231">
        <v>12.98</v>
      </c>
      <c r="F1505" s="231">
        <v>7</v>
      </c>
      <c r="G1505" s="96">
        <v>6</v>
      </c>
    </row>
    <row r="1506" spans="2:7" ht="17.45" customHeight="1" x14ac:dyDescent="0.25">
      <c r="B1506" s="231" t="s">
        <v>474</v>
      </c>
      <c r="C1506" s="231" t="s">
        <v>514</v>
      </c>
      <c r="D1506" s="231"/>
      <c r="E1506" s="231">
        <v>1934.48</v>
      </c>
      <c r="F1506" s="231">
        <v>943</v>
      </c>
      <c r="G1506" s="96">
        <v>939</v>
      </c>
    </row>
    <row r="1507" spans="2:7" ht="17.45" customHeight="1" x14ac:dyDescent="0.25">
      <c r="B1507" s="231" t="s">
        <v>480</v>
      </c>
      <c r="C1507" s="231" t="s">
        <v>514</v>
      </c>
      <c r="D1507" s="231"/>
      <c r="E1507" s="231">
        <v>871.64</v>
      </c>
      <c r="F1507" s="231">
        <v>77</v>
      </c>
      <c r="G1507" s="96">
        <v>77</v>
      </c>
    </row>
    <row r="1508" spans="2:7" ht="17.45" customHeight="1" x14ac:dyDescent="0.25">
      <c r="B1508" s="231" t="s">
        <v>474</v>
      </c>
      <c r="C1508" s="231" t="s">
        <v>514</v>
      </c>
      <c r="D1508" s="231"/>
      <c r="E1508" s="231">
        <v>115.36</v>
      </c>
      <c r="F1508" s="231">
        <v>56</v>
      </c>
      <c r="G1508" s="96">
        <v>56</v>
      </c>
    </row>
    <row r="1509" spans="2:7" ht="17.45" customHeight="1" x14ac:dyDescent="0.25">
      <c r="B1509" s="231" t="s">
        <v>480</v>
      </c>
      <c r="C1509" s="231" t="s">
        <v>514</v>
      </c>
      <c r="D1509" s="231"/>
      <c r="E1509" s="231">
        <v>90.56</v>
      </c>
      <c r="F1509" s="231">
        <v>8</v>
      </c>
      <c r="G1509" s="96">
        <v>8</v>
      </c>
    </row>
    <row r="1510" spans="2:7" ht="17.45" customHeight="1" x14ac:dyDescent="0.25">
      <c r="B1510" s="231" t="s">
        <v>474</v>
      </c>
      <c r="C1510" s="231" t="s">
        <v>496</v>
      </c>
      <c r="D1510" s="231"/>
      <c r="E1510" s="231">
        <v>0</v>
      </c>
      <c r="F1510" s="231">
        <v>0</v>
      </c>
      <c r="G1510" s="96">
        <v>0</v>
      </c>
    </row>
    <row r="1511" spans="2:7" ht="17.45" customHeight="1" x14ac:dyDescent="0.25">
      <c r="B1511" s="231" t="s">
        <v>474</v>
      </c>
      <c r="C1511" s="231" t="s">
        <v>510</v>
      </c>
      <c r="D1511" s="231"/>
      <c r="E1511" s="231">
        <v>0</v>
      </c>
      <c r="F1511" s="231">
        <v>0</v>
      </c>
      <c r="G1511" s="96">
        <v>0</v>
      </c>
    </row>
    <row r="1512" spans="2:7" ht="17.45" customHeight="1" x14ac:dyDescent="0.25">
      <c r="B1512" s="231" t="s">
        <v>474</v>
      </c>
      <c r="C1512" s="231" t="s">
        <v>511</v>
      </c>
      <c r="D1512" s="231"/>
      <c r="E1512" s="231">
        <v>0</v>
      </c>
      <c r="F1512" s="231">
        <v>0</v>
      </c>
      <c r="G1512" s="96">
        <v>0</v>
      </c>
    </row>
    <row r="1513" spans="2:7" ht="17.45" customHeight="1" x14ac:dyDescent="0.25">
      <c r="B1513" s="231" t="s">
        <v>474</v>
      </c>
      <c r="C1513" s="231" t="s">
        <v>512</v>
      </c>
      <c r="D1513" s="231"/>
      <c r="E1513" s="231">
        <v>-1.37</v>
      </c>
      <c r="F1513" s="231">
        <v>-1</v>
      </c>
      <c r="G1513" s="96">
        <v>-1</v>
      </c>
    </row>
    <row r="1514" spans="2:7" ht="17.45" customHeight="1" x14ac:dyDescent="0.25">
      <c r="B1514" s="231" t="s">
        <v>474</v>
      </c>
      <c r="C1514" s="231" t="s">
        <v>513</v>
      </c>
      <c r="D1514" s="231"/>
      <c r="E1514" s="231">
        <v>55.7</v>
      </c>
      <c r="F1514" s="231">
        <v>33</v>
      </c>
      <c r="G1514" s="96">
        <v>27</v>
      </c>
    </row>
    <row r="1515" spans="2:7" ht="17.45" customHeight="1" x14ac:dyDescent="0.25">
      <c r="B1515" s="231" t="s">
        <v>474</v>
      </c>
      <c r="C1515" s="231" t="s">
        <v>514</v>
      </c>
      <c r="D1515" s="231"/>
      <c r="E1515" s="231">
        <v>5331.4</v>
      </c>
      <c r="F1515" s="231">
        <v>2594</v>
      </c>
      <c r="G1515" s="96">
        <v>2589</v>
      </c>
    </row>
    <row r="1516" spans="2:7" ht="17.45" customHeight="1" x14ac:dyDescent="0.25">
      <c r="B1516" s="231" t="s">
        <v>480</v>
      </c>
      <c r="C1516" s="231" t="s">
        <v>513</v>
      </c>
      <c r="D1516" s="231"/>
      <c r="E1516" s="231">
        <v>22.64</v>
      </c>
      <c r="F1516" s="231">
        <v>2</v>
      </c>
      <c r="G1516" s="96">
        <v>2</v>
      </c>
    </row>
    <row r="1517" spans="2:7" ht="17.45" customHeight="1" x14ac:dyDescent="0.25">
      <c r="B1517" s="231" t="s">
        <v>480</v>
      </c>
      <c r="C1517" s="231" t="s">
        <v>514</v>
      </c>
      <c r="D1517" s="231"/>
      <c r="E1517" s="231">
        <v>1913.83</v>
      </c>
      <c r="F1517" s="231">
        <v>172</v>
      </c>
      <c r="G1517" s="96">
        <v>169</v>
      </c>
    </row>
    <row r="1518" spans="2:7" ht="17.45" customHeight="1" x14ac:dyDescent="0.25">
      <c r="B1518" s="231" t="s">
        <v>474</v>
      </c>
      <c r="C1518" s="231" t="s">
        <v>513</v>
      </c>
      <c r="D1518" s="231"/>
      <c r="E1518" s="231">
        <v>9.07</v>
      </c>
      <c r="F1518" s="231">
        <v>7</v>
      </c>
      <c r="G1518" s="96">
        <v>4</v>
      </c>
    </row>
    <row r="1519" spans="2:7" ht="17.45" customHeight="1" x14ac:dyDescent="0.25">
      <c r="B1519" s="231" t="s">
        <v>474</v>
      </c>
      <c r="C1519" s="231" t="s">
        <v>514</v>
      </c>
      <c r="D1519" s="231"/>
      <c r="E1519" s="231">
        <v>1218.6400000000001</v>
      </c>
      <c r="F1519" s="231">
        <v>598</v>
      </c>
      <c r="G1519" s="96">
        <v>592</v>
      </c>
    </row>
    <row r="1520" spans="2:7" ht="17.45" customHeight="1" x14ac:dyDescent="0.25">
      <c r="B1520" s="231" t="s">
        <v>480</v>
      </c>
      <c r="C1520" s="231" t="s">
        <v>514</v>
      </c>
      <c r="D1520" s="231"/>
      <c r="E1520" s="231">
        <v>441.48</v>
      </c>
      <c r="F1520" s="231">
        <v>39</v>
      </c>
      <c r="G1520" s="96">
        <v>39</v>
      </c>
    </row>
    <row r="1521" spans="2:7" ht="17.45" customHeight="1" x14ac:dyDescent="0.25">
      <c r="B1521" s="231" t="s">
        <v>474</v>
      </c>
      <c r="C1521" s="231" t="s">
        <v>514</v>
      </c>
      <c r="D1521" s="231"/>
      <c r="E1521" s="231">
        <v>4.12</v>
      </c>
      <c r="F1521" s="231">
        <v>2</v>
      </c>
      <c r="G1521" s="96">
        <v>2</v>
      </c>
    </row>
    <row r="1522" spans="2:7" ht="17.45" customHeight="1" x14ac:dyDescent="0.25">
      <c r="B1522" s="231" t="s">
        <v>474</v>
      </c>
      <c r="C1522" s="231" t="s">
        <v>514</v>
      </c>
      <c r="D1522" s="231"/>
      <c r="E1522" s="231">
        <v>30.9</v>
      </c>
      <c r="F1522" s="231">
        <v>15</v>
      </c>
      <c r="G1522" s="96">
        <v>15</v>
      </c>
    </row>
    <row r="1523" spans="2:7" ht="17.45" customHeight="1" x14ac:dyDescent="0.25">
      <c r="B1523" s="231" t="s">
        <v>480</v>
      </c>
      <c r="C1523" s="231" t="s">
        <v>514</v>
      </c>
      <c r="D1523" s="231"/>
      <c r="E1523" s="231">
        <v>79.239999999999995</v>
      </c>
      <c r="F1523" s="231">
        <v>7</v>
      </c>
      <c r="G1523" s="96">
        <v>7</v>
      </c>
    </row>
    <row r="1524" spans="2:7" ht="17.45" customHeight="1" x14ac:dyDescent="0.25">
      <c r="B1524" s="231" t="s">
        <v>474</v>
      </c>
      <c r="C1524" s="231" t="s">
        <v>514</v>
      </c>
      <c r="D1524" s="231"/>
      <c r="E1524" s="231">
        <v>4.12</v>
      </c>
      <c r="F1524" s="231">
        <v>2</v>
      </c>
      <c r="G1524" s="96">
        <v>2</v>
      </c>
    </row>
    <row r="1525" spans="2:7" ht="17.45" customHeight="1" x14ac:dyDescent="0.25">
      <c r="B1525" s="231" t="s">
        <v>480</v>
      </c>
      <c r="C1525" s="231" t="s">
        <v>514</v>
      </c>
      <c r="D1525" s="231"/>
      <c r="E1525" s="231">
        <v>22.64</v>
      </c>
      <c r="F1525" s="231">
        <v>2</v>
      </c>
      <c r="G1525" s="96">
        <v>2</v>
      </c>
    </row>
    <row r="1526" spans="2:7" ht="17.45" customHeight="1" x14ac:dyDescent="0.25">
      <c r="B1526" s="231" t="s">
        <v>474</v>
      </c>
      <c r="C1526" s="231" t="s">
        <v>513</v>
      </c>
      <c r="D1526" s="231"/>
      <c r="E1526" s="231">
        <v>10.3</v>
      </c>
      <c r="F1526" s="231">
        <v>5</v>
      </c>
      <c r="G1526" s="96">
        <v>5</v>
      </c>
    </row>
    <row r="1527" spans="2:7" ht="17.45" customHeight="1" x14ac:dyDescent="0.25">
      <c r="B1527" s="231" t="s">
        <v>474</v>
      </c>
      <c r="C1527" s="231" t="s">
        <v>514</v>
      </c>
      <c r="D1527" s="231"/>
      <c r="E1527" s="231">
        <v>20.6</v>
      </c>
      <c r="F1527" s="231">
        <v>10</v>
      </c>
      <c r="G1527" s="96">
        <v>10</v>
      </c>
    </row>
    <row r="1528" spans="2:7" ht="17.45" customHeight="1" x14ac:dyDescent="0.25">
      <c r="B1528" s="231" t="s">
        <v>480</v>
      </c>
      <c r="C1528" s="231" t="s">
        <v>514</v>
      </c>
      <c r="D1528" s="231"/>
      <c r="E1528" s="231">
        <v>113.2</v>
      </c>
      <c r="F1528" s="231">
        <v>10</v>
      </c>
      <c r="G1528" s="96">
        <v>10</v>
      </c>
    </row>
    <row r="1529" spans="2:7" ht="17.45" customHeight="1" x14ac:dyDescent="0.25">
      <c r="B1529" s="231" t="s">
        <v>474</v>
      </c>
      <c r="C1529" s="231" t="s">
        <v>514</v>
      </c>
      <c r="D1529" s="231"/>
      <c r="E1529" s="231">
        <v>0</v>
      </c>
      <c r="F1529" s="231">
        <v>0</v>
      </c>
      <c r="G1529" s="96">
        <v>0</v>
      </c>
    </row>
    <row r="1530" spans="2:7" ht="17.45" customHeight="1" x14ac:dyDescent="0.25">
      <c r="B1530" s="231" t="s">
        <v>480</v>
      </c>
      <c r="C1530" s="231" t="s">
        <v>514</v>
      </c>
      <c r="D1530" s="231"/>
      <c r="E1530" s="231">
        <v>33.96</v>
      </c>
      <c r="F1530" s="231">
        <v>3</v>
      </c>
      <c r="G1530" s="96">
        <v>3</v>
      </c>
    </row>
    <row r="1531" spans="2:7" ht="17.45" customHeight="1" x14ac:dyDescent="0.25">
      <c r="B1531" s="231" t="s">
        <v>474</v>
      </c>
      <c r="C1531" s="231" t="s">
        <v>514</v>
      </c>
      <c r="D1531" s="231"/>
      <c r="E1531" s="231">
        <v>0</v>
      </c>
      <c r="F1531" s="231">
        <v>0</v>
      </c>
      <c r="G1531" s="96">
        <v>0</v>
      </c>
    </row>
    <row r="1532" spans="2:7" ht="17.45" customHeight="1" x14ac:dyDescent="0.25">
      <c r="B1532" s="231" t="s">
        <v>474</v>
      </c>
      <c r="C1532" s="231" t="s">
        <v>514</v>
      </c>
      <c r="D1532" s="231"/>
      <c r="E1532" s="231">
        <v>0</v>
      </c>
      <c r="F1532" s="231">
        <v>0</v>
      </c>
      <c r="G1532" s="96">
        <v>0</v>
      </c>
    </row>
    <row r="1533" spans="2:7" ht="17.45" customHeight="1" x14ac:dyDescent="0.25">
      <c r="B1533" s="231" t="s">
        <v>474</v>
      </c>
      <c r="C1533" s="231" t="s">
        <v>514</v>
      </c>
      <c r="D1533" s="231"/>
      <c r="E1533" s="231">
        <v>0.48</v>
      </c>
      <c r="F1533" s="231">
        <v>1</v>
      </c>
      <c r="G1533" s="96">
        <v>0</v>
      </c>
    </row>
    <row r="1534" spans="2:7" ht="17.45" customHeight="1" x14ac:dyDescent="0.25">
      <c r="B1534" s="231" t="s">
        <v>474</v>
      </c>
      <c r="C1534" s="231" t="s">
        <v>515</v>
      </c>
      <c r="D1534" s="231"/>
      <c r="E1534" s="231">
        <v>35.020000000000003</v>
      </c>
      <c r="F1534" s="231">
        <v>17</v>
      </c>
      <c r="G1534" s="96">
        <v>17</v>
      </c>
    </row>
    <row r="1535" spans="2:7" ht="17.45" customHeight="1" x14ac:dyDescent="0.25">
      <c r="B1535" s="231" t="s">
        <v>474</v>
      </c>
      <c r="C1535" s="231" t="s">
        <v>514</v>
      </c>
      <c r="D1535" s="231"/>
      <c r="E1535" s="231">
        <v>8.24</v>
      </c>
      <c r="F1535" s="231">
        <v>4</v>
      </c>
      <c r="G1535" s="96">
        <v>4</v>
      </c>
    </row>
    <row r="1536" spans="2:7" ht="17.45" customHeight="1" x14ac:dyDescent="0.25">
      <c r="B1536" s="231" t="s">
        <v>474</v>
      </c>
      <c r="C1536" s="231" t="s">
        <v>515</v>
      </c>
      <c r="D1536" s="231"/>
      <c r="E1536" s="231">
        <v>442.9</v>
      </c>
      <c r="F1536" s="231">
        <v>215</v>
      </c>
      <c r="G1536" s="96">
        <v>215</v>
      </c>
    </row>
    <row r="1537" spans="2:7" ht="17.45" customHeight="1" x14ac:dyDescent="0.25">
      <c r="B1537" s="231" t="s">
        <v>477</v>
      </c>
      <c r="C1537" s="231" t="s">
        <v>515</v>
      </c>
      <c r="D1537" s="231"/>
      <c r="E1537" s="231">
        <v>0</v>
      </c>
      <c r="F1537" s="231">
        <v>0</v>
      </c>
      <c r="G1537" s="96">
        <v>0</v>
      </c>
    </row>
    <row r="1538" spans="2:7" ht="17.45" customHeight="1" x14ac:dyDescent="0.25">
      <c r="B1538" s="231" t="s">
        <v>478</v>
      </c>
      <c r="C1538" s="231" t="s">
        <v>515</v>
      </c>
      <c r="D1538" s="231">
        <v>0</v>
      </c>
      <c r="E1538" s="231">
        <v>0</v>
      </c>
      <c r="F1538" s="231"/>
      <c r="G1538" s="96">
        <v>0</v>
      </c>
    </row>
    <row r="1539" spans="2:7" ht="17.45" customHeight="1" x14ac:dyDescent="0.25">
      <c r="B1539" s="231" t="s">
        <v>474</v>
      </c>
      <c r="C1539" s="231" t="s">
        <v>514</v>
      </c>
      <c r="D1539" s="231"/>
      <c r="E1539" s="231">
        <v>20.6</v>
      </c>
      <c r="F1539" s="231">
        <v>10</v>
      </c>
      <c r="G1539" s="96">
        <v>10</v>
      </c>
    </row>
    <row r="1540" spans="2:7" ht="17.45" customHeight="1" x14ac:dyDescent="0.25">
      <c r="B1540" s="231" t="s">
        <v>474</v>
      </c>
      <c r="C1540" s="231" t="s">
        <v>515</v>
      </c>
      <c r="D1540" s="231"/>
      <c r="E1540" s="231">
        <v>664.56</v>
      </c>
      <c r="F1540" s="231">
        <v>324</v>
      </c>
      <c r="G1540" s="96">
        <v>323</v>
      </c>
    </row>
    <row r="1541" spans="2:7" ht="17.45" customHeight="1" x14ac:dyDescent="0.25">
      <c r="B1541" s="231" t="s">
        <v>480</v>
      </c>
      <c r="C1541" s="231" t="s">
        <v>515</v>
      </c>
      <c r="D1541" s="231"/>
      <c r="E1541" s="231">
        <v>22.64</v>
      </c>
      <c r="F1541" s="231">
        <v>2</v>
      </c>
      <c r="G1541" s="96">
        <v>2</v>
      </c>
    </row>
    <row r="1542" spans="2:7" ht="17.45" customHeight="1" x14ac:dyDescent="0.25">
      <c r="B1542" s="231" t="s">
        <v>474</v>
      </c>
      <c r="C1542" s="231" t="s">
        <v>514</v>
      </c>
      <c r="D1542" s="231"/>
      <c r="E1542" s="231">
        <v>4.12</v>
      </c>
      <c r="F1542" s="231">
        <v>2</v>
      </c>
      <c r="G1542" s="96">
        <v>2</v>
      </c>
    </row>
    <row r="1543" spans="2:7" ht="17.45" customHeight="1" x14ac:dyDescent="0.25">
      <c r="B1543" s="231" t="s">
        <v>474</v>
      </c>
      <c r="C1543" s="231" t="s">
        <v>515</v>
      </c>
      <c r="D1543" s="231"/>
      <c r="E1543" s="231">
        <v>236.9</v>
      </c>
      <c r="F1543" s="231">
        <v>115</v>
      </c>
      <c r="G1543" s="96">
        <v>115</v>
      </c>
    </row>
    <row r="1544" spans="2:7" ht="17.45" customHeight="1" x14ac:dyDescent="0.25">
      <c r="B1544" s="231" t="s">
        <v>480</v>
      </c>
      <c r="C1544" s="231" t="s">
        <v>514</v>
      </c>
      <c r="D1544" s="231"/>
      <c r="E1544" s="231">
        <v>11.32</v>
      </c>
      <c r="F1544" s="231">
        <v>1</v>
      </c>
      <c r="G1544" s="96">
        <v>1</v>
      </c>
    </row>
    <row r="1545" spans="2:7" ht="17.45" customHeight="1" x14ac:dyDescent="0.25">
      <c r="B1545" s="231" t="s">
        <v>480</v>
      </c>
      <c r="C1545" s="231" t="s">
        <v>515</v>
      </c>
      <c r="D1545" s="231"/>
      <c r="E1545" s="231">
        <v>228.12</v>
      </c>
      <c r="F1545" s="231">
        <v>21</v>
      </c>
      <c r="G1545" s="96">
        <v>20</v>
      </c>
    </row>
    <row r="1546" spans="2:7" ht="17.45" customHeight="1" x14ac:dyDescent="0.25">
      <c r="B1546" s="231" t="s">
        <v>474</v>
      </c>
      <c r="C1546" s="231" t="s">
        <v>515</v>
      </c>
      <c r="D1546" s="231"/>
      <c r="E1546" s="231">
        <v>39.14</v>
      </c>
      <c r="F1546" s="231">
        <v>19</v>
      </c>
      <c r="G1546" s="96">
        <v>19</v>
      </c>
    </row>
    <row r="1547" spans="2:7" ht="17.45" customHeight="1" x14ac:dyDescent="0.25">
      <c r="B1547" s="231" t="s">
        <v>474</v>
      </c>
      <c r="C1547" s="231" t="s">
        <v>514</v>
      </c>
      <c r="D1547" s="231"/>
      <c r="E1547" s="231">
        <v>6.18</v>
      </c>
      <c r="F1547" s="231">
        <v>3</v>
      </c>
      <c r="G1547" s="96">
        <v>3</v>
      </c>
    </row>
    <row r="1548" spans="2:7" ht="17.45" customHeight="1" x14ac:dyDescent="0.25">
      <c r="B1548" s="231" t="s">
        <v>474</v>
      </c>
      <c r="C1548" s="231" t="s">
        <v>515</v>
      </c>
      <c r="D1548" s="231"/>
      <c r="E1548" s="231">
        <v>175.1</v>
      </c>
      <c r="F1548" s="231">
        <v>85</v>
      </c>
      <c r="G1548" s="96">
        <v>85</v>
      </c>
    </row>
    <row r="1549" spans="2:7" ht="17.45" customHeight="1" x14ac:dyDescent="0.25">
      <c r="B1549" s="231" t="s">
        <v>474</v>
      </c>
      <c r="C1549" s="231" t="s">
        <v>514</v>
      </c>
      <c r="D1549" s="231"/>
      <c r="E1549" s="231">
        <v>8.1</v>
      </c>
      <c r="F1549" s="231">
        <v>5</v>
      </c>
      <c r="G1549" s="96">
        <v>4</v>
      </c>
    </row>
    <row r="1550" spans="2:7" ht="17.45" customHeight="1" x14ac:dyDescent="0.25">
      <c r="B1550" s="231" t="s">
        <v>474</v>
      </c>
      <c r="C1550" s="231" t="s">
        <v>515</v>
      </c>
      <c r="D1550" s="231"/>
      <c r="E1550" s="231">
        <v>1367.98</v>
      </c>
      <c r="F1550" s="231">
        <v>667</v>
      </c>
      <c r="G1550" s="96">
        <v>664</v>
      </c>
    </row>
    <row r="1551" spans="2:7" ht="17.45" customHeight="1" x14ac:dyDescent="0.25">
      <c r="B1551" s="231" t="s">
        <v>474</v>
      </c>
      <c r="C1551" s="231" t="s">
        <v>515</v>
      </c>
      <c r="D1551" s="231"/>
      <c r="E1551" s="231">
        <v>2.06</v>
      </c>
      <c r="F1551" s="231">
        <v>1</v>
      </c>
      <c r="G1551" s="96">
        <v>1</v>
      </c>
    </row>
    <row r="1552" spans="2:7" ht="17.45" customHeight="1" x14ac:dyDescent="0.25">
      <c r="B1552" s="231" t="s">
        <v>474</v>
      </c>
      <c r="C1552" s="231" t="s">
        <v>515</v>
      </c>
      <c r="D1552" s="231"/>
      <c r="E1552" s="231">
        <v>2.06</v>
      </c>
      <c r="F1552" s="231">
        <v>1</v>
      </c>
      <c r="G1552" s="96">
        <v>1</v>
      </c>
    </row>
    <row r="1553" spans="2:7" ht="17.45" customHeight="1" x14ac:dyDescent="0.25">
      <c r="B1553" s="231" t="s">
        <v>480</v>
      </c>
      <c r="C1553" s="231" t="s">
        <v>515</v>
      </c>
      <c r="D1553" s="231"/>
      <c r="E1553" s="231">
        <v>11.32</v>
      </c>
      <c r="F1553" s="231">
        <v>1</v>
      </c>
      <c r="G1553" s="96">
        <v>1</v>
      </c>
    </row>
    <row r="1554" spans="2:7" ht="17.45" customHeight="1" x14ac:dyDescent="0.25">
      <c r="B1554" s="231" t="s">
        <v>478</v>
      </c>
      <c r="C1554" s="231" t="s">
        <v>515</v>
      </c>
      <c r="D1554" s="231">
        <v>4</v>
      </c>
      <c r="E1554" s="231">
        <v>13.88</v>
      </c>
      <c r="F1554" s="231"/>
      <c r="G1554" s="96">
        <v>4</v>
      </c>
    </row>
    <row r="1555" spans="2:7" ht="17.45" customHeight="1" x14ac:dyDescent="0.25">
      <c r="B1555" s="231" t="s">
        <v>480</v>
      </c>
      <c r="C1555" s="231" t="s">
        <v>515</v>
      </c>
      <c r="D1555" s="231"/>
      <c r="E1555" s="231">
        <v>45.28</v>
      </c>
      <c r="F1555" s="231">
        <v>4</v>
      </c>
      <c r="G1555" s="96">
        <v>4</v>
      </c>
    </row>
    <row r="1556" spans="2:7" ht="17.45" customHeight="1" x14ac:dyDescent="0.25">
      <c r="B1556" s="231" t="s">
        <v>477</v>
      </c>
      <c r="C1556" s="231" t="s">
        <v>515</v>
      </c>
      <c r="D1556" s="231"/>
      <c r="E1556" s="231">
        <v>140.66</v>
      </c>
      <c r="F1556" s="231">
        <v>13</v>
      </c>
      <c r="G1556" s="96">
        <v>13</v>
      </c>
    </row>
    <row r="1557" spans="2:7" ht="17.45" customHeight="1" x14ac:dyDescent="0.25">
      <c r="B1557" s="231" t="s">
        <v>481</v>
      </c>
      <c r="C1557" s="231" t="s">
        <v>515</v>
      </c>
      <c r="D1557" s="231"/>
      <c r="E1557" s="231">
        <v>426.03</v>
      </c>
      <c r="F1557" s="231">
        <v>33</v>
      </c>
      <c r="G1557" s="96">
        <v>33</v>
      </c>
    </row>
    <row r="1558" spans="2:7" ht="17.45" customHeight="1" x14ac:dyDescent="0.25">
      <c r="B1558" s="231" t="s">
        <v>478</v>
      </c>
      <c r="C1558" s="231" t="s">
        <v>515</v>
      </c>
      <c r="D1558" s="231">
        <v>6</v>
      </c>
      <c r="E1558" s="231">
        <v>20.82</v>
      </c>
      <c r="F1558" s="231"/>
      <c r="G1558" s="96">
        <v>6</v>
      </c>
    </row>
    <row r="1559" spans="2:7" ht="17.45" customHeight="1" x14ac:dyDescent="0.25">
      <c r="B1559" s="231" t="s">
        <v>482</v>
      </c>
      <c r="C1559" s="231" t="s">
        <v>515</v>
      </c>
      <c r="D1559" s="231">
        <v>33</v>
      </c>
      <c r="E1559" s="231">
        <v>123.09</v>
      </c>
      <c r="F1559" s="231"/>
      <c r="G1559" s="96">
        <v>33</v>
      </c>
    </row>
    <row r="1560" spans="2:7" ht="18" x14ac:dyDescent="0.25">
      <c r="B1560" s="231" t="s">
        <v>483</v>
      </c>
      <c r="C1560" s="231" t="s">
        <v>515</v>
      </c>
      <c r="D1560" s="231">
        <v>7</v>
      </c>
      <c r="E1560" s="231">
        <v>24.92</v>
      </c>
      <c r="F1560" s="231"/>
      <c r="G1560" s="96">
        <v>7</v>
      </c>
    </row>
    <row r="1561" spans="2:7" ht="17.45" customHeight="1" x14ac:dyDescent="0.25">
      <c r="B1561" s="231" t="s">
        <v>477</v>
      </c>
      <c r="C1561" s="231" t="s">
        <v>515</v>
      </c>
      <c r="D1561" s="231"/>
      <c r="E1561" s="231">
        <v>789.86</v>
      </c>
      <c r="F1561" s="231">
        <v>73</v>
      </c>
      <c r="G1561" s="96">
        <v>73</v>
      </c>
    </row>
    <row r="1562" spans="2:7" ht="17.45" customHeight="1" x14ac:dyDescent="0.25">
      <c r="B1562" s="231" t="s">
        <v>481</v>
      </c>
      <c r="C1562" s="231" t="s">
        <v>515</v>
      </c>
      <c r="D1562" s="231"/>
      <c r="E1562" s="231">
        <v>2130.15</v>
      </c>
      <c r="F1562" s="231">
        <v>165</v>
      </c>
      <c r="G1562" s="96">
        <v>165</v>
      </c>
    </row>
    <row r="1563" spans="2:7" ht="17.45" customHeight="1" x14ac:dyDescent="0.25">
      <c r="B1563" s="231" t="s">
        <v>478</v>
      </c>
      <c r="C1563" s="231" t="s">
        <v>515</v>
      </c>
      <c r="D1563" s="231">
        <v>15</v>
      </c>
      <c r="E1563" s="231">
        <v>52.05</v>
      </c>
      <c r="F1563" s="231"/>
      <c r="G1563" s="96">
        <v>15</v>
      </c>
    </row>
    <row r="1564" spans="2:7" ht="17.45" customHeight="1" x14ac:dyDescent="0.25">
      <c r="B1564" s="231" t="s">
        <v>482</v>
      </c>
      <c r="C1564" s="231" t="s">
        <v>515</v>
      </c>
      <c r="D1564" s="231">
        <v>78</v>
      </c>
      <c r="E1564" s="231">
        <v>290.94</v>
      </c>
      <c r="F1564" s="231"/>
      <c r="G1564" s="96">
        <v>78</v>
      </c>
    </row>
    <row r="1565" spans="2:7" ht="18" x14ac:dyDescent="0.25">
      <c r="B1565" s="231" t="s">
        <v>484</v>
      </c>
      <c r="C1565" s="231" t="s">
        <v>515</v>
      </c>
      <c r="D1565" s="231">
        <v>126</v>
      </c>
      <c r="E1565" s="231">
        <v>448.56</v>
      </c>
      <c r="F1565" s="231"/>
      <c r="G1565" s="96">
        <v>126</v>
      </c>
    </row>
    <row r="1566" spans="2:7" ht="18" x14ac:dyDescent="0.25">
      <c r="B1566" s="231" t="s">
        <v>483</v>
      </c>
      <c r="C1566" s="231" t="s">
        <v>515</v>
      </c>
      <c r="D1566" s="231">
        <v>19</v>
      </c>
      <c r="E1566" s="231">
        <v>67.64</v>
      </c>
      <c r="F1566" s="231"/>
      <c r="G1566" s="96">
        <v>19</v>
      </c>
    </row>
    <row r="1567" spans="2:7" ht="17.45" customHeight="1" x14ac:dyDescent="0.25">
      <c r="B1567" s="231" t="s">
        <v>477</v>
      </c>
      <c r="C1567" s="231" t="s">
        <v>515</v>
      </c>
      <c r="D1567" s="231"/>
      <c r="E1567" s="231">
        <v>432.8</v>
      </c>
      <c r="F1567" s="231">
        <v>40</v>
      </c>
      <c r="G1567" s="96">
        <v>40</v>
      </c>
    </row>
    <row r="1568" spans="2:7" ht="17.45" customHeight="1" x14ac:dyDescent="0.25">
      <c r="B1568" s="231" t="s">
        <v>481</v>
      </c>
      <c r="C1568" s="231" t="s">
        <v>515</v>
      </c>
      <c r="D1568" s="231"/>
      <c r="E1568" s="231">
        <v>335.66</v>
      </c>
      <c r="F1568" s="231">
        <v>26</v>
      </c>
      <c r="G1568" s="96">
        <v>26</v>
      </c>
    </row>
    <row r="1569" spans="2:7" ht="17.45" customHeight="1" x14ac:dyDescent="0.25">
      <c r="B1569" s="231" t="s">
        <v>478</v>
      </c>
      <c r="C1569" s="231" t="s">
        <v>515</v>
      </c>
      <c r="D1569" s="231">
        <v>5</v>
      </c>
      <c r="E1569" s="231">
        <v>17.350000000000001</v>
      </c>
      <c r="F1569" s="231"/>
      <c r="G1569" s="96">
        <v>5</v>
      </c>
    </row>
    <row r="1570" spans="2:7" ht="17.45" customHeight="1" x14ac:dyDescent="0.25">
      <c r="B1570" s="231" t="s">
        <v>482</v>
      </c>
      <c r="C1570" s="231" t="s">
        <v>515</v>
      </c>
      <c r="D1570" s="231">
        <v>30</v>
      </c>
      <c r="E1570" s="231">
        <v>111.9</v>
      </c>
      <c r="F1570" s="231"/>
      <c r="G1570" s="96">
        <v>30</v>
      </c>
    </row>
    <row r="1571" spans="2:7" ht="18" x14ac:dyDescent="0.25">
      <c r="B1571" s="231" t="s">
        <v>484</v>
      </c>
      <c r="C1571" s="231" t="s">
        <v>515</v>
      </c>
      <c r="D1571" s="231">
        <v>26</v>
      </c>
      <c r="E1571" s="231">
        <v>92.56</v>
      </c>
      <c r="F1571" s="231"/>
      <c r="G1571" s="96">
        <v>26</v>
      </c>
    </row>
    <row r="1572" spans="2:7" ht="17.45" customHeight="1" x14ac:dyDescent="0.25">
      <c r="B1572" s="231" t="s">
        <v>477</v>
      </c>
      <c r="C1572" s="231" t="s">
        <v>515</v>
      </c>
      <c r="D1572" s="231"/>
      <c r="E1572" s="231">
        <v>313.77999999999997</v>
      </c>
      <c r="F1572" s="231">
        <v>29</v>
      </c>
      <c r="G1572" s="96">
        <v>29</v>
      </c>
    </row>
    <row r="1573" spans="2:7" ht="17.45" customHeight="1" x14ac:dyDescent="0.25">
      <c r="B1573" s="231" t="s">
        <v>481</v>
      </c>
      <c r="C1573" s="231" t="s">
        <v>515</v>
      </c>
      <c r="D1573" s="231"/>
      <c r="E1573" s="231">
        <v>697.14</v>
      </c>
      <c r="F1573" s="231">
        <v>54</v>
      </c>
      <c r="G1573" s="96">
        <v>54</v>
      </c>
    </row>
    <row r="1574" spans="2:7" ht="17.45" customHeight="1" x14ac:dyDescent="0.25">
      <c r="B1574" s="231" t="s">
        <v>482</v>
      </c>
      <c r="C1574" s="231" t="s">
        <v>515</v>
      </c>
      <c r="D1574" s="231">
        <v>35</v>
      </c>
      <c r="E1574" s="231">
        <v>130.55000000000001</v>
      </c>
      <c r="F1574" s="231"/>
      <c r="G1574" s="96">
        <v>35</v>
      </c>
    </row>
    <row r="1575" spans="2:7" ht="18" x14ac:dyDescent="0.25">
      <c r="B1575" s="231" t="s">
        <v>484</v>
      </c>
      <c r="C1575" s="231" t="s">
        <v>515</v>
      </c>
      <c r="D1575" s="231">
        <v>27</v>
      </c>
      <c r="E1575" s="231">
        <v>96.12</v>
      </c>
      <c r="F1575" s="231"/>
      <c r="G1575" s="96">
        <v>27</v>
      </c>
    </row>
    <row r="1576" spans="2:7" ht="18" x14ac:dyDescent="0.25">
      <c r="B1576" s="231" t="s">
        <v>483</v>
      </c>
      <c r="C1576" s="231" t="s">
        <v>515</v>
      </c>
      <c r="D1576" s="231">
        <v>19</v>
      </c>
      <c r="E1576" s="231">
        <v>67.64</v>
      </c>
      <c r="F1576" s="231"/>
      <c r="G1576" s="96">
        <v>19</v>
      </c>
    </row>
    <row r="1577" spans="2:7" ht="18" x14ac:dyDescent="0.25">
      <c r="B1577" s="231" t="s">
        <v>485</v>
      </c>
      <c r="C1577" s="231" t="s">
        <v>515</v>
      </c>
      <c r="D1577" s="231">
        <v>22</v>
      </c>
      <c r="E1577" s="231">
        <v>78.319999999999993</v>
      </c>
      <c r="F1577" s="231"/>
      <c r="G1577" s="96">
        <v>22</v>
      </c>
    </row>
    <row r="1578" spans="2:7" ht="18" x14ac:dyDescent="0.25">
      <c r="B1578" s="231" t="s">
        <v>485</v>
      </c>
      <c r="C1578" s="231" t="s">
        <v>515</v>
      </c>
      <c r="D1578" s="231">
        <v>8</v>
      </c>
      <c r="E1578" s="231">
        <v>28.48</v>
      </c>
      <c r="F1578" s="231"/>
      <c r="G1578" s="96">
        <v>8</v>
      </c>
    </row>
    <row r="1579" spans="2:7" ht="18" x14ac:dyDescent="0.25">
      <c r="B1579" s="231" t="s">
        <v>484</v>
      </c>
      <c r="C1579" s="231" t="s">
        <v>515</v>
      </c>
      <c r="D1579" s="231">
        <v>0</v>
      </c>
      <c r="E1579" s="231">
        <v>0</v>
      </c>
      <c r="F1579" s="231"/>
      <c r="G1579" s="96">
        <v>0</v>
      </c>
    </row>
    <row r="1580" spans="2:7" ht="17.45" customHeight="1" x14ac:dyDescent="0.25">
      <c r="B1580" s="231" t="s">
        <v>480</v>
      </c>
      <c r="C1580" s="231" t="s">
        <v>515</v>
      </c>
      <c r="D1580" s="231"/>
      <c r="E1580" s="231">
        <v>11.32</v>
      </c>
      <c r="F1580" s="231">
        <v>1</v>
      </c>
      <c r="G1580" s="96">
        <v>1</v>
      </c>
    </row>
    <row r="1581" spans="2:7" ht="17.45" customHeight="1" x14ac:dyDescent="0.25">
      <c r="B1581" s="231" t="s">
        <v>474</v>
      </c>
      <c r="C1581" s="231" t="s">
        <v>515</v>
      </c>
      <c r="D1581" s="231"/>
      <c r="E1581" s="231">
        <v>8.24</v>
      </c>
      <c r="F1581" s="231">
        <v>4</v>
      </c>
      <c r="G1581" s="96">
        <v>4</v>
      </c>
    </row>
    <row r="1582" spans="2:7" ht="17.45" customHeight="1" x14ac:dyDescent="0.25">
      <c r="B1582" s="231" t="s">
        <v>480</v>
      </c>
      <c r="C1582" s="231" t="s">
        <v>515</v>
      </c>
      <c r="D1582" s="231"/>
      <c r="E1582" s="231">
        <v>11.32</v>
      </c>
      <c r="F1582" s="231">
        <v>1</v>
      </c>
      <c r="G1582" s="96">
        <v>1</v>
      </c>
    </row>
    <row r="1583" spans="2:7" ht="17.45" customHeight="1" x14ac:dyDescent="0.25">
      <c r="B1583" s="231" t="s">
        <v>486</v>
      </c>
      <c r="C1583" s="231" t="s">
        <v>515</v>
      </c>
      <c r="D1583" s="231">
        <v>6</v>
      </c>
      <c r="E1583" s="231">
        <v>22.38</v>
      </c>
      <c r="F1583" s="231"/>
      <c r="G1583" s="96">
        <v>6</v>
      </c>
    </row>
    <row r="1584" spans="2:7" ht="18" x14ac:dyDescent="0.25">
      <c r="B1584" s="231" t="s">
        <v>485</v>
      </c>
      <c r="C1584" s="231" t="s">
        <v>515</v>
      </c>
      <c r="D1584" s="231">
        <v>5</v>
      </c>
      <c r="E1584" s="231">
        <v>17.8</v>
      </c>
      <c r="F1584" s="231"/>
      <c r="G1584" s="96">
        <v>5</v>
      </c>
    </row>
    <row r="1585" spans="2:7" ht="18" x14ac:dyDescent="0.25">
      <c r="B1585" s="231" t="s">
        <v>487</v>
      </c>
      <c r="C1585" s="231" t="s">
        <v>515</v>
      </c>
      <c r="D1585" s="231">
        <v>4</v>
      </c>
      <c r="E1585" s="231">
        <v>14.24</v>
      </c>
      <c r="F1585" s="231"/>
      <c r="G1585" s="96">
        <v>4</v>
      </c>
    </row>
    <row r="1586" spans="2:7" ht="18" x14ac:dyDescent="0.25">
      <c r="B1586" s="231" t="s">
        <v>483</v>
      </c>
      <c r="C1586" s="231" t="s">
        <v>515</v>
      </c>
      <c r="D1586" s="231">
        <v>11</v>
      </c>
      <c r="E1586" s="231">
        <v>39.159999999999997</v>
      </c>
      <c r="F1586" s="231"/>
      <c r="G1586" s="96">
        <v>11</v>
      </c>
    </row>
    <row r="1587" spans="2:7" ht="17.45" customHeight="1" x14ac:dyDescent="0.25">
      <c r="B1587" s="231" t="s">
        <v>488</v>
      </c>
      <c r="C1587" s="231" t="s">
        <v>515</v>
      </c>
      <c r="D1587" s="231"/>
      <c r="E1587" s="231">
        <v>163.09</v>
      </c>
      <c r="F1587" s="231"/>
      <c r="G1587" s="96">
        <v>48</v>
      </c>
    </row>
    <row r="1588" spans="2:7" ht="17.45" customHeight="1" x14ac:dyDescent="0.25">
      <c r="B1588" s="231" t="s">
        <v>486</v>
      </c>
      <c r="C1588" s="231" t="s">
        <v>515</v>
      </c>
      <c r="D1588" s="231">
        <v>19</v>
      </c>
      <c r="E1588" s="231">
        <v>70.87</v>
      </c>
      <c r="F1588" s="231"/>
      <c r="G1588" s="96">
        <v>19</v>
      </c>
    </row>
    <row r="1589" spans="2:7" ht="18" x14ac:dyDescent="0.25">
      <c r="B1589" s="231" t="s">
        <v>485</v>
      </c>
      <c r="C1589" s="231" t="s">
        <v>515</v>
      </c>
      <c r="D1589" s="231">
        <v>1</v>
      </c>
      <c r="E1589" s="231">
        <v>3.56</v>
      </c>
      <c r="F1589" s="231"/>
      <c r="G1589" s="96">
        <v>1</v>
      </c>
    </row>
    <row r="1590" spans="2:7" ht="18" x14ac:dyDescent="0.25">
      <c r="B1590" s="231" t="s">
        <v>487</v>
      </c>
      <c r="C1590" s="231" t="s">
        <v>515</v>
      </c>
      <c r="D1590" s="231">
        <v>6</v>
      </c>
      <c r="E1590" s="231">
        <v>21.36</v>
      </c>
      <c r="F1590" s="231"/>
      <c r="G1590" s="96">
        <v>6</v>
      </c>
    </row>
    <row r="1591" spans="2:7" ht="17.45" customHeight="1" x14ac:dyDescent="0.25">
      <c r="B1591" s="231" t="s">
        <v>478</v>
      </c>
      <c r="C1591" s="231" t="s">
        <v>515</v>
      </c>
      <c r="D1591" s="231">
        <v>22</v>
      </c>
      <c r="E1591" s="231">
        <v>76.34</v>
      </c>
      <c r="F1591" s="231"/>
      <c r="G1591" s="96">
        <v>22</v>
      </c>
    </row>
    <row r="1592" spans="2:7" ht="17.45" customHeight="1" x14ac:dyDescent="0.25">
      <c r="B1592" s="231" t="s">
        <v>482</v>
      </c>
      <c r="C1592" s="231" t="s">
        <v>515</v>
      </c>
      <c r="D1592" s="231">
        <v>4</v>
      </c>
      <c r="E1592" s="231">
        <v>14.92</v>
      </c>
      <c r="F1592" s="231"/>
      <c r="G1592" s="96">
        <v>4</v>
      </c>
    </row>
    <row r="1593" spans="2:7" ht="18" x14ac:dyDescent="0.25">
      <c r="B1593" s="231" t="s">
        <v>484</v>
      </c>
      <c r="C1593" s="231" t="s">
        <v>515</v>
      </c>
      <c r="D1593" s="231">
        <v>55</v>
      </c>
      <c r="E1593" s="231">
        <v>195.8</v>
      </c>
      <c r="F1593" s="231"/>
      <c r="G1593" s="96">
        <v>55</v>
      </c>
    </row>
    <row r="1594" spans="2:7" ht="18" x14ac:dyDescent="0.25">
      <c r="B1594" s="231" t="s">
        <v>483</v>
      </c>
      <c r="C1594" s="231" t="s">
        <v>514</v>
      </c>
      <c r="D1594" s="231">
        <v>39</v>
      </c>
      <c r="E1594" s="231">
        <v>138.84</v>
      </c>
      <c r="F1594" s="231"/>
      <c r="G1594" s="96">
        <v>39</v>
      </c>
    </row>
    <row r="1595" spans="2:7" ht="18" x14ac:dyDescent="0.25">
      <c r="B1595" s="231" t="s">
        <v>483</v>
      </c>
      <c r="C1595" s="231" t="s">
        <v>515</v>
      </c>
      <c r="D1595" s="231">
        <v>12</v>
      </c>
      <c r="E1595" s="231">
        <v>42.72</v>
      </c>
      <c r="F1595" s="231"/>
      <c r="G1595" s="96">
        <v>12</v>
      </c>
    </row>
    <row r="1596" spans="2:7" ht="17.45" customHeight="1" x14ac:dyDescent="0.25">
      <c r="B1596" s="231" t="s">
        <v>488</v>
      </c>
      <c r="C1596" s="231" t="s">
        <v>515</v>
      </c>
      <c r="D1596" s="231"/>
      <c r="E1596" s="231">
        <v>20.82</v>
      </c>
      <c r="F1596" s="231"/>
      <c r="G1596" s="96">
        <v>6</v>
      </c>
    </row>
    <row r="1597" spans="2:7" ht="17.45" customHeight="1" x14ac:dyDescent="0.25">
      <c r="B1597" s="231" t="s">
        <v>486</v>
      </c>
      <c r="C1597" s="231" t="s">
        <v>515</v>
      </c>
      <c r="D1597" s="231">
        <v>17</v>
      </c>
      <c r="E1597" s="231">
        <v>63.41</v>
      </c>
      <c r="F1597" s="231"/>
      <c r="G1597" s="96">
        <v>17</v>
      </c>
    </row>
    <row r="1598" spans="2:7" ht="18" x14ac:dyDescent="0.25">
      <c r="B1598" s="231" t="s">
        <v>485</v>
      </c>
      <c r="C1598" s="231" t="s">
        <v>515</v>
      </c>
      <c r="D1598" s="231">
        <v>50</v>
      </c>
      <c r="E1598" s="231">
        <v>178</v>
      </c>
      <c r="F1598" s="231"/>
      <c r="G1598" s="96">
        <v>50</v>
      </c>
    </row>
    <row r="1599" spans="2:7" ht="18" x14ac:dyDescent="0.25">
      <c r="B1599" s="231" t="s">
        <v>487</v>
      </c>
      <c r="C1599" s="231" t="s">
        <v>515</v>
      </c>
      <c r="D1599" s="231">
        <v>11</v>
      </c>
      <c r="E1599" s="231">
        <v>39.159999999999997</v>
      </c>
      <c r="F1599" s="231"/>
      <c r="G1599" s="96">
        <v>11</v>
      </c>
    </row>
    <row r="1600" spans="2:7" ht="17.45" customHeight="1" x14ac:dyDescent="0.25">
      <c r="B1600" s="231" t="s">
        <v>482</v>
      </c>
      <c r="C1600" s="231" t="s">
        <v>515</v>
      </c>
      <c r="D1600" s="231">
        <v>6</v>
      </c>
      <c r="E1600" s="231">
        <v>22.38</v>
      </c>
      <c r="F1600" s="231"/>
      <c r="G1600" s="96">
        <v>6</v>
      </c>
    </row>
    <row r="1601" spans="2:7" ht="17.45" customHeight="1" x14ac:dyDescent="0.25">
      <c r="B1601" s="231" t="s">
        <v>486</v>
      </c>
      <c r="C1601" s="231" t="s">
        <v>515</v>
      </c>
      <c r="D1601" s="231">
        <v>34</v>
      </c>
      <c r="E1601" s="231">
        <v>126.82</v>
      </c>
      <c r="F1601" s="231"/>
      <c r="G1601" s="96">
        <v>34</v>
      </c>
    </row>
    <row r="1602" spans="2:7" ht="18" x14ac:dyDescent="0.25">
      <c r="B1602" s="231" t="s">
        <v>485</v>
      </c>
      <c r="C1602" s="231" t="s">
        <v>515</v>
      </c>
      <c r="D1602" s="231">
        <v>2</v>
      </c>
      <c r="E1602" s="231">
        <v>7.12</v>
      </c>
      <c r="F1602" s="231"/>
      <c r="G1602" s="96">
        <v>2</v>
      </c>
    </row>
    <row r="1603" spans="2:7" ht="18" x14ac:dyDescent="0.25">
      <c r="B1603" s="231" t="s">
        <v>487</v>
      </c>
      <c r="C1603" s="231" t="s">
        <v>515</v>
      </c>
      <c r="D1603" s="231">
        <v>9</v>
      </c>
      <c r="E1603" s="231">
        <v>32.04</v>
      </c>
      <c r="F1603" s="231"/>
      <c r="G1603" s="96">
        <v>9</v>
      </c>
    </row>
    <row r="1604" spans="2:7" ht="17.45" customHeight="1" x14ac:dyDescent="0.25">
      <c r="B1604" s="231" t="s">
        <v>488</v>
      </c>
      <c r="C1604" s="231" t="s">
        <v>515</v>
      </c>
      <c r="D1604" s="231"/>
      <c r="E1604" s="231">
        <v>3.47</v>
      </c>
      <c r="F1604" s="231"/>
      <c r="G1604" s="96">
        <v>1</v>
      </c>
    </row>
    <row r="1605" spans="2:7" ht="17.45" customHeight="1" x14ac:dyDescent="0.25">
      <c r="B1605" s="231" t="s">
        <v>481</v>
      </c>
      <c r="C1605" s="231" t="s">
        <v>515</v>
      </c>
      <c r="D1605" s="231"/>
      <c r="E1605" s="231">
        <v>38.729999999999997</v>
      </c>
      <c r="F1605" s="231">
        <v>3</v>
      </c>
      <c r="G1605" s="96">
        <v>3</v>
      </c>
    </row>
    <row r="1606" spans="2:7" ht="17.45" customHeight="1" x14ac:dyDescent="0.25">
      <c r="B1606" s="231" t="s">
        <v>482</v>
      </c>
      <c r="C1606" s="231" t="s">
        <v>515</v>
      </c>
      <c r="D1606" s="231">
        <v>2</v>
      </c>
      <c r="E1606" s="231">
        <v>7.46</v>
      </c>
      <c r="F1606" s="231"/>
      <c r="G1606" s="96">
        <v>2</v>
      </c>
    </row>
    <row r="1607" spans="2:7" ht="18" x14ac:dyDescent="0.25">
      <c r="B1607" s="231" t="s">
        <v>484</v>
      </c>
      <c r="C1607" s="231" t="s">
        <v>515</v>
      </c>
      <c r="D1607" s="231">
        <v>1</v>
      </c>
      <c r="E1607" s="231">
        <v>3.56</v>
      </c>
      <c r="F1607" s="231"/>
      <c r="G1607" s="96">
        <v>1</v>
      </c>
    </row>
    <row r="1608" spans="2:7" ht="18" x14ac:dyDescent="0.25">
      <c r="B1608" s="231" t="s">
        <v>483</v>
      </c>
      <c r="C1608" s="231" t="s">
        <v>514</v>
      </c>
      <c r="D1608" s="231">
        <v>33</v>
      </c>
      <c r="E1608" s="231">
        <v>117.48</v>
      </c>
      <c r="F1608" s="231"/>
      <c r="G1608" s="96">
        <v>33</v>
      </c>
    </row>
    <row r="1609" spans="2:7" ht="18" x14ac:dyDescent="0.25">
      <c r="B1609" s="231" t="s">
        <v>483</v>
      </c>
      <c r="C1609" s="231" t="s">
        <v>515</v>
      </c>
      <c r="D1609" s="231">
        <v>78</v>
      </c>
      <c r="E1609" s="231">
        <v>277.68</v>
      </c>
      <c r="F1609" s="231"/>
      <c r="G1609" s="96">
        <v>78</v>
      </c>
    </row>
    <row r="1610" spans="2:7" ht="17.45" customHeight="1" x14ac:dyDescent="0.25">
      <c r="B1610" s="231" t="s">
        <v>486</v>
      </c>
      <c r="C1610" s="231" t="s">
        <v>514</v>
      </c>
      <c r="D1610" s="231">
        <v>4</v>
      </c>
      <c r="E1610" s="231">
        <v>14.92</v>
      </c>
      <c r="F1610" s="231"/>
      <c r="G1610" s="96">
        <v>4</v>
      </c>
    </row>
    <row r="1611" spans="2:7" ht="17.45" customHeight="1" x14ac:dyDescent="0.25">
      <c r="B1611" s="231" t="s">
        <v>486</v>
      </c>
      <c r="C1611" s="231" t="s">
        <v>515</v>
      </c>
      <c r="D1611" s="231">
        <v>5</v>
      </c>
      <c r="E1611" s="231">
        <v>18.649999999999999</v>
      </c>
      <c r="F1611" s="231"/>
      <c r="G1611" s="96">
        <v>5</v>
      </c>
    </row>
    <row r="1612" spans="2:7" ht="18" x14ac:dyDescent="0.25">
      <c r="B1612" s="231" t="s">
        <v>485</v>
      </c>
      <c r="C1612" s="231" t="s">
        <v>514</v>
      </c>
      <c r="D1612" s="231">
        <v>0</v>
      </c>
      <c r="E1612" s="231">
        <v>0</v>
      </c>
      <c r="F1612" s="231"/>
      <c r="G1612" s="96">
        <v>0</v>
      </c>
    </row>
    <row r="1613" spans="2:7" ht="18" x14ac:dyDescent="0.25">
      <c r="B1613" s="231" t="s">
        <v>485</v>
      </c>
      <c r="C1613" s="231" t="s">
        <v>515</v>
      </c>
      <c r="D1613" s="231">
        <v>28</v>
      </c>
      <c r="E1613" s="231">
        <v>99.68</v>
      </c>
      <c r="F1613" s="231"/>
      <c r="G1613" s="96">
        <v>28</v>
      </c>
    </row>
    <row r="1614" spans="2:7" ht="18" x14ac:dyDescent="0.25">
      <c r="B1614" s="231" t="s">
        <v>487</v>
      </c>
      <c r="C1614" s="231" t="s">
        <v>515</v>
      </c>
      <c r="D1614" s="231">
        <v>36</v>
      </c>
      <c r="E1614" s="231">
        <v>128.16</v>
      </c>
      <c r="F1614" s="231"/>
      <c r="G1614" s="96">
        <v>36</v>
      </c>
    </row>
    <row r="1615" spans="2:7" ht="17.45" customHeight="1" x14ac:dyDescent="0.25">
      <c r="B1615" s="231" t="s">
        <v>480</v>
      </c>
      <c r="C1615" s="231" t="s">
        <v>515</v>
      </c>
      <c r="D1615" s="231"/>
      <c r="E1615" s="231">
        <v>384.88</v>
      </c>
      <c r="F1615" s="231">
        <v>34</v>
      </c>
      <c r="G1615" s="96">
        <v>34</v>
      </c>
    </row>
    <row r="1616" spans="2:7" ht="17.45" customHeight="1" x14ac:dyDescent="0.25">
      <c r="B1616" s="231" t="s">
        <v>474</v>
      </c>
      <c r="C1616" s="231" t="s">
        <v>514</v>
      </c>
      <c r="D1616" s="231"/>
      <c r="E1616" s="231">
        <v>8.24</v>
      </c>
      <c r="F1616" s="231">
        <v>4</v>
      </c>
      <c r="G1616" s="96">
        <v>4</v>
      </c>
    </row>
    <row r="1617" spans="2:7" ht="17.45" customHeight="1" x14ac:dyDescent="0.25">
      <c r="B1617" s="231" t="s">
        <v>474</v>
      </c>
      <c r="C1617" s="231" t="s">
        <v>515</v>
      </c>
      <c r="D1617" s="231"/>
      <c r="E1617" s="231">
        <v>893.56</v>
      </c>
      <c r="F1617" s="231">
        <v>435</v>
      </c>
      <c r="G1617" s="96">
        <v>434</v>
      </c>
    </row>
    <row r="1618" spans="2:7" ht="17.45" customHeight="1" x14ac:dyDescent="0.25">
      <c r="B1618" s="231" t="s">
        <v>480</v>
      </c>
      <c r="C1618" s="231" t="s">
        <v>515</v>
      </c>
      <c r="D1618" s="231"/>
      <c r="E1618" s="231">
        <v>203.76</v>
      </c>
      <c r="F1618" s="231">
        <v>18</v>
      </c>
      <c r="G1618" s="96">
        <v>18</v>
      </c>
    </row>
    <row r="1619" spans="2:7" ht="17.45" customHeight="1" x14ac:dyDescent="0.25">
      <c r="B1619" s="231" t="s">
        <v>474</v>
      </c>
      <c r="C1619" s="231" t="s">
        <v>514</v>
      </c>
      <c r="D1619" s="231"/>
      <c r="E1619" s="231">
        <v>8.24</v>
      </c>
      <c r="F1619" s="231">
        <v>4</v>
      </c>
      <c r="G1619" s="96">
        <v>4</v>
      </c>
    </row>
    <row r="1620" spans="2:7" ht="17.45" customHeight="1" x14ac:dyDescent="0.25">
      <c r="B1620" s="231" t="s">
        <v>474</v>
      </c>
      <c r="C1620" s="231" t="s">
        <v>515</v>
      </c>
      <c r="D1620" s="231"/>
      <c r="E1620" s="231">
        <v>827.41</v>
      </c>
      <c r="F1620" s="231">
        <v>403</v>
      </c>
      <c r="G1620" s="96">
        <v>402</v>
      </c>
    </row>
    <row r="1621" spans="2:7" ht="17.45" customHeight="1" x14ac:dyDescent="0.25">
      <c r="B1621" s="231" t="s">
        <v>480</v>
      </c>
      <c r="C1621" s="231" t="s">
        <v>515</v>
      </c>
      <c r="D1621" s="231"/>
      <c r="E1621" s="231">
        <v>316.95999999999998</v>
      </c>
      <c r="F1621" s="231">
        <v>28</v>
      </c>
      <c r="G1621" s="96">
        <v>28</v>
      </c>
    </row>
    <row r="1622" spans="2:7" ht="17.45" customHeight="1" x14ac:dyDescent="0.25">
      <c r="B1622" s="231" t="s">
        <v>474</v>
      </c>
      <c r="C1622" s="231" t="s">
        <v>514</v>
      </c>
      <c r="D1622" s="231"/>
      <c r="E1622" s="231">
        <v>22.66</v>
      </c>
      <c r="F1622" s="231">
        <v>11</v>
      </c>
      <c r="G1622" s="96">
        <v>11</v>
      </c>
    </row>
    <row r="1623" spans="2:7" ht="17.45" customHeight="1" x14ac:dyDescent="0.25">
      <c r="B1623" s="231" t="s">
        <v>474</v>
      </c>
      <c r="C1623" s="231" t="s">
        <v>515</v>
      </c>
      <c r="D1623" s="231"/>
      <c r="E1623" s="231">
        <v>1922.17</v>
      </c>
      <c r="F1623" s="231">
        <v>939</v>
      </c>
      <c r="G1623" s="96">
        <v>933</v>
      </c>
    </row>
    <row r="1624" spans="2:7" ht="17.45" customHeight="1" x14ac:dyDescent="0.25">
      <c r="B1624" s="231" t="s">
        <v>480</v>
      </c>
      <c r="C1624" s="231" t="s">
        <v>515</v>
      </c>
      <c r="D1624" s="231"/>
      <c r="E1624" s="231">
        <v>815.04</v>
      </c>
      <c r="F1624" s="231">
        <v>72</v>
      </c>
      <c r="G1624" s="96">
        <v>72</v>
      </c>
    </row>
    <row r="1625" spans="2:7" ht="17.45" customHeight="1" x14ac:dyDescent="0.25">
      <c r="B1625" s="231" t="s">
        <v>474</v>
      </c>
      <c r="C1625" s="231" t="s">
        <v>513</v>
      </c>
      <c r="D1625" s="231"/>
      <c r="E1625" s="231">
        <v>2.06</v>
      </c>
      <c r="F1625" s="231">
        <v>1</v>
      </c>
      <c r="G1625" s="96">
        <v>1</v>
      </c>
    </row>
    <row r="1626" spans="2:7" ht="17.45" customHeight="1" x14ac:dyDescent="0.25">
      <c r="B1626" s="231" t="s">
        <v>474</v>
      </c>
      <c r="C1626" s="231" t="s">
        <v>514</v>
      </c>
      <c r="D1626" s="231"/>
      <c r="E1626" s="231">
        <v>2.06</v>
      </c>
      <c r="F1626" s="231">
        <v>1</v>
      </c>
      <c r="G1626" s="96">
        <v>1</v>
      </c>
    </row>
    <row r="1627" spans="2:7" ht="17.45" customHeight="1" x14ac:dyDescent="0.25">
      <c r="B1627" s="231" t="s">
        <v>474</v>
      </c>
      <c r="C1627" s="231" t="s">
        <v>515</v>
      </c>
      <c r="D1627" s="231"/>
      <c r="E1627" s="231">
        <v>117.42</v>
      </c>
      <c r="F1627" s="231">
        <v>57</v>
      </c>
      <c r="G1627" s="96">
        <v>57</v>
      </c>
    </row>
    <row r="1628" spans="2:7" ht="17.45" customHeight="1" x14ac:dyDescent="0.25">
      <c r="B1628" s="231" t="s">
        <v>480</v>
      </c>
      <c r="C1628" s="231" t="s">
        <v>515</v>
      </c>
      <c r="D1628" s="231"/>
      <c r="E1628" s="231">
        <v>90.56</v>
      </c>
      <c r="F1628" s="231">
        <v>8</v>
      </c>
      <c r="G1628" s="96">
        <v>8</v>
      </c>
    </row>
    <row r="1629" spans="2:7" ht="17.45" customHeight="1" x14ac:dyDescent="0.25">
      <c r="B1629" s="231" t="s">
        <v>474</v>
      </c>
      <c r="C1629" s="231" t="s">
        <v>513</v>
      </c>
      <c r="D1629" s="231"/>
      <c r="E1629" s="231">
        <v>2.06</v>
      </c>
      <c r="F1629" s="231">
        <v>1</v>
      </c>
      <c r="G1629" s="96">
        <v>1</v>
      </c>
    </row>
    <row r="1630" spans="2:7" ht="17.45" customHeight="1" x14ac:dyDescent="0.25">
      <c r="B1630" s="231" t="s">
        <v>474</v>
      </c>
      <c r="C1630" s="231" t="s">
        <v>514</v>
      </c>
      <c r="D1630" s="231"/>
      <c r="E1630" s="231">
        <v>116.05</v>
      </c>
      <c r="F1630" s="231">
        <v>61</v>
      </c>
      <c r="G1630" s="96">
        <v>56</v>
      </c>
    </row>
    <row r="1631" spans="2:7" ht="17.45" customHeight="1" x14ac:dyDescent="0.25">
      <c r="B1631" s="231" t="s">
        <v>474</v>
      </c>
      <c r="C1631" s="231" t="s">
        <v>515</v>
      </c>
      <c r="D1631" s="231"/>
      <c r="E1631" s="231">
        <v>5385.45</v>
      </c>
      <c r="F1631" s="231">
        <v>2620</v>
      </c>
      <c r="G1631" s="96">
        <v>2615</v>
      </c>
    </row>
    <row r="1632" spans="2:7" ht="17.45" customHeight="1" x14ac:dyDescent="0.25">
      <c r="B1632" s="231" t="s">
        <v>480</v>
      </c>
      <c r="C1632" s="231" t="s">
        <v>513</v>
      </c>
      <c r="D1632" s="231"/>
      <c r="E1632" s="231">
        <v>22.64</v>
      </c>
      <c r="F1632" s="231">
        <v>2</v>
      </c>
      <c r="G1632" s="96">
        <v>2</v>
      </c>
    </row>
    <row r="1633" spans="2:7" ht="17.45" customHeight="1" x14ac:dyDescent="0.25">
      <c r="B1633" s="231" t="s">
        <v>480</v>
      </c>
      <c r="C1633" s="231" t="s">
        <v>514</v>
      </c>
      <c r="D1633" s="231"/>
      <c r="E1633" s="231">
        <v>79.239999999999995</v>
      </c>
      <c r="F1633" s="231">
        <v>7</v>
      </c>
      <c r="G1633" s="96">
        <v>7</v>
      </c>
    </row>
    <row r="1634" spans="2:7" ht="17.45" customHeight="1" x14ac:dyDescent="0.25">
      <c r="B1634" s="231" t="s">
        <v>480</v>
      </c>
      <c r="C1634" s="231" t="s">
        <v>515</v>
      </c>
      <c r="D1634" s="231"/>
      <c r="E1634" s="231">
        <v>1971.94</v>
      </c>
      <c r="F1634" s="231">
        <v>176</v>
      </c>
      <c r="G1634" s="96">
        <v>174</v>
      </c>
    </row>
    <row r="1635" spans="2:7" ht="17.45" customHeight="1" x14ac:dyDescent="0.25">
      <c r="B1635" s="231" t="s">
        <v>474</v>
      </c>
      <c r="C1635" s="231" t="s">
        <v>514</v>
      </c>
      <c r="D1635" s="231"/>
      <c r="E1635" s="231">
        <v>16.48</v>
      </c>
      <c r="F1635" s="231">
        <v>8</v>
      </c>
      <c r="G1635" s="96">
        <v>8</v>
      </c>
    </row>
    <row r="1636" spans="2:7" ht="17.45" customHeight="1" x14ac:dyDescent="0.25">
      <c r="B1636" s="231" t="s">
        <v>474</v>
      </c>
      <c r="C1636" s="231" t="s">
        <v>515</v>
      </c>
      <c r="D1636" s="231"/>
      <c r="E1636" s="231">
        <v>1222.2</v>
      </c>
      <c r="F1636" s="231">
        <v>598</v>
      </c>
      <c r="G1636" s="96">
        <v>593</v>
      </c>
    </row>
    <row r="1637" spans="2:7" ht="17.45" customHeight="1" x14ac:dyDescent="0.25">
      <c r="B1637" s="231" t="s">
        <v>480</v>
      </c>
      <c r="C1637" s="231" t="s">
        <v>514</v>
      </c>
      <c r="D1637" s="231"/>
      <c r="E1637" s="231">
        <v>0</v>
      </c>
      <c r="F1637" s="231">
        <v>0</v>
      </c>
      <c r="G1637" s="96">
        <v>0</v>
      </c>
    </row>
    <row r="1638" spans="2:7" ht="17.45" customHeight="1" x14ac:dyDescent="0.25">
      <c r="B1638" s="231" t="s">
        <v>480</v>
      </c>
      <c r="C1638" s="231" t="s">
        <v>515</v>
      </c>
      <c r="D1638" s="231"/>
      <c r="E1638" s="231">
        <v>423.75</v>
      </c>
      <c r="F1638" s="231">
        <v>38</v>
      </c>
      <c r="G1638" s="96">
        <v>37</v>
      </c>
    </row>
    <row r="1639" spans="2:7" ht="17.45" customHeight="1" x14ac:dyDescent="0.25">
      <c r="B1639" s="231" t="s">
        <v>474</v>
      </c>
      <c r="C1639" s="231" t="s">
        <v>515</v>
      </c>
      <c r="D1639" s="231"/>
      <c r="E1639" s="231">
        <v>4.12</v>
      </c>
      <c r="F1639" s="231">
        <v>2</v>
      </c>
      <c r="G1639" s="96">
        <v>2</v>
      </c>
    </row>
    <row r="1640" spans="2:7" ht="17.45" customHeight="1" x14ac:dyDescent="0.25">
      <c r="B1640" s="231" t="s">
        <v>474</v>
      </c>
      <c r="C1640" s="231" t="s">
        <v>515</v>
      </c>
      <c r="D1640" s="231"/>
      <c r="E1640" s="231">
        <v>32.82</v>
      </c>
      <c r="F1640" s="231">
        <v>17</v>
      </c>
      <c r="G1640" s="96">
        <v>16</v>
      </c>
    </row>
    <row r="1641" spans="2:7" ht="17.45" customHeight="1" x14ac:dyDescent="0.25">
      <c r="B1641" s="231" t="s">
        <v>480</v>
      </c>
      <c r="C1641" s="231" t="s">
        <v>515</v>
      </c>
      <c r="D1641" s="231"/>
      <c r="E1641" s="231">
        <v>88.84</v>
      </c>
      <c r="F1641" s="231">
        <v>8</v>
      </c>
      <c r="G1641" s="96">
        <v>8</v>
      </c>
    </row>
    <row r="1642" spans="2:7" ht="17.45" customHeight="1" x14ac:dyDescent="0.25">
      <c r="B1642" s="231" t="s">
        <v>474</v>
      </c>
      <c r="C1642" s="231" t="s">
        <v>515</v>
      </c>
      <c r="D1642" s="231"/>
      <c r="E1642" s="231">
        <v>4.12</v>
      </c>
      <c r="F1642" s="231">
        <v>2</v>
      </c>
      <c r="G1642" s="96">
        <v>2</v>
      </c>
    </row>
    <row r="1643" spans="2:7" ht="17.45" customHeight="1" x14ac:dyDescent="0.25">
      <c r="B1643" s="231" t="s">
        <v>480</v>
      </c>
      <c r="C1643" s="231" t="s">
        <v>515</v>
      </c>
      <c r="D1643" s="231"/>
      <c r="E1643" s="231">
        <v>22.64</v>
      </c>
      <c r="F1643" s="231">
        <v>2</v>
      </c>
      <c r="G1643" s="96">
        <v>2</v>
      </c>
    </row>
    <row r="1644" spans="2:7" ht="17.45" customHeight="1" x14ac:dyDescent="0.25">
      <c r="B1644" s="231" t="s">
        <v>474</v>
      </c>
      <c r="C1644" s="231" t="s">
        <v>514</v>
      </c>
      <c r="D1644" s="231"/>
      <c r="E1644" s="231">
        <v>10.3</v>
      </c>
      <c r="F1644" s="231">
        <v>5</v>
      </c>
      <c r="G1644" s="96">
        <v>5</v>
      </c>
    </row>
    <row r="1645" spans="2:7" ht="17.45" customHeight="1" x14ac:dyDescent="0.25">
      <c r="B1645" s="231" t="s">
        <v>474</v>
      </c>
      <c r="C1645" s="231" t="s">
        <v>515</v>
      </c>
      <c r="D1645" s="231"/>
      <c r="E1645" s="231">
        <v>20.6</v>
      </c>
      <c r="F1645" s="231">
        <v>10</v>
      </c>
      <c r="G1645" s="96">
        <v>10</v>
      </c>
    </row>
    <row r="1646" spans="2:7" ht="17.45" customHeight="1" x14ac:dyDescent="0.25">
      <c r="B1646" s="231" t="s">
        <v>480</v>
      </c>
      <c r="C1646" s="231" t="s">
        <v>515</v>
      </c>
      <c r="D1646" s="231"/>
      <c r="E1646" s="231">
        <v>113.2</v>
      </c>
      <c r="F1646" s="231">
        <v>10</v>
      </c>
      <c r="G1646" s="96">
        <v>10</v>
      </c>
    </row>
    <row r="1647" spans="2:7" ht="17.45" customHeight="1" x14ac:dyDescent="0.25">
      <c r="B1647" s="231" t="s">
        <v>474</v>
      </c>
      <c r="C1647" s="231" t="s">
        <v>515</v>
      </c>
      <c r="D1647" s="231"/>
      <c r="E1647" s="231">
        <v>0</v>
      </c>
      <c r="F1647" s="231">
        <v>0</v>
      </c>
      <c r="G1647" s="96">
        <v>0</v>
      </c>
    </row>
    <row r="1648" spans="2:7" ht="17.45" customHeight="1" x14ac:dyDescent="0.25">
      <c r="B1648" s="231" t="s">
        <v>480</v>
      </c>
      <c r="C1648" s="231" t="s">
        <v>515</v>
      </c>
      <c r="D1648" s="231"/>
      <c r="E1648" s="231">
        <v>33.96</v>
      </c>
      <c r="F1648" s="231">
        <v>3</v>
      </c>
      <c r="G1648" s="96">
        <v>3</v>
      </c>
    </row>
    <row r="1649" spans="2:7" ht="17.45" customHeight="1" x14ac:dyDescent="0.25">
      <c r="B1649" s="231" t="s">
        <v>474</v>
      </c>
      <c r="C1649" s="231" t="s">
        <v>515</v>
      </c>
      <c r="D1649" s="231"/>
      <c r="E1649" s="231">
        <v>0</v>
      </c>
      <c r="F1649" s="231">
        <v>0</v>
      </c>
      <c r="G1649" s="96">
        <v>0</v>
      </c>
    </row>
    <row r="1650" spans="2:7" ht="17.45" customHeight="1" x14ac:dyDescent="0.25">
      <c r="B1650" s="231" t="s">
        <v>474</v>
      </c>
      <c r="C1650" s="231" t="s">
        <v>515</v>
      </c>
      <c r="D1650" s="231"/>
      <c r="E1650" s="231">
        <v>0</v>
      </c>
      <c r="F1650" s="231">
        <v>0</v>
      </c>
      <c r="G1650" s="96">
        <v>0</v>
      </c>
    </row>
    <row r="1652" spans="2:7" x14ac:dyDescent="0.2">
      <c r="D1652" s="96">
        <f>SUBTOTAL(9,D116:D1650)</f>
        <v>11509</v>
      </c>
      <c r="E1652" s="96">
        <f>SUBTOTAL(9,E116:E1650)</f>
        <v>330664.09999999998</v>
      </c>
      <c r="F1652" s="96">
        <f>SUBTOTAL(9,F116:F1650)</f>
        <v>90864</v>
      </c>
      <c r="G1652" s="239">
        <f>SUBTOTAL(9,G116:G1650)</f>
        <v>102654</v>
      </c>
    </row>
  </sheetData>
  <autoFilter ref="B115:G1650"/>
  <mergeCells count="2">
    <mergeCell ref="CM6:CP6"/>
    <mergeCell ref="CQ6:CS6"/>
  </mergeCells>
  <pageMargins left="0.7" right="0.7" top="1.5" bottom="0.75" header="0.3" footer="0.3"/>
  <pageSetup scale="65" pageOrder="overThenDown" orientation="landscape" r:id="rId1"/>
  <headerFooter alignWithMargins="0">
    <oddHeader>&amp;C&amp;"Arial,Bold"&amp;12LOUISVILLE GAS AND ELECTRIC COMPANY
Cost Support for LED Lighting Charges
&amp;R&amp;"Arial,Bold"&amp;12Exhibit WSS-5
Page 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69" zoomScaleNormal="69" workbookViewId="0">
      <selection sqref="A1:J1"/>
    </sheetView>
  </sheetViews>
  <sheetFormatPr defaultColWidth="19.7109375" defaultRowHeight="40.5" customHeight="1" x14ac:dyDescent="0.25"/>
  <cols>
    <col min="1" max="1" width="21.7109375" style="35" bestFit="1" customWidth="1"/>
    <col min="2" max="2" width="9.85546875" style="1" customWidth="1"/>
    <col min="3" max="3" width="10.7109375" style="18" customWidth="1"/>
    <col min="4" max="4" width="11.7109375" style="18" customWidth="1"/>
    <col min="5" max="5" width="38.7109375" style="18" bestFit="1" customWidth="1"/>
    <col min="6" max="6" width="13.7109375" style="49" customWidth="1"/>
    <col min="7" max="7" width="10.85546875" style="49" customWidth="1"/>
    <col min="8" max="8" width="15" style="49" customWidth="1"/>
    <col min="9" max="9" width="13.28515625" style="49" customWidth="1"/>
    <col min="10" max="10" width="31.5703125" style="68" customWidth="1"/>
    <col min="11" max="12" width="9" style="49" customWidth="1"/>
    <col min="13" max="13" width="6.85546875" style="49" customWidth="1"/>
    <col min="14" max="14" width="12.7109375" style="26" customWidth="1"/>
    <col min="15" max="16" width="8.28515625" style="49" customWidth="1"/>
    <col min="17" max="17" width="10.7109375" style="49" bestFit="1" customWidth="1"/>
    <col min="18" max="16384" width="19.7109375" style="49"/>
  </cols>
  <sheetData>
    <row r="1" spans="1:14" s="44" customFormat="1" ht="40.5" customHeight="1" thickTop="1" thickBot="1" x14ac:dyDescent="0.25">
      <c r="A1" s="518" t="s">
        <v>31</v>
      </c>
      <c r="B1" s="519"/>
      <c r="C1" s="519"/>
      <c r="D1" s="519"/>
      <c r="E1" s="519"/>
      <c r="F1" s="519"/>
      <c r="G1" s="519"/>
      <c r="H1" s="519"/>
      <c r="I1" s="519"/>
      <c r="J1" s="519"/>
    </row>
    <row r="2" spans="1:14" s="1" customFormat="1" ht="40.5" customHeight="1" thickTop="1" thickBot="1" x14ac:dyDescent="0.25">
      <c r="A2" s="71" t="s">
        <v>119</v>
      </c>
      <c r="B2" s="72" t="s">
        <v>20</v>
      </c>
      <c r="C2" s="73" t="s">
        <v>0</v>
      </c>
      <c r="D2" s="73" t="s">
        <v>120</v>
      </c>
      <c r="E2" s="74" t="s">
        <v>126</v>
      </c>
      <c r="F2" s="75" t="s">
        <v>121</v>
      </c>
      <c r="G2" s="76" t="s">
        <v>122</v>
      </c>
      <c r="H2" s="75" t="s">
        <v>121</v>
      </c>
      <c r="I2" s="76" t="s">
        <v>123</v>
      </c>
      <c r="J2" s="386" t="s">
        <v>271</v>
      </c>
    </row>
    <row r="3" spans="1:14" ht="40.5" customHeight="1" thickTop="1" x14ac:dyDescent="0.2">
      <c r="A3" s="337" t="s">
        <v>5</v>
      </c>
      <c r="B3" s="45" t="s">
        <v>17</v>
      </c>
      <c r="C3" s="46" t="s">
        <v>6</v>
      </c>
      <c r="D3" s="39">
        <v>9500</v>
      </c>
      <c r="E3" s="40" t="s">
        <v>137</v>
      </c>
      <c r="F3" s="47">
        <v>11.93</v>
      </c>
      <c r="G3" s="48">
        <v>457</v>
      </c>
      <c r="H3" s="47" t="s">
        <v>124</v>
      </c>
      <c r="I3" s="78" t="s">
        <v>124</v>
      </c>
      <c r="J3" s="80">
        <v>458.77</v>
      </c>
      <c r="N3" s="60"/>
    </row>
    <row r="4" spans="1:14" ht="40.5" customHeight="1" x14ac:dyDescent="0.2">
      <c r="A4" s="50" t="s">
        <v>22</v>
      </c>
      <c r="B4" s="51" t="s">
        <v>19</v>
      </c>
      <c r="C4" s="52" t="s">
        <v>6</v>
      </c>
      <c r="D4" s="41">
        <v>4000</v>
      </c>
      <c r="E4" s="38" t="s">
        <v>137</v>
      </c>
      <c r="F4" s="36" t="s">
        <v>124</v>
      </c>
      <c r="G4" s="37" t="s">
        <v>124</v>
      </c>
      <c r="H4" s="36">
        <v>8.77</v>
      </c>
      <c r="I4" s="62">
        <v>201</v>
      </c>
      <c r="J4" s="338">
        <v>523.32000000000005</v>
      </c>
      <c r="N4" s="60"/>
    </row>
    <row r="5" spans="1:14" ht="40.5" customHeight="1" thickBot="1" x14ac:dyDescent="0.25">
      <c r="A5" s="64" t="s">
        <v>22</v>
      </c>
      <c r="B5" s="339" t="s">
        <v>19</v>
      </c>
      <c r="C5" s="85" t="s">
        <v>1</v>
      </c>
      <c r="D5" s="86">
        <v>8000</v>
      </c>
      <c r="E5" s="67" t="s">
        <v>137</v>
      </c>
      <c r="F5" s="65" t="s">
        <v>124</v>
      </c>
      <c r="G5" s="66" t="s">
        <v>124</v>
      </c>
      <c r="H5" s="65">
        <v>10.25</v>
      </c>
      <c r="I5" s="88">
        <v>252</v>
      </c>
      <c r="J5" s="338">
        <v>448.78</v>
      </c>
      <c r="N5" s="60"/>
    </row>
    <row r="6" spans="1:14" ht="40.5" customHeight="1" thickTop="1" x14ac:dyDescent="0.2">
      <c r="A6" s="337" t="s">
        <v>12</v>
      </c>
      <c r="B6" s="45" t="s">
        <v>17</v>
      </c>
      <c r="C6" s="46" t="s">
        <v>4</v>
      </c>
      <c r="D6" s="39">
        <v>16000</v>
      </c>
      <c r="E6" s="40" t="s">
        <v>137</v>
      </c>
      <c r="F6" s="47">
        <v>13.78</v>
      </c>
      <c r="G6" s="48">
        <v>452</v>
      </c>
      <c r="H6" s="47" t="s">
        <v>124</v>
      </c>
      <c r="I6" s="78" t="s">
        <v>124</v>
      </c>
      <c r="J6" s="80">
        <v>505.17</v>
      </c>
      <c r="N6" s="60"/>
    </row>
    <row r="7" spans="1:14" ht="40.5" customHeight="1" x14ac:dyDescent="0.2">
      <c r="A7" s="50" t="s">
        <v>12</v>
      </c>
      <c r="B7" s="51" t="s">
        <v>17</v>
      </c>
      <c r="C7" s="52" t="s">
        <v>2</v>
      </c>
      <c r="D7" s="41">
        <v>28500</v>
      </c>
      <c r="E7" s="38" t="s">
        <v>137</v>
      </c>
      <c r="F7" s="36">
        <v>16.170000000000002</v>
      </c>
      <c r="G7" s="53">
        <v>453</v>
      </c>
      <c r="H7" s="36" t="s">
        <v>124</v>
      </c>
      <c r="I7" s="37" t="s">
        <v>124</v>
      </c>
      <c r="J7" s="81">
        <v>535.89</v>
      </c>
      <c r="N7" s="60"/>
    </row>
    <row r="8" spans="1:14" ht="40.5" customHeight="1" x14ac:dyDescent="0.2">
      <c r="A8" s="50" t="s">
        <v>12</v>
      </c>
      <c r="B8" s="51" t="s">
        <v>17</v>
      </c>
      <c r="C8" s="52" t="s">
        <v>3</v>
      </c>
      <c r="D8" s="41">
        <v>50000</v>
      </c>
      <c r="E8" s="38" t="s">
        <v>137</v>
      </c>
      <c r="F8" s="36">
        <v>18.61</v>
      </c>
      <c r="G8" s="53">
        <v>454</v>
      </c>
      <c r="H8" s="36" t="s">
        <v>124</v>
      </c>
      <c r="I8" s="37" t="s">
        <v>124</v>
      </c>
      <c r="J8" s="81">
        <v>587.78</v>
      </c>
      <c r="N8" s="60"/>
    </row>
    <row r="9" spans="1:14" ht="40.5" customHeight="1" x14ac:dyDescent="0.2">
      <c r="A9" s="50" t="s">
        <v>23</v>
      </c>
      <c r="B9" s="51" t="s">
        <v>19</v>
      </c>
      <c r="C9" s="52" t="s">
        <v>1</v>
      </c>
      <c r="D9" s="41">
        <v>8000</v>
      </c>
      <c r="E9" s="38" t="s">
        <v>137</v>
      </c>
      <c r="F9" s="36" t="s">
        <v>124</v>
      </c>
      <c r="G9" s="37" t="s">
        <v>124</v>
      </c>
      <c r="H9" s="36">
        <v>10.25</v>
      </c>
      <c r="I9" s="62">
        <v>252</v>
      </c>
      <c r="J9" s="338">
        <v>475.86</v>
      </c>
      <c r="N9" s="60"/>
    </row>
    <row r="10" spans="1:14" ht="40.5" customHeight="1" x14ac:dyDescent="0.2">
      <c r="A10" s="50" t="s">
        <v>23</v>
      </c>
      <c r="B10" s="51" t="s">
        <v>19</v>
      </c>
      <c r="C10" s="52" t="s">
        <v>2</v>
      </c>
      <c r="D10" s="41">
        <v>13000</v>
      </c>
      <c r="E10" s="38" t="s">
        <v>137</v>
      </c>
      <c r="F10" s="36" t="s">
        <v>124</v>
      </c>
      <c r="G10" s="37" t="s">
        <v>124</v>
      </c>
      <c r="H10" s="36">
        <v>11.69</v>
      </c>
      <c r="I10" s="62">
        <v>203</v>
      </c>
      <c r="J10" s="338">
        <v>524.32000000000005</v>
      </c>
      <c r="N10" s="60"/>
    </row>
    <row r="11" spans="1:14" ht="40.5" customHeight="1" x14ac:dyDescent="0.2">
      <c r="A11" s="50" t="s">
        <v>23</v>
      </c>
      <c r="B11" s="51" t="s">
        <v>19</v>
      </c>
      <c r="C11" s="52" t="s">
        <v>3</v>
      </c>
      <c r="D11" s="41">
        <v>25000</v>
      </c>
      <c r="E11" s="38" t="s">
        <v>137</v>
      </c>
      <c r="F11" s="36" t="s">
        <v>124</v>
      </c>
      <c r="G11" s="37" t="s">
        <v>124</v>
      </c>
      <c r="H11" s="36">
        <v>14.41</v>
      </c>
      <c r="I11" s="62">
        <v>204</v>
      </c>
      <c r="J11" s="338">
        <v>526.91</v>
      </c>
      <c r="N11" s="60"/>
    </row>
    <row r="12" spans="1:14" ht="40.5" customHeight="1" thickBot="1" x14ac:dyDescent="0.25">
      <c r="A12" s="64" t="s">
        <v>23</v>
      </c>
      <c r="B12" s="339" t="s">
        <v>19</v>
      </c>
      <c r="C12" s="85" t="s">
        <v>9</v>
      </c>
      <c r="D12" s="86">
        <v>60000</v>
      </c>
      <c r="E12" s="67" t="s">
        <v>137</v>
      </c>
      <c r="F12" s="65" t="s">
        <v>124</v>
      </c>
      <c r="G12" s="66" t="s">
        <v>124</v>
      </c>
      <c r="H12" s="65">
        <v>29.46</v>
      </c>
      <c r="I12" s="88">
        <v>209</v>
      </c>
      <c r="J12" s="340" t="s">
        <v>291</v>
      </c>
      <c r="N12" s="60"/>
    </row>
    <row r="13" spans="1:14" ht="40.5" customHeight="1" thickTop="1" x14ac:dyDescent="0.2">
      <c r="A13" s="337" t="s">
        <v>13</v>
      </c>
      <c r="B13" s="45" t="s">
        <v>17</v>
      </c>
      <c r="C13" s="46" t="s">
        <v>4</v>
      </c>
      <c r="D13" s="39">
        <v>16000</v>
      </c>
      <c r="E13" s="40" t="s">
        <v>137</v>
      </c>
      <c r="F13" s="47">
        <v>14.73</v>
      </c>
      <c r="G13" s="48">
        <v>455</v>
      </c>
      <c r="H13" s="47" t="s">
        <v>124</v>
      </c>
      <c r="I13" s="78" t="s">
        <v>124</v>
      </c>
      <c r="J13" s="341">
        <v>541.70000000000005</v>
      </c>
      <c r="N13" s="60"/>
    </row>
    <row r="14" spans="1:14" ht="40.5" customHeight="1" x14ac:dyDescent="0.2">
      <c r="A14" s="50" t="s">
        <v>13</v>
      </c>
      <c r="B14" s="51" t="s">
        <v>17</v>
      </c>
      <c r="C14" s="52" t="s">
        <v>3</v>
      </c>
      <c r="D14" s="41">
        <v>50000</v>
      </c>
      <c r="E14" s="38" t="s">
        <v>137</v>
      </c>
      <c r="F14" s="36">
        <v>19.440000000000001</v>
      </c>
      <c r="G14" s="53">
        <v>456</v>
      </c>
      <c r="H14" s="36" t="s">
        <v>124</v>
      </c>
      <c r="I14" s="37" t="s">
        <v>124</v>
      </c>
      <c r="J14" s="338">
        <v>584.70000000000005</v>
      </c>
      <c r="N14" s="60"/>
    </row>
    <row r="15" spans="1:14" ht="40.5" customHeight="1" x14ac:dyDescent="0.2">
      <c r="A15" s="50" t="s">
        <v>13</v>
      </c>
      <c r="B15" s="51" t="s">
        <v>18</v>
      </c>
      <c r="C15" s="52" t="s">
        <v>4</v>
      </c>
      <c r="D15" s="41">
        <v>12000</v>
      </c>
      <c r="E15" s="38" t="s">
        <v>137</v>
      </c>
      <c r="F15" s="36">
        <v>13.81</v>
      </c>
      <c r="G15" s="53">
        <v>470</v>
      </c>
      <c r="H15" s="36" t="s">
        <v>124</v>
      </c>
      <c r="I15" s="37" t="s">
        <v>124</v>
      </c>
      <c r="J15" s="338">
        <v>665.24</v>
      </c>
      <c r="N15" s="60"/>
    </row>
    <row r="16" spans="1:14" ht="40.5" customHeight="1" x14ac:dyDescent="0.2">
      <c r="A16" s="50" t="s">
        <v>13</v>
      </c>
      <c r="B16" s="51" t="s">
        <v>18</v>
      </c>
      <c r="C16" s="52" t="s">
        <v>10</v>
      </c>
      <c r="D16" s="41">
        <v>32000</v>
      </c>
      <c r="E16" s="38" t="s">
        <v>137</v>
      </c>
      <c r="F16" s="36">
        <v>19.89</v>
      </c>
      <c r="G16" s="53">
        <v>473</v>
      </c>
      <c r="H16" s="36" t="s">
        <v>124</v>
      </c>
      <c r="I16" s="37" t="s">
        <v>124</v>
      </c>
      <c r="J16" s="338">
        <v>649.36</v>
      </c>
      <c r="N16" s="60"/>
    </row>
    <row r="17" spans="1:14" ht="40.5" customHeight="1" x14ac:dyDescent="0.2">
      <c r="A17" s="50" t="s">
        <v>13</v>
      </c>
      <c r="B17" s="51" t="s">
        <v>18</v>
      </c>
      <c r="C17" s="52" t="s">
        <v>9</v>
      </c>
      <c r="D17" s="52">
        <v>107800</v>
      </c>
      <c r="E17" s="342" t="s">
        <v>137</v>
      </c>
      <c r="F17" s="36">
        <v>42.04</v>
      </c>
      <c r="G17" s="53">
        <v>476</v>
      </c>
      <c r="H17" s="36" t="s">
        <v>124</v>
      </c>
      <c r="I17" s="37" t="s">
        <v>124</v>
      </c>
      <c r="J17" s="338">
        <v>733.08</v>
      </c>
      <c r="N17" s="60"/>
    </row>
    <row r="18" spans="1:14" ht="40.5" customHeight="1" x14ac:dyDescent="0.2">
      <c r="A18" s="50" t="s">
        <v>24</v>
      </c>
      <c r="B18" s="51" t="s">
        <v>19</v>
      </c>
      <c r="C18" s="52" t="s">
        <v>3</v>
      </c>
      <c r="D18" s="41">
        <v>25000</v>
      </c>
      <c r="E18" s="38" t="s">
        <v>137</v>
      </c>
      <c r="F18" s="36" t="s">
        <v>124</v>
      </c>
      <c r="G18" s="37" t="s">
        <v>124</v>
      </c>
      <c r="H18" s="36">
        <v>16.440000000000001</v>
      </c>
      <c r="I18" s="62">
        <v>207</v>
      </c>
      <c r="J18" s="338">
        <v>532.87</v>
      </c>
      <c r="N18" s="60"/>
    </row>
    <row r="19" spans="1:14" ht="40.5" customHeight="1" thickBot="1" x14ac:dyDescent="0.25">
      <c r="A19" s="64" t="s">
        <v>24</v>
      </c>
      <c r="B19" s="339" t="s">
        <v>19</v>
      </c>
      <c r="C19" s="85" t="s">
        <v>9</v>
      </c>
      <c r="D19" s="86">
        <v>60000</v>
      </c>
      <c r="E19" s="67" t="s">
        <v>137</v>
      </c>
      <c r="F19" s="65" t="s">
        <v>124</v>
      </c>
      <c r="G19" s="66" t="s">
        <v>124</v>
      </c>
      <c r="H19" s="65">
        <v>30.66</v>
      </c>
      <c r="I19" s="88">
        <v>210</v>
      </c>
      <c r="J19" s="338">
        <v>669.42</v>
      </c>
      <c r="N19" s="60"/>
    </row>
    <row r="20" spans="1:14" ht="40.5" customHeight="1" thickTop="1" x14ac:dyDescent="0.2">
      <c r="A20" s="337" t="s">
        <v>14</v>
      </c>
      <c r="B20" s="46" t="s">
        <v>17</v>
      </c>
      <c r="C20" s="46" t="s">
        <v>4</v>
      </c>
      <c r="D20" s="39">
        <v>16000</v>
      </c>
      <c r="E20" s="40" t="s">
        <v>137</v>
      </c>
      <c r="F20" s="47">
        <v>17.420000000000002</v>
      </c>
      <c r="G20" s="48">
        <v>439</v>
      </c>
      <c r="H20" s="47" t="s">
        <v>124</v>
      </c>
      <c r="I20" s="78" t="s">
        <v>124</v>
      </c>
      <c r="J20" s="341">
        <v>642.84</v>
      </c>
      <c r="N20" s="60"/>
    </row>
    <row r="21" spans="1:14" ht="40.5" customHeight="1" x14ac:dyDescent="0.2">
      <c r="A21" s="50" t="s">
        <v>14</v>
      </c>
      <c r="B21" s="52" t="s">
        <v>17</v>
      </c>
      <c r="C21" s="52" t="s">
        <v>2</v>
      </c>
      <c r="D21" s="41">
        <v>28500</v>
      </c>
      <c r="E21" s="38" t="s">
        <v>137</v>
      </c>
      <c r="F21" s="36">
        <v>19.37</v>
      </c>
      <c r="G21" s="53">
        <v>440</v>
      </c>
      <c r="H21" s="54" t="s">
        <v>124</v>
      </c>
      <c r="I21" s="79" t="s">
        <v>124</v>
      </c>
      <c r="J21" s="81">
        <v>693</v>
      </c>
      <c r="N21" s="60"/>
    </row>
    <row r="22" spans="1:14" ht="40.5" customHeight="1" x14ac:dyDescent="0.2">
      <c r="A22" s="50" t="s">
        <v>14</v>
      </c>
      <c r="B22" s="52" t="s">
        <v>17</v>
      </c>
      <c r="C22" s="52" t="s">
        <v>3</v>
      </c>
      <c r="D22" s="41">
        <v>50000</v>
      </c>
      <c r="E22" s="38" t="s">
        <v>137</v>
      </c>
      <c r="F22" s="36">
        <v>23.55</v>
      </c>
      <c r="G22" s="53">
        <v>441</v>
      </c>
      <c r="H22" s="54" t="s">
        <v>124</v>
      </c>
      <c r="I22" s="79" t="s">
        <v>124</v>
      </c>
      <c r="J22" s="81">
        <v>693.4</v>
      </c>
      <c r="N22" s="60"/>
    </row>
    <row r="23" spans="1:14" ht="40.5" customHeight="1" x14ac:dyDescent="0.2">
      <c r="A23" s="50" t="s">
        <v>14</v>
      </c>
      <c r="B23" s="52" t="s">
        <v>17</v>
      </c>
      <c r="C23" s="52" t="s">
        <v>9</v>
      </c>
      <c r="D23" s="41">
        <v>120000</v>
      </c>
      <c r="E23" s="38" t="s">
        <v>137</v>
      </c>
      <c r="F23" s="36" t="s">
        <v>124</v>
      </c>
      <c r="G23" s="37" t="s">
        <v>124</v>
      </c>
      <c r="H23" s="36">
        <v>45.11</v>
      </c>
      <c r="I23" s="62">
        <v>279</v>
      </c>
      <c r="J23" s="338">
        <v>1151.67</v>
      </c>
      <c r="N23" s="60"/>
    </row>
    <row r="24" spans="1:14" ht="40.5" customHeight="1" x14ac:dyDescent="0.2">
      <c r="A24" s="50" t="s">
        <v>14</v>
      </c>
      <c r="B24" s="52" t="s">
        <v>18</v>
      </c>
      <c r="C24" s="52" t="s">
        <v>4</v>
      </c>
      <c r="D24" s="41">
        <v>12000</v>
      </c>
      <c r="E24" s="38" t="s">
        <v>137</v>
      </c>
      <c r="F24" s="343">
        <v>15.08</v>
      </c>
      <c r="G24" s="344">
        <v>479</v>
      </c>
      <c r="H24" s="54" t="s">
        <v>124</v>
      </c>
      <c r="I24" s="79" t="s">
        <v>124</v>
      </c>
      <c r="J24" s="338">
        <v>771.31</v>
      </c>
      <c r="N24" s="60"/>
    </row>
    <row r="25" spans="1:14" ht="40.5" customHeight="1" x14ac:dyDescent="0.2">
      <c r="A25" s="50" t="s">
        <v>14</v>
      </c>
      <c r="B25" s="52" t="s">
        <v>18</v>
      </c>
      <c r="C25" s="52" t="s">
        <v>10</v>
      </c>
      <c r="D25" s="41">
        <v>32000</v>
      </c>
      <c r="E25" s="38" t="s">
        <v>137</v>
      </c>
      <c r="F25" s="36">
        <v>21.67</v>
      </c>
      <c r="G25" s="344">
        <v>481</v>
      </c>
      <c r="H25" s="54" t="s">
        <v>124</v>
      </c>
      <c r="I25" s="79" t="s">
        <v>124</v>
      </c>
      <c r="J25" s="338">
        <v>690.13</v>
      </c>
      <c r="N25" s="60"/>
    </row>
    <row r="26" spans="1:14" ht="40.5" customHeight="1" thickBot="1" x14ac:dyDescent="0.25">
      <c r="A26" s="64" t="s">
        <v>14</v>
      </c>
      <c r="B26" s="85" t="s">
        <v>18</v>
      </c>
      <c r="C26" s="85" t="s">
        <v>9</v>
      </c>
      <c r="D26" s="86">
        <v>107800</v>
      </c>
      <c r="E26" s="67" t="s">
        <v>137</v>
      </c>
      <c r="F26" s="345">
        <v>45.01</v>
      </c>
      <c r="G26" s="346">
        <v>483</v>
      </c>
      <c r="H26" s="347" t="s">
        <v>124</v>
      </c>
      <c r="I26" s="348" t="s">
        <v>124</v>
      </c>
      <c r="J26" s="340">
        <v>1097.83</v>
      </c>
      <c r="N26" s="60"/>
    </row>
    <row r="27" spans="1:14" s="44" customFormat="1" ht="40.5" customHeight="1" thickTop="1" thickBot="1" x14ac:dyDescent="0.25">
      <c r="A27" s="518" t="s">
        <v>125</v>
      </c>
      <c r="B27" s="519"/>
      <c r="C27" s="519"/>
      <c r="D27" s="519"/>
      <c r="E27" s="519"/>
      <c r="F27" s="519"/>
      <c r="G27" s="519"/>
      <c r="H27" s="519"/>
      <c r="I27" s="519"/>
      <c r="J27" s="519"/>
    </row>
    <row r="28" spans="1:14" s="1" customFormat="1" ht="40.5" customHeight="1" thickTop="1" thickBot="1" x14ac:dyDescent="0.25">
      <c r="A28" s="71" t="s">
        <v>119</v>
      </c>
      <c r="B28" s="73" t="s">
        <v>20</v>
      </c>
      <c r="C28" s="73" t="s">
        <v>0</v>
      </c>
      <c r="D28" s="73" t="s">
        <v>120</v>
      </c>
      <c r="E28" s="82" t="s">
        <v>126</v>
      </c>
      <c r="F28" s="75" t="s">
        <v>121</v>
      </c>
      <c r="G28" s="76" t="s">
        <v>122</v>
      </c>
      <c r="H28" s="75" t="s">
        <v>121</v>
      </c>
      <c r="I28" s="77" t="s">
        <v>123</v>
      </c>
      <c r="J28" s="386" t="s">
        <v>271</v>
      </c>
    </row>
    <row r="29" spans="1:14" s="1" customFormat="1" ht="40.5" customHeight="1" thickTop="1" x14ac:dyDescent="0.2">
      <c r="A29" s="337" t="s">
        <v>13</v>
      </c>
      <c r="B29" s="45" t="s">
        <v>18</v>
      </c>
      <c r="C29" s="46" t="s">
        <v>4</v>
      </c>
      <c r="D29" s="39">
        <v>12000</v>
      </c>
      <c r="E29" s="40" t="s">
        <v>127</v>
      </c>
      <c r="F29" s="47" t="s">
        <v>124</v>
      </c>
      <c r="G29" s="78" t="s">
        <v>124</v>
      </c>
      <c r="H29" s="47">
        <v>16.09</v>
      </c>
      <c r="I29" s="40">
        <v>471</v>
      </c>
      <c r="J29" s="349" t="s">
        <v>272</v>
      </c>
    </row>
    <row r="30" spans="1:14" ht="40.5" customHeight="1" x14ac:dyDescent="0.2">
      <c r="A30" s="50" t="s">
        <v>13</v>
      </c>
      <c r="B30" s="51" t="s">
        <v>18</v>
      </c>
      <c r="C30" s="52" t="s">
        <v>10</v>
      </c>
      <c r="D30" s="41">
        <v>32000</v>
      </c>
      <c r="E30" s="38" t="s">
        <v>127</v>
      </c>
      <c r="F30" s="350" t="s">
        <v>124</v>
      </c>
      <c r="G30" s="37" t="s">
        <v>124</v>
      </c>
      <c r="H30" s="36">
        <v>22.18</v>
      </c>
      <c r="I30" s="38">
        <v>474</v>
      </c>
      <c r="J30" s="351" t="s">
        <v>273</v>
      </c>
      <c r="N30" s="60"/>
    </row>
    <row r="31" spans="1:14" ht="40.5" customHeight="1" x14ac:dyDescent="0.2">
      <c r="A31" s="50" t="s">
        <v>13</v>
      </c>
      <c r="B31" s="51" t="s">
        <v>18</v>
      </c>
      <c r="C31" s="52" t="s">
        <v>10</v>
      </c>
      <c r="D31" s="41">
        <v>32000</v>
      </c>
      <c r="E31" s="38" t="s">
        <v>128</v>
      </c>
      <c r="F31" s="350" t="s">
        <v>124</v>
      </c>
      <c r="G31" s="37" t="s">
        <v>124</v>
      </c>
      <c r="H31" s="36">
        <v>29.64</v>
      </c>
      <c r="I31" s="38">
        <v>475</v>
      </c>
      <c r="J31" s="351" t="s">
        <v>274</v>
      </c>
      <c r="N31" s="60"/>
    </row>
    <row r="32" spans="1:14" ht="40.5" customHeight="1" thickBot="1" x14ac:dyDescent="0.25">
      <c r="A32" s="64" t="s">
        <v>13</v>
      </c>
      <c r="B32" s="339" t="s">
        <v>18</v>
      </c>
      <c r="C32" s="85" t="s">
        <v>9</v>
      </c>
      <c r="D32" s="85">
        <v>107800</v>
      </c>
      <c r="E32" s="67" t="s">
        <v>127</v>
      </c>
      <c r="F32" s="65"/>
      <c r="G32" s="352"/>
      <c r="H32" s="65">
        <v>45.23</v>
      </c>
      <c r="I32" s="353">
        <v>477</v>
      </c>
      <c r="J32" s="354" t="s">
        <v>275</v>
      </c>
      <c r="N32" s="60"/>
    </row>
    <row r="33" spans="1:17" ht="40.5" customHeight="1" thickTop="1" x14ac:dyDescent="0.2">
      <c r="A33" s="56" t="s">
        <v>12</v>
      </c>
      <c r="B33" s="57" t="s">
        <v>17</v>
      </c>
      <c r="C33" s="57" t="s">
        <v>4</v>
      </c>
      <c r="D33" s="42">
        <v>16000</v>
      </c>
      <c r="E33" s="43" t="s">
        <v>129</v>
      </c>
      <c r="F33" s="54">
        <v>27.32</v>
      </c>
      <c r="G33" s="58">
        <v>423</v>
      </c>
      <c r="H33" s="54">
        <v>25.86</v>
      </c>
      <c r="I33" s="59">
        <v>275</v>
      </c>
      <c r="J33" s="80">
        <v>3854.84</v>
      </c>
      <c r="N33" s="60"/>
    </row>
    <row r="34" spans="1:17" ht="40.5" customHeight="1" x14ac:dyDescent="0.2">
      <c r="A34" s="50" t="s">
        <v>12</v>
      </c>
      <c r="B34" s="52" t="s">
        <v>17</v>
      </c>
      <c r="C34" s="52" t="s">
        <v>2</v>
      </c>
      <c r="D34" s="41">
        <v>28500</v>
      </c>
      <c r="E34" s="43" t="s">
        <v>129</v>
      </c>
      <c r="F34" s="36">
        <v>29.55</v>
      </c>
      <c r="G34" s="53">
        <v>424</v>
      </c>
      <c r="H34" s="36">
        <v>28.44</v>
      </c>
      <c r="I34" s="38">
        <v>266</v>
      </c>
      <c r="J34" s="81">
        <v>3885.56</v>
      </c>
      <c r="N34" s="60"/>
    </row>
    <row r="35" spans="1:17" ht="40.5" customHeight="1" x14ac:dyDescent="0.2">
      <c r="A35" s="50" t="s">
        <v>12</v>
      </c>
      <c r="B35" s="52" t="s">
        <v>17</v>
      </c>
      <c r="C35" s="52" t="s">
        <v>3</v>
      </c>
      <c r="D35" s="41">
        <v>50000</v>
      </c>
      <c r="E35" s="43" t="s">
        <v>129</v>
      </c>
      <c r="F35" s="36">
        <v>35.270000000000003</v>
      </c>
      <c r="G35" s="53">
        <v>425</v>
      </c>
      <c r="H35" s="36">
        <v>32.64</v>
      </c>
      <c r="I35" s="38">
        <v>267</v>
      </c>
      <c r="J35" s="81">
        <v>3937.45</v>
      </c>
      <c r="N35" s="60"/>
    </row>
    <row r="36" spans="1:17" ht="40.5" customHeight="1" x14ac:dyDescent="0.2">
      <c r="A36" s="50" t="s">
        <v>12</v>
      </c>
      <c r="B36" s="51" t="s">
        <v>19</v>
      </c>
      <c r="C36" s="52" t="s">
        <v>1</v>
      </c>
      <c r="D36" s="41">
        <v>8000</v>
      </c>
      <c r="E36" s="38" t="s">
        <v>129</v>
      </c>
      <c r="F36" s="36" t="s">
        <v>124</v>
      </c>
      <c r="G36" s="37" t="s">
        <v>124</v>
      </c>
      <c r="H36" s="36">
        <v>18.09</v>
      </c>
      <c r="I36" s="38">
        <v>318</v>
      </c>
      <c r="J36" s="338">
        <v>3825.53</v>
      </c>
      <c r="N36" s="60"/>
    </row>
    <row r="37" spans="1:17" ht="40.5" customHeight="1" x14ac:dyDescent="0.2">
      <c r="A37" s="50" t="s">
        <v>12</v>
      </c>
      <c r="B37" s="51" t="s">
        <v>19</v>
      </c>
      <c r="C37" s="52" t="s">
        <v>2</v>
      </c>
      <c r="D37" s="41">
        <v>13000</v>
      </c>
      <c r="E37" s="38" t="s">
        <v>129</v>
      </c>
      <c r="F37" s="36" t="s">
        <v>124</v>
      </c>
      <c r="G37" s="37" t="s">
        <v>124</v>
      </c>
      <c r="H37" s="36">
        <v>19.93</v>
      </c>
      <c r="I37" s="38">
        <v>314</v>
      </c>
      <c r="J37" s="338">
        <v>3873.98</v>
      </c>
      <c r="N37" s="60"/>
    </row>
    <row r="38" spans="1:17" ht="40.5" customHeight="1" thickBot="1" x14ac:dyDescent="0.25">
      <c r="A38" s="355" t="s">
        <v>12</v>
      </c>
      <c r="B38" s="356" t="s">
        <v>19</v>
      </c>
      <c r="C38" s="69" t="s">
        <v>3</v>
      </c>
      <c r="D38" s="70">
        <v>25000</v>
      </c>
      <c r="E38" s="91" t="s">
        <v>129</v>
      </c>
      <c r="F38" s="63" t="s">
        <v>124</v>
      </c>
      <c r="G38" s="92" t="s">
        <v>124</v>
      </c>
      <c r="H38" s="63">
        <v>23.85</v>
      </c>
      <c r="I38" s="91">
        <v>315</v>
      </c>
      <c r="J38" s="357">
        <v>3876.57</v>
      </c>
      <c r="N38" s="60"/>
    </row>
    <row r="39" spans="1:17" ht="40.5" customHeight="1" thickTop="1" x14ac:dyDescent="0.2">
      <c r="A39" s="337" t="s">
        <v>14</v>
      </c>
      <c r="B39" s="46" t="s">
        <v>17</v>
      </c>
      <c r="C39" s="46" t="s">
        <v>4</v>
      </c>
      <c r="D39" s="39">
        <v>16000</v>
      </c>
      <c r="E39" s="40" t="s">
        <v>128</v>
      </c>
      <c r="F39" s="47">
        <v>30.86</v>
      </c>
      <c r="G39" s="48">
        <v>420</v>
      </c>
      <c r="H39" s="47">
        <v>25.86</v>
      </c>
      <c r="I39" s="40">
        <v>275</v>
      </c>
      <c r="J39" s="341">
        <v>3038.56</v>
      </c>
      <c r="N39" s="60"/>
    </row>
    <row r="40" spans="1:17" ht="40.5" customHeight="1" x14ac:dyDescent="0.2">
      <c r="A40" s="50" t="s">
        <v>14</v>
      </c>
      <c r="B40" s="52" t="s">
        <v>17</v>
      </c>
      <c r="C40" s="52" t="s">
        <v>2</v>
      </c>
      <c r="D40" s="41">
        <v>28500</v>
      </c>
      <c r="E40" s="38" t="s">
        <v>128</v>
      </c>
      <c r="F40" s="36">
        <v>33.96</v>
      </c>
      <c r="G40" s="53">
        <v>421</v>
      </c>
      <c r="H40" s="36">
        <v>28.44</v>
      </c>
      <c r="I40" s="38">
        <v>266</v>
      </c>
      <c r="J40" s="81">
        <v>3088.72</v>
      </c>
      <c r="N40" s="60"/>
    </row>
    <row r="41" spans="1:17" s="93" customFormat="1" ht="40.5" customHeight="1" x14ac:dyDescent="0.2">
      <c r="A41" s="50" t="s">
        <v>14</v>
      </c>
      <c r="B41" s="52" t="s">
        <v>17</v>
      </c>
      <c r="C41" s="52" t="s">
        <v>3</v>
      </c>
      <c r="D41" s="41">
        <v>50000</v>
      </c>
      <c r="E41" s="38" t="s">
        <v>128</v>
      </c>
      <c r="F41" s="36">
        <v>39.630000000000003</v>
      </c>
      <c r="G41" s="53">
        <v>422</v>
      </c>
      <c r="H41" s="36">
        <v>32.64</v>
      </c>
      <c r="I41" s="38">
        <v>267</v>
      </c>
      <c r="J41" s="338">
        <v>3089.12</v>
      </c>
      <c r="K41" s="49"/>
      <c r="L41" s="49"/>
      <c r="M41" s="49"/>
      <c r="N41" s="60"/>
      <c r="O41" s="49"/>
      <c r="P41" s="49"/>
      <c r="Q41" s="49"/>
    </row>
    <row r="42" spans="1:17" ht="40.5" customHeight="1" x14ac:dyDescent="0.2">
      <c r="A42" s="50" t="s">
        <v>14</v>
      </c>
      <c r="B42" s="52" t="s">
        <v>17</v>
      </c>
      <c r="C42" s="52" t="s">
        <v>9</v>
      </c>
      <c r="D42" s="41">
        <v>120000</v>
      </c>
      <c r="E42" s="38" t="s">
        <v>128</v>
      </c>
      <c r="F42" s="36" t="s">
        <v>124</v>
      </c>
      <c r="G42" s="37" t="s">
        <v>124</v>
      </c>
      <c r="H42" s="36">
        <v>76.239999999999995</v>
      </c>
      <c r="I42" s="38">
        <v>278</v>
      </c>
      <c r="J42" s="338">
        <v>3547.39</v>
      </c>
      <c r="N42" s="60"/>
    </row>
    <row r="43" spans="1:17" ht="40.5" customHeight="1" x14ac:dyDescent="0.2">
      <c r="A43" s="50" t="s">
        <v>14</v>
      </c>
      <c r="B43" s="52" t="s">
        <v>18</v>
      </c>
      <c r="C43" s="52" t="s">
        <v>4</v>
      </c>
      <c r="D43" s="41">
        <v>12000</v>
      </c>
      <c r="E43" s="38" t="s">
        <v>128</v>
      </c>
      <c r="F43" s="36">
        <v>24.85</v>
      </c>
      <c r="G43" s="53">
        <v>480</v>
      </c>
      <c r="H43" s="36" t="s">
        <v>124</v>
      </c>
      <c r="I43" s="15" t="s">
        <v>124</v>
      </c>
      <c r="J43" s="338">
        <v>3167.03</v>
      </c>
      <c r="N43" s="60"/>
    </row>
    <row r="44" spans="1:17" ht="40.5" customHeight="1" x14ac:dyDescent="0.2">
      <c r="A44" s="50" t="s">
        <v>14</v>
      </c>
      <c r="B44" s="52" t="s">
        <v>18</v>
      </c>
      <c r="C44" s="52" t="s">
        <v>10</v>
      </c>
      <c r="D44" s="41">
        <v>32000</v>
      </c>
      <c r="E44" s="38" t="s">
        <v>128</v>
      </c>
      <c r="F44" s="36">
        <v>31.43</v>
      </c>
      <c r="G44" s="53">
        <v>482</v>
      </c>
      <c r="H44" s="36" t="s">
        <v>124</v>
      </c>
      <c r="I44" s="15" t="s">
        <v>124</v>
      </c>
      <c r="J44" s="338">
        <v>3059.22</v>
      </c>
      <c r="N44" s="60"/>
    </row>
    <row r="45" spans="1:17" ht="40.5" customHeight="1" thickBot="1" x14ac:dyDescent="0.25">
      <c r="A45" s="64" t="s">
        <v>14</v>
      </c>
      <c r="B45" s="85" t="s">
        <v>18</v>
      </c>
      <c r="C45" s="85" t="s">
        <v>9</v>
      </c>
      <c r="D45" s="86">
        <v>107800</v>
      </c>
      <c r="E45" s="67" t="s">
        <v>128</v>
      </c>
      <c r="F45" s="65">
        <v>54.76</v>
      </c>
      <c r="G45" s="352">
        <v>484</v>
      </c>
      <c r="H45" s="65" t="s">
        <v>124</v>
      </c>
      <c r="I45" s="17" t="s">
        <v>124</v>
      </c>
      <c r="J45" s="340">
        <v>3493.54</v>
      </c>
      <c r="N45" s="60"/>
    </row>
    <row r="46" spans="1:17" ht="40.5" customHeight="1" thickTop="1" x14ac:dyDescent="0.2">
      <c r="A46" s="56" t="s">
        <v>21</v>
      </c>
      <c r="B46" s="57" t="s">
        <v>17</v>
      </c>
      <c r="C46" s="57" t="s">
        <v>8</v>
      </c>
      <c r="D46" s="42">
        <v>5800</v>
      </c>
      <c r="E46" s="59" t="s">
        <v>130</v>
      </c>
      <c r="F46" s="54">
        <v>20.82</v>
      </c>
      <c r="G46" s="58">
        <v>412</v>
      </c>
      <c r="H46" s="54">
        <v>15.2</v>
      </c>
      <c r="I46" s="59">
        <v>276</v>
      </c>
      <c r="J46" s="83">
        <v>1828.22</v>
      </c>
      <c r="N46" s="60"/>
    </row>
    <row r="47" spans="1:17" ht="40.5" customHeight="1" x14ac:dyDescent="0.2">
      <c r="A47" s="50" t="s">
        <v>21</v>
      </c>
      <c r="B47" s="52" t="s">
        <v>17</v>
      </c>
      <c r="C47" s="52" t="s">
        <v>6</v>
      </c>
      <c r="D47" s="41">
        <v>9500</v>
      </c>
      <c r="E47" s="38" t="s">
        <v>130</v>
      </c>
      <c r="F47" s="36">
        <v>21.56</v>
      </c>
      <c r="G47" s="53">
        <v>413</v>
      </c>
      <c r="H47" s="36">
        <v>18.260000000000002</v>
      </c>
      <c r="I47" s="38">
        <v>274</v>
      </c>
      <c r="J47" s="81">
        <v>1824.58</v>
      </c>
      <c r="N47" s="60"/>
    </row>
    <row r="48" spans="1:17" ht="40.5" customHeight="1" x14ac:dyDescent="0.2">
      <c r="A48" s="50" t="s">
        <v>21</v>
      </c>
      <c r="B48" s="52" t="s">
        <v>17</v>
      </c>
      <c r="C48" s="52" t="s">
        <v>4</v>
      </c>
      <c r="D48" s="41">
        <v>16000</v>
      </c>
      <c r="E48" s="38" t="s">
        <v>130</v>
      </c>
      <c r="F48" s="36">
        <v>21.69</v>
      </c>
      <c r="G48" s="53">
        <v>414</v>
      </c>
      <c r="H48" s="36">
        <v>23.11</v>
      </c>
      <c r="I48" s="38">
        <v>277</v>
      </c>
      <c r="J48" s="81">
        <v>1833.34</v>
      </c>
      <c r="N48" s="60"/>
    </row>
    <row r="49" spans="1:14" ht="40.5" customHeight="1" x14ac:dyDescent="0.2">
      <c r="A49" s="50" t="s">
        <v>21</v>
      </c>
      <c r="B49" s="52" t="s">
        <v>19</v>
      </c>
      <c r="C49" s="52" t="s">
        <v>6</v>
      </c>
      <c r="D49" s="41">
        <v>4000</v>
      </c>
      <c r="E49" s="38" t="s">
        <v>130</v>
      </c>
      <c r="F49" s="36" t="s">
        <v>124</v>
      </c>
      <c r="G49" s="37" t="s">
        <v>124</v>
      </c>
      <c r="H49" s="36">
        <v>13.08</v>
      </c>
      <c r="I49" s="38">
        <v>206</v>
      </c>
      <c r="J49" s="338">
        <v>1796.12</v>
      </c>
      <c r="N49" s="60"/>
    </row>
    <row r="50" spans="1:14" ht="40.5" customHeight="1" thickBot="1" x14ac:dyDescent="0.25">
      <c r="A50" s="355" t="s">
        <v>21</v>
      </c>
      <c r="B50" s="69" t="s">
        <v>19</v>
      </c>
      <c r="C50" s="69" t="s">
        <v>1</v>
      </c>
      <c r="D50" s="70">
        <v>8000</v>
      </c>
      <c r="E50" s="91" t="s">
        <v>130</v>
      </c>
      <c r="F50" s="63" t="s">
        <v>124</v>
      </c>
      <c r="G50" s="92" t="s">
        <v>124</v>
      </c>
      <c r="H50" s="63">
        <v>14.91</v>
      </c>
      <c r="I50" s="91">
        <v>208</v>
      </c>
      <c r="J50" s="357">
        <v>1793.69</v>
      </c>
      <c r="N50" s="60"/>
    </row>
    <row r="51" spans="1:14" ht="40.5" customHeight="1" thickTop="1" x14ac:dyDescent="0.2">
      <c r="A51" s="337" t="s">
        <v>7</v>
      </c>
      <c r="B51" s="46" t="s">
        <v>17</v>
      </c>
      <c r="C51" s="46" t="s">
        <v>8</v>
      </c>
      <c r="D51" s="39">
        <v>5800</v>
      </c>
      <c r="E51" s="40" t="s">
        <v>130</v>
      </c>
      <c r="F51" s="47">
        <v>21.21</v>
      </c>
      <c r="G51" s="48">
        <v>415</v>
      </c>
      <c r="H51" s="47">
        <v>15.2</v>
      </c>
      <c r="I51" s="40">
        <v>276</v>
      </c>
      <c r="J51" s="80">
        <v>2017.95</v>
      </c>
      <c r="N51" s="60"/>
    </row>
    <row r="52" spans="1:14" ht="40.5" customHeight="1" x14ac:dyDescent="0.2">
      <c r="A52" s="50" t="s">
        <v>7</v>
      </c>
      <c r="B52" s="52" t="s">
        <v>17</v>
      </c>
      <c r="C52" s="52" t="s">
        <v>6</v>
      </c>
      <c r="D52" s="41">
        <v>9500</v>
      </c>
      <c r="E52" s="38" t="s">
        <v>130</v>
      </c>
      <c r="F52" s="36">
        <v>23.63</v>
      </c>
      <c r="G52" s="53">
        <v>416</v>
      </c>
      <c r="H52" s="36">
        <v>18.260000000000002</v>
      </c>
      <c r="I52" s="38">
        <v>274</v>
      </c>
      <c r="J52" s="81">
        <v>1961.79</v>
      </c>
      <c r="N52" s="60"/>
    </row>
    <row r="53" spans="1:14" ht="40.5" customHeight="1" x14ac:dyDescent="0.2">
      <c r="A53" s="50" t="s">
        <v>7</v>
      </c>
      <c r="B53" s="52" t="s">
        <v>17</v>
      </c>
      <c r="C53" s="52" t="s">
        <v>4</v>
      </c>
      <c r="D53" s="41">
        <v>16000</v>
      </c>
      <c r="E53" s="38" t="s">
        <v>130</v>
      </c>
      <c r="F53" s="36">
        <v>23.63</v>
      </c>
      <c r="G53" s="53">
        <v>445</v>
      </c>
      <c r="H53" s="36">
        <v>23.11</v>
      </c>
      <c r="I53" s="38">
        <v>277</v>
      </c>
      <c r="J53" s="81">
        <v>1971.5</v>
      </c>
      <c r="N53" s="60"/>
    </row>
    <row r="54" spans="1:14" ht="40.5" customHeight="1" x14ac:dyDescent="0.2">
      <c r="A54" s="50" t="s">
        <v>25</v>
      </c>
      <c r="B54" s="52" t="s">
        <v>17</v>
      </c>
      <c r="C54" s="52" t="s">
        <v>6</v>
      </c>
      <c r="D54" s="41">
        <v>9500</v>
      </c>
      <c r="E54" s="38" t="s">
        <v>131</v>
      </c>
      <c r="F54" s="61" t="s">
        <v>124</v>
      </c>
      <c r="G54" s="62" t="s">
        <v>124</v>
      </c>
      <c r="H54" s="36">
        <v>24.75</v>
      </c>
      <c r="I54" s="38">
        <v>417</v>
      </c>
      <c r="J54" s="81">
        <v>2041.39</v>
      </c>
      <c r="N54" s="60"/>
    </row>
    <row r="55" spans="1:14" ht="40.5" customHeight="1" thickBot="1" x14ac:dyDescent="0.25">
      <c r="A55" s="64" t="s">
        <v>25</v>
      </c>
      <c r="B55" s="85" t="s">
        <v>17</v>
      </c>
      <c r="C55" s="85" t="s">
        <v>4</v>
      </c>
      <c r="D55" s="86">
        <v>16000</v>
      </c>
      <c r="E55" s="67" t="s">
        <v>131</v>
      </c>
      <c r="F55" s="87" t="s">
        <v>124</v>
      </c>
      <c r="G55" s="88" t="s">
        <v>124</v>
      </c>
      <c r="H55" s="65">
        <v>26.3</v>
      </c>
      <c r="I55" s="67">
        <v>419</v>
      </c>
      <c r="J55" s="89">
        <v>2045.77</v>
      </c>
      <c r="N55" s="60"/>
    </row>
    <row r="56" spans="1:14" ht="40.5" customHeight="1" thickTop="1" x14ac:dyDescent="0.2">
      <c r="A56" s="337" t="s">
        <v>134</v>
      </c>
      <c r="B56" s="46" t="s">
        <v>17</v>
      </c>
      <c r="C56" s="46" t="s">
        <v>8</v>
      </c>
      <c r="D56" s="39">
        <v>5800</v>
      </c>
      <c r="E56" s="40" t="s">
        <v>132</v>
      </c>
      <c r="F56" s="47">
        <v>36.24</v>
      </c>
      <c r="G56" s="48">
        <v>427</v>
      </c>
      <c r="H56" s="47" t="s">
        <v>124</v>
      </c>
      <c r="I56" s="19" t="s">
        <v>124</v>
      </c>
      <c r="J56" s="80">
        <v>3602.64</v>
      </c>
      <c r="N56" s="60"/>
    </row>
    <row r="57" spans="1:14" ht="40.5" customHeight="1" x14ac:dyDescent="0.2">
      <c r="A57" s="50" t="s">
        <v>134</v>
      </c>
      <c r="B57" s="52" t="s">
        <v>17</v>
      </c>
      <c r="C57" s="52" t="s">
        <v>6</v>
      </c>
      <c r="D57" s="41">
        <v>9500</v>
      </c>
      <c r="E57" s="59" t="s">
        <v>132</v>
      </c>
      <c r="F57" s="36">
        <v>37.15</v>
      </c>
      <c r="G57" s="53">
        <v>429</v>
      </c>
      <c r="H57" s="54" t="s">
        <v>124</v>
      </c>
      <c r="I57" s="55" t="s">
        <v>124</v>
      </c>
      <c r="J57" s="81">
        <v>3504.68</v>
      </c>
      <c r="N57" s="60"/>
    </row>
    <row r="58" spans="1:14" ht="40.5" customHeight="1" x14ac:dyDescent="0.2">
      <c r="A58" s="50" t="s">
        <v>134</v>
      </c>
      <c r="B58" s="52" t="s">
        <v>17</v>
      </c>
      <c r="C58" s="52" t="s">
        <v>8</v>
      </c>
      <c r="D58" s="41">
        <v>5800</v>
      </c>
      <c r="E58" s="38" t="s">
        <v>133</v>
      </c>
      <c r="F58" s="61" t="s">
        <v>124</v>
      </c>
      <c r="G58" s="62" t="s">
        <v>124</v>
      </c>
      <c r="H58" s="36">
        <v>34.26</v>
      </c>
      <c r="I58" s="38">
        <v>426</v>
      </c>
      <c r="J58" s="81">
        <v>3568.26</v>
      </c>
      <c r="N58" s="60"/>
    </row>
    <row r="59" spans="1:14" ht="40.5" customHeight="1" thickBot="1" x14ac:dyDescent="0.25">
      <c r="A59" s="64" t="s">
        <v>134</v>
      </c>
      <c r="B59" s="85" t="s">
        <v>17</v>
      </c>
      <c r="C59" s="85" t="s">
        <v>6</v>
      </c>
      <c r="D59" s="86">
        <v>9500</v>
      </c>
      <c r="E59" s="67" t="s">
        <v>133</v>
      </c>
      <c r="F59" s="87" t="s">
        <v>124</v>
      </c>
      <c r="G59" s="88" t="s">
        <v>124</v>
      </c>
      <c r="H59" s="65">
        <v>35.17</v>
      </c>
      <c r="I59" s="67">
        <v>428</v>
      </c>
      <c r="J59" s="89">
        <v>3470.31</v>
      </c>
      <c r="N59" s="60"/>
    </row>
    <row r="60" spans="1:14" ht="40.5" customHeight="1" thickTop="1" x14ac:dyDescent="0.2">
      <c r="A60" s="56" t="s">
        <v>135</v>
      </c>
      <c r="B60" s="57" t="s">
        <v>17</v>
      </c>
      <c r="C60" s="57" t="s">
        <v>8</v>
      </c>
      <c r="D60" s="42">
        <v>5800</v>
      </c>
      <c r="E60" s="59" t="s">
        <v>132</v>
      </c>
      <c r="F60" s="54">
        <v>33.97</v>
      </c>
      <c r="G60" s="58">
        <v>431</v>
      </c>
      <c r="H60" s="54" t="s">
        <v>124</v>
      </c>
      <c r="I60" s="55" t="s">
        <v>124</v>
      </c>
      <c r="J60" s="83">
        <v>3571.7</v>
      </c>
      <c r="N60" s="60"/>
    </row>
    <row r="61" spans="1:14" ht="40.5" customHeight="1" x14ac:dyDescent="0.2">
      <c r="A61" s="56" t="s">
        <v>135</v>
      </c>
      <c r="B61" s="52" t="s">
        <v>17</v>
      </c>
      <c r="C61" s="52" t="s">
        <v>6</v>
      </c>
      <c r="D61" s="41">
        <v>9500</v>
      </c>
      <c r="E61" s="59" t="s">
        <v>132</v>
      </c>
      <c r="F61" s="36">
        <v>36.07</v>
      </c>
      <c r="G61" s="53">
        <v>433</v>
      </c>
      <c r="H61" s="54" t="s">
        <v>124</v>
      </c>
      <c r="I61" s="55" t="s">
        <v>124</v>
      </c>
      <c r="J61" s="81">
        <v>3547.43</v>
      </c>
      <c r="N61" s="60"/>
    </row>
    <row r="62" spans="1:14" ht="40.5" customHeight="1" x14ac:dyDescent="0.2">
      <c r="A62" s="56" t="s">
        <v>135</v>
      </c>
      <c r="B62" s="52" t="s">
        <v>17</v>
      </c>
      <c r="C62" s="52" t="s">
        <v>8</v>
      </c>
      <c r="D62" s="41">
        <v>5800</v>
      </c>
      <c r="E62" s="38" t="s">
        <v>133</v>
      </c>
      <c r="F62" s="36" t="s">
        <v>124</v>
      </c>
      <c r="G62" s="37" t="s">
        <v>124</v>
      </c>
      <c r="H62" s="36">
        <v>33.299999999999997</v>
      </c>
      <c r="I62" s="38">
        <v>430</v>
      </c>
      <c r="J62" s="81">
        <v>3537.33</v>
      </c>
      <c r="N62" s="60"/>
    </row>
    <row r="63" spans="1:14" ht="40.5" customHeight="1" thickBot="1" x14ac:dyDescent="0.25">
      <c r="A63" s="90" t="s">
        <v>135</v>
      </c>
      <c r="B63" s="69" t="s">
        <v>17</v>
      </c>
      <c r="C63" s="69" t="s">
        <v>6</v>
      </c>
      <c r="D63" s="70">
        <v>9500</v>
      </c>
      <c r="E63" s="91" t="s">
        <v>133</v>
      </c>
      <c r="F63" s="63" t="s">
        <v>124</v>
      </c>
      <c r="G63" s="92" t="s">
        <v>124</v>
      </c>
      <c r="H63" s="63">
        <v>35.409999999999997</v>
      </c>
      <c r="I63" s="91">
        <v>432</v>
      </c>
      <c r="J63" s="84">
        <v>3513.06</v>
      </c>
      <c r="N63" s="60"/>
    </row>
    <row r="64" spans="1:14" ht="40.5" customHeight="1" thickTop="1" x14ac:dyDescent="0.2">
      <c r="A64" s="337" t="s">
        <v>30</v>
      </c>
      <c r="B64" s="46" t="s">
        <v>17</v>
      </c>
      <c r="C64" s="46" t="s">
        <v>11</v>
      </c>
      <c r="D64" s="39">
        <v>4000</v>
      </c>
      <c r="E64" s="40" t="s">
        <v>132</v>
      </c>
      <c r="F64" s="47">
        <v>25.33</v>
      </c>
      <c r="G64" s="48">
        <v>400</v>
      </c>
      <c r="H64" s="47" t="s">
        <v>124</v>
      </c>
      <c r="I64" s="19" t="s">
        <v>124</v>
      </c>
      <c r="J64" s="341">
        <v>2533.98</v>
      </c>
      <c r="N64" s="60"/>
    </row>
    <row r="65" spans="1:14" ht="40.5" customHeight="1" thickBot="1" x14ac:dyDescent="0.25">
      <c r="A65" s="64" t="s">
        <v>30</v>
      </c>
      <c r="B65" s="85" t="s">
        <v>17</v>
      </c>
      <c r="C65" s="85" t="s">
        <v>6</v>
      </c>
      <c r="D65" s="86">
        <v>9500</v>
      </c>
      <c r="E65" s="358" t="s">
        <v>132</v>
      </c>
      <c r="F65" s="65">
        <v>25.98</v>
      </c>
      <c r="G65" s="352">
        <v>401</v>
      </c>
      <c r="H65" s="347" t="s">
        <v>124</v>
      </c>
      <c r="I65" s="359" t="s">
        <v>124</v>
      </c>
      <c r="J65" s="340">
        <v>2553.92</v>
      </c>
      <c r="N65" s="60"/>
    </row>
    <row r="66" spans="1:14" s="44" customFormat="1" ht="40.5" customHeight="1" thickTop="1" thickBot="1" x14ac:dyDescent="0.25">
      <c r="A66" s="518" t="s">
        <v>136</v>
      </c>
      <c r="B66" s="519"/>
      <c r="C66" s="519"/>
      <c r="D66" s="519"/>
      <c r="E66" s="519"/>
      <c r="F66" s="519"/>
      <c r="G66" s="519"/>
      <c r="H66" s="519"/>
      <c r="I66" s="519"/>
      <c r="J66" s="519"/>
    </row>
    <row r="67" spans="1:14" s="1" customFormat="1" ht="40.5" customHeight="1" thickTop="1" thickBot="1" x14ac:dyDescent="0.25">
      <c r="A67" s="71" t="s">
        <v>292</v>
      </c>
      <c r="B67" s="73"/>
      <c r="C67" s="73"/>
      <c r="D67" s="73"/>
      <c r="E67" s="82"/>
      <c r="F67" s="75" t="s">
        <v>121</v>
      </c>
      <c r="G67" s="76" t="s">
        <v>122</v>
      </c>
      <c r="H67" s="75" t="s">
        <v>121</v>
      </c>
      <c r="I67" s="77" t="s">
        <v>123</v>
      </c>
      <c r="J67" s="386" t="s">
        <v>271</v>
      </c>
    </row>
    <row r="68" spans="1:14" ht="40.5" customHeight="1" thickTop="1" x14ac:dyDescent="0.2">
      <c r="A68" s="200" t="s">
        <v>194</v>
      </c>
      <c r="B68" s="13" t="s">
        <v>124</v>
      </c>
      <c r="C68" s="13" t="s">
        <v>124</v>
      </c>
      <c r="D68" s="13" t="s">
        <v>124</v>
      </c>
      <c r="E68" s="19"/>
      <c r="F68" s="47">
        <v>3.56</v>
      </c>
      <c r="G68" s="48">
        <v>956</v>
      </c>
      <c r="H68" s="47" t="s">
        <v>124</v>
      </c>
      <c r="I68" s="19" t="s">
        <v>124</v>
      </c>
      <c r="J68" s="80">
        <v>555.98</v>
      </c>
    </row>
    <row r="69" spans="1:14" ht="40.5" customHeight="1" x14ac:dyDescent="0.2">
      <c r="A69" s="199" t="s">
        <v>196</v>
      </c>
      <c r="B69" s="14" t="s">
        <v>124</v>
      </c>
      <c r="C69" s="14" t="s">
        <v>124</v>
      </c>
      <c r="D69" s="14" t="s">
        <v>124</v>
      </c>
      <c r="E69" s="15"/>
      <c r="F69" s="36">
        <v>3.56</v>
      </c>
      <c r="G69" s="53">
        <v>956</v>
      </c>
      <c r="H69" s="36" t="s">
        <v>124</v>
      </c>
      <c r="I69" s="15" t="s">
        <v>124</v>
      </c>
      <c r="J69" s="81">
        <v>523.05999999999995</v>
      </c>
    </row>
    <row r="70" spans="1:14" ht="40.5" customHeight="1" x14ac:dyDescent="0.2">
      <c r="A70" s="50" t="s">
        <v>15</v>
      </c>
      <c r="B70" s="14" t="s">
        <v>124</v>
      </c>
      <c r="C70" s="14" t="s">
        <v>124</v>
      </c>
      <c r="D70" s="14" t="s">
        <v>124</v>
      </c>
      <c r="E70" s="15"/>
      <c r="F70" s="36" t="s">
        <v>124</v>
      </c>
      <c r="G70" s="37" t="s">
        <v>124</v>
      </c>
      <c r="H70" s="36">
        <v>3.47</v>
      </c>
      <c r="I70" s="38">
        <v>950</v>
      </c>
      <c r="J70" s="81">
        <v>321.75</v>
      </c>
    </row>
    <row r="71" spans="1:14" s="27" customFormat="1" ht="40.5" customHeight="1" thickBot="1" x14ac:dyDescent="0.25">
      <c r="A71" s="64" t="s">
        <v>16</v>
      </c>
      <c r="B71" s="16" t="s">
        <v>124</v>
      </c>
      <c r="C71" s="16" t="s">
        <v>124</v>
      </c>
      <c r="D71" s="16" t="s">
        <v>124</v>
      </c>
      <c r="E71" s="17"/>
      <c r="F71" s="65" t="s">
        <v>124</v>
      </c>
      <c r="G71" s="66" t="s">
        <v>124</v>
      </c>
      <c r="H71" s="65">
        <v>3.73</v>
      </c>
      <c r="I71" s="67">
        <v>951</v>
      </c>
      <c r="J71" s="89">
        <v>278.7</v>
      </c>
    </row>
    <row r="72" spans="1:14" ht="40.5" customHeight="1" thickTop="1" x14ac:dyDescent="0.25">
      <c r="A72" s="49"/>
      <c r="B72" s="18"/>
    </row>
    <row r="73" spans="1:14" ht="40.5" customHeight="1" x14ac:dyDescent="0.25">
      <c r="A73" s="49"/>
      <c r="B73" s="18"/>
    </row>
    <row r="74" spans="1:14" ht="40.5" customHeight="1" x14ac:dyDescent="0.25">
      <c r="A74" s="49"/>
      <c r="B74" s="18"/>
    </row>
    <row r="75" spans="1:14" ht="40.5" customHeight="1" x14ac:dyDescent="0.25">
      <c r="A75" s="49"/>
      <c r="B75" s="18"/>
    </row>
  </sheetData>
  <mergeCells count="3">
    <mergeCell ref="A27:J27"/>
    <mergeCell ref="A1:J1"/>
    <mergeCell ref="A66:J66"/>
  </mergeCells>
  <pageMargins left="0.7" right="0.7" top="0.75" bottom="0.75" header="0.3" footer="0.3"/>
  <pageSetup paperSize="17" scale="33" fitToHeight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workbookViewId="0"/>
  </sheetViews>
  <sheetFormatPr defaultColWidth="8.85546875" defaultRowHeight="12.75" x14ac:dyDescent="0.2"/>
  <cols>
    <col min="1" max="16384" width="8.85546875" style="26"/>
  </cols>
  <sheetData>
    <row r="1" spans="1:35" ht="13.5" thickBot="1" x14ac:dyDescent="0.25"/>
    <row r="2" spans="1:35" ht="18" x14ac:dyDescent="0.25">
      <c r="A2" s="387"/>
      <c r="B2" s="178"/>
      <c r="C2" s="178"/>
      <c r="D2" s="178"/>
      <c r="E2" s="179"/>
      <c r="G2" s="387"/>
      <c r="H2" s="178"/>
      <c r="I2" s="178"/>
      <c r="J2" s="178"/>
      <c r="K2" s="179"/>
      <c r="M2" s="387"/>
      <c r="N2" s="178"/>
      <c r="O2" s="178"/>
      <c r="P2" s="178"/>
      <c r="Q2" s="179"/>
      <c r="S2" s="387"/>
      <c r="T2" s="178"/>
      <c r="U2" s="178"/>
      <c r="V2" s="178"/>
      <c r="W2" s="179"/>
      <c r="Y2" s="387"/>
      <c r="Z2" s="178"/>
      <c r="AA2" s="178"/>
      <c r="AB2" s="178"/>
      <c r="AC2" s="179"/>
      <c r="AE2" s="387"/>
      <c r="AF2" s="178"/>
      <c r="AG2" s="178"/>
      <c r="AH2" s="178"/>
      <c r="AI2" s="179"/>
    </row>
    <row r="3" spans="1:35" ht="14.25" x14ac:dyDescent="0.2">
      <c r="A3" s="193">
        <v>4000</v>
      </c>
      <c r="B3" s="181"/>
      <c r="C3" s="181"/>
      <c r="D3" s="181"/>
      <c r="E3" s="182"/>
      <c r="G3" s="193">
        <v>5800</v>
      </c>
      <c r="H3" s="181"/>
      <c r="I3" s="181"/>
      <c r="J3" s="181"/>
      <c r="K3" s="182"/>
      <c r="M3" s="193">
        <v>9500</v>
      </c>
      <c r="N3" s="181"/>
      <c r="O3" s="181"/>
      <c r="P3" s="181"/>
      <c r="Q3" s="182"/>
      <c r="S3" s="180" t="s">
        <v>342</v>
      </c>
      <c r="T3" s="181"/>
      <c r="U3" s="181"/>
      <c r="V3" s="181"/>
      <c r="W3" s="182"/>
      <c r="Y3" s="180" t="s">
        <v>343</v>
      </c>
      <c r="Z3" s="181"/>
      <c r="AA3" s="181"/>
      <c r="AB3" s="181"/>
      <c r="AC3" s="182"/>
      <c r="AE3" s="180" t="s">
        <v>344</v>
      </c>
      <c r="AF3" s="181"/>
      <c r="AG3" s="181"/>
      <c r="AH3" s="181"/>
      <c r="AI3" s="182"/>
    </row>
    <row r="4" spans="1:35" ht="15" x14ac:dyDescent="0.25">
      <c r="A4" s="183">
        <v>60</v>
      </c>
      <c r="B4" s="181" t="s">
        <v>323</v>
      </c>
      <c r="C4" s="181"/>
      <c r="D4" s="181"/>
      <c r="E4" s="182"/>
      <c r="G4" s="183">
        <v>83</v>
      </c>
      <c r="H4" s="181" t="s">
        <v>323</v>
      </c>
      <c r="I4" s="181"/>
      <c r="J4" s="181"/>
      <c r="K4" s="182"/>
      <c r="M4" s="183">
        <v>117</v>
      </c>
      <c r="N4" s="181" t="s">
        <v>323</v>
      </c>
      <c r="O4" s="181"/>
      <c r="P4" s="181"/>
      <c r="Q4" s="182"/>
      <c r="S4" s="183">
        <v>181</v>
      </c>
      <c r="T4" s="181" t="s">
        <v>323</v>
      </c>
      <c r="U4" s="181"/>
      <c r="V4" s="181"/>
      <c r="W4" s="182"/>
      <c r="Y4" s="183">
        <v>294</v>
      </c>
      <c r="Z4" s="181" t="s">
        <v>323</v>
      </c>
      <c r="AA4" s="181"/>
      <c r="AB4" s="181"/>
      <c r="AC4" s="182"/>
      <c r="AE4" s="183">
        <v>471</v>
      </c>
      <c r="AF4" s="181" t="s">
        <v>323</v>
      </c>
      <c r="AG4" s="181"/>
      <c r="AH4" s="181"/>
      <c r="AI4" s="182"/>
    </row>
    <row r="5" spans="1:35" ht="14.25" x14ac:dyDescent="0.2">
      <c r="A5" s="180"/>
      <c r="B5" s="181"/>
      <c r="C5" s="181"/>
      <c r="D5" s="181"/>
      <c r="E5" s="182"/>
      <c r="G5" s="180"/>
      <c r="H5" s="181"/>
      <c r="I5" s="181"/>
      <c r="J5" s="181"/>
      <c r="K5" s="182"/>
      <c r="M5" s="180"/>
      <c r="N5" s="181"/>
      <c r="O5" s="181"/>
      <c r="P5" s="181"/>
      <c r="Q5" s="182"/>
      <c r="S5" s="180"/>
      <c r="T5" s="181"/>
      <c r="U5" s="181"/>
      <c r="V5" s="181"/>
      <c r="W5" s="182"/>
      <c r="Y5" s="180"/>
      <c r="Z5" s="181"/>
      <c r="AA5" s="181"/>
      <c r="AB5" s="181"/>
      <c r="AC5" s="182"/>
      <c r="AE5" s="180"/>
      <c r="AF5" s="181"/>
      <c r="AG5" s="181"/>
      <c r="AH5" s="181"/>
      <c r="AI5" s="182"/>
    </row>
    <row r="6" spans="1:35" ht="15" x14ac:dyDescent="0.25">
      <c r="A6" s="183" t="s">
        <v>324</v>
      </c>
      <c r="B6" s="181"/>
      <c r="C6" s="181"/>
      <c r="D6" s="181"/>
      <c r="E6" s="182"/>
      <c r="G6" s="183" t="s">
        <v>324</v>
      </c>
      <c r="H6" s="181"/>
      <c r="I6" s="181"/>
      <c r="J6" s="181"/>
      <c r="K6" s="182"/>
      <c r="M6" s="183" t="s">
        <v>324</v>
      </c>
      <c r="N6" s="181"/>
      <c r="O6" s="181"/>
      <c r="P6" s="181"/>
      <c r="Q6" s="182"/>
      <c r="S6" s="183" t="s">
        <v>324</v>
      </c>
      <c r="T6" s="181"/>
      <c r="U6" s="181"/>
      <c r="V6" s="181"/>
      <c r="W6" s="182"/>
      <c r="Y6" s="183" t="s">
        <v>324</v>
      </c>
      <c r="Z6" s="181"/>
      <c r="AA6" s="181"/>
      <c r="AB6" s="181"/>
      <c r="AC6" s="182"/>
      <c r="AE6" s="183" t="s">
        <v>324</v>
      </c>
      <c r="AF6" s="181"/>
      <c r="AG6" s="181"/>
      <c r="AH6" s="181"/>
      <c r="AI6" s="182"/>
    </row>
    <row r="7" spans="1:35" ht="15" x14ac:dyDescent="0.25">
      <c r="A7" s="184"/>
      <c r="B7" s="185" t="s">
        <v>325</v>
      </c>
      <c r="C7" s="185"/>
      <c r="D7" s="185" t="s">
        <v>326</v>
      </c>
      <c r="E7" s="186"/>
      <c r="G7" s="184"/>
      <c r="H7" s="185" t="s">
        <v>325</v>
      </c>
      <c r="I7" s="185"/>
      <c r="J7" s="185" t="s">
        <v>326</v>
      </c>
      <c r="K7" s="186"/>
      <c r="M7" s="184"/>
      <c r="N7" s="185" t="s">
        <v>325</v>
      </c>
      <c r="O7" s="185"/>
      <c r="P7" s="185" t="s">
        <v>326</v>
      </c>
      <c r="Q7" s="186"/>
      <c r="S7" s="184"/>
      <c r="T7" s="185" t="s">
        <v>325</v>
      </c>
      <c r="U7" s="185"/>
      <c r="V7" s="185" t="s">
        <v>326</v>
      </c>
      <c r="W7" s="186"/>
      <c r="Y7" s="184"/>
      <c r="Z7" s="185" t="s">
        <v>325</v>
      </c>
      <c r="AA7" s="185"/>
      <c r="AB7" s="185" t="s">
        <v>326</v>
      </c>
      <c r="AC7" s="186"/>
      <c r="AE7" s="184"/>
      <c r="AF7" s="185" t="s">
        <v>325</v>
      </c>
      <c r="AG7" s="185"/>
      <c r="AH7" s="185" t="s">
        <v>326</v>
      </c>
      <c r="AI7" s="186"/>
    </row>
    <row r="8" spans="1:35" ht="15" x14ac:dyDescent="0.25">
      <c r="A8" s="184"/>
      <c r="B8" s="185"/>
      <c r="C8" s="185"/>
      <c r="D8" s="185"/>
      <c r="E8" s="186"/>
      <c r="G8" s="184"/>
      <c r="H8" s="185"/>
      <c r="I8" s="185"/>
      <c r="J8" s="185"/>
      <c r="K8" s="186"/>
      <c r="M8" s="184"/>
      <c r="N8" s="185"/>
      <c r="O8" s="185"/>
      <c r="P8" s="185"/>
      <c r="Q8" s="186"/>
      <c r="S8" s="184"/>
      <c r="T8" s="185"/>
      <c r="U8" s="185"/>
      <c r="V8" s="185"/>
      <c r="W8" s="186"/>
      <c r="Y8" s="184"/>
      <c r="Z8" s="185"/>
      <c r="AA8" s="185"/>
      <c r="AB8" s="185"/>
      <c r="AC8" s="186"/>
      <c r="AE8" s="184"/>
      <c r="AF8" s="185"/>
      <c r="AG8" s="185"/>
      <c r="AH8" s="185"/>
      <c r="AI8" s="186"/>
    </row>
    <row r="9" spans="1:35" ht="14.25" x14ac:dyDescent="0.2">
      <c r="A9" s="184" t="s">
        <v>327</v>
      </c>
      <c r="B9" s="187">
        <v>407</v>
      </c>
      <c r="C9" s="187"/>
      <c r="D9" s="187">
        <f>($A$4/1000)*B9</f>
        <v>24.419999999999998</v>
      </c>
      <c r="E9" s="186"/>
      <c r="G9" s="184" t="s">
        <v>327</v>
      </c>
      <c r="H9" s="187">
        <v>407</v>
      </c>
      <c r="I9" s="187"/>
      <c r="J9" s="187">
        <f>($G$4/1000)*H9</f>
        <v>33.780999999999999</v>
      </c>
      <c r="K9" s="186"/>
      <c r="M9" s="184" t="s">
        <v>327</v>
      </c>
      <c r="N9" s="187">
        <v>407</v>
      </c>
      <c r="O9" s="187"/>
      <c r="P9" s="187">
        <f>($M$4/1000)*N9</f>
        <v>47.619</v>
      </c>
      <c r="Q9" s="186"/>
      <c r="S9" s="184" t="s">
        <v>327</v>
      </c>
      <c r="T9" s="187">
        <v>407</v>
      </c>
      <c r="U9" s="187"/>
      <c r="V9" s="187">
        <f>($S$4/1000)*T9</f>
        <v>73.667000000000002</v>
      </c>
      <c r="W9" s="186"/>
      <c r="Y9" s="184" t="s">
        <v>327</v>
      </c>
      <c r="Z9" s="187">
        <v>407</v>
      </c>
      <c r="AA9" s="187"/>
      <c r="AB9" s="187">
        <f>($Y$4/1000)*Z9</f>
        <v>119.65799999999999</v>
      </c>
      <c r="AC9" s="186"/>
      <c r="AE9" s="184" t="s">
        <v>327</v>
      </c>
      <c r="AF9" s="187">
        <v>407</v>
      </c>
      <c r="AG9" s="187"/>
      <c r="AH9" s="187">
        <f>($AE$4/1000)*AF9</f>
        <v>191.697</v>
      </c>
      <c r="AI9" s="186"/>
    </row>
    <row r="10" spans="1:35" ht="14.25" x14ac:dyDescent="0.2">
      <c r="A10" s="184" t="s">
        <v>328</v>
      </c>
      <c r="B10" s="187">
        <v>344</v>
      </c>
      <c r="C10" s="187"/>
      <c r="D10" s="187">
        <f t="shared" ref="D10:D21" si="0">($A$4/1000)*B10</f>
        <v>20.64</v>
      </c>
      <c r="E10" s="186"/>
      <c r="G10" s="184" t="s">
        <v>328</v>
      </c>
      <c r="H10" s="187">
        <v>344</v>
      </c>
      <c r="I10" s="187"/>
      <c r="J10" s="187">
        <f t="shared" ref="J10:J21" si="1">($G$4/1000)*H10</f>
        <v>28.552000000000003</v>
      </c>
      <c r="K10" s="186"/>
      <c r="M10" s="184" t="s">
        <v>328</v>
      </c>
      <c r="N10" s="187">
        <v>344</v>
      </c>
      <c r="O10" s="187"/>
      <c r="P10" s="187">
        <f t="shared" ref="P10:P21" si="2">($M$4/1000)*N10</f>
        <v>40.248000000000005</v>
      </c>
      <c r="Q10" s="186"/>
      <c r="S10" s="184" t="s">
        <v>328</v>
      </c>
      <c r="T10" s="187">
        <v>344</v>
      </c>
      <c r="U10" s="187"/>
      <c r="V10" s="187">
        <f t="shared" ref="V10:V21" si="3">($S$4/1000)*T10</f>
        <v>62.263999999999996</v>
      </c>
      <c r="W10" s="186"/>
      <c r="Y10" s="184" t="s">
        <v>328</v>
      </c>
      <c r="Z10" s="187">
        <v>344</v>
      </c>
      <c r="AA10" s="187"/>
      <c r="AB10" s="187">
        <f t="shared" ref="AB10:AB21" si="4">($Y$4/1000)*Z10</f>
        <v>101.136</v>
      </c>
      <c r="AC10" s="186"/>
      <c r="AE10" s="184" t="s">
        <v>328</v>
      </c>
      <c r="AF10" s="187">
        <v>344</v>
      </c>
      <c r="AG10" s="187"/>
      <c r="AH10" s="187">
        <f t="shared" ref="AH10:AH21" si="5">($AE$4/1000)*AF10</f>
        <v>162.024</v>
      </c>
      <c r="AI10" s="186"/>
    </row>
    <row r="11" spans="1:35" ht="14.25" x14ac:dyDescent="0.2">
      <c r="A11" s="184" t="s">
        <v>329</v>
      </c>
      <c r="B11" s="187">
        <v>347</v>
      </c>
      <c r="C11" s="187"/>
      <c r="D11" s="187">
        <f t="shared" si="0"/>
        <v>20.82</v>
      </c>
      <c r="E11" s="186"/>
      <c r="G11" s="184" t="s">
        <v>329</v>
      </c>
      <c r="H11" s="187">
        <v>347</v>
      </c>
      <c r="I11" s="187"/>
      <c r="J11" s="187">
        <f t="shared" si="1"/>
        <v>28.801000000000002</v>
      </c>
      <c r="K11" s="186"/>
      <c r="M11" s="184" t="s">
        <v>329</v>
      </c>
      <c r="N11" s="187">
        <v>347</v>
      </c>
      <c r="O11" s="187"/>
      <c r="P11" s="187">
        <f t="shared" si="2"/>
        <v>40.599000000000004</v>
      </c>
      <c r="Q11" s="186"/>
      <c r="S11" s="184" t="s">
        <v>329</v>
      </c>
      <c r="T11" s="187">
        <v>347</v>
      </c>
      <c r="U11" s="187"/>
      <c r="V11" s="187">
        <f t="shared" si="3"/>
        <v>62.806999999999995</v>
      </c>
      <c r="W11" s="186"/>
      <c r="Y11" s="184" t="s">
        <v>329</v>
      </c>
      <c r="Z11" s="187">
        <v>347</v>
      </c>
      <c r="AA11" s="187"/>
      <c r="AB11" s="187">
        <f t="shared" si="4"/>
        <v>102.018</v>
      </c>
      <c r="AC11" s="186"/>
      <c r="AE11" s="184" t="s">
        <v>329</v>
      </c>
      <c r="AF11" s="187">
        <v>347</v>
      </c>
      <c r="AG11" s="187"/>
      <c r="AH11" s="187">
        <f t="shared" si="5"/>
        <v>163.43699999999998</v>
      </c>
      <c r="AI11" s="186"/>
    </row>
    <row r="12" spans="1:35" ht="14.25" x14ac:dyDescent="0.2">
      <c r="A12" s="184" t="s">
        <v>330</v>
      </c>
      <c r="B12" s="187">
        <v>301</v>
      </c>
      <c r="C12" s="187"/>
      <c r="D12" s="187">
        <f t="shared" si="0"/>
        <v>18.059999999999999</v>
      </c>
      <c r="E12" s="186"/>
      <c r="G12" s="184" t="s">
        <v>330</v>
      </c>
      <c r="H12" s="187">
        <v>301</v>
      </c>
      <c r="I12" s="187"/>
      <c r="J12" s="187">
        <f t="shared" si="1"/>
        <v>24.983000000000001</v>
      </c>
      <c r="K12" s="186"/>
      <c r="M12" s="184" t="s">
        <v>330</v>
      </c>
      <c r="N12" s="187">
        <v>301</v>
      </c>
      <c r="O12" s="187"/>
      <c r="P12" s="187">
        <f t="shared" si="2"/>
        <v>35.216999999999999</v>
      </c>
      <c r="Q12" s="186"/>
      <c r="S12" s="184" t="s">
        <v>330</v>
      </c>
      <c r="T12" s="187">
        <v>301</v>
      </c>
      <c r="U12" s="187"/>
      <c r="V12" s="187">
        <f t="shared" si="3"/>
        <v>54.481000000000002</v>
      </c>
      <c r="W12" s="186"/>
      <c r="Y12" s="184" t="s">
        <v>330</v>
      </c>
      <c r="Z12" s="187">
        <v>301</v>
      </c>
      <c r="AA12" s="187"/>
      <c r="AB12" s="187">
        <f t="shared" si="4"/>
        <v>88.494</v>
      </c>
      <c r="AC12" s="186"/>
      <c r="AE12" s="184" t="s">
        <v>330</v>
      </c>
      <c r="AF12" s="187">
        <v>301</v>
      </c>
      <c r="AG12" s="187"/>
      <c r="AH12" s="187">
        <f t="shared" si="5"/>
        <v>141.77099999999999</v>
      </c>
      <c r="AI12" s="186"/>
    </row>
    <row r="13" spans="1:35" ht="14.25" x14ac:dyDescent="0.2">
      <c r="A13" s="184" t="s">
        <v>331</v>
      </c>
      <c r="B13" s="187">
        <v>281</v>
      </c>
      <c r="C13" s="187"/>
      <c r="D13" s="187">
        <f t="shared" si="0"/>
        <v>16.86</v>
      </c>
      <c r="E13" s="186"/>
      <c r="G13" s="184" t="s">
        <v>331</v>
      </c>
      <c r="H13" s="187">
        <v>281</v>
      </c>
      <c r="I13" s="187"/>
      <c r="J13" s="187">
        <f t="shared" si="1"/>
        <v>23.323</v>
      </c>
      <c r="K13" s="186"/>
      <c r="M13" s="184" t="s">
        <v>331</v>
      </c>
      <c r="N13" s="187">
        <v>281</v>
      </c>
      <c r="O13" s="187"/>
      <c r="P13" s="187">
        <f t="shared" si="2"/>
        <v>32.877000000000002</v>
      </c>
      <c r="Q13" s="186"/>
      <c r="S13" s="184" t="s">
        <v>331</v>
      </c>
      <c r="T13" s="187">
        <v>281</v>
      </c>
      <c r="U13" s="187"/>
      <c r="V13" s="187">
        <f t="shared" si="3"/>
        <v>50.860999999999997</v>
      </c>
      <c r="W13" s="186"/>
      <c r="Y13" s="184" t="s">
        <v>331</v>
      </c>
      <c r="Z13" s="187">
        <v>281</v>
      </c>
      <c r="AA13" s="187"/>
      <c r="AB13" s="187">
        <f t="shared" si="4"/>
        <v>82.61399999999999</v>
      </c>
      <c r="AC13" s="186"/>
      <c r="AE13" s="184" t="s">
        <v>331</v>
      </c>
      <c r="AF13" s="187">
        <v>281</v>
      </c>
      <c r="AG13" s="187"/>
      <c r="AH13" s="187">
        <f t="shared" si="5"/>
        <v>132.351</v>
      </c>
      <c r="AI13" s="186"/>
    </row>
    <row r="14" spans="1:35" ht="14.25" x14ac:dyDescent="0.2">
      <c r="A14" s="184" t="s">
        <v>332</v>
      </c>
      <c r="B14" s="187">
        <v>257</v>
      </c>
      <c r="C14" s="187"/>
      <c r="D14" s="187">
        <f t="shared" si="0"/>
        <v>15.42</v>
      </c>
      <c r="E14" s="186"/>
      <c r="G14" s="184" t="s">
        <v>332</v>
      </c>
      <c r="H14" s="187">
        <v>257</v>
      </c>
      <c r="I14" s="187"/>
      <c r="J14" s="187">
        <f t="shared" si="1"/>
        <v>21.331</v>
      </c>
      <c r="K14" s="186"/>
      <c r="M14" s="184" t="s">
        <v>332</v>
      </c>
      <c r="N14" s="187">
        <v>257</v>
      </c>
      <c r="O14" s="187"/>
      <c r="P14" s="187">
        <f t="shared" si="2"/>
        <v>30.069000000000003</v>
      </c>
      <c r="Q14" s="186"/>
      <c r="S14" s="184" t="s">
        <v>332</v>
      </c>
      <c r="T14" s="187">
        <v>257</v>
      </c>
      <c r="U14" s="187"/>
      <c r="V14" s="187">
        <f t="shared" si="3"/>
        <v>46.516999999999996</v>
      </c>
      <c r="W14" s="186"/>
      <c r="Y14" s="184" t="s">
        <v>332</v>
      </c>
      <c r="Z14" s="187">
        <v>257</v>
      </c>
      <c r="AA14" s="187"/>
      <c r="AB14" s="187">
        <f t="shared" si="4"/>
        <v>75.557999999999993</v>
      </c>
      <c r="AC14" s="186"/>
      <c r="AE14" s="184" t="s">
        <v>332</v>
      </c>
      <c r="AF14" s="187">
        <v>257</v>
      </c>
      <c r="AG14" s="187"/>
      <c r="AH14" s="187">
        <f t="shared" si="5"/>
        <v>121.047</v>
      </c>
      <c r="AI14" s="186"/>
    </row>
    <row r="15" spans="1:35" ht="14.25" x14ac:dyDescent="0.2">
      <c r="A15" s="184" t="s">
        <v>333</v>
      </c>
      <c r="B15" s="187">
        <v>273</v>
      </c>
      <c r="C15" s="187"/>
      <c r="D15" s="187">
        <f t="shared" si="0"/>
        <v>16.38</v>
      </c>
      <c r="E15" s="186"/>
      <c r="G15" s="184" t="s">
        <v>333</v>
      </c>
      <c r="H15" s="187">
        <v>273</v>
      </c>
      <c r="I15" s="187"/>
      <c r="J15" s="187">
        <f t="shared" si="1"/>
        <v>22.659000000000002</v>
      </c>
      <c r="K15" s="186"/>
      <c r="M15" s="184" t="s">
        <v>333</v>
      </c>
      <c r="N15" s="187">
        <v>273</v>
      </c>
      <c r="O15" s="187"/>
      <c r="P15" s="187">
        <f t="shared" si="2"/>
        <v>31.941000000000003</v>
      </c>
      <c r="Q15" s="186"/>
      <c r="S15" s="184" t="s">
        <v>333</v>
      </c>
      <c r="T15" s="187">
        <v>273</v>
      </c>
      <c r="U15" s="187"/>
      <c r="V15" s="187">
        <f t="shared" si="3"/>
        <v>49.412999999999997</v>
      </c>
      <c r="W15" s="186"/>
      <c r="Y15" s="184" t="s">
        <v>333</v>
      </c>
      <c r="Z15" s="187">
        <v>273</v>
      </c>
      <c r="AA15" s="187"/>
      <c r="AB15" s="187">
        <f t="shared" si="4"/>
        <v>80.262</v>
      </c>
      <c r="AC15" s="186"/>
      <c r="AE15" s="184" t="s">
        <v>333</v>
      </c>
      <c r="AF15" s="187">
        <v>273</v>
      </c>
      <c r="AG15" s="187"/>
      <c r="AH15" s="187">
        <f t="shared" si="5"/>
        <v>128.583</v>
      </c>
      <c r="AI15" s="186"/>
    </row>
    <row r="16" spans="1:35" ht="14.25" x14ac:dyDescent="0.2">
      <c r="A16" s="184" t="s">
        <v>334</v>
      </c>
      <c r="B16" s="187">
        <v>299</v>
      </c>
      <c r="C16" s="187"/>
      <c r="D16" s="187">
        <f t="shared" si="0"/>
        <v>17.939999999999998</v>
      </c>
      <c r="E16" s="186"/>
      <c r="G16" s="184" t="s">
        <v>334</v>
      </c>
      <c r="H16" s="187">
        <v>299</v>
      </c>
      <c r="I16" s="187"/>
      <c r="J16" s="187">
        <f t="shared" si="1"/>
        <v>24.817</v>
      </c>
      <c r="K16" s="186"/>
      <c r="M16" s="184" t="s">
        <v>334</v>
      </c>
      <c r="N16" s="187">
        <v>299</v>
      </c>
      <c r="O16" s="187"/>
      <c r="P16" s="187">
        <f t="shared" si="2"/>
        <v>34.983000000000004</v>
      </c>
      <c r="Q16" s="186"/>
      <c r="S16" s="184" t="s">
        <v>334</v>
      </c>
      <c r="T16" s="187">
        <v>299</v>
      </c>
      <c r="U16" s="187"/>
      <c r="V16" s="187">
        <f t="shared" si="3"/>
        <v>54.119</v>
      </c>
      <c r="W16" s="186"/>
      <c r="Y16" s="184" t="s">
        <v>334</v>
      </c>
      <c r="Z16" s="187">
        <v>299</v>
      </c>
      <c r="AA16" s="187"/>
      <c r="AB16" s="187">
        <f t="shared" si="4"/>
        <v>87.905999999999992</v>
      </c>
      <c r="AC16" s="186"/>
      <c r="AE16" s="184" t="s">
        <v>334</v>
      </c>
      <c r="AF16" s="187">
        <v>299</v>
      </c>
      <c r="AG16" s="187"/>
      <c r="AH16" s="187">
        <f t="shared" si="5"/>
        <v>140.82899999999998</v>
      </c>
      <c r="AI16" s="186"/>
    </row>
    <row r="17" spans="1:35" ht="14.25" x14ac:dyDescent="0.2">
      <c r="A17" s="184" t="s">
        <v>335</v>
      </c>
      <c r="B17" s="187">
        <v>322</v>
      </c>
      <c r="C17" s="187"/>
      <c r="D17" s="187">
        <f t="shared" si="0"/>
        <v>19.32</v>
      </c>
      <c r="E17" s="186"/>
      <c r="G17" s="184" t="s">
        <v>335</v>
      </c>
      <c r="H17" s="187">
        <v>322</v>
      </c>
      <c r="I17" s="187"/>
      <c r="J17" s="187">
        <f t="shared" si="1"/>
        <v>26.726000000000003</v>
      </c>
      <c r="K17" s="186"/>
      <c r="M17" s="184" t="s">
        <v>335</v>
      </c>
      <c r="N17" s="187">
        <v>322</v>
      </c>
      <c r="O17" s="187"/>
      <c r="P17" s="187">
        <f t="shared" si="2"/>
        <v>37.673999999999999</v>
      </c>
      <c r="Q17" s="186"/>
      <c r="S17" s="184" t="s">
        <v>335</v>
      </c>
      <c r="T17" s="187">
        <v>322</v>
      </c>
      <c r="U17" s="187"/>
      <c r="V17" s="187">
        <f t="shared" si="3"/>
        <v>58.281999999999996</v>
      </c>
      <c r="W17" s="186"/>
      <c r="Y17" s="184" t="s">
        <v>335</v>
      </c>
      <c r="Z17" s="187">
        <v>322</v>
      </c>
      <c r="AA17" s="187"/>
      <c r="AB17" s="187">
        <f t="shared" si="4"/>
        <v>94.667999999999992</v>
      </c>
      <c r="AC17" s="186"/>
      <c r="AE17" s="184" t="s">
        <v>335</v>
      </c>
      <c r="AF17" s="187">
        <v>322</v>
      </c>
      <c r="AG17" s="187"/>
      <c r="AH17" s="187">
        <f t="shared" si="5"/>
        <v>151.66199999999998</v>
      </c>
      <c r="AI17" s="186"/>
    </row>
    <row r="18" spans="1:35" ht="14.25" x14ac:dyDescent="0.2">
      <c r="A18" s="184" t="s">
        <v>336</v>
      </c>
      <c r="B18" s="187">
        <v>368</v>
      </c>
      <c r="C18" s="187"/>
      <c r="D18" s="187">
        <f t="shared" si="0"/>
        <v>22.08</v>
      </c>
      <c r="E18" s="186"/>
      <c r="G18" s="184" t="s">
        <v>336</v>
      </c>
      <c r="H18" s="187">
        <v>368</v>
      </c>
      <c r="I18" s="187"/>
      <c r="J18" s="187">
        <f t="shared" si="1"/>
        <v>30.544</v>
      </c>
      <c r="K18" s="186"/>
      <c r="M18" s="184" t="s">
        <v>336</v>
      </c>
      <c r="N18" s="187">
        <v>368</v>
      </c>
      <c r="O18" s="187"/>
      <c r="P18" s="187">
        <f t="shared" si="2"/>
        <v>43.056000000000004</v>
      </c>
      <c r="Q18" s="186"/>
      <c r="S18" s="184" t="s">
        <v>336</v>
      </c>
      <c r="T18" s="187">
        <v>368</v>
      </c>
      <c r="U18" s="187"/>
      <c r="V18" s="187">
        <f t="shared" si="3"/>
        <v>66.608000000000004</v>
      </c>
      <c r="W18" s="186"/>
      <c r="Y18" s="184" t="s">
        <v>336</v>
      </c>
      <c r="Z18" s="187">
        <v>368</v>
      </c>
      <c r="AA18" s="187"/>
      <c r="AB18" s="187">
        <f t="shared" si="4"/>
        <v>108.19199999999999</v>
      </c>
      <c r="AC18" s="186"/>
      <c r="AE18" s="184" t="s">
        <v>336</v>
      </c>
      <c r="AF18" s="187">
        <v>368</v>
      </c>
      <c r="AG18" s="187"/>
      <c r="AH18" s="187">
        <f t="shared" si="5"/>
        <v>173.328</v>
      </c>
      <c r="AI18" s="186"/>
    </row>
    <row r="19" spans="1:35" ht="14.25" x14ac:dyDescent="0.2">
      <c r="A19" s="184" t="s">
        <v>337</v>
      </c>
      <c r="B19" s="187">
        <v>386</v>
      </c>
      <c r="C19" s="187"/>
      <c r="D19" s="187">
        <f t="shared" si="0"/>
        <v>23.16</v>
      </c>
      <c r="E19" s="186"/>
      <c r="G19" s="184" t="s">
        <v>337</v>
      </c>
      <c r="H19" s="187">
        <v>386</v>
      </c>
      <c r="I19" s="187"/>
      <c r="J19" s="187">
        <f t="shared" si="1"/>
        <v>32.038000000000004</v>
      </c>
      <c r="K19" s="186"/>
      <c r="M19" s="184" t="s">
        <v>337</v>
      </c>
      <c r="N19" s="187">
        <v>386</v>
      </c>
      <c r="O19" s="187"/>
      <c r="P19" s="187">
        <f t="shared" si="2"/>
        <v>45.162000000000006</v>
      </c>
      <c r="Q19" s="186"/>
      <c r="S19" s="184" t="s">
        <v>337</v>
      </c>
      <c r="T19" s="187">
        <v>386</v>
      </c>
      <c r="U19" s="187"/>
      <c r="V19" s="187">
        <f t="shared" si="3"/>
        <v>69.866</v>
      </c>
      <c r="W19" s="186"/>
      <c r="Y19" s="184" t="s">
        <v>337</v>
      </c>
      <c r="Z19" s="187">
        <v>386</v>
      </c>
      <c r="AA19" s="187"/>
      <c r="AB19" s="187">
        <f t="shared" si="4"/>
        <v>113.48399999999999</v>
      </c>
      <c r="AC19" s="186"/>
      <c r="AE19" s="184" t="s">
        <v>337</v>
      </c>
      <c r="AF19" s="187">
        <v>386</v>
      </c>
      <c r="AG19" s="187"/>
      <c r="AH19" s="187">
        <f t="shared" si="5"/>
        <v>181.80599999999998</v>
      </c>
      <c r="AI19" s="186"/>
    </row>
    <row r="20" spans="1:35" ht="15" thickBot="1" x14ac:dyDescent="0.25">
      <c r="A20" s="184" t="s">
        <v>338</v>
      </c>
      <c r="B20" s="187">
        <v>415</v>
      </c>
      <c r="C20" s="187"/>
      <c r="D20" s="187">
        <f t="shared" si="0"/>
        <v>24.9</v>
      </c>
      <c r="E20" s="186"/>
      <c r="G20" s="184" t="s">
        <v>338</v>
      </c>
      <c r="H20" s="187">
        <v>415</v>
      </c>
      <c r="I20" s="187"/>
      <c r="J20" s="187">
        <f t="shared" si="1"/>
        <v>34.445</v>
      </c>
      <c r="K20" s="186"/>
      <c r="M20" s="184" t="s">
        <v>338</v>
      </c>
      <c r="N20" s="187">
        <v>415</v>
      </c>
      <c r="O20" s="187"/>
      <c r="P20" s="187">
        <f t="shared" si="2"/>
        <v>48.555</v>
      </c>
      <c r="Q20" s="186"/>
      <c r="S20" s="184" t="s">
        <v>338</v>
      </c>
      <c r="T20" s="187">
        <v>415</v>
      </c>
      <c r="U20" s="187"/>
      <c r="V20" s="187">
        <f t="shared" si="3"/>
        <v>75.114999999999995</v>
      </c>
      <c r="W20" s="186"/>
      <c r="Y20" s="184" t="s">
        <v>338</v>
      </c>
      <c r="Z20" s="187">
        <v>415</v>
      </c>
      <c r="AA20" s="187"/>
      <c r="AB20" s="187">
        <f t="shared" si="4"/>
        <v>122.00999999999999</v>
      </c>
      <c r="AC20" s="186"/>
      <c r="AE20" s="184" t="s">
        <v>338</v>
      </c>
      <c r="AF20" s="187">
        <v>415</v>
      </c>
      <c r="AG20" s="187"/>
      <c r="AH20" s="187">
        <f t="shared" si="5"/>
        <v>195.465</v>
      </c>
      <c r="AI20" s="186"/>
    </row>
    <row r="21" spans="1:35" ht="15.75" thickBot="1" x14ac:dyDescent="0.3">
      <c r="A21" s="184" t="s">
        <v>339</v>
      </c>
      <c r="B21" s="188">
        <f>SUM(B9:B20)</f>
        <v>4000</v>
      </c>
      <c r="C21" s="189" t="s">
        <v>340</v>
      </c>
      <c r="D21" s="194">
        <f t="shared" si="0"/>
        <v>240</v>
      </c>
      <c r="E21" s="190" t="s">
        <v>341</v>
      </c>
      <c r="G21" s="184" t="s">
        <v>339</v>
      </c>
      <c r="H21" s="188">
        <f>SUM(H9:H20)</f>
        <v>4000</v>
      </c>
      <c r="I21" s="189" t="s">
        <v>340</v>
      </c>
      <c r="J21" s="194">
        <f t="shared" si="1"/>
        <v>332</v>
      </c>
      <c r="K21" s="190" t="s">
        <v>341</v>
      </c>
      <c r="M21" s="184" t="s">
        <v>339</v>
      </c>
      <c r="N21" s="188">
        <f>SUM(N9:N20)</f>
        <v>4000</v>
      </c>
      <c r="O21" s="189" t="s">
        <v>340</v>
      </c>
      <c r="P21" s="194">
        <f t="shared" si="2"/>
        <v>468</v>
      </c>
      <c r="Q21" s="190" t="s">
        <v>341</v>
      </c>
      <c r="S21" s="184" t="s">
        <v>339</v>
      </c>
      <c r="T21" s="188">
        <f>SUM(T9:T20)</f>
        <v>4000</v>
      </c>
      <c r="U21" s="189" t="s">
        <v>340</v>
      </c>
      <c r="V21" s="191">
        <f t="shared" si="3"/>
        <v>724</v>
      </c>
      <c r="W21" s="190" t="s">
        <v>341</v>
      </c>
      <c r="Y21" s="184" t="s">
        <v>339</v>
      </c>
      <c r="Z21" s="188">
        <f>SUM(Z9:Z20)</f>
        <v>4000</v>
      </c>
      <c r="AA21" s="189" t="s">
        <v>340</v>
      </c>
      <c r="AB21" s="191">
        <f t="shared" si="4"/>
        <v>1176</v>
      </c>
      <c r="AC21" s="190" t="s">
        <v>341</v>
      </c>
      <c r="AE21" s="184" t="s">
        <v>339</v>
      </c>
      <c r="AF21" s="188">
        <f>SUM(AF9:AF20)</f>
        <v>4000</v>
      </c>
      <c r="AG21" s="189" t="s">
        <v>340</v>
      </c>
      <c r="AH21" s="191">
        <f t="shared" si="5"/>
        <v>1884</v>
      </c>
      <c r="AI21" s="190" t="s">
        <v>341</v>
      </c>
    </row>
    <row r="22" spans="1:35" ht="13.5" thickBot="1" x14ac:dyDescent="0.25">
      <c r="A22" s="388"/>
      <c r="B22" s="389"/>
      <c r="C22" s="389"/>
      <c r="D22" s="390"/>
      <c r="E22" s="391"/>
      <c r="G22" s="388"/>
      <c r="H22" s="389"/>
      <c r="I22" s="389"/>
      <c r="J22" s="390"/>
      <c r="K22" s="391"/>
      <c r="M22" s="388"/>
      <c r="N22" s="389"/>
      <c r="O22" s="389"/>
      <c r="P22" s="390"/>
      <c r="Q22" s="391"/>
      <c r="S22" s="388"/>
      <c r="T22" s="389"/>
      <c r="U22" s="389"/>
      <c r="V22" s="390"/>
      <c r="W22" s="391"/>
      <c r="Y22" s="388"/>
      <c r="Z22" s="389"/>
      <c r="AA22" s="389"/>
      <c r="AB22" s="390"/>
      <c r="AC22" s="391"/>
      <c r="AE22" s="388"/>
      <c r="AF22" s="389"/>
      <c r="AG22" s="389"/>
      <c r="AH22" s="390"/>
      <c r="AI22" s="39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zoomScale="80" zoomScaleNormal="80" zoomScaleSheetLayoutView="80" workbookViewId="0"/>
  </sheetViews>
  <sheetFormatPr defaultColWidth="19.7109375" defaultRowHeight="12.75" x14ac:dyDescent="0.2"/>
  <cols>
    <col min="1" max="1" width="9.5703125" style="49" customWidth="1"/>
    <col min="2" max="2" width="20" style="35" customWidth="1"/>
    <col min="3" max="3" width="6.7109375" style="1" bestFit="1" customWidth="1"/>
    <col min="4" max="4" width="10.7109375" style="18" customWidth="1"/>
    <col min="5" max="5" width="14.28515625" style="18" bestFit="1" customWidth="1"/>
    <col min="6" max="7" width="14.28515625" style="18" customWidth="1"/>
    <col min="8" max="8" width="8.28515625" style="49" customWidth="1"/>
    <col min="9" max="9" width="30.7109375" style="405" customWidth="1"/>
    <col min="10" max="10" width="4.42578125" style="18" bestFit="1" customWidth="1"/>
    <col min="11" max="11" width="12.7109375" style="406" bestFit="1" customWidth="1"/>
    <col min="12" max="12" width="15.85546875" style="406" bestFit="1" customWidth="1"/>
    <col min="13" max="13" width="8.7109375" style="49" customWidth="1"/>
    <col min="14" max="14" width="30.7109375" style="49" customWidth="1"/>
    <col min="15" max="15" width="4.42578125" style="49" bestFit="1" customWidth="1"/>
    <col min="16" max="16" width="12.7109375" style="49" bestFit="1" customWidth="1"/>
    <col min="17" max="17" width="15.85546875" style="49" bestFit="1" customWidth="1"/>
    <col min="18" max="18" width="10" style="49" customWidth="1"/>
    <col min="19" max="19" width="30.7109375" style="49" customWidth="1"/>
    <col min="20" max="20" width="4.42578125" style="49" bestFit="1" customWidth="1"/>
    <col min="21" max="21" width="12.7109375" style="49" bestFit="1" customWidth="1"/>
    <col min="22" max="22" width="15.85546875" style="49" bestFit="1" customWidth="1"/>
    <col min="23" max="23" width="9.85546875" style="49" customWidth="1"/>
    <col min="24" max="24" width="30.7109375" style="49" customWidth="1"/>
    <col min="25" max="25" width="4.42578125" style="49" bestFit="1" customWidth="1"/>
    <col min="26" max="26" width="12.7109375" style="49" bestFit="1" customWidth="1"/>
    <col min="27" max="27" width="15.85546875" style="49" bestFit="1" customWidth="1"/>
    <col min="28" max="16384" width="19.7109375" style="49"/>
  </cols>
  <sheetData>
    <row r="1" spans="1:27" s="1" customFormat="1" ht="27" thickTop="1" thickBot="1" x14ac:dyDescent="0.25">
      <c r="A1" s="203" t="s">
        <v>348</v>
      </c>
      <c r="B1" s="71" t="s">
        <v>31</v>
      </c>
      <c r="C1" s="72" t="s">
        <v>20</v>
      </c>
      <c r="D1" s="392" t="s">
        <v>0</v>
      </c>
      <c r="E1" s="393" t="s">
        <v>347</v>
      </c>
      <c r="F1" s="393" t="s">
        <v>35</v>
      </c>
      <c r="G1" s="393" t="s">
        <v>36</v>
      </c>
      <c r="I1" s="521" t="s">
        <v>76</v>
      </c>
      <c r="J1" s="522"/>
      <c r="K1" s="522"/>
      <c r="L1" s="523"/>
      <c r="M1" s="49"/>
      <c r="N1" s="521" t="s">
        <v>77</v>
      </c>
      <c r="O1" s="522"/>
      <c r="P1" s="522"/>
      <c r="Q1" s="523"/>
      <c r="R1" s="49"/>
      <c r="S1" s="521" t="s">
        <v>78</v>
      </c>
      <c r="T1" s="522"/>
      <c r="U1" s="522"/>
      <c r="V1" s="523"/>
      <c r="W1" s="49"/>
      <c r="X1" s="521" t="s">
        <v>79</v>
      </c>
      <c r="Y1" s="522"/>
      <c r="Z1" s="522"/>
      <c r="AA1" s="523"/>
    </row>
    <row r="2" spans="1:27" ht="16.899999999999999" customHeight="1" thickTop="1" thickBot="1" x14ac:dyDescent="0.25">
      <c r="A2" s="202">
        <v>457</v>
      </c>
      <c r="B2" s="337" t="s">
        <v>5</v>
      </c>
      <c r="C2" s="45" t="s">
        <v>17</v>
      </c>
      <c r="D2" s="394" t="s">
        <v>6</v>
      </c>
      <c r="E2" s="395">
        <f>L19</f>
        <v>473.72300000000001</v>
      </c>
      <c r="F2" s="395">
        <f>L4</f>
        <v>7.58</v>
      </c>
      <c r="G2" s="395">
        <f>L5</f>
        <v>3.04</v>
      </c>
      <c r="I2" s="360" t="s">
        <v>33</v>
      </c>
      <c r="J2" s="2" t="s">
        <v>39</v>
      </c>
      <c r="K2" s="3" t="s">
        <v>40</v>
      </c>
      <c r="L2" s="4" t="s">
        <v>43</v>
      </c>
      <c r="M2" s="1"/>
      <c r="N2" s="360" t="s">
        <v>51</v>
      </c>
      <c r="O2" s="2" t="s">
        <v>39</v>
      </c>
      <c r="P2" s="3" t="s">
        <v>40</v>
      </c>
      <c r="Q2" s="4" t="s">
        <v>43</v>
      </c>
      <c r="R2" s="1"/>
      <c r="S2" s="360" t="s">
        <v>58</v>
      </c>
      <c r="T2" s="2" t="s">
        <v>39</v>
      </c>
      <c r="U2" s="3" t="s">
        <v>40</v>
      </c>
      <c r="V2" s="4" t="s">
        <v>43</v>
      </c>
      <c r="W2" s="1"/>
      <c r="X2" s="360" t="s">
        <v>65</v>
      </c>
      <c r="Y2" s="2" t="s">
        <v>39</v>
      </c>
      <c r="Z2" s="3" t="s">
        <v>40</v>
      </c>
      <c r="AA2" s="4" t="s">
        <v>43</v>
      </c>
    </row>
    <row r="3" spans="1:27" ht="16.899999999999999" customHeight="1" thickTop="1" x14ac:dyDescent="0.2">
      <c r="A3" s="202">
        <v>201</v>
      </c>
      <c r="B3" s="50" t="s">
        <v>22</v>
      </c>
      <c r="C3" s="51" t="s">
        <v>19</v>
      </c>
      <c r="D3" s="396" t="s">
        <v>6</v>
      </c>
      <c r="E3" s="395">
        <f>L38</f>
        <v>544.71140000000003</v>
      </c>
      <c r="F3" s="395">
        <f>L23</f>
        <v>5.51</v>
      </c>
      <c r="G3" s="395">
        <f>L24</f>
        <v>3.04</v>
      </c>
      <c r="I3" s="9" t="s">
        <v>34</v>
      </c>
      <c r="J3" s="397">
        <v>1</v>
      </c>
      <c r="K3" s="12">
        <v>33.74</v>
      </c>
      <c r="L3" s="398">
        <f t="shared" ref="L3:L9" si="0">J3*K3</f>
        <v>33.74</v>
      </c>
      <c r="N3" s="9" t="s">
        <v>34</v>
      </c>
      <c r="O3" s="397">
        <v>1</v>
      </c>
      <c r="P3" s="12">
        <v>72.739999999999995</v>
      </c>
      <c r="Q3" s="398">
        <f t="shared" ref="Q3:Q9" si="1">O3*P3</f>
        <v>72.739999999999995</v>
      </c>
      <c r="S3" s="9" t="s">
        <v>34</v>
      </c>
      <c r="T3" s="397">
        <v>1</v>
      </c>
      <c r="U3" s="12">
        <v>147.21</v>
      </c>
      <c r="V3" s="398">
        <f t="shared" ref="V3:V9" si="2">T3*U3</f>
        <v>147.21</v>
      </c>
      <c r="X3" s="9" t="s">
        <v>34</v>
      </c>
      <c r="Y3" s="397">
        <v>1</v>
      </c>
      <c r="Z3" s="399">
        <v>236.99</v>
      </c>
      <c r="AA3" s="399">
        <f t="shared" ref="AA3:AA8" si="3">Y3*Z3</f>
        <v>236.99</v>
      </c>
    </row>
    <row r="4" spans="1:27" ht="16.899999999999999" customHeight="1" thickBot="1" x14ac:dyDescent="0.25">
      <c r="A4" s="222" t="s">
        <v>364</v>
      </c>
      <c r="B4" s="64" t="s">
        <v>22</v>
      </c>
      <c r="C4" s="339" t="s">
        <v>19</v>
      </c>
      <c r="D4" s="400" t="s">
        <v>1</v>
      </c>
      <c r="E4" s="395">
        <f>L57</f>
        <v>462.73580000000004</v>
      </c>
      <c r="F4" s="395">
        <f>L42</f>
        <v>5.51</v>
      </c>
      <c r="G4" s="395">
        <f>L43</f>
        <v>3.04</v>
      </c>
      <c r="I4" s="9" t="s">
        <v>35</v>
      </c>
      <c r="J4" s="397">
        <v>1</v>
      </c>
      <c r="K4" s="12">
        <v>7.58</v>
      </c>
      <c r="L4" s="398">
        <f t="shared" si="0"/>
        <v>7.58</v>
      </c>
      <c r="N4" s="9" t="s">
        <v>35</v>
      </c>
      <c r="O4" s="397">
        <v>1</v>
      </c>
      <c r="P4" s="12">
        <v>9.08</v>
      </c>
      <c r="Q4" s="398">
        <f t="shared" si="1"/>
        <v>9.08</v>
      </c>
      <c r="S4" s="9" t="s">
        <v>35</v>
      </c>
      <c r="T4" s="397">
        <v>1</v>
      </c>
      <c r="U4" s="12">
        <v>9.08</v>
      </c>
      <c r="V4" s="398">
        <f t="shared" si="2"/>
        <v>9.08</v>
      </c>
      <c r="X4" s="9" t="s">
        <v>35</v>
      </c>
      <c r="Y4" s="397">
        <v>1</v>
      </c>
      <c r="Z4" s="12">
        <v>9.08</v>
      </c>
      <c r="AA4" s="398">
        <f t="shared" si="3"/>
        <v>9.08</v>
      </c>
    </row>
    <row r="5" spans="1:27" ht="16.5" thickTop="1" x14ac:dyDescent="0.2">
      <c r="A5" s="202">
        <v>452</v>
      </c>
      <c r="B5" s="337" t="s">
        <v>345</v>
      </c>
      <c r="C5" s="45" t="s">
        <v>17</v>
      </c>
      <c r="D5" s="394" t="s">
        <v>4</v>
      </c>
      <c r="E5" s="395">
        <f>Q19</f>
        <v>524.75299999999993</v>
      </c>
      <c r="F5" s="395">
        <f>Q4</f>
        <v>9.08</v>
      </c>
      <c r="G5" s="395">
        <f>Q5</f>
        <v>3.04</v>
      </c>
      <c r="I5" s="9" t="s">
        <v>36</v>
      </c>
      <c r="J5" s="397">
        <v>1</v>
      </c>
      <c r="K5" s="12">
        <v>3.04</v>
      </c>
      <c r="L5" s="398">
        <f t="shared" si="0"/>
        <v>3.04</v>
      </c>
      <c r="N5" s="9" t="s">
        <v>36</v>
      </c>
      <c r="O5" s="397">
        <v>1</v>
      </c>
      <c r="P5" s="12">
        <v>3.04</v>
      </c>
      <c r="Q5" s="398">
        <f t="shared" si="1"/>
        <v>3.04</v>
      </c>
      <c r="S5" s="9" t="s">
        <v>36</v>
      </c>
      <c r="T5" s="397">
        <v>1</v>
      </c>
      <c r="U5" s="12">
        <v>3.04</v>
      </c>
      <c r="V5" s="398">
        <f t="shared" si="2"/>
        <v>3.04</v>
      </c>
      <c r="X5" s="9" t="s">
        <v>36</v>
      </c>
      <c r="Y5" s="397">
        <v>1</v>
      </c>
      <c r="Z5" s="12">
        <v>3.04</v>
      </c>
      <c r="AA5" s="398">
        <f t="shared" si="3"/>
        <v>3.04</v>
      </c>
    </row>
    <row r="6" spans="1:27" ht="16.899999999999999" customHeight="1" x14ac:dyDescent="0.2">
      <c r="A6" s="202">
        <v>453</v>
      </c>
      <c r="B6" s="50" t="s">
        <v>345</v>
      </c>
      <c r="C6" s="51" t="s">
        <v>17</v>
      </c>
      <c r="D6" s="396" t="s">
        <v>2</v>
      </c>
      <c r="E6" s="395">
        <f>Q38</f>
        <v>558.53359999999998</v>
      </c>
      <c r="F6" s="395">
        <f>Q23</f>
        <v>8.07</v>
      </c>
      <c r="G6" s="395">
        <f>Q24</f>
        <v>3.04</v>
      </c>
      <c r="I6" s="9" t="s">
        <v>72</v>
      </c>
      <c r="J6" s="397">
        <v>1</v>
      </c>
      <c r="K6" s="12">
        <v>69.760000000000005</v>
      </c>
      <c r="L6" s="398">
        <f t="shared" si="0"/>
        <v>69.760000000000005</v>
      </c>
      <c r="N6" s="9" t="s">
        <v>72</v>
      </c>
      <c r="O6" s="397">
        <v>1</v>
      </c>
      <c r="P6" s="12">
        <v>69.760000000000005</v>
      </c>
      <c r="Q6" s="398">
        <f t="shared" si="1"/>
        <v>69.760000000000005</v>
      </c>
      <c r="S6" s="9" t="s">
        <v>92</v>
      </c>
      <c r="T6" s="397">
        <v>1</v>
      </c>
      <c r="U6" s="12">
        <v>27.17</v>
      </c>
      <c r="V6" s="398">
        <f t="shared" si="2"/>
        <v>27.17</v>
      </c>
      <c r="X6" s="9" t="s">
        <v>73</v>
      </c>
      <c r="Y6" s="397">
        <v>1</v>
      </c>
      <c r="Z6" s="12">
        <v>201.11</v>
      </c>
      <c r="AA6" s="398">
        <f t="shared" si="3"/>
        <v>201.11</v>
      </c>
    </row>
    <row r="7" spans="1:27" ht="16.149999999999999" customHeight="1" x14ac:dyDescent="0.2">
      <c r="A7" s="202">
        <v>454</v>
      </c>
      <c r="B7" s="50" t="s">
        <v>345</v>
      </c>
      <c r="C7" s="51" t="s">
        <v>17</v>
      </c>
      <c r="D7" s="396" t="s">
        <v>3</v>
      </c>
      <c r="E7" s="395">
        <f>Q57</f>
        <v>615.59899999999993</v>
      </c>
      <c r="F7" s="395">
        <f>Q42</f>
        <v>8.42</v>
      </c>
      <c r="G7" s="395">
        <f>Q43</f>
        <v>3.04</v>
      </c>
      <c r="I7" s="9" t="s">
        <v>37</v>
      </c>
      <c r="J7" s="397">
        <v>2</v>
      </c>
      <c r="K7" s="12">
        <v>4.57</v>
      </c>
      <c r="L7" s="398">
        <f t="shared" si="0"/>
        <v>9.14</v>
      </c>
      <c r="N7" s="9" t="s">
        <v>37</v>
      </c>
      <c r="O7" s="397">
        <v>2</v>
      </c>
      <c r="P7" s="12">
        <v>4.57</v>
      </c>
      <c r="Q7" s="398">
        <f t="shared" si="1"/>
        <v>9.14</v>
      </c>
      <c r="S7" s="9" t="s">
        <v>37</v>
      </c>
      <c r="T7" s="397">
        <v>2</v>
      </c>
      <c r="U7" s="12">
        <v>4.57</v>
      </c>
      <c r="V7" s="398">
        <f t="shared" si="2"/>
        <v>9.14</v>
      </c>
      <c r="X7" s="9" t="s">
        <v>37</v>
      </c>
      <c r="Y7" s="397">
        <v>2</v>
      </c>
      <c r="Z7" s="12">
        <v>4.57</v>
      </c>
      <c r="AA7" s="398">
        <f t="shared" si="3"/>
        <v>9.14</v>
      </c>
    </row>
    <row r="8" spans="1:27" ht="16.149999999999999" customHeight="1" x14ac:dyDescent="0.2">
      <c r="A8" s="222" t="s">
        <v>365</v>
      </c>
      <c r="B8" s="50" t="s">
        <v>345</v>
      </c>
      <c r="C8" s="51" t="s">
        <v>19</v>
      </c>
      <c r="D8" s="396" t="s">
        <v>1</v>
      </c>
      <c r="E8" s="395">
        <f>Q76</f>
        <v>492.5222</v>
      </c>
      <c r="F8" s="395">
        <f>Q61</f>
        <v>5.51</v>
      </c>
      <c r="G8" s="395">
        <f>Q62</f>
        <v>3.04</v>
      </c>
      <c r="I8" s="9" t="s">
        <v>93</v>
      </c>
      <c r="J8" s="397">
        <v>1</v>
      </c>
      <c r="K8" s="12">
        <v>7.45</v>
      </c>
      <c r="L8" s="398">
        <f t="shared" si="0"/>
        <v>7.45</v>
      </c>
      <c r="N8" s="9" t="s">
        <v>93</v>
      </c>
      <c r="O8" s="397">
        <v>1</v>
      </c>
      <c r="P8" s="12">
        <v>7.45</v>
      </c>
      <c r="Q8" s="398">
        <f t="shared" si="1"/>
        <v>7.45</v>
      </c>
      <c r="S8" s="9" t="s">
        <v>93</v>
      </c>
      <c r="T8" s="397">
        <v>1</v>
      </c>
      <c r="U8" s="12">
        <v>7.45</v>
      </c>
      <c r="V8" s="398">
        <f t="shared" si="2"/>
        <v>7.45</v>
      </c>
      <c r="X8" s="9" t="s">
        <v>74</v>
      </c>
      <c r="Y8" s="397">
        <v>10</v>
      </c>
      <c r="Z8" s="12">
        <v>0.46</v>
      </c>
      <c r="AA8" s="401">
        <f t="shared" si="3"/>
        <v>4.6000000000000005</v>
      </c>
    </row>
    <row r="9" spans="1:27" ht="16.899999999999999" customHeight="1" x14ac:dyDescent="0.2">
      <c r="A9" s="202">
        <v>203</v>
      </c>
      <c r="B9" s="50" t="s">
        <v>345</v>
      </c>
      <c r="C9" s="51" t="s">
        <v>19</v>
      </c>
      <c r="D9" s="396" t="s">
        <v>2</v>
      </c>
      <c r="E9" s="395">
        <f>Q95</f>
        <v>545.80760000000009</v>
      </c>
      <c r="F9" s="395">
        <f>Q80</f>
        <v>6.39</v>
      </c>
      <c r="G9" s="395">
        <f>Q81</f>
        <v>3.04</v>
      </c>
      <c r="I9" s="9" t="s">
        <v>38</v>
      </c>
      <c r="J9" s="397">
        <v>150</v>
      </c>
      <c r="K9" s="12">
        <v>0.22</v>
      </c>
      <c r="L9" s="401">
        <f t="shared" si="0"/>
        <v>33</v>
      </c>
      <c r="N9" s="9" t="s">
        <v>38</v>
      </c>
      <c r="O9" s="397">
        <v>150</v>
      </c>
      <c r="P9" s="12">
        <v>0.22</v>
      </c>
      <c r="Q9" s="401">
        <f t="shared" si="1"/>
        <v>33</v>
      </c>
      <c r="S9" s="9" t="s">
        <v>38</v>
      </c>
      <c r="T9" s="397">
        <v>150</v>
      </c>
      <c r="U9" s="12">
        <v>0.22</v>
      </c>
      <c r="V9" s="401">
        <f t="shared" si="2"/>
        <v>33</v>
      </c>
      <c r="X9" s="5" t="s">
        <v>42</v>
      </c>
      <c r="Y9" s="397"/>
      <c r="Z9" s="12"/>
      <c r="AA9" s="398">
        <f>SUM(AA2:AA8)</f>
        <v>463.96000000000004</v>
      </c>
    </row>
    <row r="10" spans="1:27" ht="15.75" x14ac:dyDescent="0.2">
      <c r="A10" s="202">
        <v>204</v>
      </c>
      <c r="B10" s="50" t="s">
        <v>345</v>
      </c>
      <c r="C10" s="51" t="s">
        <v>19</v>
      </c>
      <c r="D10" s="396" t="s">
        <v>3</v>
      </c>
      <c r="E10" s="395">
        <f>Q114</f>
        <v>548.65519999999992</v>
      </c>
      <c r="F10" s="395">
        <f>Q99</f>
        <v>7.32</v>
      </c>
      <c r="G10" s="395">
        <f>Q100</f>
        <v>3.04</v>
      </c>
      <c r="I10" s="5" t="s">
        <v>42</v>
      </c>
      <c r="J10" s="397"/>
      <c r="K10" s="12"/>
      <c r="L10" s="398">
        <f>SUM(L3:L9)</f>
        <v>163.71</v>
      </c>
      <c r="N10" s="5" t="s">
        <v>42</v>
      </c>
      <c r="O10" s="397"/>
      <c r="P10" s="12"/>
      <c r="Q10" s="398">
        <f>SUM(Q3:Q9)</f>
        <v>204.20999999999998</v>
      </c>
      <c r="S10" s="5" t="s">
        <v>42</v>
      </c>
      <c r="T10" s="397"/>
      <c r="U10" s="12"/>
      <c r="V10" s="398">
        <f>SUM(V3:V9)</f>
        <v>236.08999999999997</v>
      </c>
      <c r="X10" s="5" t="s">
        <v>393</v>
      </c>
      <c r="Y10" s="397"/>
      <c r="Z10" s="228">
        <f>+K11</f>
        <v>0.26</v>
      </c>
      <c r="AA10" s="401">
        <f>AA9*Z10</f>
        <v>120.62960000000001</v>
      </c>
    </row>
    <row r="11" spans="1:27" ht="16.5" thickBot="1" x14ac:dyDescent="0.25">
      <c r="A11" s="202">
        <v>209</v>
      </c>
      <c r="B11" s="64" t="s">
        <v>345</v>
      </c>
      <c r="C11" s="339" t="s">
        <v>19</v>
      </c>
      <c r="D11" s="400" t="s">
        <v>9</v>
      </c>
      <c r="E11" s="395"/>
      <c r="F11" s="395">
        <f>Q118</f>
        <v>33.14</v>
      </c>
      <c r="G11" s="395">
        <f>Q119</f>
        <v>3.04</v>
      </c>
      <c r="I11" s="5" t="s">
        <v>393</v>
      </c>
      <c r="J11" s="397"/>
      <c r="K11" s="402">
        <f>+'Reference Sources'!M15</f>
        <v>0.26</v>
      </c>
      <c r="L11" s="401">
        <f>L10*K11</f>
        <v>42.564600000000006</v>
      </c>
      <c r="N11" s="5" t="s">
        <v>393</v>
      </c>
      <c r="O11" s="397"/>
      <c r="P11" s="228">
        <f>+K11</f>
        <v>0.26</v>
      </c>
      <c r="Q11" s="401">
        <f>Q10*P11</f>
        <v>53.0946</v>
      </c>
      <c r="S11" s="5" t="s">
        <v>393</v>
      </c>
      <c r="T11" s="397"/>
      <c r="U11" s="228">
        <f>+K11</f>
        <v>0.26</v>
      </c>
      <c r="V11" s="401">
        <f>V10*U11</f>
        <v>61.383399999999995</v>
      </c>
      <c r="X11" s="5" t="s">
        <v>41</v>
      </c>
      <c r="Y11" s="397"/>
      <c r="Z11" s="12"/>
      <c r="AA11" s="398">
        <f>SUM(AA9:AA10)</f>
        <v>584.58960000000002</v>
      </c>
    </row>
    <row r="12" spans="1:27" ht="16.5" thickTop="1" x14ac:dyDescent="0.2">
      <c r="A12" s="202">
        <v>455</v>
      </c>
      <c r="B12" s="337" t="s">
        <v>13</v>
      </c>
      <c r="C12" s="45" t="s">
        <v>17</v>
      </c>
      <c r="D12" s="394" t="s">
        <v>4</v>
      </c>
      <c r="E12" s="395">
        <f>V19</f>
        <v>564.92179999999996</v>
      </c>
      <c r="F12" s="395">
        <f>V4</f>
        <v>9.08</v>
      </c>
      <c r="G12" s="395">
        <f>V5</f>
        <v>3.04</v>
      </c>
      <c r="I12" s="5" t="s">
        <v>41</v>
      </c>
      <c r="J12" s="397"/>
      <c r="K12" s="12"/>
      <c r="L12" s="398">
        <f>SUM(L10:L11)</f>
        <v>206.27460000000002</v>
      </c>
      <c r="N12" s="5" t="s">
        <v>41</v>
      </c>
      <c r="O12" s="397"/>
      <c r="P12" s="12"/>
      <c r="Q12" s="398">
        <f>SUM(Q10:Q11)</f>
        <v>257.30459999999999</v>
      </c>
      <c r="S12" s="5" t="s">
        <v>41</v>
      </c>
      <c r="T12" s="397"/>
      <c r="U12" s="12"/>
      <c r="V12" s="398">
        <f>SUM(V10:V11)</f>
        <v>297.47339999999997</v>
      </c>
      <c r="X12" s="9"/>
      <c r="Y12" s="6" t="s">
        <v>39</v>
      </c>
      <c r="Z12" s="7" t="s">
        <v>45</v>
      </c>
      <c r="AA12" s="8" t="s">
        <v>44</v>
      </c>
    </row>
    <row r="13" spans="1:27" ht="15.75" x14ac:dyDescent="0.2">
      <c r="A13" s="202">
        <v>456</v>
      </c>
      <c r="B13" s="50" t="s">
        <v>13</v>
      </c>
      <c r="C13" s="51" t="s">
        <v>17</v>
      </c>
      <c r="D13" s="396" t="s">
        <v>3</v>
      </c>
      <c r="E13" s="395">
        <f>V38</f>
        <v>612.20959999999991</v>
      </c>
      <c r="F13" s="395">
        <f>V23</f>
        <v>8.42</v>
      </c>
      <c r="G13" s="395">
        <f>V24</f>
        <v>3.04</v>
      </c>
      <c r="I13" s="9"/>
      <c r="J13" s="6" t="s">
        <v>39</v>
      </c>
      <c r="K13" s="7" t="s">
        <v>45</v>
      </c>
      <c r="L13" s="8" t="s">
        <v>44</v>
      </c>
      <c r="N13" s="9"/>
      <c r="O13" s="6" t="s">
        <v>39</v>
      </c>
      <c r="P13" s="7" t="s">
        <v>45</v>
      </c>
      <c r="Q13" s="8" t="s">
        <v>44</v>
      </c>
      <c r="S13" s="9"/>
      <c r="T13" s="6" t="s">
        <v>39</v>
      </c>
      <c r="U13" s="7" t="s">
        <v>45</v>
      </c>
      <c r="V13" s="8" t="s">
        <v>44</v>
      </c>
      <c r="X13" s="9" t="s">
        <v>47</v>
      </c>
      <c r="Y13" s="397">
        <v>1</v>
      </c>
      <c r="Z13" s="12">
        <v>92.68</v>
      </c>
      <c r="AA13" s="398">
        <f t="shared" ref="AA13:AA14" si="4">Y13*Z13</f>
        <v>92.68</v>
      </c>
    </row>
    <row r="14" spans="1:27" ht="15.75" x14ac:dyDescent="0.2">
      <c r="A14" s="202">
        <v>470</v>
      </c>
      <c r="B14" s="50" t="s">
        <v>13</v>
      </c>
      <c r="C14" s="51" t="s">
        <v>18</v>
      </c>
      <c r="D14" s="396" t="s">
        <v>4</v>
      </c>
      <c r="E14" s="395">
        <f>V57</f>
        <v>700.77500000000009</v>
      </c>
      <c r="F14" s="395">
        <f>V42</f>
        <v>19.78</v>
      </c>
      <c r="G14" s="395">
        <f>V43</f>
        <v>3.04</v>
      </c>
      <c r="I14" s="9" t="s">
        <v>47</v>
      </c>
      <c r="J14" s="397">
        <v>1</v>
      </c>
      <c r="K14" s="12">
        <v>92.68</v>
      </c>
      <c r="L14" s="398">
        <f>J14*K14</f>
        <v>92.68</v>
      </c>
      <c r="N14" s="9" t="s">
        <v>47</v>
      </c>
      <c r="O14" s="397">
        <v>1</v>
      </c>
      <c r="P14" s="12">
        <v>92.68</v>
      </c>
      <c r="Q14" s="398">
        <f t="shared" ref="Q14:Q15" si="5">O14*P14</f>
        <v>92.68</v>
      </c>
      <c r="S14" s="9" t="s">
        <v>47</v>
      </c>
      <c r="T14" s="397">
        <v>1</v>
      </c>
      <c r="U14" s="12">
        <v>92.68</v>
      </c>
      <c r="V14" s="398">
        <f t="shared" ref="V14:V15" si="6">T14*U14</f>
        <v>92.68</v>
      </c>
      <c r="X14" s="9" t="s">
        <v>75</v>
      </c>
      <c r="Y14" s="397">
        <v>10</v>
      </c>
      <c r="Z14" s="12">
        <v>0.44</v>
      </c>
      <c r="AA14" s="401">
        <f t="shared" si="4"/>
        <v>4.4000000000000004</v>
      </c>
    </row>
    <row r="15" spans="1:27" ht="15.75" x14ac:dyDescent="0.2">
      <c r="A15" s="202">
        <v>473</v>
      </c>
      <c r="B15" s="50" t="s">
        <v>13</v>
      </c>
      <c r="C15" s="51" t="s">
        <v>18</v>
      </c>
      <c r="D15" s="396" t="s">
        <v>10</v>
      </c>
      <c r="E15" s="395">
        <f>V76</f>
        <v>683.31139999999994</v>
      </c>
      <c r="F15" s="395">
        <f>V61</f>
        <v>23.24</v>
      </c>
      <c r="G15" s="395">
        <f>V62</f>
        <v>3.04</v>
      </c>
      <c r="I15" s="9" t="s">
        <v>46</v>
      </c>
      <c r="J15" s="397">
        <v>150</v>
      </c>
      <c r="K15" s="12">
        <v>0.96</v>
      </c>
      <c r="L15" s="401">
        <f>J15*K15</f>
        <v>144</v>
      </c>
      <c r="N15" s="9" t="s">
        <v>46</v>
      </c>
      <c r="O15" s="397">
        <v>150</v>
      </c>
      <c r="P15" s="12">
        <v>0.96</v>
      </c>
      <c r="Q15" s="401">
        <f t="shared" si="5"/>
        <v>144</v>
      </c>
      <c r="S15" s="9" t="s">
        <v>46</v>
      </c>
      <c r="T15" s="397">
        <v>150</v>
      </c>
      <c r="U15" s="12">
        <v>0.96</v>
      </c>
      <c r="V15" s="401">
        <f t="shared" si="6"/>
        <v>144</v>
      </c>
      <c r="X15" s="5" t="s">
        <v>42</v>
      </c>
      <c r="Y15" s="397"/>
      <c r="Z15" s="12"/>
      <c r="AA15" s="398">
        <f>SUM(AA13:AA14)</f>
        <v>97.080000000000013</v>
      </c>
    </row>
    <row r="16" spans="1:27" ht="15.75" x14ac:dyDescent="0.2">
      <c r="A16" s="202">
        <v>476</v>
      </c>
      <c r="B16" s="50" t="s">
        <v>13</v>
      </c>
      <c r="C16" s="51" t="s">
        <v>18</v>
      </c>
      <c r="D16" s="396" t="s">
        <v>9</v>
      </c>
      <c r="E16" s="395">
        <f>V95</f>
        <v>775.37959999999998</v>
      </c>
      <c r="F16" s="395">
        <f>V80</f>
        <v>22.98</v>
      </c>
      <c r="G16" s="395">
        <f>V81</f>
        <v>3.04</v>
      </c>
      <c r="I16" s="5" t="s">
        <v>42</v>
      </c>
      <c r="J16" s="397"/>
      <c r="K16" s="12"/>
      <c r="L16" s="398">
        <f>SUM(L14:L15)</f>
        <v>236.68</v>
      </c>
      <c r="N16" s="5" t="s">
        <v>42</v>
      </c>
      <c r="O16" s="397"/>
      <c r="P16" s="12"/>
      <c r="Q16" s="398">
        <f>SUM(Q14:Q15)</f>
        <v>236.68</v>
      </c>
      <c r="S16" s="5" t="s">
        <v>42</v>
      </c>
      <c r="T16" s="397"/>
      <c r="U16" s="12"/>
      <c r="V16" s="398">
        <f>SUM(V14:V15)</f>
        <v>236.68</v>
      </c>
      <c r="X16" s="5" t="s">
        <v>394</v>
      </c>
      <c r="Y16" s="397"/>
      <c r="Z16" s="228">
        <f>+K17</f>
        <v>0.13</v>
      </c>
      <c r="AA16" s="401">
        <f>AA15*Z16</f>
        <v>12.620400000000002</v>
      </c>
    </row>
    <row r="17" spans="1:27" ht="16.5" thickBot="1" x14ac:dyDescent="0.25">
      <c r="A17" s="202">
        <v>207</v>
      </c>
      <c r="B17" s="50" t="s">
        <v>24</v>
      </c>
      <c r="C17" s="51" t="s">
        <v>19</v>
      </c>
      <c r="D17" s="396" t="s">
        <v>3</v>
      </c>
      <c r="E17" s="395">
        <f>V114</f>
        <v>555.20719999999994</v>
      </c>
      <c r="F17" s="395">
        <f>V99</f>
        <v>7.32</v>
      </c>
      <c r="G17" s="395">
        <f>V100</f>
        <v>3.04</v>
      </c>
      <c r="I17" s="5" t="s">
        <v>394</v>
      </c>
      <c r="J17" s="397"/>
      <c r="K17" s="402">
        <f>+'Reference Sources'!M21</f>
        <v>0.13</v>
      </c>
      <c r="L17" s="401">
        <f>L16*K17</f>
        <v>30.768400000000003</v>
      </c>
      <c r="N17" s="5" t="s">
        <v>394</v>
      </c>
      <c r="O17" s="397"/>
      <c r="P17" s="228">
        <f>+K17</f>
        <v>0.13</v>
      </c>
      <c r="Q17" s="401">
        <f>Q16*P17</f>
        <v>30.768400000000003</v>
      </c>
      <c r="S17" s="5" t="s">
        <v>394</v>
      </c>
      <c r="T17" s="397"/>
      <c r="U17" s="228">
        <f>+K17</f>
        <v>0.13</v>
      </c>
      <c r="V17" s="401">
        <f>V16*U17</f>
        <v>30.768400000000003</v>
      </c>
      <c r="X17" s="5" t="s">
        <v>41</v>
      </c>
      <c r="Y17" s="397"/>
      <c r="Z17" s="12"/>
      <c r="AA17" s="398">
        <f>SUM(AA15:AA16)</f>
        <v>109.70040000000002</v>
      </c>
    </row>
    <row r="18" spans="1:27" ht="17.25" thickTop="1" thickBot="1" x14ac:dyDescent="0.25">
      <c r="A18" s="202">
        <v>210</v>
      </c>
      <c r="B18" s="64" t="s">
        <v>24</v>
      </c>
      <c r="C18" s="339" t="s">
        <v>19</v>
      </c>
      <c r="D18" s="400" t="s">
        <v>9</v>
      </c>
      <c r="E18" s="395">
        <f>V133</f>
        <v>705.37400000000002</v>
      </c>
      <c r="F18" s="395">
        <f>V118</f>
        <v>33.14</v>
      </c>
      <c r="G18" s="395">
        <f>V119</f>
        <v>3.04</v>
      </c>
      <c r="I18" s="5" t="s">
        <v>41</v>
      </c>
      <c r="J18" s="397"/>
      <c r="K18" s="12"/>
      <c r="L18" s="398">
        <f>SUM(L16:L17)</f>
        <v>267.44839999999999</v>
      </c>
      <c r="N18" s="5" t="s">
        <v>41</v>
      </c>
      <c r="O18" s="397"/>
      <c r="P18" s="12"/>
      <c r="Q18" s="398">
        <f>SUM(Q16:Q17)</f>
        <v>267.44839999999999</v>
      </c>
      <c r="S18" s="5" t="s">
        <v>41</v>
      </c>
      <c r="T18" s="397"/>
      <c r="U18" s="12"/>
      <c r="V18" s="398">
        <f>SUM(V16:V17)</f>
        <v>267.44839999999999</v>
      </c>
      <c r="X18" s="10" t="s">
        <v>48</v>
      </c>
      <c r="Y18" s="403"/>
      <c r="Z18" s="404"/>
      <c r="AA18" s="366">
        <f>SUM(AA17,AA11)</f>
        <v>694.29000000000008</v>
      </c>
    </row>
    <row r="19" spans="1:27" ht="17.25" thickTop="1" thickBot="1" x14ac:dyDescent="0.25">
      <c r="A19" s="202">
        <v>439</v>
      </c>
      <c r="B19" s="337" t="s">
        <v>14</v>
      </c>
      <c r="C19" s="46" t="s">
        <v>17</v>
      </c>
      <c r="D19" s="394" t="s">
        <v>4</v>
      </c>
      <c r="E19" s="395">
        <f>AA18</f>
        <v>694.29000000000008</v>
      </c>
      <c r="F19" s="395">
        <f>AA4</f>
        <v>9.08</v>
      </c>
      <c r="G19" s="395">
        <f>AA5</f>
        <v>3.04</v>
      </c>
      <c r="I19" s="10" t="s">
        <v>48</v>
      </c>
      <c r="J19" s="403"/>
      <c r="K19" s="404"/>
      <c r="L19" s="366">
        <f>SUM(L18,L12)</f>
        <v>473.72300000000001</v>
      </c>
      <c r="N19" s="10" t="s">
        <v>48</v>
      </c>
      <c r="O19" s="403"/>
      <c r="P19" s="404"/>
      <c r="Q19" s="366">
        <f>SUM(Q18,Q12)</f>
        <v>524.75299999999993</v>
      </c>
      <c r="S19" s="10" t="s">
        <v>48</v>
      </c>
      <c r="T19" s="403"/>
      <c r="U19" s="404"/>
      <c r="V19" s="366">
        <f>SUM(V18,V12)</f>
        <v>564.92179999999996</v>
      </c>
    </row>
    <row r="20" spans="1:27" ht="17.25" thickTop="1" thickBot="1" x14ac:dyDescent="0.25">
      <c r="A20" s="202">
        <v>440</v>
      </c>
      <c r="B20" s="50" t="s">
        <v>14</v>
      </c>
      <c r="C20" s="52" t="s">
        <v>17</v>
      </c>
      <c r="D20" s="396" t="s">
        <v>2</v>
      </c>
      <c r="E20" s="395">
        <f>AA36</f>
        <v>749.45280000000014</v>
      </c>
      <c r="F20" s="395">
        <f>AA22</f>
        <v>8.07</v>
      </c>
      <c r="G20" s="395">
        <f>AA23</f>
        <v>3.04</v>
      </c>
      <c r="N20" s="405"/>
      <c r="O20" s="18"/>
      <c r="P20" s="406"/>
      <c r="Q20" s="406"/>
      <c r="X20" s="360" t="s">
        <v>70</v>
      </c>
      <c r="Y20" s="2" t="s">
        <v>39</v>
      </c>
      <c r="Z20" s="3" t="s">
        <v>40</v>
      </c>
      <c r="AA20" s="4" t="s">
        <v>43</v>
      </c>
    </row>
    <row r="21" spans="1:27" ht="17.25" thickTop="1" thickBot="1" x14ac:dyDescent="0.25">
      <c r="A21" s="202">
        <v>441</v>
      </c>
      <c r="B21" s="50" t="s">
        <v>14</v>
      </c>
      <c r="C21" s="52" t="s">
        <v>17</v>
      </c>
      <c r="D21" s="396" t="s">
        <v>3</v>
      </c>
      <c r="E21" s="395">
        <f>AA54</f>
        <v>749.89380000000017</v>
      </c>
      <c r="F21" s="395">
        <f>AA40</f>
        <v>8.42</v>
      </c>
      <c r="G21" s="395">
        <f>AA41</f>
        <v>3.04</v>
      </c>
      <c r="I21" s="360" t="s">
        <v>49</v>
      </c>
      <c r="J21" s="2" t="s">
        <v>39</v>
      </c>
      <c r="K21" s="3" t="s">
        <v>40</v>
      </c>
      <c r="L21" s="4" t="s">
        <v>43</v>
      </c>
      <c r="N21" s="360" t="s">
        <v>52</v>
      </c>
      <c r="O21" s="2" t="s">
        <v>39</v>
      </c>
      <c r="P21" s="3" t="s">
        <v>40</v>
      </c>
      <c r="Q21" s="4" t="s">
        <v>43</v>
      </c>
      <c r="S21" s="360" t="s">
        <v>59</v>
      </c>
      <c r="T21" s="2" t="s">
        <v>39</v>
      </c>
      <c r="U21" s="3" t="s">
        <v>40</v>
      </c>
      <c r="V21" s="4" t="s">
        <v>43</v>
      </c>
      <c r="X21" s="9" t="s">
        <v>34</v>
      </c>
      <c r="Y21" s="397">
        <v>1</v>
      </c>
      <c r="Z21" s="12">
        <v>281.77999999999997</v>
      </c>
      <c r="AA21" s="398">
        <f t="shared" ref="AA21:AA26" si="7">Y21*Z21</f>
        <v>281.77999999999997</v>
      </c>
    </row>
    <row r="22" spans="1:27" ht="18.75" thickTop="1" x14ac:dyDescent="0.25">
      <c r="A22" s="202">
        <v>279</v>
      </c>
      <c r="B22" s="50" t="s">
        <v>14</v>
      </c>
      <c r="C22" s="52" t="s">
        <v>17</v>
      </c>
      <c r="D22" s="396" t="s">
        <v>9</v>
      </c>
      <c r="E22" s="395">
        <f>AA72</f>
        <v>1253.8308</v>
      </c>
      <c r="F22" s="395">
        <f>AA58</f>
        <v>34.06</v>
      </c>
      <c r="G22" s="395">
        <f>AA59</f>
        <v>3.04</v>
      </c>
      <c r="I22" s="9" t="s">
        <v>34</v>
      </c>
      <c r="J22" s="397">
        <v>1</v>
      </c>
      <c r="K22" s="399">
        <v>92.15</v>
      </c>
      <c r="L22" s="407">
        <f t="shared" ref="L22:L28" si="8">J22*K22</f>
        <v>92.15</v>
      </c>
      <c r="M22" s="408" t="s">
        <v>262</v>
      </c>
      <c r="N22" s="9" t="s">
        <v>34</v>
      </c>
      <c r="O22" s="397">
        <v>1</v>
      </c>
      <c r="P22" s="12">
        <v>100.56</v>
      </c>
      <c r="Q22" s="398">
        <f t="shared" ref="Q22:Q28" si="9">O22*P22</f>
        <v>100.56</v>
      </c>
      <c r="S22" s="9" t="s">
        <v>34</v>
      </c>
      <c r="T22" s="397">
        <v>1</v>
      </c>
      <c r="U22" s="12">
        <v>185.4</v>
      </c>
      <c r="V22" s="398">
        <f t="shared" ref="V22:V28" si="10">T22*U22</f>
        <v>185.4</v>
      </c>
      <c r="X22" s="9" t="s">
        <v>35</v>
      </c>
      <c r="Y22" s="397">
        <v>1</v>
      </c>
      <c r="Z22" s="12">
        <v>8.07</v>
      </c>
      <c r="AA22" s="398">
        <f t="shared" si="7"/>
        <v>8.07</v>
      </c>
    </row>
    <row r="23" spans="1:27" ht="15.75" x14ac:dyDescent="0.2">
      <c r="A23" s="202">
        <v>479</v>
      </c>
      <c r="B23" s="50" t="s">
        <v>14</v>
      </c>
      <c r="C23" s="52" t="s">
        <v>18</v>
      </c>
      <c r="D23" s="396" t="s">
        <v>4</v>
      </c>
      <c r="E23" s="395">
        <f>AA90</f>
        <v>835.56120000000021</v>
      </c>
      <c r="F23" s="395">
        <f>AA76</f>
        <v>19.78</v>
      </c>
      <c r="G23" s="395">
        <f>AA77</f>
        <v>3.04</v>
      </c>
      <c r="I23" s="9" t="s">
        <v>35</v>
      </c>
      <c r="J23" s="397">
        <v>1</v>
      </c>
      <c r="K23" s="12">
        <v>5.51</v>
      </c>
      <c r="L23" s="398">
        <f t="shared" si="8"/>
        <v>5.51</v>
      </c>
      <c r="N23" s="9" t="s">
        <v>35</v>
      </c>
      <c r="O23" s="397">
        <v>1</v>
      </c>
      <c r="P23" s="12">
        <v>8.07</v>
      </c>
      <c r="Q23" s="398">
        <f t="shared" si="9"/>
        <v>8.07</v>
      </c>
      <c r="S23" s="9" t="s">
        <v>35</v>
      </c>
      <c r="T23" s="397">
        <v>1</v>
      </c>
      <c r="U23" s="12">
        <v>8.42</v>
      </c>
      <c r="V23" s="398">
        <f t="shared" si="10"/>
        <v>8.42</v>
      </c>
      <c r="X23" s="9" t="s">
        <v>36</v>
      </c>
      <c r="Y23" s="397">
        <v>1</v>
      </c>
      <c r="Z23" s="12">
        <v>3.04</v>
      </c>
      <c r="AA23" s="398">
        <f t="shared" si="7"/>
        <v>3.04</v>
      </c>
    </row>
    <row r="24" spans="1:27" ht="15.75" x14ac:dyDescent="0.2">
      <c r="A24" s="202">
        <v>481</v>
      </c>
      <c r="B24" s="50" t="s">
        <v>14</v>
      </c>
      <c r="C24" s="52" t="s">
        <v>18</v>
      </c>
      <c r="D24" s="396" t="s">
        <v>10</v>
      </c>
      <c r="E24" s="395">
        <f>AA108</f>
        <v>746.29020000000014</v>
      </c>
      <c r="F24" s="395">
        <f>AA94</f>
        <v>23.24</v>
      </c>
      <c r="G24" s="395">
        <f>AA95</f>
        <v>3.04</v>
      </c>
      <c r="I24" s="9" t="s">
        <v>36</v>
      </c>
      <c r="J24" s="397">
        <v>1</v>
      </c>
      <c r="K24" s="12">
        <v>3.04</v>
      </c>
      <c r="L24" s="398">
        <f t="shared" si="8"/>
        <v>3.04</v>
      </c>
      <c r="N24" s="9" t="s">
        <v>36</v>
      </c>
      <c r="O24" s="397">
        <v>1</v>
      </c>
      <c r="P24" s="12">
        <v>3.04</v>
      </c>
      <c r="Q24" s="398">
        <f t="shared" si="9"/>
        <v>3.04</v>
      </c>
      <c r="S24" s="9" t="s">
        <v>36</v>
      </c>
      <c r="T24" s="397">
        <v>1</v>
      </c>
      <c r="U24" s="12">
        <v>3.04</v>
      </c>
      <c r="V24" s="398">
        <f t="shared" si="10"/>
        <v>3.04</v>
      </c>
      <c r="X24" s="9" t="s">
        <v>73</v>
      </c>
      <c r="Y24" s="397">
        <v>1</v>
      </c>
      <c r="Z24" s="12">
        <v>201.11</v>
      </c>
      <c r="AA24" s="398">
        <f t="shared" si="7"/>
        <v>201.11</v>
      </c>
    </row>
    <row r="25" spans="1:27" ht="16.5" thickBot="1" x14ac:dyDescent="0.25">
      <c r="A25" s="202">
        <v>483</v>
      </c>
      <c r="B25" s="64" t="s">
        <v>14</v>
      </c>
      <c r="C25" s="85" t="s">
        <v>18</v>
      </c>
      <c r="D25" s="400" t="s">
        <v>9</v>
      </c>
      <c r="E25" s="395">
        <f>AA126</f>
        <v>1194.6233999999999</v>
      </c>
      <c r="F25" s="395">
        <f>AA112</f>
        <v>22.98</v>
      </c>
      <c r="G25" s="395">
        <f>AA113</f>
        <v>3.04</v>
      </c>
      <c r="I25" s="9" t="s">
        <v>72</v>
      </c>
      <c r="J25" s="397">
        <v>1</v>
      </c>
      <c r="K25" s="12">
        <v>69.760000000000005</v>
      </c>
      <c r="L25" s="398">
        <f t="shared" si="8"/>
        <v>69.760000000000005</v>
      </c>
      <c r="N25" s="9" t="s">
        <v>72</v>
      </c>
      <c r="O25" s="397">
        <v>1</v>
      </c>
      <c r="P25" s="12">
        <v>69.760000000000005</v>
      </c>
      <c r="Q25" s="398">
        <f t="shared" si="9"/>
        <v>69.760000000000005</v>
      </c>
      <c r="S25" s="9" t="s">
        <v>92</v>
      </c>
      <c r="T25" s="397">
        <v>1</v>
      </c>
      <c r="U25" s="12">
        <v>27.17</v>
      </c>
      <c r="V25" s="398">
        <f t="shared" si="10"/>
        <v>27.17</v>
      </c>
      <c r="X25" s="9" t="s">
        <v>37</v>
      </c>
      <c r="Y25" s="397">
        <v>2</v>
      </c>
      <c r="Z25" s="12">
        <v>4.57</v>
      </c>
      <c r="AA25" s="398">
        <f t="shared" si="7"/>
        <v>9.14</v>
      </c>
    </row>
    <row r="26" spans="1:27" ht="16.5" thickTop="1" x14ac:dyDescent="0.2">
      <c r="A26" s="409">
        <v>280</v>
      </c>
      <c r="B26" s="56" t="s">
        <v>135</v>
      </c>
      <c r="C26" s="57" t="s">
        <v>17</v>
      </c>
      <c r="D26" s="410" t="s">
        <v>8</v>
      </c>
      <c r="E26" s="395">
        <f>+'Vict-London-Wood'!N23</f>
        <v>2824.8833</v>
      </c>
      <c r="F26" s="395">
        <f>'FIXTURES &amp; UG POLE'!F29</f>
        <v>7.07</v>
      </c>
      <c r="G26" s="395">
        <f>'FIXTURES &amp; UG POLE'!G29</f>
        <v>3.04</v>
      </c>
      <c r="I26" s="9" t="s">
        <v>37</v>
      </c>
      <c r="J26" s="397">
        <v>2</v>
      </c>
      <c r="K26" s="12">
        <v>4.57</v>
      </c>
      <c r="L26" s="398">
        <f t="shared" si="8"/>
        <v>9.14</v>
      </c>
      <c r="N26" s="9" t="s">
        <v>37</v>
      </c>
      <c r="O26" s="397">
        <v>2</v>
      </c>
      <c r="P26" s="12">
        <v>4.57</v>
      </c>
      <c r="Q26" s="398">
        <f t="shared" si="9"/>
        <v>9.14</v>
      </c>
      <c r="S26" s="9" t="s">
        <v>37</v>
      </c>
      <c r="T26" s="397">
        <v>2</v>
      </c>
      <c r="U26" s="12">
        <v>4.57</v>
      </c>
      <c r="V26" s="398">
        <f t="shared" si="10"/>
        <v>9.14</v>
      </c>
      <c r="X26" s="9" t="s">
        <v>74</v>
      </c>
      <c r="Y26" s="397">
        <v>10</v>
      </c>
      <c r="Z26" s="12">
        <v>0.46</v>
      </c>
      <c r="AA26" s="401">
        <f t="shared" si="7"/>
        <v>4.6000000000000005</v>
      </c>
    </row>
    <row r="27" spans="1:27" ht="15.75" x14ac:dyDescent="0.2">
      <c r="A27" s="409">
        <v>281</v>
      </c>
      <c r="B27" s="50" t="s">
        <v>135</v>
      </c>
      <c r="C27" s="52" t="s">
        <v>17</v>
      </c>
      <c r="D27" s="396" t="s">
        <v>6</v>
      </c>
      <c r="E27" s="395">
        <f>+'Vict-London-Wood'!N47</f>
        <v>2798.1965</v>
      </c>
      <c r="F27" s="395">
        <f>'FIXTURES &amp; UG POLE'!F30</f>
        <v>7.58</v>
      </c>
      <c r="G27" s="395">
        <f>'FIXTURES &amp; UG POLE'!G30</f>
        <v>3.04</v>
      </c>
      <c r="I27" s="9" t="s">
        <v>93</v>
      </c>
      <c r="J27" s="397">
        <v>1</v>
      </c>
      <c r="K27" s="12">
        <v>7.45</v>
      </c>
      <c r="L27" s="398">
        <f t="shared" si="8"/>
        <v>7.45</v>
      </c>
      <c r="N27" s="9" t="s">
        <v>93</v>
      </c>
      <c r="O27" s="397">
        <v>1</v>
      </c>
      <c r="P27" s="12">
        <v>7.45</v>
      </c>
      <c r="Q27" s="398">
        <f t="shared" si="9"/>
        <v>7.45</v>
      </c>
      <c r="S27" s="9" t="s">
        <v>93</v>
      </c>
      <c r="T27" s="397">
        <v>1</v>
      </c>
      <c r="U27" s="12">
        <v>7.45</v>
      </c>
      <c r="V27" s="398">
        <f t="shared" si="10"/>
        <v>7.45</v>
      </c>
      <c r="X27" s="5" t="s">
        <v>42</v>
      </c>
      <c r="Y27" s="397"/>
      <c r="Z27" s="12"/>
      <c r="AA27" s="398">
        <f>SUM(AA21:AA26)</f>
        <v>507.74</v>
      </c>
    </row>
    <row r="28" spans="1:27" ht="15.75" x14ac:dyDescent="0.2">
      <c r="A28" s="409">
        <v>282</v>
      </c>
      <c r="B28" s="50" t="s">
        <v>134</v>
      </c>
      <c r="C28" s="52" t="s">
        <v>17</v>
      </c>
      <c r="D28" s="396" t="s">
        <v>8</v>
      </c>
      <c r="E28" s="395">
        <f>+'Vict-London-Wood'!S23</f>
        <v>2858.9032999999999</v>
      </c>
      <c r="F28" s="395">
        <f>'FIXTURES &amp; UG POLE'!F25</f>
        <v>7.07</v>
      </c>
      <c r="G28" s="395">
        <f>'FIXTURES &amp; UG POLE'!G25</f>
        <v>3.04</v>
      </c>
      <c r="I28" s="9" t="s">
        <v>38</v>
      </c>
      <c r="J28" s="397">
        <v>150</v>
      </c>
      <c r="K28" s="12">
        <v>0.22</v>
      </c>
      <c r="L28" s="401">
        <f t="shared" si="8"/>
        <v>33</v>
      </c>
      <c r="N28" s="9" t="s">
        <v>38</v>
      </c>
      <c r="O28" s="397">
        <v>150</v>
      </c>
      <c r="P28" s="12">
        <v>0.22</v>
      </c>
      <c r="Q28" s="401">
        <f t="shared" si="9"/>
        <v>33</v>
      </c>
      <c r="S28" s="9" t="s">
        <v>38</v>
      </c>
      <c r="T28" s="397">
        <v>150</v>
      </c>
      <c r="U28" s="12">
        <v>0.22</v>
      </c>
      <c r="V28" s="401">
        <f t="shared" si="10"/>
        <v>33</v>
      </c>
      <c r="X28" s="5" t="s">
        <v>393</v>
      </c>
      <c r="Y28" s="397"/>
      <c r="Z28" s="228">
        <f>+K11</f>
        <v>0.26</v>
      </c>
      <c r="AA28" s="401">
        <f>AA27*Z28</f>
        <v>132.01240000000001</v>
      </c>
    </row>
    <row r="29" spans="1:27" ht="15.75" x14ac:dyDescent="0.2">
      <c r="A29" s="409">
        <v>283</v>
      </c>
      <c r="B29" s="50" t="s">
        <v>134</v>
      </c>
      <c r="C29" s="52" t="s">
        <v>17</v>
      </c>
      <c r="D29" s="396" t="s">
        <v>6</v>
      </c>
      <c r="E29" s="395">
        <f>+'Vict-London-Wood'!S47</f>
        <v>2751.1858999999999</v>
      </c>
      <c r="F29" s="395">
        <f>'FIXTURES &amp; UG POLE'!F26</f>
        <v>7.58</v>
      </c>
      <c r="G29" s="395">
        <f>'FIXTURES &amp; UG POLE'!G26</f>
        <v>3.04</v>
      </c>
      <c r="I29" s="5" t="s">
        <v>42</v>
      </c>
      <c r="J29" s="397"/>
      <c r="K29" s="12"/>
      <c r="L29" s="398">
        <f>SUM(L22:L28)</f>
        <v>220.05</v>
      </c>
      <c r="N29" s="5" t="s">
        <v>42</v>
      </c>
      <c r="O29" s="397"/>
      <c r="P29" s="12"/>
      <c r="Q29" s="398">
        <f>SUM(Q22:Q28)</f>
        <v>231.01999999999998</v>
      </c>
      <c r="S29" s="5" t="s">
        <v>42</v>
      </c>
      <c r="T29" s="397"/>
      <c r="U29" s="12"/>
      <c r="V29" s="398">
        <f>SUM(V22:V28)</f>
        <v>273.61999999999995</v>
      </c>
      <c r="X29" s="5" t="s">
        <v>41</v>
      </c>
      <c r="Y29" s="397"/>
      <c r="Z29" s="12"/>
      <c r="AA29" s="398">
        <f>SUM(AA27:AA28)</f>
        <v>639.75240000000008</v>
      </c>
    </row>
    <row r="30" spans="1:27" x14ac:dyDescent="0.2">
      <c r="I30" s="5" t="s">
        <v>393</v>
      </c>
      <c r="J30" s="397"/>
      <c r="K30" s="228">
        <f>+K11</f>
        <v>0.26</v>
      </c>
      <c r="L30" s="401">
        <f>L29*K30</f>
        <v>57.213000000000008</v>
      </c>
      <c r="N30" s="5" t="s">
        <v>393</v>
      </c>
      <c r="O30" s="397"/>
      <c r="P30" s="228">
        <f>+K11</f>
        <v>0.26</v>
      </c>
      <c r="Q30" s="401">
        <f>Q29*P30</f>
        <v>60.065199999999997</v>
      </c>
      <c r="S30" s="5" t="s">
        <v>393</v>
      </c>
      <c r="T30" s="397"/>
      <c r="U30" s="228">
        <f>+K11</f>
        <v>0.26</v>
      </c>
      <c r="V30" s="401">
        <f>V29*U30</f>
        <v>71.141199999999984</v>
      </c>
      <c r="X30" s="9"/>
      <c r="Y30" s="6" t="s">
        <v>39</v>
      </c>
      <c r="Z30" s="7" t="s">
        <v>45</v>
      </c>
      <c r="AA30" s="8" t="s">
        <v>44</v>
      </c>
    </row>
    <row r="31" spans="1:27" ht="14.25" x14ac:dyDescent="0.2">
      <c r="B31" s="411" t="s">
        <v>283</v>
      </c>
      <c r="I31" s="5" t="s">
        <v>41</v>
      </c>
      <c r="J31" s="397"/>
      <c r="K31" s="12"/>
      <c r="L31" s="398">
        <f>SUM(L29:L30)</f>
        <v>277.26300000000003</v>
      </c>
      <c r="N31" s="5" t="s">
        <v>41</v>
      </c>
      <c r="O31" s="397"/>
      <c r="P31" s="12"/>
      <c r="Q31" s="398">
        <f>SUM(Q29:Q30)</f>
        <v>291.08519999999999</v>
      </c>
      <c r="S31" s="5" t="s">
        <v>41</v>
      </c>
      <c r="T31" s="397"/>
      <c r="U31" s="12"/>
      <c r="V31" s="398">
        <f>SUM(V29:V30)</f>
        <v>344.76119999999992</v>
      </c>
      <c r="X31" s="9" t="s">
        <v>47</v>
      </c>
      <c r="Y31" s="397">
        <v>1</v>
      </c>
      <c r="Z31" s="12">
        <v>92.68</v>
      </c>
      <c r="AA31" s="398">
        <f t="shared" ref="AA31:AA32" si="11">Y31*Z31</f>
        <v>92.68</v>
      </c>
    </row>
    <row r="32" spans="1:27" ht="14.25" x14ac:dyDescent="0.2">
      <c r="B32" s="411" t="s">
        <v>546</v>
      </c>
      <c r="I32" s="9"/>
      <c r="J32" s="6" t="s">
        <v>39</v>
      </c>
      <c r="K32" s="7" t="s">
        <v>45</v>
      </c>
      <c r="L32" s="8" t="s">
        <v>44</v>
      </c>
      <c r="N32" s="9"/>
      <c r="O32" s="6" t="s">
        <v>39</v>
      </c>
      <c r="P32" s="7" t="s">
        <v>45</v>
      </c>
      <c r="Q32" s="8" t="s">
        <v>44</v>
      </c>
      <c r="S32" s="9"/>
      <c r="T32" s="6" t="s">
        <v>39</v>
      </c>
      <c r="U32" s="7" t="s">
        <v>45</v>
      </c>
      <c r="V32" s="8" t="s">
        <v>44</v>
      </c>
      <c r="X32" s="9" t="s">
        <v>75</v>
      </c>
      <c r="Y32" s="397">
        <v>10</v>
      </c>
      <c r="Z32" s="12">
        <v>0.44</v>
      </c>
      <c r="AA32" s="401">
        <f t="shared" si="11"/>
        <v>4.4000000000000004</v>
      </c>
    </row>
    <row r="33" spans="2:27" ht="14.25" x14ac:dyDescent="0.2">
      <c r="B33" s="411" t="s">
        <v>547</v>
      </c>
      <c r="I33" s="9" t="s">
        <v>47</v>
      </c>
      <c r="J33" s="397">
        <v>1</v>
      </c>
      <c r="K33" s="12">
        <v>92.68</v>
      </c>
      <c r="L33" s="398">
        <f t="shared" ref="L33:L34" si="12">J33*K33</f>
        <v>92.68</v>
      </c>
      <c r="N33" s="9" t="s">
        <v>47</v>
      </c>
      <c r="O33" s="397">
        <v>1</v>
      </c>
      <c r="P33" s="12">
        <v>92.68</v>
      </c>
      <c r="Q33" s="398">
        <f t="shared" ref="Q33:Q34" si="13">O33*P33</f>
        <v>92.68</v>
      </c>
      <c r="S33" s="9" t="s">
        <v>47</v>
      </c>
      <c r="T33" s="397">
        <v>1</v>
      </c>
      <c r="U33" s="12">
        <v>92.68</v>
      </c>
      <c r="V33" s="398">
        <f t="shared" ref="V33:V34" si="14">T33*U33</f>
        <v>92.68</v>
      </c>
      <c r="X33" s="5" t="s">
        <v>42</v>
      </c>
      <c r="Y33" s="397"/>
      <c r="Z33" s="12"/>
      <c r="AA33" s="398">
        <f>SUM(AA31:AA32)</f>
        <v>97.080000000000013</v>
      </c>
    </row>
    <row r="34" spans="2:27" ht="14.25" x14ac:dyDescent="0.2">
      <c r="B34" s="412"/>
      <c r="I34" s="9" t="s">
        <v>46</v>
      </c>
      <c r="J34" s="397">
        <v>150</v>
      </c>
      <c r="K34" s="12">
        <v>0.96</v>
      </c>
      <c r="L34" s="401">
        <f t="shared" si="12"/>
        <v>144</v>
      </c>
      <c r="N34" s="9" t="s">
        <v>46</v>
      </c>
      <c r="O34" s="397">
        <v>150</v>
      </c>
      <c r="P34" s="12">
        <v>0.96</v>
      </c>
      <c r="Q34" s="401">
        <f t="shared" si="13"/>
        <v>144</v>
      </c>
      <c r="S34" s="9" t="s">
        <v>46</v>
      </c>
      <c r="T34" s="397">
        <v>150</v>
      </c>
      <c r="U34" s="12">
        <v>0.96</v>
      </c>
      <c r="V34" s="401">
        <f t="shared" si="14"/>
        <v>144</v>
      </c>
      <c r="X34" s="5" t="s">
        <v>394</v>
      </c>
      <c r="Y34" s="397"/>
      <c r="Z34" s="228">
        <f>+K17</f>
        <v>0.13</v>
      </c>
      <c r="AA34" s="401">
        <f>AA33*Z34</f>
        <v>12.620400000000002</v>
      </c>
    </row>
    <row r="35" spans="2:27" ht="15" thickBot="1" x14ac:dyDescent="0.25">
      <c r="B35" s="411" t="s">
        <v>284</v>
      </c>
      <c r="I35" s="5" t="s">
        <v>42</v>
      </c>
      <c r="J35" s="397"/>
      <c r="K35" s="12"/>
      <c r="L35" s="398">
        <f>SUM(L33:L34)</f>
        <v>236.68</v>
      </c>
      <c r="N35" s="5" t="s">
        <v>42</v>
      </c>
      <c r="O35" s="397"/>
      <c r="P35" s="12"/>
      <c r="Q35" s="398">
        <f>SUM(Q33:Q34)</f>
        <v>236.68</v>
      </c>
      <c r="S35" s="5" t="s">
        <v>42</v>
      </c>
      <c r="T35" s="397"/>
      <c r="U35" s="12"/>
      <c r="V35" s="398">
        <f>SUM(V33:V34)</f>
        <v>236.68</v>
      </c>
      <c r="X35" s="5" t="s">
        <v>41</v>
      </c>
      <c r="Y35" s="397"/>
      <c r="Z35" s="12"/>
      <c r="AA35" s="398">
        <f>SUM(AA33:AA34)</f>
        <v>109.70040000000002</v>
      </c>
    </row>
    <row r="36" spans="2:27" ht="17.25" thickTop="1" thickBot="1" x14ac:dyDescent="0.25">
      <c r="B36" s="411" t="s">
        <v>548</v>
      </c>
      <c r="I36" s="5" t="s">
        <v>394</v>
      </c>
      <c r="J36" s="397"/>
      <c r="K36" s="228">
        <f>+K17</f>
        <v>0.13</v>
      </c>
      <c r="L36" s="401">
        <f>L35*K36</f>
        <v>30.768400000000003</v>
      </c>
      <c r="N36" s="5" t="s">
        <v>394</v>
      </c>
      <c r="O36" s="397"/>
      <c r="P36" s="228">
        <f>+K17</f>
        <v>0.13</v>
      </c>
      <c r="Q36" s="401">
        <f>Q35*P36</f>
        <v>30.768400000000003</v>
      </c>
      <c r="S36" s="5" t="s">
        <v>394</v>
      </c>
      <c r="T36" s="397"/>
      <c r="U36" s="228">
        <f>+K17</f>
        <v>0.13</v>
      </c>
      <c r="V36" s="401">
        <f>V35*U36</f>
        <v>30.768400000000003</v>
      </c>
      <c r="X36" s="10" t="s">
        <v>48</v>
      </c>
      <c r="Y36" s="403"/>
      <c r="Z36" s="404"/>
      <c r="AA36" s="366">
        <f>SUM(AA35,AA29)</f>
        <v>749.45280000000014</v>
      </c>
    </row>
    <row r="37" spans="2:27" ht="15" thickBot="1" x14ac:dyDescent="0.25">
      <c r="B37" s="411" t="s">
        <v>549</v>
      </c>
      <c r="I37" s="5" t="s">
        <v>41</v>
      </c>
      <c r="J37" s="397"/>
      <c r="K37" s="12"/>
      <c r="L37" s="398">
        <f>SUM(L35:L36)</f>
        <v>267.44839999999999</v>
      </c>
      <c r="N37" s="5" t="s">
        <v>41</v>
      </c>
      <c r="O37" s="397"/>
      <c r="P37" s="12"/>
      <c r="Q37" s="398">
        <f>SUM(Q35:Q36)</f>
        <v>267.44839999999999</v>
      </c>
      <c r="S37" s="5" t="s">
        <v>41</v>
      </c>
      <c r="T37" s="397"/>
      <c r="U37" s="12"/>
      <c r="V37" s="398">
        <f>SUM(V35:V36)</f>
        <v>267.44839999999999</v>
      </c>
    </row>
    <row r="38" spans="2:27" ht="17.25" thickTop="1" thickBot="1" x14ac:dyDescent="0.25">
      <c r="I38" s="10" t="s">
        <v>48</v>
      </c>
      <c r="J38" s="403"/>
      <c r="K38" s="404"/>
      <c r="L38" s="366">
        <f>SUM(L37,L31)</f>
        <v>544.71140000000003</v>
      </c>
      <c r="N38" s="10" t="s">
        <v>48</v>
      </c>
      <c r="O38" s="403"/>
      <c r="P38" s="404"/>
      <c r="Q38" s="366">
        <f>SUM(Q37,Q31)</f>
        <v>558.53359999999998</v>
      </c>
      <c r="S38" s="10" t="s">
        <v>48</v>
      </c>
      <c r="T38" s="403"/>
      <c r="U38" s="404"/>
      <c r="V38" s="366">
        <f>SUM(V37,V31)</f>
        <v>612.20959999999991</v>
      </c>
      <c r="X38" s="360" t="s">
        <v>66</v>
      </c>
      <c r="Y38" s="2" t="s">
        <v>39</v>
      </c>
      <c r="Z38" s="3" t="s">
        <v>40</v>
      </c>
      <c r="AA38" s="4" t="s">
        <v>43</v>
      </c>
    </row>
    <row r="39" spans="2:27" ht="13.5" thickBot="1" x14ac:dyDescent="0.25">
      <c r="X39" s="9" t="s">
        <v>34</v>
      </c>
      <c r="Y39" s="397">
        <v>1</v>
      </c>
      <c r="Z39" s="12">
        <v>281.77999999999997</v>
      </c>
      <c r="AA39" s="398">
        <f t="shared" ref="AA39:AA44" si="15">Y39*Z39</f>
        <v>281.77999999999997</v>
      </c>
    </row>
    <row r="40" spans="2:27" ht="14.25" thickTop="1" thickBot="1" x14ac:dyDescent="0.25">
      <c r="I40" s="360" t="s">
        <v>50</v>
      </c>
      <c r="J40" s="2" t="s">
        <v>39</v>
      </c>
      <c r="K40" s="3" t="s">
        <v>40</v>
      </c>
      <c r="L40" s="4" t="s">
        <v>43</v>
      </c>
      <c r="N40" s="360" t="s">
        <v>53</v>
      </c>
      <c r="O40" s="2" t="s">
        <v>39</v>
      </c>
      <c r="P40" s="3" t="s">
        <v>40</v>
      </c>
      <c r="Q40" s="4" t="s">
        <v>43</v>
      </c>
      <c r="S40" s="360" t="s">
        <v>60</v>
      </c>
      <c r="T40" s="2" t="s">
        <v>39</v>
      </c>
      <c r="U40" s="3" t="s">
        <v>40</v>
      </c>
      <c r="V40" s="4" t="s">
        <v>43</v>
      </c>
      <c r="X40" s="9" t="s">
        <v>35</v>
      </c>
      <c r="Y40" s="397">
        <v>1</v>
      </c>
      <c r="Z40" s="12">
        <v>8.42</v>
      </c>
      <c r="AA40" s="398">
        <f t="shared" si="15"/>
        <v>8.42</v>
      </c>
    </row>
    <row r="41" spans="2:27" ht="18.75" thickTop="1" x14ac:dyDescent="0.25">
      <c r="I41" s="9" t="s">
        <v>34</v>
      </c>
      <c r="J41" s="397">
        <v>1</v>
      </c>
      <c r="K41" s="399">
        <v>27.09</v>
      </c>
      <c r="L41" s="407">
        <f t="shared" ref="L41:L47" si="16">J41*K41</f>
        <v>27.09</v>
      </c>
      <c r="M41" s="408" t="s">
        <v>262</v>
      </c>
      <c r="N41" s="9" t="s">
        <v>34</v>
      </c>
      <c r="O41" s="397">
        <v>1</v>
      </c>
      <c r="P41" s="12">
        <v>145.5</v>
      </c>
      <c r="Q41" s="398">
        <f t="shared" ref="Q41:Q47" si="17">O41*P41</f>
        <v>145.5</v>
      </c>
      <c r="S41" s="9" t="s">
        <v>34</v>
      </c>
      <c r="T41" s="397">
        <v>1</v>
      </c>
      <c r="U41" s="12">
        <v>244.33</v>
      </c>
      <c r="V41" s="398">
        <f t="shared" ref="V41:V47" si="18">T41*U41</f>
        <v>244.33</v>
      </c>
      <c r="X41" s="9" t="s">
        <v>36</v>
      </c>
      <c r="Y41" s="397">
        <v>1</v>
      </c>
      <c r="Z41" s="12">
        <v>3.04</v>
      </c>
      <c r="AA41" s="398">
        <f t="shared" si="15"/>
        <v>3.04</v>
      </c>
    </row>
    <row r="42" spans="2:27" x14ac:dyDescent="0.2">
      <c r="I42" s="9" t="s">
        <v>35</v>
      </c>
      <c r="J42" s="397">
        <v>1</v>
      </c>
      <c r="K42" s="12">
        <v>5.51</v>
      </c>
      <c r="L42" s="398">
        <f t="shared" si="16"/>
        <v>5.51</v>
      </c>
      <c r="N42" s="9" t="s">
        <v>35</v>
      </c>
      <c r="O42" s="397">
        <v>1</v>
      </c>
      <c r="P42" s="12">
        <v>8.42</v>
      </c>
      <c r="Q42" s="398">
        <f t="shared" si="17"/>
        <v>8.42</v>
      </c>
      <c r="S42" s="9" t="s">
        <v>35</v>
      </c>
      <c r="T42" s="397">
        <v>1</v>
      </c>
      <c r="U42" s="12">
        <v>19.78</v>
      </c>
      <c r="V42" s="398">
        <f t="shared" si="18"/>
        <v>19.78</v>
      </c>
      <c r="X42" s="9" t="s">
        <v>73</v>
      </c>
      <c r="Y42" s="397">
        <v>1</v>
      </c>
      <c r="Z42" s="12">
        <v>201.11</v>
      </c>
      <c r="AA42" s="398">
        <f t="shared" si="15"/>
        <v>201.11</v>
      </c>
    </row>
    <row r="43" spans="2:27" x14ac:dyDescent="0.2">
      <c r="I43" s="9" t="s">
        <v>36</v>
      </c>
      <c r="J43" s="397">
        <v>1</v>
      </c>
      <c r="K43" s="12">
        <v>3.04</v>
      </c>
      <c r="L43" s="398">
        <f t="shared" si="16"/>
        <v>3.04</v>
      </c>
      <c r="N43" s="9" t="s">
        <v>36</v>
      </c>
      <c r="O43" s="397">
        <v>1</v>
      </c>
      <c r="P43" s="12">
        <v>3.04</v>
      </c>
      <c r="Q43" s="398">
        <f t="shared" si="17"/>
        <v>3.04</v>
      </c>
      <c r="S43" s="9" t="s">
        <v>36</v>
      </c>
      <c r="T43" s="397">
        <v>1</v>
      </c>
      <c r="U43" s="12">
        <v>3.04</v>
      </c>
      <c r="V43" s="398">
        <f t="shared" si="18"/>
        <v>3.04</v>
      </c>
      <c r="X43" s="9" t="s">
        <v>37</v>
      </c>
      <c r="Y43" s="397">
        <v>2</v>
      </c>
      <c r="Z43" s="12">
        <v>4.57</v>
      </c>
      <c r="AA43" s="398">
        <f t="shared" si="15"/>
        <v>9.14</v>
      </c>
    </row>
    <row r="44" spans="2:27" x14ac:dyDescent="0.2">
      <c r="I44" s="9" t="s">
        <v>72</v>
      </c>
      <c r="J44" s="397">
        <v>1</v>
      </c>
      <c r="K44" s="12">
        <v>69.760000000000005</v>
      </c>
      <c r="L44" s="398">
        <f t="shared" si="16"/>
        <v>69.760000000000005</v>
      </c>
      <c r="N44" s="9" t="s">
        <v>72</v>
      </c>
      <c r="O44" s="397">
        <v>1</v>
      </c>
      <c r="P44" s="12">
        <v>69.760000000000005</v>
      </c>
      <c r="Q44" s="398">
        <f t="shared" si="17"/>
        <v>69.760000000000005</v>
      </c>
      <c r="S44" s="9" t="s">
        <v>92</v>
      </c>
      <c r="T44" s="397">
        <v>1</v>
      </c>
      <c r="U44" s="12">
        <v>27.17</v>
      </c>
      <c r="V44" s="398">
        <f t="shared" si="18"/>
        <v>27.17</v>
      </c>
      <c r="X44" s="9" t="s">
        <v>74</v>
      </c>
      <c r="Y44" s="397">
        <v>10</v>
      </c>
      <c r="Z44" s="12">
        <v>0.46</v>
      </c>
      <c r="AA44" s="401">
        <f t="shared" si="15"/>
        <v>4.6000000000000005</v>
      </c>
    </row>
    <row r="45" spans="2:27" x14ac:dyDescent="0.2">
      <c r="I45" s="9" t="s">
        <v>37</v>
      </c>
      <c r="J45" s="397">
        <v>2</v>
      </c>
      <c r="K45" s="12">
        <v>4.57</v>
      </c>
      <c r="L45" s="398">
        <f t="shared" si="16"/>
        <v>9.14</v>
      </c>
      <c r="N45" s="9" t="s">
        <v>37</v>
      </c>
      <c r="O45" s="397">
        <v>2</v>
      </c>
      <c r="P45" s="12">
        <v>4.57</v>
      </c>
      <c r="Q45" s="398">
        <f t="shared" si="17"/>
        <v>9.14</v>
      </c>
      <c r="S45" s="9" t="s">
        <v>37</v>
      </c>
      <c r="T45" s="397">
        <v>2</v>
      </c>
      <c r="U45" s="12">
        <v>4.57</v>
      </c>
      <c r="V45" s="398">
        <f t="shared" si="18"/>
        <v>9.14</v>
      </c>
      <c r="X45" s="5" t="s">
        <v>42</v>
      </c>
      <c r="Y45" s="397"/>
      <c r="Z45" s="12"/>
      <c r="AA45" s="398">
        <f>SUM(AA39:AA44)</f>
        <v>508.09000000000003</v>
      </c>
    </row>
    <row r="46" spans="2:27" x14ac:dyDescent="0.2">
      <c r="I46" s="9" t="s">
        <v>93</v>
      </c>
      <c r="J46" s="397">
        <v>1</v>
      </c>
      <c r="K46" s="12">
        <v>7.45</v>
      </c>
      <c r="L46" s="398">
        <f t="shared" si="16"/>
        <v>7.45</v>
      </c>
      <c r="N46" s="9" t="s">
        <v>93</v>
      </c>
      <c r="O46" s="397">
        <v>1</v>
      </c>
      <c r="P46" s="12">
        <v>7.45</v>
      </c>
      <c r="Q46" s="398">
        <f t="shared" si="17"/>
        <v>7.45</v>
      </c>
      <c r="S46" s="9" t="s">
        <v>93</v>
      </c>
      <c r="T46" s="397">
        <v>1</v>
      </c>
      <c r="U46" s="12">
        <v>7.45</v>
      </c>
      <c r="V46" s="398">
        <f t="shared" si="18"/>
        <v>7.45</v>
      </c>
      <c r="X46" s="5" t="s">
        <v>393</v>
      </c>
      <c r="Y46" s="397"/>
      <c r="Z46" s="228">
        <f>+K11</f>
        <v>0.26</v>
      </c>
      <c r="AA46" s="401">
        <f>AA45*Z46</f>
        <v>132.10340000000002</v>
      </c>
    </row>
    <row r="47" spans="2:27" x14ac:dyDescent="0.2">
      <c r="I47" s="9" t="s">
        <v>38</v>
      </c>
      <c r="J47" s="397">
        <v>150</v>
      </c>
      <c r="K47" s="12">
        <v>0.22</v>
      </c>
      <c r="L47" s="401">
        <f t="shared" si="16"/>
        <v>33</v>
      </c>
      <c r="N47" s="9" t="s">
        <v>38</v>
      </c>
      <c r="O47" s="397">
        <v>150</v>
      </c>
      <c r="P47" s="12">
        <v>0.22</v>
      </c>
      <c r="Q47" s="401">
        <f t="shared" si="17"/>
        <v>33</v>
      </c>
      <c r="S47" s="9" t="s">
        <v>38</v>
      </c>
      <c r="T47" s="397">
        <v>150</v>
      </c>
      <c r="U47" s="12">
        <v>0.22</v>
      </c>
      <c r="V47" s="401">
        <f t="shared" si="18"/>
        <v>33</v>
      </c>
      <c r="X47" s="5" t="s">
        <v>41</v>
      </c>
      <c r="Y47" s="397"/>
      <c r="Z47" s="12"/>
      <c r="AA47" s="398">
        <f>SUM(AA45:AA46)</f>
        <v>640.19340000000011</v>
      </c>
    </row>
    <row r="48" spans="2:27" x14ac:dyDescent="0.2">
      <c r="I48" s="5" t="s">
        <v>42</v>
      </c>
      <c r="J48" s="397"/>
      <c r="K48" s="12"/>
      <c r="L48" s="398">
        <f>SUM(L41:L47)</f>
        <v>154.99</v>
      </c>
      <c r="N48" s="5" t="s">
        <v>42</v>
      </c>
      <c r="O48" s="397"/>
      <c r="P48" s="12"/>
      <c r="Q48" s="398">
        <f>SUM(Q41:Q47)</f>
        <v>276.30999999999995</v>
      </c>
      <c r="S48" s="5" t="s">
        <v>42</v>
      </c>
      <c r="T48" s="397"/>
      <c r="U48" s="12"/>
      <c r="V48" s="398">
        <f>SUM(V41:V47)</f>
        <v>343.91</v>
      </c>
      <c r="X48" s="9"/>
      <c r="Y48" s="6" t="s">
        <v>39</v>
      </c>
      <c r="Z48" s="7" t="s">
        <v>45</v>
      </c>
      <c r="AA48" s="8" t="s">
        <v>44</v>
      </c>
    </row>
    <row r="49" spans="2:27" x14ac:dyDescent="0.2">
      <c r="I49" s="5" t="s">
        <v>393</v>
      </c>
      <c r="J49" s="397"/>
      <c r="K49" s="228">
        <f>+K11</f>
        <v>0.26</v>
      </c>
      <c r="L49" s="401">
        <f>L48*K49</f>
        <v>40.297400000000003</v>
      </c>
      <c r="N49" s="5" t="s">
        <v>393</v>
      </c>
      <c r="O49" s="397"/>
      <c r="P49" s="228">
        <f>+K11</f>
        <v>0.26</v>
      </c>
      <c r="Q49" s="401">
        <f>Q48*P49</f>
        <v>71.840599999999995</v>
      </c>
      <c r="S49" s="5" t="s">
        <v>393</v>
      </c>
      <c r="T49" s="397"/>
      <c r="U49" s="228">
        <f>+K11</f>
        <v>0.26</v>
      </c>
      <c r="V49" s="401">
        <f>V48*U49</f>
        <v>89.416600000000003</v>
      </c>
      <c r="X49" s="9" t="s">
        <v>47</v>
      </c>
      <c r="Y49" s="397">
        <v>1</v>
      </c>
      <c r="Z49" s="12">
        <v>92.68</v>
      </c>
      <c r="AA49" s="398">
        <f t="shared" ref="AA49:AA50" si="19">Y49*Z49</f>
        <v>92.68</v>
      </c>
    </row>
    <row r="50" spans="2:27" x14ac:dyDescent="0.2">
      <c r="I50" s="5" t="s">
        <v>41</v>
      </c>
      <c r="J50" s="397"/>
      <c r="K50" s="12"/>
      <c r="L50" s="398">
        <f>SUM(L48:L49)</f>
        <v>195.28740000000002</v>
      </c>
      <c r="N50" s="5" t="s">
        <v>41</v>
      </c>
      <c r="O50" s="397"/>
      <c r="P50" s="12"/>
      <c r="Q50" s="398">
        <f>SUM(Q48:Q49)</f>
        <v>348.15059999999994</v>
      </c>
      <c r="S50" s="5" t="s">
        <v>41</v>
      </c>
      <c r="T50" s="397"/>
      <c r="U50" s="12"/>
      <c r="V50" s="398">
        <f>SUM(V48:V49)</f>
        <v>433.32660000000004</v>
      </c>
      <c r="X50" s="9" t="s">
        <v>75</v>
      </c>
      <c r="Y50" s="397">
        <v>10</v>
      </c>
      <c r="Z50" s="12">
        <v>0.44</v>
      </c>
      <c r="AA50" s="401">
        <f t="shared" si="19"/>
        <v>4.4000000000000004</v>
      </c>
    </row>
    <row r="51" spans="2:27" x14ac:dyDescent="0.2">
      <c r="I51" s="9"/>
      <c r="J51" s="6" t="s">
        <v>39</v>
      </c>
      <c r="K51" s="7" t="s">
        <v>45</v>
      </c>
      <c r="L51" s="8" t="s">
        <v>44</v>
      </c>
      <c r="N51" s="9"/>
      <c r="O51" s="6" t="s">
        <v>39</v>
      </c>
      <c r="P51" s="7" t="s">
        <v>45</v>
      </c>
      <c r="Q51" s="8" t="s">
        <v>44</v>
      </c>
      <c r="S51" s="9"/>
      <c r="T51" s="6" t="s">
        <v>39</v>
      </c>
      <c r="U51" s="7" t="s">
        <v>45</v>
      </c>
      <c r="V51" s="8" t="s">
        <v>44</v>
      </c>
      <c r="X51" s="5" t="s">
        <v>42</v>
      </c>
      <c r="Y51" s="397"/>
      <c r="Z51" s="12"/>
      <c r="AA51" s="398">
        <f>SUM(AA49:AA50)</f>
        <v>97.080000000000013</v>
      </c>
    </row>
    <row r="52" spans="2:27" x14ac:dyDescent="0.2">
      <c r="I52" s="9" t="s">
        <v>47</v>
      </c>
      <c r="J52" s="397">
        <v>1</v>
      </c>
      <c r="K52" s="12">
        <v>92.68</v>
      </c>
      <c r="L52" s="398">
        <f t="shared" ref="L52:L53" si="20">J52*K52</f>
        <v>92.68</v>
      </c>
      <c r="N52" s="9" t="s">
        <v>47</v>
      </c>
      <c r="O52" s="397">
        <v>1</v>
      </c>
      <c r="P52" s="12">
        <v>92.68</v>
      </c>
      <c r="Q52" s="398">
        <f t="shared" ref="Q52:Q53" si="21">O52*P52</f>
        <v>92.68</v>
      </c>
      <c r="S52" s="9" t="s">
        <v>47</v>
      </c>
      <c r="T52" s="397">
        <v>1</v>
      </c>
      <c r="U52" s="12">
        <v>92.68</v>
      </c>
      <c r="V52" s="398">
        <f t="shared" ref="V52:V53" si="22">T52*U52</f>
        <v>92.68</v>
      </c>
      <c r="X52" s="5" t="s">
        <v>394</v>
      </c>
      <c r="Y52" s="397"/>
      <c r="Z52" s="228">
        <f>+K17</f>
        <v>0.13</v>
      </c>
      <c r="AA52" s="401">
        <f>AA51*Z52</f>
        <v>12.620400000000002</v>
      </c>
    </row>
    <row r="53" spans="2:27" ht="13.5" thickBot="1" x14ac:dyDescent="0.25">
      <c r="I53" s="9" t="s">
        <v>46</v>
      </c>
      <c r="J53" s="397">
        <v>150</v>
      </c>
      <c r="K53" s="12">
        <v>0.96</v>
      </c>
      <c r="L53" s="401">
        <f t="shared" si="20"/>
        <v>144</v>
      </c>
      <c r="N53" s="9" t="s">
        <v>46</v>
      </c>
      <c r="O53" s="397">
        <v>150</v>
      </c>
      <c r="P53" s="12">
        <v>0.96</v>
      </c>
      <c r="Q53" s="401">
        <f t="shared" si="21"/>
        <v>144</v>
      </c>
      <c r="S53" s="9" t="s">
        <v>46</v>
      </c>
      <c r="T53" s="397">
        <v>150</v>
      </c>
      <c r="U53" s="12">
        <v>0.96</v>
      </c>
      <c r="V53" s="401">
        <f t="shared" si="22"/>
        <v>144</v>
      </c>
      <c r="X53" s="5" t="s">
        <v>41</v>
      </c>
      <c r="Y53" s="397"/>
      <c r="Z53" s="12"/>
      <c r="AA53" s="398">
        <f>SUM(AA51:AA52)</f>
        <v>109.70040000000002</v>
      </c>
    </row>
    <row r="54" spans="2:27" s="27" customFormat="1" ht="17.25" thickTop="1" thickBot="1" x14ac:dyDescent="0.25">
      <c r="B54" s="35"/>
      <c r="C54" s="1"/>
      <c r="D54" s="18"/>
      <c r="E54" s="18"/>
      <c r="F54" s="18"/>
      <c r="G54" s="18"/>
      <c r="I54" s="5" t="s">
        <v>42</v>
      </c>
      <c r="J54" s="397"/>
      <c r="K54" s="12"/>
      <c r="L54" s="398">
        <f>SUM(L52:L53)</f>
        <v>236.68</v>
      </c>
      <c r="M54" s="49"/>
      <c r="N54" s="5" t="s">
        <v>42</v>
      </c>
      <c r="O54" s="397"/>
      <c r="P54" s="12"/>
      <c r="Q54" s="398">
        <f>SUM(Q52:Q53)</f>
        <v>236.68</v>
      </c>
      <c r="R54" s="49"/>
      <c r="S54" s="5" t="s">
        <v>42</v>
      </c>
      <c r="T54" s="397"/>
      <c r="U54" s="12"/>
      <c r="V54" s="398">
        <f>SUM(V52:V53)</f>
        <v>236.68</v>
      </c>
      <c r="W54" s="49"/>
      <c r="X54" s="10" t="s">
        <v>48</v>
      </c>
      <c r="Y54" s="403"/>
      <c r="Z54" s="404"/>
      <c r="AA54" s="366">
        <f>SUM(AA53,AA47)</f>
        <v>749.89380000000017</v>
      </c>
    </row>
    <row r="55" spans="2:27" ht="13.5" thickBot="1" x14ac:dyDescent="0.25">
      <c r="I55" s="5" t="s">
        <v>394</v>
      </c>
      <c r="J55" s="397"/>
      <c r="K55" s="228">
        <f>+K17</f>
        <v>0.13</v>
      </c>
      <c r="L55" s="401">
        <f>L54*K55</f>
        <v>30.768400000000003</v>
      </c>
      <c r="N55" s="5" t="s">
        <v>394</v>
      </c>
      <c r="O55" s="397"/>
      <c r="P55" s="228">
        <f>+K17</f>
        <v>0.13</v>
      </c>
      <c r="Q55" s="401">
        <f>Q54*P55</f>
        <v>30.768400000000003</v>
      </c>
      <c r="S55" s="5" t="s">
        <v>394</v>
      </c>
      <c r="T55" s="397"/>
      <c r="U55" s="228">
        <f>+K17</f>
        <v>0.13</v>
      </c>
      <c r="V55" s="401">
        <f>V54*U55</f>
        <v>30.768400000000003</v>
      </c>
      <c r="W55" s="27"/>
    </row>
    <row r="56" spans="2:27" ht="14.25" thickTop="1" thickBot="1" x14ac:dyDescent="0.25">
      <c r="I56" s="5" t="s">
        <v>41</v>
      </c>
      <c r="J56" s="397"/>
      <c r="K56" s="12"/>
      <c r="L56" s="398">
        <f>SUM(L54:L55)</f>
        <v>267.44839999999999</v>
      </c>
      <c r="N56" s="5" t="s">
        <v>41</v>
      </c>
      <c r="O56" s="397"/>
      <c r="P56" s="12"/>
      <c r="Q56" s="398">
        <f>SUM(Q54:Q55)</f>
        <v>267.44839999999999</v>
      </c>
      <c r="S56" s="5" t="s">
        <v>41</v>
      </c>
      <c r="T56" s="397"/>
      <c r="U56" s="12"/>
      <c r="V56" s="398">
        <f>SUM(V54:V55)</f>
        <v>267.44839999999999</v>
      </c>
      <c r="X56" s="360" t="s">
        <v>71</v>
      </c>
      <c r="Y56" s="2" t="s">
        <v>39</v>
      </c>
      <c r="Z56" s="3" t="s">
        <v>40</v>
      </c>
      <c r="AA56" s="4" t="s">
        <v>43</v>
      </c>
    </row>
    <row r="57" spans="2:27" ht="17.25" thickTop="1" thickBot="1" x14ac:dyDescent="0.25">
      <c r="I57" s="10" t="s">
        <v>48</v>
      </c>
      <c r="J57" s="403"/>
      <c r="K57" s="404"/>
      <c r="L57" s="366">
        <f>SUM(L50,L56)</f>
        <v>462.73580000000004</v>
      </c>
      <c r="N57" s="10" t="s">
        <v>48</v>
      </c>
      <c r="O57" s="403"/>
      <c r="P57" s="404"/>
      <c r="Q57" s="366">
        <f>SUM(Q56,Q50)</f>
        <v>615.59899999999993</v>
      </c>
      <c r="S57" s="10" t="s">
        <v>48</v>
      </c>
      <c r="T57" s="403"/>
      <c r="U57" s="404"/>
      <c r="V57" s="366">
        <f>SUM(V56,V50)</f>
        <v>700.77500000000009</v>
      </c>
      <c r="X57" s="9" t="s">
        <v>34</v>
      </c>
      <c r="Y57" s="397">
        <v>1</v>
      </c>
      <c r="Z57" s="12">
        <v>656.09</v>
      </c>
      <c r="AA57" s="398">
        <f t="shared" ref="AA57:AA62" si="23">Y57*Z57</f>
        <v>656.09</v>
      </c>
    </row>
    <row r="58" spans="2:27" ht="18" customHeight="1" thickBot="1" x14ac:dyDescent="0.25">
      <c r="H58" s="413"/>
      <c r="I58" s="520"/>
      <c r="J58" s="520"/>
      <c r="K58" s="520"/>
      <c r="L58" s="520"/>
      <c r="M58" s="27"/>
      <c r="N58" s="27"/>
      <c r="O58" s="27"/>
      <c r="P58" s="27"/>
      <c r="Q58" s="27"/>
      <c r="R58" s="27"/>
      <c r="X58" s="9" t="s">
        <v>35</v>
      </c>
      <c r="Y58" s="397">
        <v>1</v>
      </c>
      <c r="Z58" s="12">
        <v>34.06</v>
      </c>
      <c r="AA58" s="398">
        <f t="shared" si="23"/>
        <v>34.06</v>
      </c>
    </row>
    <row r="59" spans="2:27" ht="14.25" thickTop="1" thickBot="1" x14ac:dyDescent="0.25">
      <c r="I59" s="520"/>
      <c r="J59" s="520"/>
      <c r="K59" s="520"/>
      <c r="L59" s="520"/>
      <c r="N59" s="360" t="s">
        <v>54</v>
      </c>
      <c r="O59" s="2" t="s">
        <v>39</v>
      </c>
      <c r="P59" s="3" t="s">
        <v>40</v>
      </c>
      <c r="Q59" s="4" t="s">
        <v>43</v>
      </c>
      <c r="S59" s="360" t="s">
        <v>61</v>
      </c>
      <c r="T59" s="2" t="s">
        <v>39</v>
      </c>
      <c r="U59" s="3" t="s">
        <v>40</v>
      </c>
      <c r="V59" s="4" t="s">
        <v>43</v>
      </c>
      <c r="X59" s="9" t="s">
        <v>36</v>
      </c>
      <c r="Y59" s="397">
        <v>1</v>
      </c>
      <c r="Z59" s="12">
        <v>3.04</v>
      </c>
      <c r="AA59" s="398">
        <f t="shared" si="23"/>
        <v>3.04</v>
      </c>
    </row>
    <row r="60" spans="2:27" ht="18.75" thickTop="1" x14ac:dyDescent="0.25">
      <c r="I60" s="520"/>
      <c r="J60" s="520"/>
      <c r="K60" s="520"/>
      <c r="L60" s="520"/>
      <c r="N60" s="9" t="s">
        <v>34</v>
      </c>
      <c r="O60" s="397">
        <v>1</v>
      </c>
      <c r="P60" s="399">
        <v>50.73</v>
      </c>
      <c r="Q60" s="407">
        <f t="shared" ref="Q60:Q66" si="24">O60*P60</f>
        <v>50.73</v>
      </c>
      <c r="R60" s="408" t="s">
        <v>262</v>
      </c>
      <c r="S60" s="9" t="s">
        <v>34</v>
      </c>
      <c r="T60" s="397">
        <v>1</v>
      </c>
      <c r="U60" s="12">
        <v>227.01</v>
      </c>
      <c r="V60" s="398">
        <f t="shared" ref="V60:V66" si="25">T60*U60</f>
        <v>227.01</v>
      </c>
      <c r="X60" s="9" t="s">
        <v>73</v>
      </c>
      <c r="Y60" s="397">
        <v>1</v>
      </c>
      <c r="Z60" s="12">
        <v>201.11</v>
      </c>
      <c r="AA60" s="398">
        <f t="shared" si="23"/>
        <v>201.11</v>
      </c>
    </row>
    <row r="61" spans="2:27" x14ac:dyDescent="0.2">
      <c r="N61" s="9" t="s">
        <v>35</v>
      </c>
      <c r="O61" s="397">
        <v>1</v>
      </c>
      <c r="P61" s="12">
        <v>5.51</v>
      </c>
      <c r="Q61" s="398">
        <f t="shared" si="24"/>
        <v>5.51</v>
      </c>
      <c r="S61" s="9" t="s">
        <v>35</v>
      </c>
      <c r="T61" s="397">
        <v>1</v>
      </c>
      <c r="U61" s="12">
        <v>23.24</v>
      </c>
      <c r="V61" s="398">
        <f t="shared" si="25"/>
        <v>23.24</v>
      </c>
      <c r="X61" s="9" t="s">
        <v>37</v>
      </c>
      <c r="Y61" s="397">
        <v>2</v>
      </c>
      <c r="Z61" s="12">
        <v>4.57</v>
      </c>
      <c r="AA61" s="398">
        <f t="shared" si="23"/>
        <v>9.14</v>
      </c>
    </row>
    <row r="62" spans="2:27" x14ac:dyDescent="0.2">
      <c r="N62" s="9" t="s">
        <v>36</v>
      </c>
      <c r="O62" s="397">
        <v>1</v>
      </c>
      <c r="P62" s="12">
        <v>3.04</v>
      </c>
      <c r="Q62" s="398">
        <f t="shared" si="24"/>
        <v>3.04</v>
      </c>
      <c r="S62" s="9" t="s">
        <v>36</v>
      </c>
      <c r="T62" s="397">
        <v>1</v>
      </c>
      <c r="U62" s="12">
        <v>3.04</v>
      </c>
      <c r="V62" s="398">
        <f t="shared" si="25"/>
        <v>3.04</v>
      </c>
      <c r="X62" s="9" t="s">
        <v>74</v>
      </c>
      <c r="Y62" s="397">
        <v>10</v>
      </c>
      <c r="Z62" s="12">
        <v>0.46</v>
      </c>
      <c r="AA62" s="401">
        <f t="shared" si="23"/>
        <v>4.6000000000000005</v>
      </c>
    </row>
    <row r="63" spans="2:27" x14ac:dyDescent="0.2">
      <c r="N63" s="9" t="s">
        <v>72</v>
      </c>
      <c r="O63" s="397">
        <v>1</v>
      </c>
      <c r="P63" s="12">
        <v>69.760000000000005</v>
      </c>
      <c r="Q63" s="398">
        <f t="shared" si="24"/>
        <v>69.760000000000005</v>
      </c>
      <c r="S63" s="9" t="s">
        <v>92</v>
      </c>
      <c r="T63" s="397">
        <v>1</v>
      </c>
      <c r="U63" s="12">
        <v>27.17</v>
      </c>
      <c r="V63" s="398">
        <f t="shared" si="25"/>
        <v>27.17</v>
      </c>
      <c r="X63" s="5" t="s">
        <v>42</v>
      </c>
      <c r="Y63" s="397"/>
      <c r="Z63" s="12"/>
      <c r="AA63" s="398">
        <f>SUM(AA57:AA62)</f>
        <v>908.04000000000008</v>
      </c>
    </row>
    <row r="64" spans="2:27" x14ac:dyDescent="0.2">
      <c r="N64" s="9" t="s">
        <v>37</v>
      </c>
      <c r="O64" s="397">
        <v>2</v>
      </c>
      <c r="P64" s="12">
        <v>4.57</v>
      </c>
      <c r="Q64" s="398">
        <f t="shared" si="24"/>
        <v>9.14</v>
      </c>
      <c r="S64" s="9" t="s">
        <v>37</v>
      </c>
      <c r="T64" s="397">
        <v>2</v>
      </c>
      <c r="U64" s="12">
        <v>4.57</v>
      </c>
      <c r="V64" s="398">
        <f t="shared" si="25"/>
        <v>9.14</v>
      </c>
      <c r="X64" s="5" t="s">
        <v>393</v>
      </c>
      <c r="Y64" s="397"/>
      <c r="Z64" s="228">
        <f>+K11</f>
        <v>0.26</v>
      </c>
      <c r="AA64" s="401">
        <f>AA63*Z64</f>
        <v>236.09040000000002</v>
      </c>
    </row>
    <row r="65" spans="14:27" x14ac:dyDescent="0.2">
      <c r="N65" s="9" t="s">
        <v>93</v>
      </c>
      <c r="O65" s="397">
        <v>1</v>
      </c>
      <c r="P65" s="12">
        <v>7.45</v>
      </c>
      <c r="Q65" s="398">
        <f t="shared" si="24"/>
        <v>7.45</v>
      </c>
      <c r="S65" s="9" t="s">
        <v>93</v>
      </c>
      <c r="T65" s="397">
        <v>1</v>
      </c>
      <c r="U65" s="12">
        <v>7.45</v>
      </c>
      <c r="V65" s="398">
        <f t="shared" si="25"/>
        <v>7.45</v>
      </c>
      <c r="X65" s="5" t="s">
        <v>41</v>
      </c>
      <c r="Y65" s="397"/>
      <c r="Z65" s="12"/>
      <c r="AA65" s="398">
        <f>SUM(AA63:AA64)</f>
        <v>1144.1304</v>
      </c>
    </row>
    <row r="66" spans="14:27" x14ac:dyDescent="0.2">
      <c r="N66" s="9" t="s">
        <v>38</v>
      </c>
      <c r="O66" s="397">
        <v>150</v>
      </c>
      <c r="P66" s="12">
        <v>0.22</v>
      </c>
      <c r="Q66" s="401">
        <f t="shared" si="24"/>
        <v>33</v>
      </c>
      <c r="S66" s="9" t="s">
        <v>38</v>
      </c>
      <c r="T66" s="397">
        <v>150</v>
      </c>
      <c r="U66" s="12">
        <v>0.22</v>
      </c>
      <c r="V66" s="401">
        <f t="shared" si="25"/>
        <v>33</v>
      </c>
      <c r="X66" s="9"/>
      <c r="Y66" s="6" t="s">
        <v>39</v>
      </c>
      <c r="Z66" s="7" t="s">
        <v>45</v>
      </c>
      <c r="AA66" s="8" t="s">
        <v>44</v>
      </c>
    </row>
    <row r="67" spans="14:27" x14ac:dyDescent="0.2">
      <c r="N67" s="5" t="s">
        <v>42</v>
      </c>
      <c r="O67" s="397"/>
      <c r="P67" s="12"/>
      <c r="Q67" s="398">
        <f>SUM(Q60:Q66)</f>
        <v>178.63</v>
      </c>
      <c r="S67" s="5" t="s">
        <v>42</v>
      </c>
      <c r="T67" s="397"/>
      <c r="U67" s="12"/>
      <c r="V67" s="398">
        <f>SUM(V60:V66)</f>
        <v>330.04999999999995</v>
      </c>
      <c r="X67" s="9" t="s">
        <v>47</v>
      </c>
      <c r="Y67" s="397">
        <v>1</v>
      </c>
      <c r="Z67" s="12">
        <v>92.68</v>
      </c>
      <c r="AA67" s="398">
        <f t="shared" ref="AA67:AA68" si="26">Y67*Z67</f>
        <v>92.68</v>
      </c>
    </row>
    <row r="68" spans="14:27" x14ac:dyDescent="0.2">
      <c r="N68" s="5" t="s">
        <v>393</v>
      </c>
      <c r="O68" s="397"/>
      <c r="P68" s="228">
        <f>+K11</f>
        <v>0.26</v>
      </c>
      <c r="Q68" s="401">
        <f>Q67*P68</f>
        <v>46.443800000000003</v>
      </c>
      <c r="S68" s="5" t="s">
        <v>393</v>
      </c>
      <c r="T68" s="397"/>
      <c r="U68" s="228">
        <f>+K11</f>
        <v>0.26</v>
      </c>
      <c r="V68" s="401">
        <f>V67*U68</f>
        <v>85.812999999999988</v>
      </c>
      <c r="X68" s="9" t="s">
        <v>75</v>
      </c>
      <c r="Y68" s="397">
        <v>10</v>
      </c>
      <c r="Z68" s="12">
        <v>0.44</v>
      </c>
      <c r="AA68" s="401">
        <f t="shared" si="26"/>
        <v>4.4000000000000004</v>
      </c>
    </row>
    <row r="69" spans="14:27" x14ac:dyDescent="0.2">
      <c r="N69" s="5" t="s">
        <v>41</v>
      </c>
      <c r="O69" s="397"/>
      <c r="P69" s="12"/>
      <c r="Q69" s="398">
        <f>SUM(Q67:Q68)</f>
        <v>225.07380000000001</v>
      </c>
      <c r="S69" s="5" t="s">
        <v>41</v>
      </c>
      <c r="T69" s="397"/>
      <c r="U69" s="12"/>
      <c r="V69" s="398">
        <f>SUM(V67:V68)</f>
        <v>415.86299999999994</v>
      </c>
      <c r="X69" s="5" t="s">
        <v>42</v>
      </c>
      <c r="Y69" s="397"/>
      <c r="Z69" s="12"/>
      <c r="AA69" s="398">
        <f>SUM(AA67:AA68)</f>
        <v>97.080000000000013</v>
      </c>
    </row>
    <row r="70" spans="14:27" x14ac:dyDescent="0.2">
      <c r="N70" s="9"/>
      <c r="O70" s="6" t="s">
        <v>39</v>
      </c>
      <c r="P70" s="7" t="s">
        <v>45</v>
      </c>
      <c r="Q70" s="8" t="s">
        <v>44</v>
      </c>
      <c r="S70" s="9"/>
      <c r="T70" s="6" t="s">
        <v>39</v>
      </c>
      <c r="U70" s="7" t="s">
        <v>45</v>
      </c>
      <c r="V70" s="8" t="s">
        <v>44</v>
      </c>
      <c r="X70" s="5" t="s">
        <v>394</v>
      </c>
      <c r="Y70" s="397"/>
      <c r="Z70" s="228">
        <f>+K17</f>
        <v>0.13</v>
      </c>
      <c r="AA70" s="401">
        <f>AA69*Z70</f>
        <v>12.620400000000002</v>
      </c>
    </row>
    <row r="71" spans="14:27" ht="13.5" thickBot="1" x14ac:dyDescent="0.25">
      <c r="N71" s="9" t="s">
        <v>47</v>
      </c>
      <c r="O71" s="397">
        <v>1</v>
      </c>
      <c r="P71" s="12">
        <v>92.68</v>
      </c>
      <c r="Q71" s="398">
        <f t="shared" ref="Q71:Q72" si="27">O71*P71</f>
        <v>92.68</v>
      </c>
      <c r="S71" s="9" t="s">
        <v>47</v>
      </c>
      <c r="T71" s="397">
        <v>1</v>
      </c>
      <c r="U71" s="12">
        <v>92.68</v>
      </c>
      <c r="V71" s="398">
        <f t="shared" ref="V71:V72" si="28">T71*U71</f>
        <v>92.68</v>
      </c>
      <c r="X71" s="5" t="s">
        <v>41</v>
      </c>
      <c r="Y71" s="397"/>
      <c r="Z71" s="12"/>
      <c r="AA71" s="398">
        <f>SUM(AA69:AA70)</f>
        <v>109.70040000000002</v>
      </c>
    </row>
    <row r="72" spans="14:27" ht="17.25" thickTop="1" thickBot="1" x14ac:dyDescent="0.25">
      <c r="N72" s="9" t="s">
        <v>46</v>
      </c>
      <c r="O72" s="397">
        <v>150</v>
      </c>
      <c r="P72" s="12">
        <v>0.96</v>
      </c>
      <c r="Q72" s="401">
        <f t="shared" si="27"/>
        <v>144</v>
      </c>
      <c r="S72" s="9" t="s">
        <v>46</v>
      </c>
      <c r="T72" s="397">
        <v>150</v>
      </c>
      <c r="U72" s="12">
        <v>0.96</v>
      </c>
      <c r="V72" s="401">
        <f t="shared" si="28"/>
        <v>144</v>
      </c>
      <c r="X72" s="10" t="s">
        <v>48</v>
      </c>
      <c r="Y72" s="403"/>
      <c r="Z72" s="404"/>
      <c r="AA72" s="366">
        <f>SUM(AA71,AA65)</f>
        <v>1253.8308</v>
      </c>
    </row>
    <row r="73" spans="14:27" ht="13.5" thickBot="1" x14ac:dyDescent="0.25">
      <c r="N73" s="5" t="s">
        <v>42</v>
      </c>
      <c r="O73" s="397"/>
      <c r="P73" s="12"/>
      <c r="Q73" s="398">
        <f>SUM(Q71:Q72)</f>
        <v>236.68</v>
      </c>
      <c r="S73" s="5" t="s">
        <v>42</v>
      </c>
      <c r="T73" s="397"/>
      <c r="U73" s="12"/>
      <c r="V73" s="398">
        <f>SUM(V71:V72)</f>
        <v>236.68</v>
      </c>
    </row>
    <row r="74" spans="14:27" ht="14.25" thickTop="1" thickBot="1" x14ac:dyDescent="0.25">
      <c r="N74" s="5" t="s">
        <v>394</v>
      </c>
      <c r="O74" s="397"/>
      <c r="P74" s="228">
        <f>+K17</f>
        <v>0.13</v>
      </c>
      <c r="Q74" s="401">
        <f>Q73*P74</f>
        <v>30.768400000000003</v>
      </c>
      <c r="S74" s="5" t="s">
        <v>394</v>
      </c>
      <c r="T74" s="397"/>
      <c r="U74" s="228">
        <f>+K17</f>
        <v>0.13</v>
      </c>
      <c r="V74" s="401">
        <f>V73*U74</f>
        <v>30.768400000000003</v>
      </c>
      <c r="X74" s="360" t="s">
        <v>67</v>
      </c>
      <c r="Y74" s="2" t="s">
        <v>39</v>
      </c>
      <c r="Z74" s="3" t="s">
        <v>40</v>
      </c>
      <c r="AA74" s="4" t="s">
        <v>43</v>
      </c>
    </row>
    <row r="75" spans="14:27" ht="14.25" thickTop="1" thickBot="1" x14ac:dyDescent="0.25">
      <c r="N75" s="5" t="s">
        <v>41</v>
      </c>
      <c r="O75" s="397"/>
      <c r="P75" s="12"/>
      <c r="Q75" s="398">
        <f>SUM(Q73:Q74)</f>
        <v>267.44839999999999</v>
      </c>
      <c r="S75" s="5" t="s">
        <v>41</v>
      </c>
      <c r="T75" s="397"/>
      <c r="U75" s="12"/>
      <c r="V75" s="398">
        <f>SUM(V73:V74)</f>
        <v>267.44839999999999</v>
      </c>
      <c r="X75" s="9" t="s">
        <v>34</v>
      </c>
      <c r="Y75" s="397">
        <v>1</v>
      </c>
      <c r="Z75" s="399">
        <v>338.41</v>
      </c>
      <c r="AA75" s="407">
        <f t="shared" ref="AA75:AA80" si="29">Y75*Z75</f>
        <v>338.41</v>
      </c>
    </row>
    <row r="76" spans="14:27" ht="17.25" thickTop="1" thickBot="1" x14ac:dyDescent="0.25">
      <c r="N76" s="10" t="s">
        <v>48</v>
      </c>
      <c r="O76" s="403"/>
      <c r="P76" s="404"/>
      <c r="Q76" s="366">
        <f>SUM(Q75,Q69)</f>
        <v>492.5222</v>
      </c>
      <c r="S76" s="10" t="s">
        <v>48</v>
      </c>
      <c r="T76" s="403"/>
      <c r="U76" s="404"/>
      <c r="V76" s="366">
        <f>SUM(V75,V69)</f>
        <v>683.31139999999994</v>
      </c>
      <c r="X76" s="9" t="s">
        <v>35</v>
      </c>
      <c r="Y76" s="397">
        <v>1</v>
      </c>
      <c r="Z76" s="12">
        <v>19.78</v>
      </c>
      <c r="AA76" s="398">
        <f t="shared" si="29"/>
        <v>19.78</v>
      </c>
    </row>
    <row r="77" spans="14:27" ht="13.5" thickBot="1" x14ac:dyDescent="0.25">
      <c r="X77" s="9" t="s">
        <v>36</v>
      </c>
      <c r="Y77" s="397">
        <v>1</v>
      </c>
      <c r="Z77" s="12">
        <v>3.04</v>
      </c>
      <c r="AA77" s="398">
        <f t="shared" si="29"/>
        <v>3.04</v>
      </c>
    </row>
    <row r="78" spans="14:27" ht="14.25" thickTop="1" thickBot="1" x14ac:dyDescent="0.25">
      <c r="N78" s="360" t="s">
        <v>55</v>
      </c>
      <c r="O78" s="2" t="s">
        <v>39</v>
      </c>
      <c r="P78" s="3" t="s">
        <v>40</v>
      </c>
      <c r="Q78" s="4" t="s">
        <v>43</v>
      </c>
      <c r="S78" s="360" t="s">
        <v>62</v>
      </c>
      <c r="T78" s="2" t="s">
        <v>39</v>
      </c>
      <c r="U78" s="3" t="s">
        <v>40</v>
      </c>
      <c r="V78" s="4" t="s">
        <v>43</v>
      </c>
      <c r="X78" s="9" t="s">
        <v>73</v>
      </c>
      <c r="Y78" s="397">
        <v>1</v>
      </c>
      <c r="Z78" s="12">
        <v>201.11</v>
      </c>
      <c r="AA78" s="398">
        <f t="shared" si="29"/>
        <v>201.11</v>
      </c>
    </row>
    <row r="79" spans="14:27" ht="18.75" thickTop="1" x14ac:dyDescent="0.25">
      <c r="N79" s="9" t="s">
        <v>34</v>
      </c>
      <c r="O79" s="397">
        <v>1</v>
      </c>
      <c r="P79" s="399">
        <v>92.14</v>
      </c>
      <c r="Q79" s="407">
        <f t="shared" ref="Q79:Q85" si="30">O79*P79</f>
        <v>92.14</v>
      </c>
      <c r="R79" s="408" t="s">
        <v>262</v>
      </c>
      <c r="S79" s="9" t="s">
        <v>34</v>
      </c>
      <c r="T79" s="397">
        <v>1</v>
      </c>
      <c r="U79" s="12">
        <v>300.33999999999997</v>
      </c>
      <c r="V79" s="398">
        <f t="shared" ref="V79:V85" si="31">T79*U79</f>
        <v>300.33999999999997</v>
      </c>
      <c r="X79" s="9" t="s">
        <v>37</v>
      </c>
      <c r="Y79" s="397">
        <v>2</v>
      </c>
      <c r="Z79" s="12">
        <v>4.57</v>
      </c>
      <c r="AA79" s="398">
        <f t="shared" si="29"/>
        <v>9.14</v>
      </c>
    </row>
    <row r="80" spans="14:27" x14ac:dyDescent="0.2">
      <c r="N80" s="9" t="s">
        <v>35</v>
      </c>
      <c r="O80" s="397">
        <v>1</v>
      </c>
      <c r="P80" s="12">
        <v>6.39</v>
      </c>
      <c r="Q80" s="398">
        <f t="shared" si="30"/>
        <v>6.39</v>
      </c>
      <c r="S80" s="9" t="s">
        <v>35</v>
      </c>
      <c r="T80" s="397">
        <v>1</v>
      </c>
      <c r="U80" s="12">
        <v>22.98</v>
      </c>
      <c r="V80" s="398">
        <f t="shared" si="31"/>
        <v>22.98</v>
      </c>
      <c r="X80" s="9" t="s">
        <v>74</v>
      </c>
      <c r="Y80" s="397">
        <v>10</v>
      </c>
      <c r="Z80" s="12">
        <v>0.46</v>
      </c>
      <c r="AA80" s="401">
        <f t="shared" si="29"/>
        <v>4.6000000000000005</v>
      </c>
    </row>
    <row r="81" spans="14:27" x14ac:dyDescent="0.2">
      <c r="N81" s="9" t="s">
        <v>36</v>
      </c>
      <c r="O81" s="397">
        <v>1</v>
      </c>
      <c r="P81" s="12">
        <v>3.04</v>
      </c>
      <c r="Q81" s="398">
        <f t="shared" si="30"/>
        <v>3.04</v>
      </c>
      <c r="S81" s="9" t="s">
        <v>36</v>
      </c>
      <c r="T81" s="397">
        <v>1</v>
      </c>
      <c r="U81" s="12">
        <v>3.04</v>
      </c>
      <c r="V81" s="398">
        <f t="shared" si="31"/>
        <v>3.04</v>
      </c>
      <c r="X81" s="5" t="s">
        <v>42</v>
      </c>
      <c r="Y81" s="397"/>
      <c r="Z81" s="12"/>
      <c r="AA81" s="398">
        <f>SUM(AA75:AA80)</f>
        <v>576.08000000000015</v>
      </c>
    </row>
    <row r="82" spans="14:27" x14ac:dyDescent="0.2">
      <c r="N82" s="9" t="s">
        <v>72</v>
      </c>
      <c r="O82" s="397">
        <v>1</v>
      </c>
      <c r="P82" s="12">
        <v>69.760000000000005</v>
      </c>
      <c r="Q82" s="398">
        <f t="shared" si="30"/>
        <v>69.760000000000005</v>
      </c>
      <c r="S82" s="9" t="s">
        <v>92</v>
      </c>
      <c r="T82" s="397">
        <v>1</v>
      </c>
      <c r="U82" s="12">
        <v>27.17</v>
      </c>
      <c r="V82" s="398">
        <f t="shared" si="31"/>
        <v>27.17</v>
      </c>
      <c r="X82" s="5" t="s">
        <v>393</v>
      </c>
      <c r="Y82" s="397"/>
      <c r="Z82" s="228">
        <f>+K11</f>
        <v>0.26</v>
      </c>
      <c r="AA82" s="401">
        <f>AA81*Z82</f>
        <v>149.78080000000006</v>
      </c>
    </row>
    <row r="83" spans="14:27" x14ac:dyDescent="0.2">
      <c r="N83" s="9" t="s">
        <v>37</v>
      </c>
      <c r="O83" s="397">
        <v>2</v>
      </c>
      <c r="P83" s="12">
        <v>4.57</v>
      </c>
      <c r="Q83" s="398">
        <f t="shared" si="30"/>
        <v>9.14</v>
      </c>
      <c r="S83" s="9" t="s">
        <v>37</v>
      </c>
      <c r="T83" s="397">
        <v>2</v>
      </c>
      <c r="U83" s="12">
        <v>4.57</v>
      </c>
      <c r="V83" s="398">
        <f t="shared" si="31"/>
        <v>9.14</v>
      </c>
      <c r="X83" s="5" t="s">
        <v>41</v>
      </c>
      <c r="Y83" s="397"/>
      <c r="Z83" s="12"/>
      <c r="AA83" s="398">
        <f>SUM(AA81:AA82)</f>
        <v>725.86080000000015</v>
      </c>
    </row>
    <row r="84" spans="14:27" x14ac:dyDescent="0.2">
      <c r="N84" s="9" t="s">
        <v>93</v>
      </c>
      <c r="O84" s="397">
        <v>1</v>
      </c>
      <c r="P84" s="12">
        <v>7.45</v>
      </c>
      <c r="Q84" s="398">
        <f t="shared" si="30"/>
        <v>7.45</v>
      </c>
      <c r="S84" s="9" t="s">
        <v>93</v>
      </c>
      <c r="T84" s="397">
        <v>1</v>
      </c>
      <c r="U84" s="12">
        <v>7.45</v>
      </c>
      <c r="V84" s="398">
        <f t="shared" si="31"/>
        <v>7.45</v>
      </c>
      <c r="X84" s="9"/>
      <c r="Y84" s="6" t="s">
        <v>39</v>
      </c>
      <c r="Z84" s="7" t="s">
        <v>45</v>
      </c>
      <c r="AA84" s="8" t="s">
        <v>44</v>
      </c>
    </row>
    <row r="85" spans="14:27" x14ac:dyDescent="0.2">
      <c r="N85" s="9" t="s">
        <v>38</v>
      </c>
      <c r="O85" s="397">
        <v>150</v>
      </c>
      <c r="P85" s="12">
        <v>0.22</v>
      </c>
      <c r="Q85" s="401">
        <f t="shared" si="30"/>
        <v>33</v>
      </c>
      <c r="S85" s="9" t="s">
        <v>38</v>
      </c>
      <c r="T85" s="397">
        <v>150</v>
      </c>
      <c r="U85" s="12">
        <v>0.22</v>
      </c>
      <c r="V85" s="401">
        <f t="shared" si="31"/>
        <v>33</v>
      </c>
      <c r="X85" s="9" t="s">
        <v>47</v>
      </c>
      <c r="Y85" s="397">
        <v>1</v>
      </c>
      <c r="Z85" s="12">
        <v>92.68</v>
      </c>
      <c r="AA85" s="398">
        <f t="shared" ref="AA85:AA86" si="32">Y85*Z85</f>
        <v>92.68</v>
      </c>
    </row>
    <row r="86" spans="14:27" x14ac:dyDescent="0.2">
      <c r="N86" s="5" t="s">
        <v>42</v>
      </c>
      <c r="O86" s="397"/>
      <c r="P86" s="12"/>
      <c r="Q86" s="398">
        <f>SUM(Q79:Q85)</f>
        <v>220.92000000000002</v>
      </c>
      <c r="S86" s="5" t="s">
        <v>42</v>
      </c>
      <c r="T86" s="397"/>
      <c r="U86" s="12"/>
      <c r="V86" s="398">
        <f>SUM(V79:V85)</f>
        <v>403.12</v>
      </c>
      <c r="X86" s="9" t="s">
        <v>75</v>
      </c>
      <c r="Y86" s="397">
        <v>10</v>
      </c>
      <c r="Z86" s="12">
        <v>0.44</v>
      </c>
      <c r="AA86" s="401">
        <f t="shared" si="32"/>
        <v>4.4000000000000004</v>
      </c>
    </row>
    <row r="87" spans="14:27" x14ac:dyDescent="0.2">
      <c r="N87" s="5" t="s">
        <v>393</v>
      </c>
      <c r="O87" s="397"/>
      <c r="P87" s="228">
        <f>+K11</f>
        <v>0.26</v>
      </c>
      <c r="Q87" s="401">
        <f>Q86*P87</f>
        <v>57.439200000000007</v>
      </c>
      <c r="S87" s="5" t="s">
        <v>393</v>
      </c>
      <c r="T87" s="397"/>
      <c r="U87" s="228">
        <f>+K11</f>
        <v>0.26</v>
      </c>
      <c r="V87" s="401">
        <f>V86*U87</f>
        <v>104.8112</v>
      </c>
      <c r="X87" s="5" t="s">
        <v>42</v>
      </c>
      <c r="Y87" s="397"/>
      <c r="Z87" s="12"/>
      <c r="AA87" s="398">
        <f>SUM(AA85:AA86)</f>
        <v>97.080000000000013</v>
      </c>
    </row>
    <row r="88" spans="14:27" x14ac:dyDescent="0.2">
      <c r="N88" s="5" t="s">
        <v>41</v>
      </c>
      <c r="O88" s="397"/>
      <c r="P88" s="12"/>
      <c r="Q88" s="398">
        <f>SUM(Q86:Q87)</f>
        <v>278.35920000000004</v>
      </c>
      <c r="S88" s="5" t="s">
        <v>41</v>
      </c>
      <c r="T88" s="397"/>
      <c r="U88" s="12"/>
      <c r="V88" s="398">
        <f>SUM(V86:V87)</f>
        <v>507.93119999999999</v>
      </c>
      <c r="X88" s="5" t="s">
        <v>394</v>
      </c>
      <c r="Y88" s="397"/>
      <c r="Z88" s="228">
        <f>+K17</f>
        <v>0.13</v>
      </c>
      <c r="AA88" s="401">
        <f>AA87*Z88</f>
        <v>12.620400000000002</v>
      </c>
    </row>
    <row r="89" spans="14:27" ht="13.5" thickBot="1" x14ac:dyDescent="0.25">
      <c r="N89" s="9"/>
      <c r="O89" s="6" t="s">
        <v>39</v>
      </c>
      <c r="P89" s="7" t="s">
        <v>45</v>
      </c>
      <c r="Q89" s="8" t="s">
        <v>44</v>
      </c>
      <c r="S89" s="9"/>
      <c r="T89" s="6" t="s">
        <v>39</v>
      </c>
      <c r="U89" s="7" t="s">
        <v>45</v>
      </c>
      <c r="V89" s="8" t="s">
        <v>44</v>
      </c>
      <c r="X89" s="5" t="s">
        <v>41</v>
      </c>
      <c r="Y89" s="397"/>
      <c r="Z89" s="12"/>
      <c r="AA89" s="398">
        <f>SUM(AA87:AA88)</f>
        <v>109.70040000000002</v>
      </c>
    </row>
    <row r="90" spans="14:27" ht="17.25" thickTop="1" thickBot="1" x14ac:dyDescent="0.25">
      <c r="N90" s="9" t="s">
        <v>47</v>
      </c>
      <c r="O90" s="397">
        <v>1</v>
      </c>
      <c r="P90" s="12">
        <v>92.68</v>
      </c>
      <c r="Q90" s="398">
        <f t="shared" ref="Q90:Q91" si="33">O90*P90</f>
        <v>92.68</v>
      </c>
      <c r="S90" s="9" t="s">
        <v>47</v>
      </c>
      <c r="T90" s="397">
        <v>1</v>
      </c>
      <c r="U90" s="12">
        <v>92.68</v>
      </c>
      <c r="V90" s="398">
        <f t="shared" ref="V90:V91" si="34">T90*U90</f>
        <v>92.68</v>
      </c>
      <c r="X90" s="10" t="s">
        <v>48</v>
      </c>
      <c r="Y90" s="403"/>
      <c r="Z90" s="404"/>
      <c r="AA90" s="366">
        <f>SUM(AA89,AA83)</f>
        <v>835.56120000000021</v>
      </c>
    </row>
    <row r="91" spans="14:27" ht="13.5" thickBot="1" x14ac:dyDescent="0.25">
      <c r="N91" s="9" t="s">
        <v>46</v>
      </c>
      <c r="O91" s="397">
        <v>150</v>
      </c>
      <c r="P91" s="12">
        <v>0.96</v>
      </c>
      <c r="Q91" s="401">
        <f t="shared" si="33"/>
        <v>144</v>
      </c>
      <c r="S91" s="9" t="s">
        <v>46</v>
      </c>
      <c r="T91" s="397">
        <v>150</v>
      </c>
      <c r="U91" s="12">
        <v>0.96</v>
      </c>
      <c r="V91" s="401">
        <f t="shared" si="34"/>
        <v>144</v>
      </c>
    </row>
    <row r="92" spans="14:27" ht="14.25" thickTop="1" thickBot="1" x14ac:dyDescent="0.25">
      <c r="N92" s="5" t="s">
        <v>42</v>
      </c>
      <c r="O92" s="397"/>
      <c r="P92" s="12"/>
      <c r="Q92" s="398">
        <f>SUM(Q90:Q91)</f>
        <v>236.68</v>
      </c>
      <c r="S92" s="5" t="s">
        <v>42</v>
      </c>
      <c r="T92" s="397"/>
      <c r="U92" s="12"/>
      <c r="V92" s="398">
        <f>SUM(V90:V91)</f>
        <v>236.68</v>
      </c>
      <c r="X92" s="360" t="s">
        <v>68</v>
      </c>
      <c r="Y92" s="2" t="s">
        <v>39</v>
      </c>
      <c r="Z92" s="3" t="s">
        <v>40</v>
      </c>
      <c r="AA92" s="4" t="s">
        <v>43</v>
      </c>
    </row>
    <row r="93" spans="14:27" ht="13.5" thickTop="1" x14ac:dyDescent="0.2">
      <c r="N93" s="5" t="s">
        <v>394</v>
      </c>
      <c r="O93" s="397"/>
      <c r="P93" s="228">
        <f>+K17</f>
        <v>0.13</v>
      </c>
      <c r="Q93" s="401">
        <f>Q92*P93</f>
        <v>30.768400000000003</v>
      </c>
      <c r="S93" s="5" t="s">
        <v>394</v>
      </c>
      <c r="T93" s="397"/>
      <c r="U93" s="228">
        <f>+K17</f>
        <v>0.13</v>
      </c>
      <c r="V93" s="401">
        <f>V92*U93</f>
        <v>30.768400000000003</v>
      </c>
      <c r="X93" s="9" t="s">
        <v>34</v>
      </c>
      <c r="Y93" s="397">
        <v>1</v>
      </c>
      <c r="Z93" s="12">
        <v>264.10000000000002</v>
      </c>
      <c r="AA93" s="398">
        <f t="shared" ref="AA93:AA98" si="35">Y93*Z93</f>
        <v>264.10000000000002</v>
      </c>
    </row>
    <row r="94" spans="14:27" ht="13.5" thickBot="1" x14ac:dyDescent="0.25">
      <c r="N94" s="5" t="s">
        <v>41</v>
      </c>
      <c r="O94" s="397"/>
      <c r="P94" s="12"/>
      <c r="Q94" s="398">
        <f>SUM(Q92:Q93)</f>
        <v>267.44839999999999</v>
      </c>
      <c r="S94" s="5" t="s">
        <v>41</v>
      </c>
      <c r="T94" s="397"/>
      <c r="U94" s="12"/>
      <c r="V94" s="398">
        <f>SUM(V92:V93)</f>
        <v>267.44839999999999</v>
      </c>
      <c r="X94" s="9" t="s">
        <v>35</v>
      </c>
      <c r="Y94" s="397">
        <v>1</v>
      </c>
      <c r="Z94" s="12">
        <v>23.24</v>
      </c>
      <c r="AA94" s="398">
        <f t="shared" si="35"/>
        <v>23.24</v>
      </c>
    </row>
    <row r="95" spans="14:27" ht="17.25" thickTop="1" thickBot="1" x14ac:dyDescent="0.25">
      <c r="N95" s="10" t="s">
        <v>48</v>
      </c>
      <c r="O95" s="403"/>
      <c r="P95" s="404"/>
      <c r="Q95" s="366">
        <f>SUM(Q94,Q88)</f>
        <v>545.80760000000009</v>
      </c>
      <c r="S95" s="10" t="s">
        <v>48</v>
      </c>
      <c r="T95" s="403"/>
      <c r="U95" s="404"/>
      <c r="V95" s="366">
        <f>SUM(V94,V88)</f>
        <v>775.37959999999998</v>
      </c>
      <c r="X95" s="9" t="s">
        <v>36</v>
      </c>
      <c r="Y95" s="397">
        <v>1</v>
      </c>
      <c r="Z95" s="12">
        <v>3.04</v>
      </c>
      <c r="AA95" s="398">
        <f t="shared" si="35"/>
        <v>3.04</v>
      </c>
    </row>
    <row r="96" spans="14:27" ht="13.5" thickBot="1" x14ac:dyDescent="0.25">
      <c r="X96" s="9" t="s">
        <v>73</v>
      </c>
      <c r="Y96" s="397">
        <v>1</v>
      </c>
      <c r="Z96" s="12">
        <v>201.11</v>
      </c>
      <c r="AA96" s="398">
        <f t="shared" si="35"/>
        <v>201.11</v>
      </c>
    </row>
    <row r="97" spans="14:28" ht="14.25" thickTop="1" thickBot="1" x14ac:dyDescent="0.25">
      <c r="N97" s="360" t="s">
        <v>56</v>
      </c>
      <c r="O97" s="2" t="s">
        <v>39</v>
      </c>
      <c r="P97" s="3" t="s">
        <v>40</v>
      </c>
      <c r="Q97" s="4" t="s">
        <v>43</v>
      </c>
      <c r="S97" s="360" t="s">
        <v>63</v>
      </c>
      <c r="T97" s="2" t="s">
        <v>39</v>
      </c>
      <c r="U97" s="3" t="s">
        <v>40</v>
      </c>
      <c r="V97" s="4" t="s">
        <v>43</v>
      </c>
      <c r="X97" s="9" t="s">
        <v>37</v>
      </c>
      <c r="Y97" s="397">
        <v>2</v>
      </c>
      <c r="Z97" s="12">
        <v>4.57</v>
      </c>
      <c r="AA97" s="398">
        <f t="shared" si="35"/>
        <v>9.14</v>
      </c>
    </row>
    <row r="98" spans="14:28" ht="18.75" thickTop="1" x14ac:dyDescent="0.25">
      <c r="N98" s="9" t="s">
        <v>34</v>
      </c>
      <c r="O98" s="397">
        <v>1</v>
      </c>
      <c r="P98" s="399">
        <v>93.47</v>
      </c>
      <c r="Q98" s="407">
        <f t="shared" ref="Q98:Q104" si="36">O98*P98</f>
        <v>93.47</v>
      </c>
      <c r="R98" s="408" t="s">
        <v>262</v>
      </c>
      <c r="S98" s="9" t="s">
        <v>34</v>
      </c>
      <c r="T98" s="397">
        <v>1</v>
      </c>
      <c r="U98" s="399">
        <v>141.26</v>
      </c>
      <c r="V98" s="407">
        <f t="shared" ref="V98:V104" si="37">T98*U98</f>
        <v>141.26</v>
      </c>
      <c r="W98" s="408" t="s">
        <v>262</v>
      </c>
      <c r="X98" s="9" t="s">
        <v>74</v>
      </c>
      <c r="Y98" s="397">
        <v>10</v>
      </c>
      <c r="Z98" s="12">
        <v>0.46</v>
      </c>
      <c r="AA98" s="401">
        <f t="shared" si="35"/>
        <v>4.6000000000000005</v>
      </c>
    </row>
    <row r="99" spans="14:28" x14ac:dyDescent="0.2">
      <c r="N99" s="9" t="s">
        <v>35</v>
      </c>
      <c r="O99" s="397">
        <v>1</v>
      </c>
      <c r="P99" s="12">
        <v>7.32</v>
      </c>
      <c r="Q99" s="398">
        <f t="shared" si="36"/>
        <v>7.32</v>
      </c>
      <c r="S99" s="9" t="s">
        <v>35</v>
      </c>
      <c r="T99" s="397">
        <v>1</v>
      </c>
      <c r="U99" s="12">
        <v>7.32</v>
      </c>
      <c r="V99" s="398">
        <f t="shared" si="37"/>
        <v>7.32</v>
      </c>
      <c r="X99" s="5" t="s">
        <v>42</v>
      </c>
      <c r="Y99" s="397"/>
      <c r="Z99" s="12"/>
      <c r="AA99" s="398">
        <f>SUM(AA93:AA98)</f>
        <v>505.23000000000008</v>
      </c>
    </row>
    <row r="100" spans="14:28" x14ac:dyDescent="0.2">
      <c r="N100" s="9" t="s">
        <v>36</v>
      </c>
      <c r="O100" s="397">
        <v>1</v>
      </c>
      <c r="P100" s="12">
        <v>3.04</v>
      </c>
      <c r="Q100" s="398">
        <f t="shared" si="36"/>
        <v>3.04</v>
      </c>
      <c r="S100" s="9" t="s">
        <v>36</v>
      </c>
      <c r="T100" s="397">
        <v>1</v>
      </c>
      <c r="U100" s="12">
        <v>3.04</v>
      </c>
      <c r="V100" s="398">
        <f t="shared" si="37"/>
        <v>3.04</v>
      </c>
      <c r="X100" s="5" t="s">
        <v>393</v>
      </c>
      <c r="Y100" s="397"/>
      <c r="Z100" s="228">
        <f>+K11</f>
        <v>0.26</v>
      </c>
      <c r="AA100" s="401">
        <f>AA99*Z100</f>
        <v>131.35980000000004</v>
      </c>
    </row>
    <row r="101" spans="14:28" x14ac:dyDescent="0.2">
      <c r="N101" s="9" t="s">
        <v>72</v>
      </c>
      <c r="O101" s="397">
        <v>1</v>
      </c>
      <c r="P101" s="12">
        <v>69.760000000000005</v>
      </c>
      <c r="Q101" s="398">
        <f t="shared" si="36"/>
        <v>69.760000000000005</v>
      </c>
      <c r="S101" s="9" t="s">
        <v>92</v>
      </c>
      <c r="T101" s="397">
        <v>1</v>
      </c>
      <c r="U101" s="12">
        <v>27.17</v>
      </c>
      <c r="V101" s="398">
        <f t="shared" si="37"/>
        <v>27.17</v>
      </c>
      <c r="X101" s="5" t="s">
        <v>41</v>
      </c>
      <c r="Y101" s="397"/>
      <c r="Z101" s="12"/>
      <c r="AA101" s="398">
        <f>SUM(AA99:AA100)</f>
        <v>636.58980000000008</v>
      </c>
    </row>
    <row r="102" spans="14:28" x14ac:dyDescent="0.2">
      <c r="N102" s="9" t="s">
        <v>37</v>
      </c>
      <c r="O102" s="397">
        <v>2</v>
      </c>
      <c r="P102" s="12">
        <v>4.57</v>
      </c>
      <c r="Q102" s="398">
        <f t="shared" si="36"/>
        <v>9.14</v>
      </c>
      <c r="S102" s="9" t="s">
        <v>37</v>
      </c>
      <c r="T102" s="397">
        <v>2</v>
      </c>
      <c r="U102" s="12">
        <v>4.57</v>
      </c>
      <c r="V102" s="398">
        <f t="shared" si="37"/>
        <v>9.14</v>
      </c>
      <c r="X102" s="9"/>
      <c r="Y102" s="6" t="s">
        <v>39</v>
      </c>
      <c r="Z102" s="7" t="s">
        <v>45</v>
      </c>
      <c r="AA102" s="8" t="s">
        <v>44</v>
      </c>
    </row>
    <row r="103" spans="14:28" x14ac:dyDescent="0.2">
      <c r="N103" s="9" t="s">
        <v>93</v>
      </c>
      <c r="O103" s="397">
        <v>1</v>
      </c>
      <c r="P103" s="12">
        <v>7.45</v>
      </c>
      <c r="Q103" s="398">
        <f t="shared" si="36"/>
        <v>7.45</v>
      </c>
      <c r="S103" s="9" t="s">
        <v>93</v>
      </c>
      <c r="T103" s="397">
        <v>1</v>
      </c>
      <c r="U103" s="12">
        <v>7.45</v>
      </c>
      <c r="V103" s="398">
        <f t="shared" si="37"/>
        <v>7.45</v>
      </c>
      <c r="X103" s="9" t="s">
        <v>47</v>
      </c>
      <c r="Y103" s="397">
        <v>1</v>
      </c>
      <c r="Z103" s="12">
        <v>92.68</v>
      </c>
      <c r="AA103" s="398">
        <f t="shared" ref="AA103:AA104" si="38">Y103*Z103</f>
        <v>92.68</v>
      </c>
    </row>
    <row r="104" spans="14:28" x14ac:dyDescent="0.2">
      <c r="N104" s="9" t="s">
        <v>38</v>
      </c>
      <c r="O104" s="397">
        <v>150</v>
      </c>
      <c r="P104" s="12">
        <v>0.22</v>
      </c>
      <c r="Q104" s="401">
        <f t="shared" si="36"/>
        <v>33</v>
      </c>
      <c r="S104" s="9" t="s">
        <v>38</v>
      </c>
      <c r="T104" s="397">
        <v>150</v>
      </c>
      <c r="U104" s="12">
        <v>0.22</v>
      </c>
      <c r="V104" s="401">
        <f t="shared" si="37"/>
        <v>33</v>
      </c>
      <c r="X104" s="9" t="s">
        <v>75</v>
      </c>
      <c r="Y104" s="397">
        <v>10</v>
      </c>
      <c r="Z104" s="12">
        <v>0.44</v>
      </c>
      <c r="AA104" s="401">
        <f t="shared" si="38"/>
        <v>4.4000000000000004</v>
      </c>
    </row>
    <row r="105" spans="14:28" x14ac:dyDescent="0.2">
      <c r="N105" s="5" t="s">
        <v>42</v>
      </c>
      <c r="O105" s="397"/>
      <c r="P105" s="12"/>
      <c r="Q105" s="398">
        <f>SUM(Q98:Q104)</f>
        <v>223.18</v>
      </c>
      <c r="S105" s="5" t="s">
        <v>42</v>
      </c>
      <c r="T105" s="397"/>
      <c r="U105" s="12"/>
      <c r="V105" s="398">
        <f>SUM(V98:V104)</f>
        <v>228.37999999999994</v>
      </c>
      <c r="X105" s="5" t="s">
        <v>42</v>
      </c>
      <c r="Y105" s="397"/>
      <c r="Z105" s="12"/>
      <c r="AA105" s="398">
        <f>SUM(AA103:AA104)</f>
        <v>97.080000000000013</v>
      </c>
    </row>
    <row r="106" spans="14:28" x14ac:dyDescent="0.2">
      <c r="N106" s="5" t="s">
        <v>393</v>
      </c>
      <c r="O106" s="397"/>
      <c r="P106" s="228">
        <f>+K11</f>
        <v>0.26</v>
      </c>
      <c r="Q106" s="401">
        <f>Q105*P106</f>
        <v>58.026800000000001</v>
      </c>
      <c r="S106" s="5" t="s">
        <v>393</v>
      </c>
      <c r="T106" s="397"/>
      <c r="U106" s="228">
        <f>+K11</f>
        <v>0.26</v>
      </c>
      <c r="V106" s="401">
        <f>V105*U106</f>
        <v>59.378799999999984</v>
      </c>
      <c r="X106" s="5" t="s">
        <v>394</v>
      </c>
      <c r="Y106" s="397"/>
      <c r="Z106" s="228">
        <f>+K17</f>
        <v>0.13</v>
      </c>
      <c r="AA106" s="401">
        <f>AA105*Z106</f>
        <v>12.620400000000002</v>
      </c>
    </row>
    <row r="107" spans="14:28" ht="13.5" thickBot="1" x14ac:dyDescent="0.25">
      <c r="N107" s="5" t="s">
        <v>41</v>
      </c>
      <c r="O107" s="397"/>
      <c r="P107" s="12"/>
      <c r="Q107" s="398">
        <f>SUM(Q105:Q106)</f>
        <v>281.20679999999999</v>
      </c>
      <c r="S107" s="5" t="s">
        <v>41</v>
      </c>
      <c r="T107" s="397"/>
      <c r="U107" s="12"/>
      <c r="V107" s="398">
        <f>SUM(V105:V106)</f>
        <v>287.75879999999995</v>
      </c>
      <c r="X107" s="5" t="s">
        <v>41</v>
      </c>
      <c r="Y107" s="397"/>
      <c r="Z107" s="12"/>
      <c r="AA107" s="398">
        <f>SUM(AA105:AA106)</f>
        <v>109.70040000000002</v>
      </c>
    </row>
    <row r="108" spans="14:28" ht="17.25" thickTop="1" thickBot="1" x14ac:dyDescent="0.25">
      <c r="N108" s="9"/>
      <c r="O108" s="6" t="s">
        <v>39</v>
      </c>
      <c r="P108" s="7" t="s">
        <v>45</v>
      </c>
      <c r="Q108" s="8" t="s">
        <v>44</v>
      </c>
      <c r="S108" s="9"/>
      <c r="T108" s="6" t="s">
        <v>39</v>
      </c>
      <c r="U108" s="7" t="s">
        <v>45</v>
      </c>
      <c r="V108" s="8" t="s">
        <v>44</v>
      </c>
      <c r="X108" s="10" t="s">
        <v>48</v>
      </c>
      <c r="Y108" s="403"/>
      <c r="Z108" s="404"/>
      <c r="AA108" s="366">
        <f>SUM(AA101,AA107)</f>
        <v>746.29020000000014</v>
      </c>
    </row>
    <row r="109" spans="14:28" ht="13.5" thickBot="1" x14ac:dyDescent="0.25">
      <c r="N109" s="9" t="s">
        <v>47</v>
      </c>
      <c r="O109" s="397">
        <v>1</v>
      </c>
      <c r="P109" s="12">
        <v>92.68</v>
      </c>
      <c r="Q109" s="398">
        <f t="shared" ref="Q109:Q110" si="39">O109*P109</f>
        <v>92.68</v>
      </c>
      <c r="S109" s="9" t="s">
        <v>47</v>
      </c>
      <c r="T109" s="397">
        <v>1</v>
      </c>
      <c r="U109" s="12">
        <v>92.68</v>
      </c>
      <c r="V109" s="398">
        <f t="shared" ref="V109:V110" si="40">T109*U109</f>
        <v>92.68</v>
      </c>
    </row>
    <row r="110" spans="14:28" ht="14.25" thickTop="1" thickBot="1" x14ac:dyDescent="0.25">
      <c r="N110" s="9" t="s">
        <v>46</v>
      </c>
      <c r="O110" s="397">
        <v>150</v>
      </c>
      <c r="P110" s="12">
        <v>0.96</v>
      </c>
      <c r="Q110" s="401">
        <f t="shared" si="39"/>
        <v>144</v>
      </c>
      <c r="S110" s="9" t="s">
        <v>46</v>
      </c>
      <c r="T110" s="397">
        <v>150</v>
      </c>
      <c r="U110" s="12">
        <v>0.96</v>
      </c>
      <c r="V110" s="401">
        <f t="shared" si="40"/>
        <v>144</v>
      </c>
      <c r="X110" s="360" t="s">
        <v>69</v>
      </c>
      <c r="Y110" s="2" t="s">
        <v>39</v>
      </c>
      <c r="Z110" s="3" t="s">
        <v>40</v>
      </c>
      <c r="AA110" s="4" t="s">
        <v>43</v>
      </c>
    </row>
    <row r="111" spans="14:28" ht="18.75" thickTop="1" x14ac:dyDescent="0.25">
      <c r="N111" s="5" t="s">
        <v>42</v>
      </c>
      <c r="O111" s="397"/>
      <c r="P111" s="12"/>
      <c r="Q111" s="398">
        <f>SUM(Q109:Q110)</f>
        <v>236.68</v>
      </c>
      <c r="S111" s="5" t="s">
        <v>42</v>
      </c>
      <c r="T111" s="397"/>
      <c r="U111" s="12"/>
      <c r="V111" s="398">
        <f>SUM(V109:V110)</f>
        <v>236.68</v>
      </c>
      <c r="X111" s="9" t="s">
        <v>34</v>
      </c>
      <c r="Y111" s="397">
        <v>1</v>
      </c>
      <c r="Z111" s="399">
        <v>620.17999999999995</v>
      </c>
      <c r="AA111" s="407">
        <f t="shared" ref="AA111:AA116" si="41">Y111*Z111</f>
        <v>620.17999999999995</v>
      </c>
      <c r="AB111" s="414"/>
    </row>
    <row r="112" spans="14:28" x14ac:dyDescent="0.2">
      <c r="N112" s="5" t="s">
        <v>394</v>
      </c>
      <c r="O112" s="397"/>
      <c r="P112" s="228">
        <f>+K17</f>
        <v>0.13</v>
      </c>
      <c r="Q112" s="401">
        <f>Q111*P112</f>
        <v>30.768400000000003</v>
      </c>
      <c r="S112" s="5" t="s">
        <v>394</v>
      </c>
      <c r="T112" s="397"/>
      <c r="U112" s="228">
        <f>+K17</f>
        <v>0.13</v>
      </c>
      <c r="V112" s="401">
        <f>V111*U112</f>
        <v>30.768400000000003</v>
      </c>
      <c r="X112" s="9" t="s">
        <v>35</v>
      </c>
      <c r="Y112" s="397">
        <v>1</v>
      </c>
      <c r="Z112" s="12">
        <v>22.98</v>
      </c>
      <c r="AA112" s="398">
        <f t="shared" si="41"/>
        <v>22.98</v>
      </c>
    </row>
    <row r="113" spans="14:27" ht="13.5" thickBot="1" x14ac:dyDescent="0.25">
      <c r="N113" s="5" t="s">
        <v>41</v>
      </c>
      <c r="O113" s="397"/>
      <c r="P113" s="12"/>
      <c r="Q113" s="398">
        <f>SUM(Q111:Q112)</f>
        <v>267.44839999999999</v>
      </c>
      <c r="S113" s="5" t="s">
        <v>41</v>
      </c>
      <c r="T113" s="397"/>
      <c r="U113" s="12"/>
      <c r="V113" s="398">
        <f>SUM(V111:V112)</f>
        <v>267.44839999999999</v>
      </c>
      <c r="X113" s="9" t="s">
        <v>36</v>
      </c>
      <c r="Y113" s="397">
        <v>1</v>
      </c>
      <c r="Z113" s="12">
        <v>3.04</v>
      </c>
      <c r="AA113" s="398">
        <f t="shared" si="41"/>
        <v>3.04</v>
      </c>
    </row>
    <row r="114" spans="14:27" ht="17.25" thickTop="1" thickBot="1" x14ac:dyDescent="0.25">
      <c r="N114" s="10" t="s">
        <v>48</v>
      </c>
      <c r="O114" s="403"/>
      <c r="P114" s="404"/>
      <c r="Q114" s="366">
        <f>SUM(Q113,Q107)</f>
        <v>548.65519999999992</v>
      </c>
      <c r="S114" s="10" t="s">
        <v>48</v>
      </c>
      <c r="T114" s="403"/>
      <c r="U114" s="404"/>
      <c r="V114" s="366">
        <f>SUM(V113,V107)</f>
        <v>555.20719999999994</v>
      </c>
      <c r="X114" s="9" t="s">
        <v>73</v>
      </c>
      <c r="Y114" s="397">
        <v>1</v>
      </c>
      <c r="Z114" s="12">
        <v>201.11</v>
      </c>
      <c r="AA114" s="398">
        <f t="shared" si="41"/>
        <v>201.11</v>
      </c>
    </row>
    <row r="115" spans="14:27" ht="13.5" thickBot="1" x14ac:dyDescent="0.25">
      <c r="X115" s="9" t="s">
        <v>37</v>
      </c>
      <c r="Y115" s="397">
        <v>2</v>
      </c>
      <c r="Z115" s="12">
        <v>4.57</v>
      </c>
      <c r="AA115" s="398">
        <f t="shared" si="41"/>
        <v>9.14</v>
      </c>
    </row>
    <row r="116" spans="14:27" ht="14.25" thickTop="1" thickBot="1" x14ac:dyDescent="0.25">
      <c r="N116" s="360" t="s">
        <v>57</v>
      </c>
      <c r="O116" s="2" t="s">
        <v>39</v>
      </c>
      <c r="P116" s="3" t="s">
        <v>40</v>
      </c>
      <c r="Q116" s="4" t="s">
        <v>43</v>
      </c>
      <c r="S116" s="360" t="s">
        <v>64</v>
      </c>
      <c r="T116" s="2" t="s">
        <v>39</v>
      </c>
      <c r="U116" s="3" t="s">
        <v>40</v>
      </c>
      <c r="V116" s="4" t="s">
        <v>43</v>
      </c>
      <c r="X116" s="9" t="s">
        <v>74</v>
      </c>
      <c r="Y116" s="397">
        <v>10</v>
      </c>
      <c r="Z116" s="12">
        <v>0.46</v>
      </c>
      <c r="AA116" s="401">
        <f t="shared" si="41"/>
        <v>4.6000000000000005</v>
      </c>
    </row>
    <row r="117" spans="14:27" ht="18.75" thickTop="1" x14ac:dyDescent="0.25">
      <c r="N117" s="9" t="s">
        <v>34</v>
      </c>
      <c r="O117" s="397">
        <v>1</v>
      </c>
      <c r="P117" s="399" t="s">
        <v>289</v>
      </c>
      <c r="Q117" s="415" t="s">
        <v>289</v>
      </c>
      <c r="R117" s="408" t="s">
        <v>290</v>
      </c>
      <c r="S117" s="9" t="s">
        <v>34</v>
      </c>
      <c r="T117" s="397">
        <v>1</v>
      </c>
      <c r="U117" s="399">
        <v>234.62</v>
      </c>
      <c r="V117" s="407">
        <f t="shared" ref="V117" si="42">T117*U117</f>
        <v>234.62</v>
      </c>
      <c r="W117" s="408" t="s">
        <v>262</v>
      </c>
      <c r="X117" s="5" t="s">
        <v>42</v>
      </c>
      <c r="Y117" s="397"/>
      <c r="Z117" s="12"/>
      <c r="AA117" s="398">
        <f>SUM(AA111:AA116)</f>
        <v>861.05</v>
      </c>
    </row>
    <row r="118" spans="14:27" x14ac:dyDescent="0.2">
      <c r="N118" s="9" t="s">
        <v>35</v>
      </c>
      <c r="O118" s="397">
        <v>1</v>
      </c>
      <c r="P118" s="12">
        <v>33.14</v>
      </c>
      <c r="Q118" s="398">
        <f t="shared" ref="Q118:Q123" si="43">O118*P118</f>
        <v>33.14</v>
      </c>
      <c r="S118" s="9" t="s">
        <v>35</v>
      </c>
      <c r="T118" s="397">
        <v>1</v>
      </c>
      <c r="U118" s="12">
        <v>33.14</v>
      </c>
      <c r="V118" s="398">
        <f t="shared" ref="V118:V123" si="44">T118*U118</f>
        <v>33.14</v>
      </c>
      <c r="X118" s="5" t="s">
        <v>393</v>
      </c>
      <c r="Y118" s="397"/>
      <c r="Z118" s="228">
        <f>+K11</f>
        <v>0.26</v>
      </c>
      <c r="AA118" s="401">
        <f>AA117*Z118</f>
        <v>223.87299999999999</v>
      </c>
    </row>
    <row r="119" spans="14:27" x14ac:dyDescent="0.2">
      <c r="N119" s="9" t="s">
        <v>36</v>
      </c>
      <c r="O119" s="397">
        <v>1</v>
      </c>
      <c r="P119" s="12">
        <v>3.04</v>
      </c>
      <c r="Q119" s="398">
        <f t="shared" si="43"/>
        <v>3.04</v>
      </c>
      <c r="S119" s="9" t="s">
        <v>36</v>
      </c>
      <c r="T119" s="397">
        <v>1</v>
      </c>
      <c r="U119" s="12">
        <v>3.04</v>
      </c>
      <c r="V119" s="398">
        <f t="shared" si="44"/>
        <v>3.04</v>
      </c>
      <c r="X119" s="5" t="s">
        <v>41</v>
      </c>
      <c r="Y119" s="397"/>
      <c r="Z119" s="12"/>
      <c r="AA119" s="398">
        <f>SUM(AA117:AA118)</f>
        <v>1084.923</v>
      </c>
    </row>
    <row r="120" spans="14:27" x14ac:dyDescent="0.2">
      <c r="N120" s="9" t="s">
        <v>72</v>
      </c>
      <c r="O120" s="397">
        <v>1</v>
      </c>
      <c r="P120" s="12">
        <v>69.760000000000005</v>
      </c>
      <c r="Q120" s="398">
        <f t="shared" si="43"/>
        <v>69.760000000000005</v>
      </c>
      <c r="S120" s="9" t="s">
        <v>92</v>
      </c>
      <c r="T120" s="397">
        <v>1</v>
      </c>
      <c r="U120" s="12">
        <v>27.17</v>
      </c>
      <c r="V120" s="398">
        <f t="shared" si="44"/>
        <v>27.17</v>
      </c>
      <c r="X120" s="9"/>
      <c r="Y120" s="6" t="s">
        <v>39</v>
      </c>
      <c r="Z120" s="7" t="s">
        <v>45</v>
      </c>
      <c r="AA120" s="8" t="s">
        <v>44</v>
      </c>
    </row>
    <row r="121" spans="14:27" x14ac:dyDescent="0.2">
      <c r="N121" s="9" t="s">
        <v>37</v>
      </c>
      <c r="O121" s="397">
        <v>2</v>
      </c>
      <c r="P121" s="12">
        <v>4.57</v>
      </c>
      <c r="Q121" s="398">
        <f t="shared" si="43"/>
        <v>9.14</v>
      </c>
      <c r="S121" s="9" t="s">
        <v>37</v>
      </c>
      <c r="T121" s="397">
        <v>2</v>
      </c>
      <c r="U121" s="12">
        <v>4.57</v>
      </c>
      <c r="V121" s="398">
        <f t="shared" si="44"/>
        <v>9.14</v>
      </c>
      <c r="X121" s="9" t="s">
        <v>47</v>
      </c>
      <c r="Y121" s="397">
        <v>1</v>
      </c>
      <c r="Z121" s="12">
        <v>92.68</v>
      </c>
      <c r="AA121" s="398">
        <f t="shared" ref="AA121:AA122" si="45">Y121*Z121</f>
        <v>92.68</v>
      </c>
    </row>
    <row r="122" spans="14:27" x14ac:dyDescent="0.2">
      <c r="N122" s="9" t="s">
        <v>93</v>
      </c>
      <c r="O122" s="397">
        <v>1</v>
      </c>
      <c r="P122" s="12">
        <v>7.45</v>
      </c>
      <c r="Q122" s="398">
        <f t="shared" si="43"/>
        <v>7.45</v>
      </c>
      <c r="S122" s="9" t="s">
        <v>93</v>
      </c>
      <c r="T122" s="397">
        <v>1</v>
      </c>
      <c r="U122" s="12">
        <v>7.45</v>
      </c>
      <c r="V122" s="398">
        <f t="shared" si="44"/>
        <v>7.45</v>
      </c>
      <c r="X122" s="9" t="s">
        <v>75</v>
      </c>
      <c r="Y122" s="397">
        <v>10</v>
      </c>
      <c r="Z122" s="12">
        <v>0.44</v>
      </c>
      <c r="AA122" s="401">
        <f t="shared" si="45"/>
        <v>4.4000000000000004</v>
      </c>
    </row>
    <row r="123" spans="14:27" x14ac:dyDescent="0.2">
      <c r="N123" s="9" t="s">
        <v>38</v>
      </c>
      <c r="O123" s="397">
        <v>150</v>
      </c>
      <c r="P123" s="12">
        <v>0.22</v>
      </c>
      <c r="Q123" s="401">
        <f t="shared" si="43"/>
        <v>33</v>
      </c>
      <c r="S123" s="9" t="s">
        <v>38</v>
      </c>
      <c r="T123" s="397">
        <v>150</v>
      </c>
      <c r="U123" s="12">
        <v>0.22</v>
      </c>
      <c r="V123" s="401">
        <f t="shared" si="44"/>
        <v>33</v>
      </c>
      <c r="X123" s="5" t="s">
        <v>42</v>
      </c>
      <c r="Y123" s="397"/>
      <c r="Z123" s="12"/>
      <c r="AA123" s="398">
        <f>SUM(AA121:AA122)</f>
        <v>97.080000000000013</v>
      </c>
    </row>
    <row r="124" spans="14:27" x14ac:dyDescent="0.2">
      <c r="N124" s="5" t="s">
        <v>42</v>
      </c>
      <c r="O124" s="397"/>
      <c r="P124" s="12"/>
      <c r="Q124" s="398">
        <f>SUM(Q117:Q123)</f>
        <v>155.53</v>
      </c>
      <c r="S124" s="5" t="s">
        <v>42</v>
      </c>
      <c r="T124" s="397"/>
      <c r="U124" s="12"/>
      <c r="V124" s="398">
        <f>SUM(V117:V123)</f>
        <v>347.56</v>
      </c>
      <c r="X124" s="5" t="s">
        <v>394</v>
      </c>
      <c r="Y124" s="397"/>
      <c r="Z124" s="228">
        <f>+K17</f>
        <v>0.13</v>
      </c>
      <c r="AA124" s="401">
        <f>AA123*Z124</f>
        <v>12.620400000000002</v>
      </c>
    </row>
    <row r="125" spans="14:27" ht="13.5" thickBot="1" x14ac:dyDescent="0.25">
      <c r="N125" s="5" t="s">
        <v>393</v>
      </c>
      <c r="O125" s="397"/>
      <c r="P125" s="228">
        <f>+K11</f>
        <v>0.26</v>
      </c>
      <c r="Q125" s="401">
        <f>Q124*P125</f>
        <v>40.437800000000003</v>
      </c>
      <c r="S125" s="5" t="s">
        <v>393</v>
      </c>
      <c r="T125" s="397"/>
      <c r="U125" s="228">
        <f>+K11</f>
        <v>0.26</v>
      </c>
      <c r="V125" s="401">
        <f>V124*U125</f>
        <v>90.365600000000001</v>
      </c>
      <c r="X125" s="5" t="s">
        <v>41</v>
      </c>
      <c r="Y125" s="397"/>
      <c r="Z125" s="12"/>
      <c r="AA125" s="398">
        <f>SUM(AA123:AA124)</f>
        <v>109.70040000000002</v>
      </c>
    </row>
    <row r="126" spans="14:27" ht="17.25" thickTop="1" thickBot="1" x14ac:dyDescent="0.25">
      <c r="N126" s="5" t="s">
        <v>41</v>
      </c>
      <c r="O126" s="397"/>
      <c r="P126" s="12"/>
      <c r="Q126" s="398">
        <f>SUM(Q124:Q125)</f>
        <v>195.96780000000001</v>
      </c>
      <c r="S126" s="5" t="s">
        <v>41</v>
      </c>
      <c r="T126" s="397"/>
      <c r="U126" s="12"/>
      <c r="V126" s="398">
        <f>SUM(V124:V125)</f>
        <v>437.92560000000003</v>
      </c>
      <c r="X126" s="10" t="s">
        <v>48</v>
      </c>
      <c r="Y126" s="403"/>
      <c r="Z126" s="404"/>
      <c r="AA126" s="366">
        <f>SUM(AA125,AA119)</f>
        <v>1194.6233999999999</v>
      </c>
    </row>
    <row r="127" spans="14:27" x14ac:dyDescent="0.2">
      <c r="N127" s="9"/>
      <c r="O127" s="6" t="s">
        <v>39</v>
      </c>
      <c r="P127" s="7" t="s">
        <v>45</v>
      </c>
      <c r="Q127" s="8" t="s">
        <v>44</v>
      </c>
      <c r="S127" s="9"/>
      <c r="T127" s="6" t="s">
        <v>39</v>
      </c>
      <c r="U127" s="7" t="s">
        <v>45</v>
      </c>
      <c r="V127" s="8" t="s">
        <v>44</v>
      </c>
    </row>
    <row r="128" spans="14:27" x14ac:dyDescent="0.2">
      <c r="N128" s="9" t="s">
        <v>47</v>
      </c>
      <c r="O128" s="397">
        <v>1</v>
      </c>
      <c r="P128" s="12">
        <v>92.68</v>
      </c>
      <c r="Q128" s="398">
        <f t="shared" ref="Q128:Q129" si="46">O128*P128</f>
        <v>92.68</v>
      </c>
      <c r="S128" s="9" t="s">
        <v>47</v>
      </c>
      <c r="T128" s="397">
        <v>1</v>
      </c>
      <c r="U128" s="12">
        <v>92.68</v>
      </c>
      <c r="V128" s="398">
        <f t="shared" ref="V128:V129" si="47">T128*U128</f>
        <v>92.68</v>
      </c>
    </row>
    <row r="129" spans="13:22" x14ac:dyDescent="0.2">
      <c r="N129" s="9" t="s">
        <v>46</v>
      </c>
      <c r="O129" s="397">
        <v>150</v>
      </c>
      <c r="P129" s="12">
        <v>0.96</v>
      </c>
      <c r="Q129" s="401">
        <f t="shared" si="46"/>
        <v>144</v>
      </c>
      <c r="S129" s="9" t="s">
        <v>46</v>
      </c>
      <c r="T129" s="397">
        <v>150</v>
      </c>
      <c r="U129" s="12">
        <v>0.96</v>
      </c>
      <c r="V129" s="401">
        <f t="shared" si="47"/>
        <v>144</v>
      </c>
    </row>
    <row r="130" spans="13:22" x14ac:dyDescent="0.2">
      <c r="N130" s="5" t="s">
        <v>42</v>
      </c>
      <c r="O130" s="397"/>
      <c r="P130" s="12"/>
      <c r="Q130" s="398">
        <f>SUM(Q128:Q129)</f>
        <v>236.68</v>
      </c>
      <c r="S130" s="5" t="s">
        <v>42</v>
      </c>
      <c r="T130" s="397"/>
      <c r="U130" s="12"/>
      <c r="V130" s="398">
        <f>SUM(V128:V129)</f>
        <v>236.68</v>
      </c>
    </row>
    <row r="131" spans="13:22" x14ac:dyDescent="0.2">
      <c r="N131" s="5" t="s">
        <v>394</v>
      </c>
      <c r="O131" s="397"/>
      <c r="P131" s="228">
        <f>+K17</f>
        <v>0.13</v>
      </c>
      <c r="Q131" s="401">
        <f>Q130*P131</f>
        <v>30.768400000000003</v>
      </c>
      <c r="S131" s="5" t="s">
        <v>394</v>
      </c>
      <c r="T131" s="397"/>
      <c r="U131" s="228">
        <f>+K17</f>
        <v>0.13</v>
      </c>
      <c r="V131" s="401">
        <f>V130*U131</f>
        <v>30.768400000000003</v>
      </c>
    </row>
    <row r="132" spans="13:22" ht="13.5" thickBot="1" x14ac:dyDescent="0.25">
      <c r="N132" s="5" t="s">
        <v>41</v>
      </c>
      <c r="O132" s="397"/>
      <c r="P132" s="12"/>
      <c r="Q132" s="398">
        <f>SUM(Q130:Q131)</f>
        <v>267.44839999999999</v>
      </c>
      <c r="S132" s="5" t="s">
        <v>41</v>
      </c>
      <c r="T132" s="397"/>
      <c r="U132" s="12"/>
      <c r="V132" s="398">
        <f>SUM(V130:V131)</f>
        <v>267.44839999999999</v>
      </c>
    </row>
    <row r="133" spans="13:22" ht="17.25" thickTop="1" thickBot="1" x14ac:dyDescent="0.25">
      <c r="N133" s="10" t="s">
        <v>48</v>
      </c>
      <c r="O133" s="403"/>
      <c r="P133" s="404"/>
      <c r="Q133" s="416" t="s">
        <v>289</v>
      </c>
      <c r="S133" s="10" t="s">
        <v>48</v>
      </c>
      <c r="T133" s="403"/>
      <c r="U133" s="404"/>
      <c r="V133" s="366">
        <f>SUM(V132,V126)</f>
        <v>705.37400000000002</v>
      </c>
    </row>
    <row r="134" spans="13:22" ht="66.75" customHeight="1" x14ac:dyDescent="0.2">
      <c r="M134" s="413"/>
      <c r="N134" s="520"/>
      <c r="O134" s="520"/>
      <c r="P134" s="520"/>
      <c r="Q134" s="520"/>
      <c r="R134" s="413"/>
      <c r="S134" s="520"/>
      <c r="T134" s="520"/>
      <c r="U134" s="520"/>
      <c r="V134" s="520"/>
    </row>
    <row r="135" spans="13:22" ht="45.75" customHeight="1" x14ac:dyDescent="0.2">
      <c r="M135" s="417"/>
      <c r="N135" s="520"/>
      <c r="O135" s="520"/>
      <c r="P135" s="520"/>
      <c r="Q135" s="520"/>
    </row>
  </sheetData>
  <sortState ref="B58:AC122">
    <sortCondition ref="B58:B122"/>
  </sortState>
  <mergeCells count="8">
    <mergeCell ref="N135:Q135"/>
    <mergeCell ref="X1:AA1"/>
    <mergeCell ref="I1:L1"/>
    <mergeCell ref="N1:Q1"/>
    <mergeCell ref="S1:V1"/>
    <mergeCell ref="N134:Q134"/>
    <mergeCell ref="S134:V134"/>
    <mergeCell ref="I58:L60"/>
  </mergeCells>
  <phoneticPr fontId="5" type="noConversion"/>
  <printOptions horizontalCentered="1" verticalCentered="1"/>
  <pageMargins left="0.25" right="0.25" top="0.13" bottom="0" header="0" footer="0"/>
  <pageSetup paperSize="17" scale="60" orientation="portrait" r:id="rId1"/>
  <headerFooter alignWithMargins="0"/>
  <colBreaks count="1" manualBreakCount="1">
    <brk id="17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0"/>
  <sheetViews>
    <sheetView zoomScale="80" zoomScaleNormal="80" workbookViewId="0"/>
  </sheetViews>
  <sheetFormatPr defaultColWidth="9.28515625" defaultRowHeight="18.75" customHeight="1" x14ac:dyDescent="0.2"/>
  <cols>
    <col min="1" max="1" width="6.28515625" style="26" bestFit="1" customWidth="1"/>
    <col min="2" max="2" width="31.28515625" style="26" bestFit="1" customWidth="1"/>
    <col min="3" max="3" width="9.28515625" style="26"/>
    <col min="4" max="4" width="10.7109375" style="26" bestFit="1" customWidth="1"/>
    <col min="5" max="5" width="12.85546875" style="26" bestFit="1" customWidth="1"/>
    <col min="6" max="6" width="10.7109375" style="26" customWidth="1"/>
    <col min="7" max="7" width="12.7109375" style="26" customWidth="1"/>
    <col min="8" max="8" width="9.28515625" style="26"/>
    <col min="9" max="9" width="36" style="26" bestFit="1" customWidth="1"/>
    <col min="10" max="10" width="7.5703125" style="433" customWidth="1"/>
    <col min="11" max="11" width="11.85546875" style="26" bestFit="1" customWidth="1"/>
    <col min="12" max="12" width="17.28515625" style="26" bestFit="1" customWidth="1"/>
    <col min="13" max="13" width="10.7109375" style="434" customWidth="1"/>
    <col min="14" max="14" width="27.85546875" style="26" bestFit="1" customWidth="1"/>
    <col min="15" max="15" width="4.42578125" style="26" bestFit="1" customWidth="1"/>
    <col min="16" max="16" width="11.85546875" style="26" bestFit="1" customWidth="1"/>
    <col min="17" max="17" width="19.140625" style="26" bestFit="1" customWidth="1"/>
    <col min="18" max="18" width="9.28515625" style="26"/>
    <col min="19" max="19" width="23.140625" style="26" bestFit="1" customWidth="1"/>
    <col min="20" max="20" width="5.28515625" style="26" customWidth="1"/>
    <col min="21" max="21" width="11.85546875" style="26" bestFit="1" customWidth="1"/>
    <col min="22" max="22" width="15.85546875" style="26" bestFit="1" customWidth="1"/>
    <col min="23" max="23" width="9.28515625" style="26"/>
    <col min="24" max="24" width="23.140625" style="26" customWidth="1"/>
    <col min="25" max="25" width="4.42578125" style="26" bestFit="1" customWidth="1"/>
    <col min="26" max="26" width="11.85546875" style="26" bestFit="1" customWidth="1"/>
    <col min="27" max="27" width="15.85546875" style="26" bestFit="1" customWidth="1"/>
    <col min="28" max="28" width="9.28515625" style="26"/>
    <col min="29" max="29" width="23.140625" style="26" customWidth="1"/>
    <col min="30" max="30" width="4" style="26" bestFit="1" customWidth="1"/>
    <col min="31" max="31" width="11.85546875" style="26" bestFit="1" customWidth="1"/>
    <col min="32" max="32" width="15.85546875" style="26" bestFit="1" customWidth="1"/>
    <col min="33" max="33" width="9.28515625" style="26"/>
    <col min="34" max="34" width="23.140625" style="26" bestFit="1" customWidth="1"/>
    <col min="35" max="35" width="4.42578125" style="26" bestFit="1" customWidth="1"/>
    <col min="36" max="36" width="11.85546875" style="26" bestFit="1" customWidth="1"/>
    <col min="37" max="37" width="15.85546875" style="26" bestFit="1" customWidth="1"/>
    <col min="38" max="38" width="9.28515625" style="26"/>
    <col min="39" max="39" width="23.140625" style="26" bestFit="1" customWidth="1"/>
    <col min="40" max="40" width="4.42578125" style="26" bestFit="1" customWidth="1"/>
    <col min="41" max="41" width="11.85546875" style="26" bestFit="1" customWidth="1"/>
    <col min="42" max="42" width="15.85546875" style="26" bestFit="1" customWidth="1"/>
    <col min="43" max="16384" width="9.28515625" style="26"/>
  </cols>
  <sheetData>
    <row r="1" spans="1:43" ht="37.5" customHeight="1" thickTop="1" thickBot="1" x14ac:dyDescent="0.25">
      <c r="A1" s="60" t="s">
        <v>350</v>
      </c>
      <c r="B1" s="418" t="s">
        <v>32</v>
      </c>
      <c r="C1" s="419" t="s">
        <v>20</v>
      </c>
      <c r="D1" s="420" t="s">
        <v>0</v>
      </c>
      <c r="E1" s="393" t="s">
        <v>347</v>
      </c>
      <c r="F1" s="393" t="s">
        <v>35</v>
      </c>
      <c r="G1" s="393" t="s">
        <v>36</v>
      </c>
      <c r="H1" s="60"/>
      <c r="I1" s="524" t="s">
        <v>77</v>
      </c>
      <c r="J1" s="522"/>
      <c r="K1" s="522"/>
      <c r="L1" s="523"/>
      <c r="M1" s="202"/>
      <c r="N1" s="521" t="s">
        <v>79</v>
      </c>
      <c r="O1" s="522"/>
      <c r="P1" s="522"/>
      <c r="Q1" s="523"/>
      <c r="R1" s="49"/>
      <c r="S1" s="521" t="s">
        <v>81</v>
      </c>
      <c r="T1" s="522"/>
      <c r="U1" s="522"/>
      <c r="V1" s="523"/>
      <c r="W1" s="49"/>
      <c r="X1" s="521" t="s">
        <v>80</v>
      </c>
      <c r="Y1" s="522"/>
      <c r="Z1" s="522"/>
      <c r="AA1" s="523"/>
      <c r="AB1" s="60"/>
      <c r="AC1" s="521" t="s">
        <v>82</v>
      </c>
      <c r="AD1" s="522"/>
      <c r="AE1" s="522"/>
      <c r="AF1" s="523"/>
      <c r="AG1" s="60"/>
      <c r="AH1" s="521" t="s">
        <v>83</v>
      </c>
      <c r="AI1" s="522"/>
      <c r="AJ1" s="522"/>
      <c r="AK1" s="523"/>
      <c r="AL1" s="60"/>
      <c r="AM1" s="521" t="s">
        <v>117</v>
      </c>
      <c r="AN1" s="522"/>
      <c r="AO1" s="522"/>
      <c r="AP1" s="523"/>
      <c r="AQ1" s="60"/>
    </row>
    <row r="2" spans="1:43" ht="18.75" customHeight="1" thickTop="1" thickBot="1" x14ac:dyDescent="0.25">
      <c r="A2" s="60" t="s">
        <v>352</v>
      </c>
      <c r="B2" s="56" t="s">
        <v>345</v>
      </c>
      <c r="C2" s="421" t="s">
        <v>17</v>
      </c>
      <c r="D2" s="410" t="s">
        <v>4</v>
      </c>
      <c r="E2" s="395">
        <f>L36</f>
        <v>4015.0922</v>
      </c>
      <c r="F2" s="395">
        <f>L4</f>
        <v>9.08</v>
      </c>
      <c r="G2" s="395">
        <f>L5</f>
        <v>3.04</v>
      </c>
      <c r="H2" s="60"/>
      <c r="I2" s="360" t="s">
        <v>51</v>
      </c>
      <c r="J2" s="2" t="s">
        <v>39</v>
      </c>
      <c r="K2" s="3" t="s">
        <v>40</v>
      </c>
      <c r="L2" s="4" t="s">
        <v>43</v>
      </c>
      <c r="M2" s="1"/>
      <c r="N2" s="360" t="s">
        <v>65</v>
      </c>
      <c r="O2" s="2" t="s">
        <v>39</v>
      </c>
      <c r="P2" s="3" t="s">
        <v>40</v>
      </c>
      <c r="Q2" s="4" t="s">
        <v>43</v>
      </c>
      <c r="R2" s="1"/>
      <c r="S2" s="360" t="s">
        <v>87</v>
      </c>
      <c r="T2" s="2" t="s">
        <v>39</v>
      </c>
      <c r="U2" s="3" t="s">
        <v>40</v>
      </c>
      <c r="V2" s="4" t="s">
        <v>43</v>
      </c>
      <c r="W2" s="1"/>
      <c r="X2" s="360" t="s">
        <v>86</v>
      </c>
      <c r="Y2" s="2" t="s">
        <v>39</v>
      </c>
      <c r="Z2" s="3" t="s">
        <v>40</v>
      </c>
      <c r="AA2" s="4" t="s">
        <v>43</v>
      </c>
      <c r="AB2" s="60"/>
      <c r="AC2" s="360" t="s">
        <v>85</v>
      </c>
      <c r="AD2" s="2" t="s">
        <v>39</v>
      </c>
      <c r="AE2" s="3" t="s">
        <v>40</v>
      </c>
      <c r="AF2" s="4" t="s">
        <v>43</v>
      </c>
      <c r="AG2" s="60"/>
      <c r="AH2" s="360" t="s">
        <v>84</v>
      </c>
      <c r="AI2" s="2" t="s">
        <v>39</v>
      </c>
      <c r="AJ2" s="3" t="s">
        <v>40</v>
      </c>
      <c r="AK2" s="4" t="s">
        <v>43</v>
      </c>
      <c r="AL2" s="60"/>
      <c r="AM2" s="360" t="s">
        <v>118</v>
      </c>
      <c r="AN2" s="2" t="s">
        <v>39</v>
      </c>
      <c r="AO2" s="3" t="s">
        <v>40</v>
      </c>
      <c r="AP2" s="4" t="s">
        <v>43</v>
      </c>
      <c r="AQ2" s="60"/>
    </row>
    <row r="3" spans="1:43" ht="18.75" customHeight="1" thickTop="1" x14ac:dyDescent="0.2">
      <c r="A3" s="60" t="s">
        <v>354</v>
      </c>
      <c r="B3" s="50" t="s">
        <v>345</v>
      </c>
      <c r="C3" s="51" t="s">
        <v>17</v>
      </c>
      <c r="D3" s="396" t="s">
        <v>2</v>
      </c>
      <c r="E3" s="395">
        <f>L72</f>
        <v>4048.8728000000001</v>
      </c>
      <c r="F3" s="395">
        <f>L40</f>
        <v>8.07</v>
      </c>
      <c r="G3" s="395">
        <f>L41</f>
        <v>3.04</v>
      </c>
      <c r="H3" s="60"/>
      <c r="I3" s="9" t="s">
        <v>34</v>
      </c>
      <c r="J3" s="397">
        <v>1</v>
      </c>
      <c r="K3" s="12">
        <v>72.739999999999995</v>
      </c>
      <c r="L3" s="398">
        <f>J3*K3</f>
        <v>72.739999999999995</v>
      </c>
      <c r="M3" s="409"/>
      <c r="N3" s="9" t="s">
        <v>34</v>
      </c>
      <c r="O3" s="397">
        <v>1</v>
      </c>
      <c r="P3" s="399">
        <v>236.99</v>
      </c>
      <c r="Q3" s="407">
        <f>O3*P3</f>
        <v>236.99</v>
      </c>
      <c r="R3" s="60"/>
      <c r="S3" s="9" t="s">
        <v>34</v>
      </c>
      <c r="T3" s="397">
        <v>1</v>
      </c>
      <c r="U3" s="12">
        <v>118.6</v>
      </c>
      <c r="V3" s="398">
        <f>T3*U3</f>
        <v>118.6</v>
      </c>
      <c r="W3" s="60"/>
      <c r="X3" s="9" t="s">
        <v>34</v>
      </c>
      <c r="Y3" s="397">
        <v>1</v>
      </c>
      <c r="Z3" s="12">
        <v>284.19</v>
      </c>
      <c r="AA3" s="398">
        <f>Y3*Z3</f>
        <v>284.19</v>
      </c>
      <c r="AB3" s="60"/>
      <c r="AC3" s="9" t="s">
        <v>34</v>
      </c>
      <c r="AD3" s="397">
        <v>1</v>
      </c>
      <c r="AE3" s="12">
        <v>1193</v>
      </c>
      <c r="AF3" s="398">
        <f>AD3*AE3</f>
        <v>1193</v>
      </c>
      <c r="AG3" s="60"/>
      <c r="AH3" s="9" t="s">
        <v>34</v>
      </c>
      <c r="AI3" s="397">
        <v>1</v>
      </c>
      <c r="AJ3" s="12">
        <v>1166</v>
      </c>
      <c r="AK3" s="398">
        <f>AI3*AJ3</f>
        <v>1166</v>
      </c>
      <c r="AL3" s="60"/>
      <c r="AM3" s="9" t="s">
        <v>34</v>
      </c>
      <c r="AN3" s="397">
        <v>1</v>
      </c>
      <c r="AO3" s="12">
        <v>259.82</v>
      </c>
      <c r="AP3" s="398">
        <f>AN3*AO3</f>
        <v>259.82</v>
      </c>
      <c r="AQ3" s="60"/>
    </row>
    <row r="4" spans="1:43" ht="18.75" customHeight="1" x14ac:dyDescent="0.2">
      <c r="A4" s="60" t="s">
        <v>356</v>
      </c>
      <c r="B4" s="50" t="s">
        <v>345</v>
      </c>
      <c r="C4" s="51" t="s">
        <v>17</v>
      </c>
      <c r="D4" s="396" t="s">
        <v>3</v>
      </c>
      <c r="E4" s="395">
        <f>L108</f>
        <v>4105.9382000000005</v>
      </c>
      <c r="F4" s="395">
        <f>L76</f>
        <v>8.42</v>
      </c>
      <c r="G4" s="395">
        <f>L77</f>
        <v>3.04</v>
      </c>
      <c r="H4" s="60"/>
      <c r="I4" s="9" t="s">
        <v>35</v>
      </c>
      <c r="J4" s="397">
        <v>1</v>
      </c>
      <c r="K4" s="12">
        <v>9.08</v>
      </c>
      <c r="L4" s="398">
        <f t="shared" ref="L4:L15" si="0">J4*K4</f>
        <v>9.08</v>
      </c>
      <c r="M4" s="409"/>
      <c r="N4" s="9" t="s">
        <v>35</v>
      </c>
      <c r="O4" s="397">
        <v>1</v>
      </c>
      <c r="P4" s="12">
        <v>9.08</v>
      </c>
      <c r="Q4" s="398">
        <f t="shared" ref="Q4:Q14" si="1">O4*P4</f>
        <v>9.08</v>
      </c>
      <c r="R4" s="60"/>
      <c r="S4" s="9" t="s">
        <v>35</v>
      </c>
      <c r="T4" s="397">
        <v>1</v>
      </c>
      <c r="U4" s="12">
        <v>7.07</v>
      </c>
      <c r="V4" s="398">
        <f t="shared" ref="V4:V8" si="2">T4*U4</f>
        <v>7.07</v>
      </c>
      <c r="W4" s="60"/>
      <c r="X4" s="9" t="s">
        <v>35</v>
      </c>
      <c r="Y4" s="397">
        <v>1</v>
      </c>
      <c r="Z4" s="12">
        <v>7.07</v>
      </c>
      <c r="AA4" s="398">
        <f t="shared" ref="AA4:AA8" si="3">Y4*Z4</f>
        <v>7.07</v>
      </c>
      <c r="AB4" s="60"/>
      <c r="AC4" s="9" t="s">
        <v>35</v>
      </c>
      <c r="AD4" s="397">
        <v>1</v>
      </c>
      <c r="AE4" s="12">
        <v>7.07</v>
      </c>
      <c r="AF4" s="398">
        <f t="shared" ref="AF4:AF9" si="4">AD4*AE4</f>
        <v>7.07</v>
      </c>
      <c r="AG4" s="60"/>
      <c r="AH4" s="9" t="s">
        <v>35</v>
      </c>
      <c r="AI4" s="397">
        <v>1</v>
      </c>
      <c r="AJ4" s="12">
        <v>7.07</v>
      </c>
      <c r="AK4" s="398">
        <f t="shared" ref="AK4:AK9" si="5">AI4*AJ4</f>
        <v>7.07</v>
      </c>
      <c r="AL4" s="60"/>
      <c r="AM4" s="9" t="s">
        <v>35</v>
      </c>
      <c r="AN4" s="397">
        <v>1</v>
      </c>
      <c r="AO4" s="12">
        <v>7.58</v>
      </c>
      <c r="AP4" s="398">
        <f>AN4*AO4</f>
        <v>7.58</v>
      </c>
      <c r="AQ4" s="60"/>
    </row>
    <row r="5" spans="1:43" ht="18.75" customHeight="1" x14ac:dyDescent="0.2">
      <c r="A5" s="60">
        <v>318</v>
      </c>
      <c r="B5" s="50" t="s">
        <v>345</v>
      </c>
      <c r="C5" s="51" t="s">
        <v>19</v>
      </c>
      <c r="D5" s="396" t="s">
        <v>1</v>
      </c>
      <c r="E5" s="395">
        <f>L144</f>
        <v>3982.8614000000002</v>
      </c>
      <c r="F5" s="395">
        <f>L112</f>
        <v>5.51</v>
      </c>
      <c r="G5" s="395">
        <f>L113</f>
        <v>3.04</v>
      </c>
      <c r="H5" s="60"/>
      <c r="I5" s="9" t="s">
        <v>36</v>
      </c>
      <c r="J5" s="397">
        <v>1</v>
      </c>
      <c r="K5" s="12">
        <v>3.04</v>
      </c>
      <c r="L5" s="398">
        <f t="shared" si="0"/>
        <v>3.04</v>
      </c>
      <c r="M5" s="409"/>
      <c r="N5" s="9" t="s">
        <v>36</v>
      </c>
      <c r="O5" s="397">
        <v>1</v>
      </c>
      <c r="P5" s="12">
        <v>3.04</v>
      </c>
      <c r="Q5" s="398">
        <f t="shared" si="1"/>
        <v>3.04</v>
      </c>
      <c r="R5" s="60"/>
      <c r="S5" s="9" t="s">
        <v>36</v>
      </c>
      <c r="T5" s="397">
        <v>1</v>
      </c>
      <c r="U5" s="12">
        <v>3.04</v>
      </c>
      <c r="V5" s="398">
        <f t="shared" si="2"/>
        <v>3.04</v>
      </c>
      <c r="W5" s="60"/>
      <c r="X5" s="9" t="s">
        <v>36</v>
      </c>
      <c r="Y5" s="397">
        <v>1</v>
      </c>
      <c r="Z5" s="12">
        <v>3.04</v>
      </c>
      <c r="AA5" s="398">
        <f t="shared" si="3"/>
        <v>3.04</v>
      </c>
      <c r="AB5" s="60"/>
      <c r="AC5" s="9" t="s">
        <v>36</v>
      </c>
      <c r="AD5" s="397">
        <v>1</v>
      </c>
      <c r="AE5" s="12">
        <v>3.04</v>
      </c>
      <c r="AF5" s="398">
        <f t="shared" si="4"/>
        <v>3.04</v>
      </c>
      <c r="AG5" s="60"/>
      <c r="AH5" s="9" t="s">
        <v>36</v>
      </c>
      <c r="AI5" s="397">
        <v>1</v>
      </c>
      <c r="AJ5" s="12">
        <v>3.04</v>
      </c>
      <c r="AK5" s="398">
        <f t="shared" si="5"/>
        <v>3.04</v>
      </c>
      <c r="AL5" s="60"/>
      <c r="AM5" s="9" t="s">
        <v>36</v>
      </c>
      <c r="AN5" s="397">
        <v>1</v>
      </c>
      <c r="AO5" s="12">
        <v>3.04</v>
      </c>
      <c r="AP5" s="398">
        <f t="shared" ref="AP5:AP9" si="6">AN5*AO5</f>
        <v>3.04</v>
      </c>
      <c r="AQ5" s="60"/>
    </row>
    <row r="6" spans="1:43" ht="18.75" customHeight="1" x14ac:dyDescent="0.2">
      <c r="A6" s="60">
        <v>314</v>
      </c>
      <c r="B6" s="50" t="s">
        <v>345</v>
      </c>
      <c r="C6" s="51" t="s">
        <v>19</v>
      </c>
      <c r="D6" s="396" t="s">
        <v>2</v>
      </c>
      <c r="E6" s="395">
        <f>L180</f>
        <v>4036.1468000000004</v>
      </c>
      <c r="F6" s="395">
        <f>L148</f>
        <v>6.39</v>
      </c>
      <c r="G6" s="395">
        <f>L149</f>
        <v>3.04</v>
      </c>
      <c r="H6" s="60"/>
      <c r="I6" s="9" t="s">
        <v>260</v>
      </c>
      <c r="J6" s="397">
        <v>1</v>
      </c>
      <c r="K6" s="12">
        <v>893.46</v>
      </c>
      <c r="L6" s="398">
        <f t="shared" si="0"/>
        <v>893.46</v>
      </c>
      <c r="M6" s="409"/>
      <c r="N6" s="9" t="s">
        <v>109</v>
      </c>
      <c r="O6" s="397">
        <v>1</v>
      </c>
      <c r="P6" s="12">
        <v>689.36</v>
      </c>
      <c r="Q6" s="398">
        <f t="shared" ref="Q6" si="7">O6*P6</f>
        <v>689.36</v>
      </c>
      <c r="R6" s="60"/>
      <c r="S6" s="9" t="s">
        <v>108</v>
      </c>
      <c r="T6" s="397">
        <v>1</v>
      </c>
      <c r="U6" s="12">
        <v>204.43</v>
      </c>
      <c r="V6" s="398">
        <f t="shared" si="2"/>
        <v>204.43</v>
      </c>
      <c r="W6" s="60"/>
      <c r="X6" s="9" t="s">
        <v>108</v>
      </c>
      <c r="Y6" s="397">
        <v>1</v>
      </c>
      <c r="Z6" s="12">
        <v>204.43</v>
      </c>
      <c r="AA6" s="398">
        <f t="shared" si="3"/>
        <v>204.43</v>
      </c>
      <c r="AB6" s="60"/>
      <c r="AC6" s="9" t="s">
        <v>550</v>
      </c>
      <c r="AD6" s="397">
        <v>1</v>
      </c>
      <c r="AE6" s="12">
        <v>234.26</v>
      </c>
      <c r="AF6" s="398">
        <f t="shared" si="4"/>
        <v>234.26</v>
      </c>
      <c r="AG6" s="60"/>
      <c r="AH6" s="9" t="s">
        <v>550</v>
      </c>
      <c r="AI6" s="397">
        <v>1</v>
      </c>
      <c r="AJ6" s="12">
        <v>234.26</v>
      </c>
      <c r="AK6" s="398">
        <f t="shared" si="5"/>
        <v>234.26</v>
      </c>
      <c r="AL6" s="60"/>
      <c r="AM6" s="9" t="s">
        <v>551</v>
      </c>
      <c r="AN6" s="397">
        <v>1</v>
      </c>
      <c r="AO6" s="12">
        <f>'Material costs'!$K$4</f>
        <v>204.43</v>
      </c>
      <c r="AP6" s="398">
        <f t="shared" si="6"/>
        <v>204.43</v>
      </c>
      <c r="AQ6" s="60"/>
    </row>
    <row r="7" spans="1:43" ht="18.75" customHeight="1" thickBot="1" x14ac:dyDescent="0.25">
      <c r="A7" s="60">
        <v>315</v>
      </c>
      <c r="B7" s="50" t="s">
        <v>345</v>
      </c>
      <c r="C7" s="51" t="s">
        <v>19</v>
      </c>
      <c r="D7" s="396" t="s">
        <v>3</v>
      </c>
      <c r="E7" s="395">
        <f>L216</f>
        <v>4038.9944</v>
      </c>
      <c r="F7" s="395">
        <f>L184</f>
        <v>7.32</v>
      </c>
      <c r="G7" s="395">
        <f>L185</f>
        <v>3.04</v>
      </c>
      <c r="H7" s="60"/>
      <c r="I7" s="9" t="s">
        <v>104</v>
      </c>
      <c r="J7" s="397">
        <v>1</v>
      </c>
      <c r="K7" s="12">
        <v>14</v>
      </c>
      <c r="L7" s="398">
        <f t="shared" si="0"/>
        <v>14</v>
      </c>
      <c r="M7" s="409"/>
      <c r="N7" s="9" t="s">
        <v>101</v>
      </c>
      <c r="O7" s="397">
        <v>1</v>
      </c>
      <c r="P7" s="12">
        <v>201.11</v>
      </c>
      <c r="Q7" s="398">
        <f t="shared" si="1"/>
        <v>201.11</v>
      </c>
      <c r="R7" s="60"/>
      <c r="S7" s="9" t="s">
        <v>88</v>
      </c>
      <c r="T7" s="397">
        <v>1</v>
      </c>
      <c r="U7" s="12">
        <v>10.17</v>
      </c>
      <c r="V7" s="398">
        <f t="shared" si="2"/>
        <v>10.17</v>
      </c>
      <c r="W7" s="60"/>
      <c r="X7" s="9" t="s">
        <v>88</v>
      </c>
      <c r="Y7" s="397">
        <v>1</v>
      </c>
      <c r="Z7" s="12">
        <v>10.17</v>
      </c>
      <c r="AA7" s="398">
        <f t="shared" si="3"/>
        <v>10.17</v>
      </c>
      <c r="AB7" s="60"/>
      <c r="AC7" s="9" t="s">
        <v>113</v>
      </c>
      <c r="AD7" s="397">
        <v>1</v>
      </c>
      <c r="AE7" s="12">
        <v>0</v>
      </c>
      <c r="AF7" s="398">
        <f t="shared" si="4"/>
        <v>0</v>
      </c>
      <c r="AG7" s="60"/>
      <c r="AH7" s="9" t="s">
        <v>113</v>
      </c>
      <c r="AI7" s="397">
        <v>1</v>
      </c>
      <c r="AJ7" s="12">
        <v>0</v>
      </c>
      <c r="AK7" s="398">
        <f t="shared" si="5"/>
        <v>0</v>
      </c>
      <c r="AL7" s="60"/>
      <c r="AM7" s="9" t="s">
        <v>113</v>
      </c>
      <c r="AN7" s="397">
        <v>0</v>
      </c>
      <c r="AO7" s="12">
        <v>445.32</v>
      </c>
      <c r="AP7" s="398">
        <f t="shared" si="6"/>
        <v>0</v>
      </c>
      <c r="AQ7" s="60"/>
    </row>
    <row r="8" spans="1:43" ht="18.75" customHeight="1" thickTop="1" x14ac:dyDescent="0.2">
      <c r="A8" s="60" t="s">
        <v>353</v>
      </c>
      <c r="B8" s="337" t="s">
        <v>14</v>
      </c>
      <c r="C8" s="46" t="s">
        <v>17</v>
      </c>
      <c r="D8" s="394" t="s">
        <v>4</v>
      </c>
      <c r="E8" s="395">
        <f>Q30</f>
        <v>3181.2245000000003</v>
      </c>
      <c r="F8" s="395">
        <f>Q4</f>
        <v>9.08</v>
      </c>
      <c r="G8" s="395">
        <f>Q5</f>
        <v>3.04</v>
      </c>
      <c r="H8" s="60"/>
      <c r="I8" s="9" t="s">
        <v>198</v>
      </c>
      <c r="J8" s="397">
        <v>1</v>
      </c>
      <c r="K8" s="12">
        <v>52</v>
      </c>
      <c r="L8" s="398">
        <f t="shared" si="0"/>
        <v>52</v>
      </c>
      <c r="M8" s="409"/>
      <c r="N8" s="9" t="s">
        <v>88</v>
      </c>
      <c r="O8" s="397">
        <v>1</v>
      </c>
      <c r="P8" s="12">
        <v>10.17</v>
      </c>
      <c r="Q8" s="398">
        <f t="shared" si="1"/>
        <v>10.17</v>
      </c>
      <c r="R8" s="60"/>
      <c r="S8" s="9" t="s">
        <v>89</v>
      </c>
      <c r="T8" s="397">
        <v>1</v>
      </c>
      <c r="U8" s="12">
        <v>1.55</v>
      </c>
      <c r="V8" s="398">
        <f t="shared" si="2"/>
        <v>1.55</v>
      </c>
      <c r="W8" s="60"/>
      <c r="X8" s="9" t="s">
        <v>89</v>
      </c>
      <c r="Y8" s="397">
        <v>1</v>
      </c>
      <c r="Z8" s="12">
        <v>1.55</v>
      </c>
      <c r="AA8" s="398">
        <f t="shared" si="3"/>
        <v>1.55</v>
      </c>
      <c r="AB8" s="60"/>
      <c r="AC8" s="9" t="s">
        <v>88</v>
      </c>
      <c r="AD8" s="397">
        <v>1</v>
      </c>
      <c r="AE8" s="12">
        <v>10.17</v>
      </c>
      <c r="AF8" s="398">
        <f t="shared" si="4"/>
        <v>10.17</v>
      </c>
      <c r="AG8" s="60"/>
      <c r="AH8" s="9" t="s">
        <v>88</v>
      </c>
      <c r="AI8" s="397">
        <v>1</v>
      </c>
      <c r="AJ8" s="12">
        <v>10.17</v>
      </c>
      <c r="AK8" s="398">
        <f t="shared" si="5"/>
        <v>10.17</v>
      </c>
      <c r="AL8" s="60"/>
      <c r="AM8" s="9" t="s">
        <v>88</v>
      </c>
      <c r="AN8" s="397">
        <v>1</v>
      </c>
      <c r="AO8" s="12">
        <v>10.17</v>
      </c>
      <c r="AP8" s="398">
        <f t="shared" si="6"/>
        <v>10.17</v>
      </c>
      <c r="AQ8" s="60"/>
    </row>
    <row r="9" spans="1:43" ht="18.75" customHeight="1" x14ac:dyDescent="0.2">
      <c r="A9" s="60" t="s">
        <v>355</v>
      </c>
      <c r="B9" s="50" t="s">
        <v>14</v>
      </c>
      <c r="C9" s="52" t="s">
        <v>17</v>
      </c>
      <c r="D9" s="396" t="s">
        <v>2</v>
      </c>
      <c r="E9" s="395">
        <f>Q60</f>
        <v>3236.3873000000003</v>
      </c>
      <c r="F9" s="395">
        <f>Q34</f>
        <v>8.07</v>
      </c>
      <c r="G9" s="395">
        <f>Q35</f>
        <v>3.04</v>
      </c>
      <c r="H9" s="60"/>
      <c r="I9" s="9" t="s">
        <v>88</v>
      </c>
      <c r="J9" s="397">
        <v>1</v>
      </c>
      <c r="K9" s="12">
        <v>10.17</v>
      </c>
      <c r="L9" s="398">
        <f t="shared" si="0"/>
        <v>10.17</v>
      </c>
      <c r="M9" s="409"/>
      <c r="N9" s="9" t="s">
        <v>89</v>
      </c>
      <c r="O9" s="397">
        <v>1</v>
      </c>
      <c r="P9" s="12">
        <v>1.55</v>
      </c>
      <c r="Q9" s="398">
        <f t="shared" si="1"/>
        <v>1.55</v>
      </c>
      <c r="R9" s="60"/>
      <c r="S9" s="9" t="s">
        <v>102</v>
      </c>
      <c r="T9" s="397">
        <v>1</v>
      </c>
      <c r="U9" s="12">
        <v>82</v>
      </c>
      <c r="V9" s="398">
        <f>T9*U9</f>
        <v>82</v>
      </c>
      <c r="W9" s="60"/>
      <c r="X9" s="9" t="s">
        <v>102</v>
      </c>
      <c r="Y9" s="397">
        <v>1</v>
      </c>
      <c r="Z9" s="12">
        <v>82</v>
      </c>
      <c r="AA9" s="398">
        <f>Y9*Z9</f>
        <v>82</v>
      </c>
      <c r="AB9" s="60"/>
      <c r="AC9" s="9" t="s">
        <v>89</v>
      </c>
      <c r="AD9" s="397">
        <v>1</v>
      </c>
      <c r="AE9" s="12">
        <v>1.55</v>
      </c>
      <c r="AF9" s="398">
        <f t="shared" si="4"/>
        <v>1.55</v>
      </c>
      <c r="AG9" s="60"/>
      <c r="AH9" s="9" t="s">
        <v>89</v>
      </c>
      <c r="AI9" s="397">
        <v>1</v>
      </c>
      <c r="AJ9" s="12">
        <v>1.55</v>
      </c>
      <c r="AK9" s="398">
        <f t="shared" si="5"/>
        <v>1.55</v>
      </c>
      <c r="AL9" s="60"/>
      <c r="AM9" s="9" t="s">
        <v>89</v>
      </c>
      <c r="AN9" s="397">
        <v>1</v>
      </c>
      <c r="AO9" s="12">
        <v>1.55</v>
      </c>
      <c r="AP9" s="398">
        <f t="shared" si="6"/>
        <v>1.55</v>
      </c>
      <c r="AQ9" s="60"/>
    </row>
    <row r="10" spans="1:43" ht="18.75" customHeight="1" x14ac:dyDescent="0.2">
      <c r="A10" s="60" t="s">
        <v>357</v>
      </c>
      <c r="B10" s="50" t="s">
        <v>14</v>
      </c>
      <c r="C10" s="52" t="s">
        <v>17</v>
      </c>
      <c r="D10" s="396" t="s">
        <v>3</v>
      </c>
      <c r="E10" s="395">
        <f>Q90</f>
        <v>3236.8283000000001</v>
      </c>
      <c r="F10" s="395">
        <f>Q64</f>
        <v>8.42</v>
      </c>
      <c r="G10" s="395">
        <f>Q65</f>
        <v>3.04</v>
      </c>
      <c r="H10" s="60"/>
      <c r="I10" s="9" t="s">
        <v>89</v>
      </c>
      <c r="J10" s="397">
        <v>1</v>
      </c>
      <c r="K10" s="12">
        <v>1.55</v>
      </c>
      <c r="L10" s="398">
        <f t="shared" si="0"/>
        <v>1.55</v>
      </c>
      <c r="M10" s="409"/>
      <c r="N10" s="9" t="s">
        <v>102</v>
      </c>
      <c r="O10" s="397">
        <v>1</v>
      </c>
      <c r="P10" s="12">
        <v>82</v>
      </c>
      <c r="Q10" s="398">
        <f>O10*P10</f>
        <v>82</v>
      </c>
      <c r="R10" s="60"/>
      <c r="S10" s="9" t="s">
        <v>103</v>
      </c>
      <c r="T10" s="397">
        <v>1</v>
      </c>
      <c r="U10" s="12">
        <v>92</v>
      </c>
      <c r="V10" s="398">
        <f>T10*U10</f>
        <v>92</v>
      </c>
      <c r="W10" s="60"/>
      <c r="X10" s="9" t="s">
        <v>103</v>
      </c>
      <c r="Y10" s="397">
        <v>1</v>
      </c>
      <c r="Z10" s="12">
        <v>92</v>
      </c>
      <c r="AA10" s="398">
        <f>Y10*Z10</f>
        <v>92</v>
      </c>
      <c r="AB10" s="60"/>
      <c r="AC10" s="9" t="s">
        <v>102</v>
      </c>
      <c r="AD10" s="397">
        <v>1</v>
      </c>
      <c r="AE10" s="12">
        <v>82</v>
      </c>
      <c r="AF10" s="398">
        <f>AD10*AE10</f>
        <v>82</v>
      </c>
      <c r="AG10" s="60"/>
      <c r="AH10" s="9" t="s">
        <v>102</v>
      </c>
      <c r="AI10" s="397">
        <v>1</v>
      </c>
      <c r="AJ10" s="12">
        <v>82</v>
      </c>
      <c r="AK10" s="398">
        <f>AI10*AJ10</f>
        <v>82</v>
      </c>
      <c r="AL10" s="60"/>
      <c r="AM10" s="9" t="s">
        <v>102</v>
      </c>
      <c r="AN10" s="397">
        <v>1</v>
      </c>
      <c r="AO10" s="12">
        <v>82</v>
      </c>
      <c r="AP10" s="398">
        <f>AN10*AO10</f>
        <v>82</v>
      </c>
      <c r="AQ10" s="60"/>
    </row>
    <row r="11" spans="1:43" ht="18.75" customHeight="1" x14ac:dyDescent="0.2">
      <c r="A11" s="60">
        <v>278</v>
      </c>
      <c r="B11" s="50" t="s">
        <v>14</v>
      </c>
      <c r="C11" s="52" t="s">
        <v>17</v>
      </c>
      <c r="D11" s="396" t="s">
        <v>9</v>
      </c>
      <c r="E11" s="395">
        <f>Q120</f>
        <v>3740.7653000000005</v>
      </c>
      <c r="F11" s="395">
        <f>Q94</f>
        <v>34.06</v>
      </c>
      <c r="G11" s="395">
        <f>Q95</f>
        <v>3.04</v>
      </c>
      <c r="H11" s="60"/>
      <c r="I11" s="9" t="s">
        <v>97</v>
      </c>
      <c r="J11" s="397">
        <v>1</v>
      </c>
      <c r="K11" s="12">
        <v>96</v>
      </c>
      <c r="L11" s="398">
        <f>J11*K11</f>
        <v>96</v>
      </c>
      <c r="M11" s="409"/>
      <c r="N11" s="9" t="s">
        <v>103</v>
      </c>
      <c r="O11" s="397">
        <v>1</v>
      </c>
      <c r="P11" s="12">
        <v>92</v>
      </c>
      <c r="Q11" s="398">
        <f>O11*P11</f>
        <v>92</v>
      </c>
      <c r="R11" s="60"/>
      <c r="S11" s="9" t="s">
        <v>110</v>
      </c>
      <c r="T11" s="397">
        <v>1</v>
      </c>
      <c r="U11" s="12">
        <v>6.9</v>
      </c>
      <c r="V11" s="398">
        <f>T11*U11</f>
        <v>6.9</v>
      </c>
      <c r="W11" s="60"/>
      <c r="X11" s="9" t="s">
        <v>110</v>
      </c>
      <c r="Y11" s="397">
        <v>1</v>
      </c>
      <c r="Z11" s="12">
        <v>6.9</v>
      </c>
      <c r="AA11" s="398">
        <f>Y11*Z11</f>
        <v>6.9</v>
      </c>
      <c r="AB11" s="60"/>
      <c r="AC11" s="9" t="s">
        <v>103</v>
      </c>
      <c r="AD11" s="397">
        <v>1</v>
      </c>
      <c r="AE11" s="12">
        <v>92</v>
      </c>
      <c r="AF11" s="398">
        <f>AD11*AE11</f>
        <v>92</v>
      </c>
      <c r="AG11" s="60"/>
      <c r="AH11" s="9" t="s">
        <v>103</v>
      </c>
      <c r="AI11" s="397">
        <v>1</v>
      </c>
      <c r="AJ11" s="12">
        <v>92</v>
      </c>
      <c r="AK11" s="398">
        <f>AI11*AJ11</f>
        <v>92</v>
      </c>
      <c r="AL11" s="60"/>
      <c r="AM11" s="9" t="s">
        <v>103</v>
      </c>
      <c r="AN11" s="397">
        <v>1</v>
      </c>
      <c r="AO11" s="12">
        <v>92</v>
      </c>
      <c r="AP11" s="398">
        <f>AN11*AO11</f>
        <v>92</v>
      </c>
      <c r="AQ11" s="60"/>
    </row>
    <row r="12" spans="1:43" ht="18.75" customHeight="1" x14ac:dyDescent="0.2">
      <c r="A12" s="60">
        <v>480</v>
      </c>
      <c r="B12" s="50" t="s">
        <v>14</v>
      </c>
      <c r="C12" s="52" t="s">
        <v>18</v>
      </c>
      <c r="D12" s="396" t="s">
        <v>4</v>
      </c>
      <c r="E12" s="395">
        <f>Q150</f>
        <v>3322.4957000000004</v>
      </c>
      <c r="F12" s="395">
        <f>Q124</f>
        <v>19.78</v>
      </c>
      <c r="G12" s="395">
        <f>Q125</f>
        <v>3.04</v>
      </c>
      <c r="H12" s="60"/>
      <c r="I12" s="9" t="s">
        <v>96</v>
      </c>
      <c r="J12" s="397">
        <v>1</v>
      </c>
      <c r="K12" s="12">
        <v>123</v>
      </c>
      <c r="L12" s="398">
        <f>J12*K12</f>
        <v>123</v>
      </c>
      <c r="M12" s="409"/>
      <c r="N12" s="9" t="s">
        <v>98</v>
      </c>
      <c r="O12" s="397">
        <v>1</v>
      </c>
      <c r="P12" s="12">
        <v>18.399999999999999</v>
      </c>
      <c r="Q12" s="398">
        <f>O12*P12</f>
        <v>18.399999999999999</v>
      </c>
      <c r="R12" s="60"/>
      <c r="S12" s="9" t="s">
        <v>94</v>
      </c>
      <c r="T12" s="397">
        <v>1</v>
      </c>
      <c r="U12" s="12">
        <v>32.03</v>
      </c>
      <c r="V12" s="398">
        <f t="shared" ref="V12" si="8">T12*U12</f>
        <v>32.03</v>
      </c>
      <c r="W12" s="60"/>
      <c r="X12" s="9" t="s">
        <v>94</v>
      </c>
      <c r="Y12" s="397">
        <v>1</v>
      </c>
      <c r="Z12" s="12">
        <v>32.03</v>
      </c>
      <c r="AA12" s="398">
        <f t="shared" ref="AA12" si="9">Y12*Z12</f>
        <v>32.03</v>
      </c>
      <c r="AB12" s="60"/>
      <c r="AC12" s="9" t="s">
        <v>112</v>
      </c>
      <c r="AD12" s="397">
        <v>1</v>
      </c>
      <c r="AE12" s="12">
        <v>5.98</v>
      </c>
      <c r="AF12" s="398">
        <f>AD12*AE12</f>
        <v>5.98</v>
      </c>
      <c r="AG12" s="60"/>
      <c r="AH12" s="9" t="s">
        <v>112</v>
      </c>
      <c r="AI12" s="397">
        <v>1</v>
      </c>
      <c r="AJ12" s="12">
        <v>5.98</v>
      </c>
      <c r="AK12" s="398">
        <f>AI12*AJ12</f>
        <v>5.98</v>
      </c>
      <c r="AL12" s="60"/>
      <c r="AM12" s="9" t="s">
        <v>110</v>
      </c>
      <c r="AN12" s="397">
        <v>1</v>
      </c>
      <c r="AO12" s="12">
        <v>6.9</v>
      </c>
      <c r="AP12" s="398">
        <f>AN12*AO12</f>
        <v>6.9</v>
      </c>
      <c r="AQ12" s="60"/>
    </row>
    <row r="13" spans="1:43" ht="18.75" customHeight="1" x14ac:dyDescent="0.2">
      <c r="A13" s="60">
        <v>482</v>
      </c>
      <c r="B13" s="50" t="s">
        <v>14</v>
      </c>
      <c r="C13" s="52" t="s">
        <v>18</v>
      </c>
      <c r="D13" s="396" t="s">
        <v>10</v>
      </c>
      <c r="E13" s="395">
        <f>Q180</f>
        <v>3203.9423000000006</v>
      </c>
      <c r="F13" s="395">
        <f>Q154</f>
        <v>0</v>
      </c>
      <c r="G13" s="395">
        <f>Q155</f>
        <v>3.04</v>
      </c>
      <c r="H13" s="60"/>
      <c r="I13" s="9" t="s">
        <v>98</v>
      </c>
      <c r="J13" s="397">
        <v>1</v>
      </c>
      <c r="K13" s="12">
        <v>18.399999999999999</v>
      </c>
      <c r="L13" s="398">
        <f>J13*K13</f>
        <v>18.399999999999999</v>
      </c>
      <c r="M13" s="409"/>
      <c r="N13" s="9" t="s">
        <v>100</v>
      </c>
      <c r="O13" s="397">
        <v>1</v>
      </c>
      <c r="P13" s="12">
        <v>34.869999999999997</v>
      </c>
      <c r="Q13" s="398">
        <f t="shared" si="1"/>
        <v>34.869999999999997</v>
      </c>
      <c r="R13" s="60"/>
      <c r="S13" s="9" t="s">
        <v>37</v>
      </c>
      <c r="T13" s="397">
        <v>2</v>
      </c>
      <c r="U13" s="12">
        <v>4.57</v>
      </c>
      <c r="V13" s="401">
        <f>T13*U13</f>
        <v>9.14</v>
      </c>
      <c r="W13" s="60"/>
      <c r="X13" s="9" t="s">
        <v>37</v>
      </c>
      <c r="Y13" s="397">
        <v>2</v>
      </c>
      <c r="Z13" s="12">
        <v>4.57</v>
      </c>
      <c r="AA13" s="401">
        <f>Y13*Z13</f>
        <v>9.14</v>
      </c>
      <c r="AB13" s="60"/>
      <c r="AC13" s="9" t="s">
        <v>94</v>
      </c>
      <c r="AD13" s="397">
        <v>1</v>
      </c>
      <c r="AE13" s="12">
        <v>32.03</v>
      </c>
      <c r="AF13" s="398">
        <f t="shared" ref="AF13" si="10">AD13*AE13</f>
        <v>32.03</v>
      </c>
      <c r="AG13" s="60"/>
      <c r="AH13" s="9" t="s">
        <v>94</v>
      </c>
      <c r="AI13" s="397">
        <v>1</v>
      </c>
      <c r="AJ13" s="12">
        <v>32.03</v>
      </c>
      <c r="AK13" s="398">
        <f t="shared" ref="AK13" si="11">AI13*AJ13</f>
        <v>32.03</v>
      </c>
      <c r="AL13" s="60"/>
      <c r="AM13" s="9" t="s">
        <v>94</v>
      </c>
      <c r="AN13" s="397">
        <v>1</v>
      </c>
      <c r="AO13" s="12">
        <v>32.03</v>
      </c>
      <c r="AP13" s="398">
        <f t="shared" ref="AP13" si="12">AN13*AO13</f>
        <v>32.03</v>
      </c>
      <c r="AQ13" s="60"/>
    </row>
    <row r="14" spans="1:43" ht="18.75" customHeight="1" thickBot="1" x14ac:dyDescent="0.25">
      <c r="A14" s="60">
        <v>484</v>
      </c>
      <c r="B14" s="64" t="s">
        <v>14</v>
      </c>
      <c r="C14" s="85" t="s">
        <v>18</v>
      </c>
      <c r="D14" s="400" t="s">
        <v>9</v>
      </c>
      <c r="E14" s="395">
        <f>Q210</f>
        <v>3681.5579000000002</v>
      </c>
      <c r="F14" s="395">
        <f>Q184</f>
        <v>22.98</v>
      </c>
      <c r="G14" s="395">
        <f>Q185</f>
        <v>3.04</v>
      </c>
      <c r="H14" s="60"/>
      <c r="I14" s="9" t="s">
        <v>107</v>
      </c>
      <c r="J14" s="397">
        <v>1</v>
      </c>
      <c r="K14" s="12">
        <v>100.01</v>
      </c>
      <c r="L14" s="398">
        <f t="shared" si="0"/>
        <v>100.01</v>
      </c>
      <c r="M14" s="409"/>
      <c r="N14" s="9" t="s">
        <v>94</v>
      </c>
      <c r="O14" s="397">
        <v>1</v>
      </c>
      <c r="P14" s="12">
        <v>32.03</v>
      </c>
      <c r="Q14" s="398">
        <f t="shared" si="1"/>
        <v>32.03</v>
      </c>
      <c r="R14" s="60"/>
      <c r="S14" s="5" t="s">
        <v>42</v>
      </c>
      <c r="T14" s="397"/>
      <c r="U14" s="12"/>
      <c r="V14" s="398">
        <f>SUM(V3:V13)</f>
        <v>566.92999999999995</v>
      </c>
      <c r="W14" s="60"/>
      <c r="X14" s="5" t="s">
        <v>42</v>
      </c>
      <c r="Y14" s="397"/>
      <c r="Z14" s="12"/>
      <c r="AA14" s="398">
        <f>SUM(AA3:AA13)</f>
        <v>732.52</v>
      </c>
      <c r="AB14" s="60"/>
      <c r="AC14" s="9" t="s">
        <v>37</v>
      </c>
      <c r="AD14" s="397">
        <v>2</v>
      </c>
      <c r="AE14" s="12">
        <v>4.57</v>
      </c>
      <c r="AF14" s="401">
        <f>AD14*AE14</f>
        <v>9.14</v>
      </c>
      <c r="AG14" s="60"/>
      <c r="AH14" s="9" t="s">
        <v>37</v>
      </c>
      <c r="AI14" s="397">
        <v>2</v>
      </c>
      <c r="AJ14" s="12">
        <v>4.57</v>
      </c>
      <c r="AK14" s="401">
        <f>AI14*AJ14</f>
        <v>9.14</v>
      </c>
      <c r="AL14" s="60"/>
      <c r="AM14" s="9" t="s">
        <v>37</v>
      </c>
      <c r="AN14" s="397">
        <v>2</v>
      </c>
      <c r="AO14" s="12">
        <v>4.57</v>
      </c>
      <c r="AP14" s="401">
        <f>AN14*AO14</f>
        <v>9.14</v>
      </c>
      <c r="AQ14" s="60"/>
    </row>
    <row r="15" spans="1:43" ht="18.75" customHeight="1" thickTop="1" x14ac:dyDescent="0.2">
      <c r="A15" s="60" t="s">
        <v>358</v>
      </c>
      <c r="B15" s="337" t="s">
        <v>21</v>
      </c>
      <c r="C15" s="46" t="s">
        <v>17</v>
      </c>
      <c r="D15" s="394" t="s">
        <v>8</v>
      </c>
      <c r="E15" s="395">
        <f>V27</f>
        <v>1876.7063000000001</v>
      </c>
      <c r="F15" s="395">
        <f>V4</f>
        <v>7.07</v>
      </c>
      <c r="G15" s="395">
        <f>V5</f>
        <v>3.04</v>
      </c>
      <c r="H15" s="60"/>
      <c r="I15" s="9" t="s">
        <v>94</v>
      </c>
      <c r="J15" s="397">
        <v>1</v>
      </c>
      <c r="K15" s="12">
        <v>32.03</v>
      </c>
      <c r="L15" s="398">
        <f t="shared" si="0"/>
        <v>32.03</v>
      </c>
      <c r="M15" s="409"/>
      <c r="N15" s="9" t="s">
        <v>37</v>
      </c>
      <c r="O15" s="397">
        <v>2</v>
      </c>
      <c r="P15" s="12">
        <v>4.57</v>
      </c>
      <c r="Q15" s="401">
        <f>O15*P15</f>
        <v>9.14</v>
      </c>
      <c r="R15" s="60"/>
      <c r="S15" s="5" t="s">
        <v>395</v>
      </c>
      <c r="T15" s="397"/>
      <c r="U15" s="228">
        <f>+K20</f>
        <v>0.26</v>
      </c>
      <c r="V15" s="401">
        <f>V14*U15</f>
        <v>147.40179999999998</v>
      </c>
      <c r="W15" s="60"/>
      <c r="X15" s="5" t="s">
        <v>395</v>
      </c>
      <c r="Y15" s="397"/>
      <c r="Z15" s="228">
        <f>+K20</f>
        <v>0.26</v>
      </c>
      <c r="AA15" s="401">
        <f>AA14*Z15</f>
        <v>190.45519999999999</v>
      </c>
      <c r="AB15" s="60"/>
      <c r="AC15" s="5" t="s">
        <v>42</v>
      </c>
      <c r="AD15" s="397"/>
      <c r="AE15" s="12"/>
      <c r="AF15" s="398">
        <f>SUM(AF3:AF14)</f>
        <v>1670.24</v>
      </c>
      <c r="AG15" s="60"/>
      <c r="AH15" s="5" t="s">
        <v>42</v>
      </c>
      <c r="AI15" s="397"/>
      <c r="AJ15" s="12"/>
      <c r="AK15" s="398">
        <f>SUM(AK3:AK14)</f>
        <v>1643.24</v>
      </c>
      <c r="AL15" s="60"/>
      <c r="AM15" s="5" t="s">
        <v>42</v>
      </c>
      <c r="AN15" s="397"/>
      <c r="AO15" s="12"/>
      <c r="AP15" s="398">
        <f>SUM(AP3:AP14)</f>
        <v>708.66</v>
      </c>
      <c r="AQ15" s="60"/>
    </row>
    <row r="16" spans="1:43" ht="18.75" customHeight="1" x14ac:dyDescent="0.25">
      <c r="A16" s="60" t="s">
        <v>359</v>
      </c>
      <c r="B16" s="50" t="s">
        <v>21</v>
      </c>
      <c r="C16" s="52" t="s">
        <v>17</v>
      </c>
      <c r="D16" s="396" t="s">
        <v>6</v>
      </c>
      <c r="E16" s="395">
        <f>V54</f>
        <v>1872.7121000000002</v>
      </c>
      <c r="F16" s="395">
        <f>V31</f>
        <v>7.58</v>
      </c>
      <c r="G16" s="395">
        <f>V32</f>
        <v>3.04</v>
      </c>
      <c r="H16" s="60"/>
      <c r="I16" s="9" t="s">
        <v>37</v>
      </c>
      <c r="J16" s="397">
        <v>2</v>
      </c>
      <c r="K16" s="12">
        <v>4.57</v>
      </c>
      <c r="L16" s="398">
        <f>J16*K16</f>
        <v>9.14</v>
      </c>
      <c r="M16" s="422"/>
      <c r="N16" s="5" t="s">
        <v>42</v>
      </c>
      <c r="O16" s="397"/>
      <c r="P16" s="12"/>
      <c r="Q16" s="398">
        <f>SUM(Q3:Q15)</f>
        <v>1419.74</v>
      </c>
      <c r="R16" s="60"/>
      <c r="S16" s="5" t="s">
        <v>41</v>
      </c>
      <c r="T16" s="397"/>
      <c r="U16" s="12"/>
      <c r="V16" s="398">
        <f>SUM(V14:V15)</f>
        <v>714.33179999999993</v>
      </c>
      <c r="W16" s="60"/>
      <c r="X16" s="5" t="s">
        <v>41</v>
      </c>
      <c r="Y16" s="397"/>
      <c r="Z16" s="12"/>
      <c r="AA16" s="398">
        <f>SUM(AA14:AA15)</f>
        <v>922.97519999999997</v>
      </c>
      <c r="AB16" s="60"/>
      <c r="AC16" s="5" t="s">
        <v>395</v>
      </c>
      <c r="AD16" s="397"/>
      <c r="AE16" s="228">
        <f>+K20</f>
        <v>0.26</v>
      </c>
      <c r="AF16" s="401">
        <f>AF15*AE16</f>
        <v>434.26240000000001</v>
      </c>
      <c r="AG16" s="60"/>
      <c r="AH16" s="5" t="s">
        <v>395</v>
      </c>
      <c r="AI16" s="397"/>
      <c r="AJ16" s="228">
        <f>+K20</f>
        <v>0.26</v>
      </c>
      <c r="AK16" s="401">
        <f>AK15*AJ16</f>
        <v>427.24240000000003</v>
      </c>
      <c r="AL16" s="60"/>
      <c r="AM16" s="5" t="s">
        <v>395</v>
      </c>
      <c r="AN16" s="397"/>
      <c r="AO16" s="228">
        <f>+K20</f>
        <v>0.26</v>
      </c>
      <c r="AP16" s="401">
        <f>AP15*AO16</f>
        <v>184.2516</v>
      </c>
      <c r="AQ16" s="60"/>
    </row>
    <row r="17" spans="1:43" ht="18.75" customHeight="1" x14ac:dyDescent="0.2">
      <c r="A17" s="60" t="s">
        <v>360</v>
      </c>
      <c r="B17" s="50" t="s">
        <v>21</v>
      </c>
      <c r="C17" s="52" t="s">
        <v>17</v>
      </c>
      <c r="D17" s="396" t="s">
        <v>4</v>
      </c>
      <c r="E17" s="395">
        <f>V81</f>
        <v>1882.3385000000001</v>
      </c>
      <c r="F17" s="395">
        <f>V58</f>
        <v>9.08</v>
      </c>
      <c r="G17" s="395">
        <f>V59</f>
        <v>3.04</v>
      </c>
      <c r="H17" s="60"/>
      <c r="I17" s="9" t="s">
        <v>200</v>
      </c>
      <c r="J17" s="397">
        <v>1</v>
      </c>
      <c r="K17" s="12">
        <v>50</v>
      </c>
      <c r="L17" s="398">
        <f>J17*K17</f>
        <v>50</v>
      </c>
      <c r="M17" s="409"/>
      <c r="N17" s="5" t="s">
        <v>395</v>
      </c>
      <c r="O17" s="397"/>
      <c r="P17" s="228">
        <f>+K20</f>
        <v>0.26</v>
      </c>
      <c r="Q17" s="401">
        <f>Q16*P17</f>
        <v>369.13240000000002</v>
      </c>
      <c r="R17" s="60"/>
      <c r="S17" s="9"/>
      <c r="T17" s="6" t="s">
        <v>39</v>
      </c>
      <c r="U17" s="7" t="s">
        <v>45</v>
      </c>
      <c r="V17" s="8" t="s">
        <v>44</v>
      </c>
      <c r="W17" s="60"/>
      <c r="X17" s="9"/>
      <c r="Y17" s="6" t="s">
        <v>39</v>
      </c>
      <c r="Z17" s="7" t="s">
        <v>45</v>
      </c>
      <c r="AA17" s="8" t="s">
        <v>44</v>
      </c>
      <c r="AB17" s="60"/>
      <c r="AC17" s="5" t="s">
        <v>41</v>
      </c>
      <c r="AD17" s="397"/>
      <c r="AE17" s="12"/>
      <c r="AF17" s="398">
        <f>SUM(AF15:AF16)</f>
        <v>2104.5023999999999</v>
      </c>
      <c r="AG17" s="60"/>
      <c r="AH17" s="5" t="s">
        <v>41</v>
      </c>
      <c r="AI17" s="397"/>
      <c r="AJ17" s="12"/>
      <c r="AK17" s="398">
        <f>SUM(AK15:AK16)</f>
        <v>2070.4823999999999</v>
      </c>
      <c r="AL17" s="60"/>
      <c r="AM17" s="5" t="s">
        <v>41</v>
      </c>
      <c r="AN17" s="397"/>
      <c r="AO17" s="12"/>
      <c r="AP17" s="398">
        <f>SUM(AP15:AP16)</f>
        <v>892.91159999999991</v>
      </c>
      <c r="AQ17" s="60"/>
    </row>
    <row r="18" spans="1:43" ht="18.75" customHeight="1" x14ac:dyDescent="0.25">
      <c r="A18" s="60">
        <v>206</v>
      </c>
      <c r="B18" s="50" t="s">
        <v>21</v>
      </c>
      <c r="C18" s="52" t="s">
        <v>19</v>
      </c>
      <c r="D18" s="396" t="s">
        <v>6</v>
      </c>
      <c r="E18" s="395">
        <f>V108</f>
        <v>1841.4137000000001</v>
      </c>
      <c r="F18" s="395">
        <f>V85</f>
        <v>5.51</v>
      </c>
      <c r="G18" s="395">
        <f>V86</f>
        <v>3.04</v>
      </c>
      <c r="H18" s="60"/>
      <c r="I18" s="9" t="s">
        <v>201</v>
      </c>
      <c r="J18" s="397">
        <v>1</v>
      </c>
      <c r="K18" s="12">
        <v>157</v>
      </c>
      <c r="L18" s="401">
        <f>J18*K18</f>
        <v>157</v>
      </c>
      <c r="M18" s="422"/>
      <c r="N18" s="5" t="s">
        <v>41</v>
      </c>
      <c r="O18" s="397"/>
      <c r="P18" s="12"/>
      <c r="Q18" s="398">
        <f>SUM(Q16:Q17)</f>
        <v>1788.8724</v>
      </c>
      <c r="R18" s="60"/>
      <c r="S18" s="9" t="s">
        <v>47</v>
      </c>
      <c r="T18" s="397">
        <v>1</v>
      </c>
      <c r="U18" s="12">
        <v>92.68</v>
      </c>
      <c r="V18" s="398">
        <f t="shared" ref="V18:V21" si="13">T18*U18</f>
        <v>92.68</v>
      </c>
      <c r="W18" s="60"/>
      <c r="X18" s="9" t="s">
        <v>47</v>
      </c>
      <c r="Y18" s="397">
        <v>1</v>
      </c>
      <c r="Z18" s="12">
        <v>92.68</v>
      </c>
      <c r="AA18" s="398">
        <f t="shared" ref="AA18:AA23" si="14">Y18*Z18</f>
        <v>92.68</v>
      </c>
      <c r="AB18" s="60"/>
      <c r="AC18" s="9"/>
      <c r="AD18" s="6" t="s">
        <v>39</v>
      </c>
      <c r="AE18" s="7" t="s">
        <v>45</v>
      </c>
      <c r="AF18" s="8" t="s">
        <v>44</v>
      </c>
      <c r="AG18" s="60"/>
      <c r="AH18" s="9"/>
      <c r="AI18" s="6" t="s">
        <v>39</v>
      </c>
      <c r="AJ18" s="7" t="s">
        <v>45</v>
      </c>
      <c r="AK18" s="8" t="s">
        <v>44</v>
      </c>
      <c r="AL18" s="60"/>
      <c r="AM18" s="9"/>
      <c r="AN18" s="6" t="s">
        <v>39</v>
      </c>
      <c r="AO18" s="7" t="s">
        <v>45</v>
      </c>
      <c r="AP18" s="8" t="s">
        <v>44</v>
      </c>
      <c r="AQ18" s="60"/>
    </row>
    <row r="19" spans="1:43" ht="18.75" customHeight="1" thickBot="1" x14ac:dyDescent="0.25">
      <c r="A19" s="60">
        <v>208</v>
      </c>
      <c r="B19" s="64" t="s">
        <v>21</v>
      </c>
      <c r="C19" s="85" t="s">
        <v>19</v>
      </c>
      <c r="D19" s="400" t="s">
        <v>1</v>
      </c>
      <c r="E19" s="395">
        <f>V135</f>
        <v>1838.7425000000001</v>
      </c>
      <c r="F19" s="395">
        <f>V112</f>
        <v>5.51</v>
      </c>
      <c r="G19" s="395">
        <f>V113</f>
        <v>3.04</v>
      </c>
      <c r="H19" s="60"/>
      <c r="I19" s="5" t="s">
        <v>42</v>
      </c>
      <c r="J19" s="397"/>
      <c r="K19" s="12"/>
      <c r="L19" s="398">
        <f>SUM(L3:L18)</f>
        <v>1641.6200000000003</v>
      </c>
      <c r="M19" s="409"/>
      <c r="N19" s="9"/>
      <c r="O19" s="6" t="s">
        <v>39</v>
      </c>
      <c r="P19" s="7" t="s">
        <v>45</v>
      </c>
      <c r="Q19" s="8" t="s">
        <v>44</v>
      </c>
      <c r="R19" s="60"/>
      <c r="S19" s="9" t="s">
        <v>91</v>
      </c>
      <c r="T19" s="423">
        <v>1</v>
      </c>
      <c r="U19" s="12">
        <v>86.76</v>
      </c>
      <c r="V19" s="398">
        <f t="shared" si="13"/>
        <v>86.76</v>
      </c>
      <c r="W19" s="60"/>
      <c r="X19" s="9" t="s">
        <v>91</v>
      </c>
      <c r="Y19" s="423">
        <v>1</v>
      </c>
      <c r="Z19" s="12">
        <v>86.76</v>
      </c>
      <c r="AA19" s="398">
        <f t="shared" si="14"/>
        <v>86.76</v>
      </c>
      <c r="AB19" s="60"/>
      <c r="AC19" s="9" t="s">
        <v>47</v>
      </c>
      <c r="AD19" s="397">
        <v>1</v>
      </c>
      <c r="AE19" s="12">
        <v>92.68</v>
      </c>
      <c r="AF19" s="398">
        <f t="shared" ref="AF19:AF24" si="15">AD19*AE19</f>
        <v>92.68</v>
      </c>
      <c r="AG19" s="60"/>
      <c r="AH19" s="9" t="s">
        <v>47</v>
      </c>
      <c r="AI19" s="397">
        <v>1</v>
      </c>
      <c r="AJ19" s="12">
        <v>92.68</v>
      </c>
      <c r="AK19" s="398">
        <f t="shared" ref="AK19:AK24" si="16">AI19*AJ19</f>
        <v>92.68</v>
      </c>
      <c r="AL19" s="60"/>
      <c r="AM19" s="9" t="s">
        <v>47</v>
      </c>
      <c r="AN19" s="397">
        <v>1</v>
      </c>
      <c r="AO19" s="12">
        <v>92.68</v>
      </c>
      <c r="AP19" s="398">
        <f t="shared" ref="AP19:AP24" si="17">AN19*AO19</f>
        <v>92.68</v>
      </c>
      <c r="AQ19" s="60"/>
    </row>
    <row r="20" spans="1:43" ht="18.75" customHeight="1" thickTop="1" x14ac:dyDescent="0.2">
      <c r="A20" s="60" t="s">
        <v>361</v>
      </c>
      <c r="B20" s="56" t="s">
        <v>7</v>
      </c>
      <c r="C20" s="57" t="s">
        <v>17</v>
      </c>
      <c r="D20" s="410" t="s">
        <v>8</v>
      </c>
      <c r="E20" s="395">
        <f>AA27</f>
        <v>2085.3497000000002</v>
      </c>
      <c r="F20" s="395">
        <f>AA4</f>
        <v>7.07</v>
      </c>
      <c r="G20" s="395">
        <f>AA5</f>
        <v>3.04</v>
      </c>
      <c r="H20" s="60"/>
      <c r="I20" s="5" t="s">
        <v>395</v>
      </c>
      <c r="J20" s="397"/>
      <c r="K20" s="402">
        <f>+'Reference Sources'!M15</f>
        <v>0.26</v>
      </c>
      <c r="L20" s="401">
        <f>L19*K20</f>
        <v>426.82120000000009</v>
      </c>
      <c r="M20" s="409"/>
      <c r="N20" s="9" t="s">
        <v>47</v>
      </c>
      <c r="O20" s="397">
        <v>1</v>
      </c>
      <c r="P20" s="12">
        <v>92.68</v>
      </c>
      <c r="Q20" s="398">
        <f t="shared" ref="Q20:Q26" si="18">O20*P20</f>
        <v>92.68</v>
      </c>
      <c r="R20" s="60"/>
      <c r="S20" s="9" t="s">
        <v>90</v>
      </c>
      <c r="T20" s="397">
        <v>200</v>
      </c>
      <c r="U20" s="12">
        <v>3.51</v>
      </c>
      <c r="V20" s="398">
        <f t="shared" si="13"/>
        <v>702</v>
      </c>
      <c r="W20" s="60"/>
      <c r="X20" s="9" t="s">
        <v>90</v>
      </c>
      <c r="Y20" s="397">
        <v>200</v>
      </c>
      <c r="Z20" s="12">
        <v>3.51</v>
      </c>
      <c r="AA20" s="398">
        <f t="shared" si="14"/>
        <v>702</v>
      </c>
      <c r="AB20" s="60"/>
      <c r="AC20" s="9" t="s">
        <v>91</v>
      </c>
      <c r="AD20" s="423">
        <v>1</v>
      </c>
      <c r="AE20" s="12">
        <v>86.76</v>
      </c>
      <c r="AF20" s="398">
        <f t="shared" si="15"/>
        <v>86.76</v>
      </c>
      <c r="AG20" s="60"/>
      <c r="AH20" s="9" t="s">
        <v>91</v>
      </c>
      <c r="AI20" s="423">
        <v>1</v>
      </c>
      <c r="AJ20" s="12">
        <v>86.76</v>
      </c>
      <c r="AK20" s="398">
        <f t="shared" si="16"/>
        <v>86.76</v>
      </c>
      <c r="AL20" s="60"/>
      <c r="AM20" s="9" t="s">
        <v>91</v>
      </c>
      <c r="AN20" s="423">
        <v>1</v>
      </c>
      <c r="AO20" s="12">
        <v>86.76</v>
      </c>
      <c r="AP20" s="398">
        <f t="shared" si="17"/>
        <v>86.76</v>
      </c>
      <c r="AQ20" s="60"/>
    </row>
    <row r="21" spans="1:43" ht="18.75" customHeight="1" x14ac:dyDescent="0.2">
      <c r="A21" s="60" t="s">
        <v>362</v>
      </c>
      <c r="B21" s="50" t="s">
        <v>7</v>
      </c>
      <c r="C21" s="52" t="s">
        <v>17</v>
      </c>
      <c r="D21" s="396" t="s">
        <v>6</v>
      </c>
      <c r="E21" s="395">
        <f>AA54</f>
        <v>2023.5971000000002</v>
      </c>
      <c r="F21" s="395">
        <f>AA31</f>
        <v>7.58</v>
      </c>
      <c r="G21" s="395">
        <f>AA32</f>
        <v>3.04</v>
      </c>
      <c r="H21" s="60"/>
      <c r="I21" s="5" t="s">
        <v>41</v>
      </c>
      <c r="J21" s="397"/>
      <c r="K21" s="12"/>
      <c r="L21" s="398">
        <f>SUM(L19:L20)</f>
        <v>2068.4412000000002</v>
      </c>
      <c r="M21" s="409"/>
      <c r="N21" s="9" t="s">
        <v>91</v>
      </c>
      <c r="O21" s="423">
        <v>1</v>
      </c>
      <c r="P21" s="12">
        <v>157.93</v>
      </c>
      <c r="Q21" s="398">
        <f t="shared" si="18"/>
        <v>157.93</v>
      </c>
      <c r="R21" s="60"/>
      <c r="S21" s="9" t="s">
        <v>75</v>
      </c>
      <c r="T21" s="397">
        <v>200</v>
      </c>
      <c r="U21" s="12">
        <v>0.44</v>
      </c>
      <c r="V21" s="398">
        <f t="shared" si="13"/>
        <v>88</v>
      </c>
      <c r="W21" s="60"/>
      <c r="X21" s="9" t="s">
        <v>75</v>
      </c>
      <c r="Y21" s="397">
        <v>200</v>
      </c>
      <c r="Z21" s="12">
        <v>0.44</v>
      </c>
      <c r="AA21" s="398">
        <f t="shared" si="14"/>
        <v>88</v>
      </c>
      <c r="AB21" s="60"/>
      <c r="AC21" s="9" t="s">
        <v>90</v>
      </c>
      <c r="AD21" s="397">
        <v>200</v>
      </c>
      <c r="AE21" s="12">
        <v>3.51</v>
      </c>
      <c r="AF21" s="398">
        <f t="shared" si="15"/>
        <v>702</v>
      </c>
      <c r="AG21" s="60"/>
      <c r="AH21" s="9" t="s">
        <v>90</v>
      </c>
      <c r="AI21" s="397">
        <v>200</v>
      </c>
      <c r="AJ21" s="12">
        <v>3.51</v>
      </c>
      <c r="AK21" s="398">
        <f t="shared" si="16"/>
        <v>702</v>
      </c>
      <c r="AL21" s="60"/>
      <c r="AM21" s="9" t="s">
        <v>90</v>
      </c>
      <c r="AN21" s="397">
        <v>200</v>
      </c>
      <c r="AO21" s="12">
        <v>3.51</v>
      </c>
      <c r="AP21" s="398">
        <f t="shared" si="17"/>
        <v>702</v>
      </c>
      <c r="AQ21" s="60"/>
    </row>
    <row r="22" spans="1:43" ht="18.75" customHeight="1" x14ac:dyDescent="0.2">
      <c r="A22" s="60" t="s">
        <v>363</v>
      </c>
      <c r="B22" s="50" t="s">
        <v>7</v>
      </c>
      <c r="C22" s="52" t="s">
        <v>17</v>
      </c>
      <c r="D22" s="396" t="s">
        <v>4</v>
      </c>
      <c r="E22" s="395">
        <f>AA81</f>
        <v>2034.2693000000002</v>
      </c>
      <c r="F22" s="395">
        <f>AA58</f>
        <v>9.08</v>
      </c>
      <c r="G22" s="395">
        <f>AA59</f>
        <v>3.04</v>
      </c>
      <c r="H22" s="60"/>
      <c r="I22" s="9"/>
      <c r="J22" s="6" t="s">
        <v>39</v>
      </c>
      <c r="K22" s="7" t="s">
        <v>45</v>
      </c>
      <c r="L22" s="8" t="s">
        <v>44</v>
      </c>
      <c r="M22" s="409"/>
      <c r="N22" s="9" t="s">
        <v>90</v>
      </c>
      <c r="O22" s="397">
        <v>200</v>
      </c>
      <c r="P22" s="12">
        <v>3.51</v>
      </c>
      <c r="Q22" s="398">
        <f t="shared" si="18"/>
        <v>702</v>
      </c>
      <c r="R22" s="60"/>
      <c r="S22" s="9" t="s">
        <v>95</v>
      </c>
      <c r="T22" s="397">
        <v>1</v>
      </c>
      <c r="U22" s="12">
        <v>23.57</v>
      </c>
      <c r="V22" s="398">
        <f t="shared" ref="V22:V23" si="19">T22*U22</f>
        <v>23.57</v>
      </c>
      <c r="W22" s="60"/>
      <c r="X22" s="9" t="s">
        <v>95</v>
      </c>
      <c r="Y22" s="397">
        <v>1</v>
      </c>
      <c r="Z22" s="12">
        <v>23.57</v>
      </c>
      <c r="AA22" s="398">
        <f t="shared" si="14"/>
        <v>23.57</v>
      </c>
      <c r="AB22" s="60"/>
      <c r="AC22" s="9" t="s">
        <v>75</v>
      </c>
      <c r="AD22" s="397">
        <v>200</v>
      </c>
      <c r="AE22" s="12">
        <v>0.44</v>
      </c>
      <c r="AF22" s="398">
        <f t="shared" si="15"/>
        <v>88</v>
      </c>
      <c r="AG22" s="60"/>
      <c r="AH22" s="9" t="s">
        <v>75</v>
      </c>
      <c r="AI22" s="397">
        <v>200</v>
      </c>
      <c r="AJ22" s="12">
        <v>0.44</v>
      </c>
      <c r="AK22" s="398">
        <f t="shared" si="16"/>
        <v>88</v>
      </c>
      <c r="AL22" s="60"/>
      <c r="AM22" s="9" t="s">
        <v>75</v>
      </c>
      <c r="AN22" s="397">
        <v>200</v>
      </c>
      <c r="AO22" s="12">
        <v>0.44</v>
      </c>
      <c r="AP22" s="398">
        <f t="shared" si="17"/>
        <v>88</v>
      </c>
      <c r="AQ22" s="60"/>
    </row>
    <row r="23" spans="1:43" ht="18.75" customHeight="1" x14ac:dyDescent="0.2">
      <c r="A23" s="60">
        <v>417</v>
      </c>
      <c r="B23" s="50" t="s">
        <v>25</v>
      </c>
      <c r="C23" s="52" t="s">
        <v>17</v>
      </c>
      <c r="D23" s="396" t="s">
        <v>6</v>
      </c>
      <c r="E23" s="395">
        <f>AA108</f>
        <v>2111.1293000000001</v>
      </c>
      <c r="F23" s="395">
        <f>AA85</f>
        <v>7.58</v>
      </c>
      <c r="G23" s="395">
        <f>AA86</f>
        <v>3.04</v>
      </c>
      <c r="H23" s="60"/>
      <c r="I23" s="9" t="s">
        <v>47</v>
      </c>
      <c r="J23" s="397">
        <v>1</v>
      </c>
      <c r="K23" s="12">
        <v>92.68</v>
      </c>
      <c r="L23" s="398">
        <f t="shared" ref="L23:L32" si="20">J23*K23</f>
        <v>92.68</v>
      </c>
      <c r="M23" s="409"/>
      <c r="N23" s="9" t="s">
        <v>75</v>
      </c>
      <c r="O23" s="397">
        <v>200</v>
      </c>
      <c r="P23" s="12">
        <v>0.44</v>
      </c>
      <c r="Q23" s="398">
        <f>O23*P23</f>
        <v>88</v>
      </c>
      <c r="R23" s="60"/>
      <c r="S23" s="9" t="s">
        <v>111</v>
      </c>
      <c r="T23" s="397">
        <v>1</v>
      </c>
      <c r="U23" s="12">
        <v>35.64</v>
      </c>
      <c r="V23" s="401">
        <f t="shared" si="19"/>
        <v>35.64</v>
      </c>
      <c r="W23" s="60"/>
      <c r="X23" s="9" t="s">
        <v>111</v>
      </c>
      <c r="Y23" s="397">
        <v>1</v>
      </c>
      <c r="Z23" s="12">
        <v>35.64</v>
      </c>
      <c r="AA23" s="401">
        <f t="shared" si="14"/>
        <v>35.64</v>
      </c>
      <c r="AB23" s="60"/>
      <c r="AC23" s="9" t="s">
        <v>95</v>
      </c>
      <c r="AD23" s="397">
        <v>1</v>
      </c>
      <c r="AE23" s="12">
        <v>23.57</v>
      </c>
      <c r="AF23" s="398">
        <f t="shared" si="15"/>
        <v>23.57</v>
      </c>
      <c r="AG23" s="60"/>
      <c r="AH23" s="9" t="s">
        <v>95</v>
      </c>
      <c r="AI23" s="397">
        <v>1</v>
      </c>
      <c r="AJ23" s="12">
        <v>23.57</v>
      </c>
      <c r="AK23" s="398">
        <f t="shared" si="16"/>
        <v>23.57</v>
      </c>
      <c r="AL23" s="60"/>
      <c r="AM23" s="9" t="s">
        <v>95</v>
      </c>
      <c r="AN23" s="397">
        <v>1</v>
      </c>
      <c r="AO23" s="12">
        <v>23.57</v>
      </c>
      <c r="AP23" s="398">
        <f t="shared" si="17"/>
        <v>23.57</v>
      </c>
      <c r="AQ23" s="60"/>
    </row>
    <row r="24" spans="1:43" ht="18.75" customHeight="1" thickBot="1" x14ac:dyDescent="0.25">
      <c r="A24" s="60">
        <v>419</v>
      </c>
      <c r="B24" s="64" t="s">
        <v>25</v>
      </c>
      <c r="C24" s="85" t="s">
        <v>17</v>
      </c>
      <c r="D24" s="400" t="s">
        <v>4</v>
      </c>
      <c r="E24" s="395">
        <f>AA135</f>
        <v>2115.9425000000001</v>
      </c>
      <c r="F24" s="395">
        <f>AA112</f>
        <v>9.08</v>
      </c>
      <c r="G24" s="395">
        <f>AA113</f>
        <v>3.04</v>
      </c>
      <c r="H24" s="60"/>
      <c r="I24" s="9" t="s">
        <v>91</v>
      </c>
      <c r="J24" s="423">
        <v>1</v>
      </c>
      <c r="K24" s="12">
        <v>150.26</v>
      </c>
      <c r="L24" s="398">
        <f t="shared" si="20"/>
        <v>150.26</v>
      </c>
      <c r="M24" s="409"/>
      <c r="N24" s="9" t="s">
        <v>99</v>
      </c>
      <c r="O24" s="397">
        <v>1</v>
      </c>
      <c r="P24" s="12">
        <v>132.35</v>
      </c>
      <c r="Q24" s="398">
        <f>O24*P24</f>
        <v>132.35</v>
      </c>
      <c r="R24" s="60"/>
      <c r="S24" s="5" t="s">
        <v>42</v>
      </c>
      <c r="T24" s="397"/>
      <c r="U24" s="12"/>
      <c r="V24" s="398">
        <f>SUM(V18:V23)</f>
        <v>1028.6500000000001</v>
      </c>
      <c r="W24" s="60"/>
      <c r="X24" s="5" t="s">
        <v>42</v>
      </c>
      <c r="Y24" s="397"/>
      <c r="Z24" s="12"/>
      <c r="AA24" s="398">
        <f>SUM(AA18:AA23)</f>
        <v>1028.6500000000001</v>
      </c>
      <c r="AB24" s="60"/>
      <c r="AC24" s="9" t="s">
        <v>111</v>
      </c>
      <c r="AD24" s="397">
        <v>1</v>
      </c>
      <c r="AE24" s="12">
        <v>35.64</v>
      </c>
      <c r="AF24" s="401">
        <f t="shared" si="15"/>
        <v>35.64</v>
      </c>
      <c r="AG24" s="60"/>
      <c r="AH24" s="9" t="s">
        <v>111</v>
      </c>
      <c r="AI24" s="397">
        <v>1</v>
      </c>
      <c r="AJ24" s="12">
        <v>35.64</v>
      </c>
      <c r="AK24" s="401">
        <f t="shared" si="16"/>
        <v>35.64</v>
      </c>
      <c r="AL24" s="60"/>
      <c r="AM24" s="9" t="s">
        <v>111</v>
      </c>
      <c r="AN24" s="397">
        <v>1</v>
      </c>
      <c r="AO24" s="12">
        <v>35.64</v>
      </c>
      <c r="AP24" s="401">
        <f t="shared" si="17"/>
        <v>35.64</v>
      </c>
      <c r="AQ24" s="60"/>
    </row>
    <row r="25" spans="1:43" ht="18.75" customHeight="1" thickTop="1" x14ac:dyDescent="0.2">
      <c r="A25" s="60">
        <v>427</v>
      </c>
      <c r="B25" s="337" t="s">
        <v>26</v>
      </c>
      <c r="C25" s="46" t="s">
        <v>17</v>
      </c>
      <c r="D25" s="394" t="s">
        <v>8</v>
      </c>
      <c r="E25" s="395">
        <f>AF28</f>
        <v>3266.8769000000002</v>
      </c>
      <c r="F25" s="395">
        <f>AF4</f>
        <v>7.07</v>
      </c>
      <c r="G25" s="395">
        <f>AF5</f>
        <v>3.04</v>
      </c>
      <c r="H25" s="60"/>
      <c r="I25" s="9" t="s">
        <v>105</v>
      </c>
      <c r="J25" s="423">
        <v>1</v>
      </c>
      <c r="K25" s="12">
        <v>214.47</v>
      </c>
      <c r="L25" s="398">
        <f t="shared" si="20"/>
        <v>214.47</v>
      </c>
      <c r="M25" s="409"/>
      <c r="N25" s="9" t="s">
        <v>95</v>
      </c>
      <c r="O25" s="397">
        <v>1</v>
      </c>
      <c r="P25" s="12">
        <v>23.57</v>
      </c>
      <c r="Q25" s="398">
        <f t="shared" si="18"/>
        <v>23.57</v>
      </c>
      <c r="R25" s="60"/>
      <c r="S25" s="5" t="s">
        <v>394</v>
      </c>
      <c r="T25" s="397"/>
      <c r="U25" s="228">
        <f>+K34</f>
        <v>0.13</v>
      </c>
      <c r="V25" s="401">
        <f>V24*U25</f>
        <v>133.72450000000001</v>
      </c>
      <c r="W25" s="60"/>
      <c r="X25" s="5" t="s">
        <v>394</v>
      </c>
      <c r="Y25" s="397"/>
      <c r="Z25" s="228">
        <f>+K34</f>
        <v>0.13</v>
      </c>
      <c r="AA25" s="401">
        <f>AA24*Z25</f>
        <v>133.72450000000001</v>
      </c>
      <c r="AB25" s="60"/>
      <c r="AC25" s="5" t="s">
        <v>42</v>
      </c>
      <c r="AD25" s="397"/>
      <c r="AE25" s="12"/>
      <c r="AF25" s="398">
        <f>SUM(AF19:AF24)</f>
        <v>1028.6500000000001</v>
      </c>
      <c r="AG25" s="60"/>
      <c r="AH25" s="5" t="s">
        <v>42</v>
      </c>
      <c r="AI25" s="397"/>
      <c r="AJ25" s="12"/>
      <c r="AK25" s="398">
        <f>SUM(AK19:AK24)</f>
        <v>1028.6500000000001</v>
      </c>
      <c r="AL25" s="60"/>
      <c r="AM25" s="5" t="s">
        <v>42</v>
      </c>
      <c r="AN25" s="397"/>
      <c r="AO25" s="12"/>
      <c r="AP25" s="398">
        <f>SUM(AP19:AP24)</f>
        <v>1028.6500000000001</v>
      </c>
      <c r="AQ25" s="60"/>
    </row>
    <row r="26" spans="1:43" ht="18.75" customHeight="1" thickBot="1" x14ac:dyDescent="0.25">
      <c r="A26" s="60">
        <v>429</v>
      </c>
      <c r="B26" s="50" t="s">
        <v>26</v>
      </c>
      <c r="C26" s="52" t="s">
        <v>17</v>
      </c>
      <c r="D26" s="396" t="s">
        <v>6</v>
      </c>
      <c r="E26" s="395">
        <f>AF56</f>
        <v>3159.1595000000002</v>
      </c>
      <c r="F26" s="395">
        <f>AF32</f>
        <v>7.58</v>
      </c>
      <c r="G26" s="395">
        <f>AF33</f>
        <v>3.04</v>
      </c>
      <c r="H26" s="60"/>
      <c r="I26" s="9" t="s">
        <v>199</v>
      </c>
      <c r="J26" s="397">
        <v>1</v>
      </c>
      <c r="K26" s="12">
        <v>6.39</v>
      </c>
      <c r="L26" s="398">
        <f t="shared" si="20"/>
        <v>6.39</v>
      </c>
      <c r="M26" s="409"/>
      <c r="N26" s="9" t="s">
        <v>111</v>
      </c>
      <c r="O26" s="397">
        <v>1</v>
      </c>
      <c r="P26" s="12">
        <v>35.64</v>
      </c>
      <c r="Q26" s="401">
        <f t="shared" si="18"/>
        <v>35.64</v>
      </c>
      <c r="R26" s="60"/>
      <c r="S26" s="5" t="s">
        <v>41</v>
      </c>
      <c r="T26" s="397"/>
      <c r="U26" s="12"/>
      <c r="V26" s="398">
        <f>SUM(V24:V25)</f>
        <v>1162.3745000000001</v>
      </c>
      <c r="W26" s="60"/>
      <c r="X26" s="5" t="s">
        <v>41</v>
      </c>
      <c r="Y26" s="397"/>
      <c r="Z26" s="12"/>
      <c r="AA26" s="398">
        <f>SUM(AA24:AA25)</f>
        <v>1162.3745000000001</v>
      </c>
      <c r="AB26" s="60"/>
      <c r="AC26" s="5" t="s">
        <v>394</v>
      </c>
      <c r="AD26" s="397"/>
      <c r="AE26" s="228">
        <f>+K34</f>
        <v>0.13</v>
      </c>
      <c r="AF26" s="401">
        <f>AF25*AE26</f>
        <v>133.72450000000001</v>
      </c>
      <c r="AG26" s="60"/>
      <c r="AH26" s="5" t="s">
        <v>394</v>
      </c>
      <c r="AI26" s="397"/>
      <c r="AJ26" s="228">
        <f>+K34</f>
        <v>0.13</v>
      </c>
      <c r="AK26" s="401">
        <f>AK25*AJ26</f>
        <v>133.72450000000001</v>
      </c>
      <c r="AL26" s="60"/>
      <c r="AM26" s="5" t="s">
        <v>394</v>
      </c>
      <c r="AN26" s="397"/>
      <c r="AO26" s="228">
        <f>+K34</f>
        <v>0.13</v>
      </c>
      <c r="AP26" s="401">
        <f>AP25*AO26</f>
        <v>133.72450000000001</v>
      </c>
      <c r="AQ26" s="60"/>
    </row>
    <row r="27" spans="1:43" ht="18.75" customHeight="1" thickTop="1" thickBot="1" x14ac:dyDescent="0.25">
      <c r="A27" s="60">
        <v>426</v>
      </c>
      <c r="B27" s="50" t="s">
        <v>28</v>
      </c>
      <c r="C27" s="52" t="s">
        <v>17</v>
      </c>
      <c r="D27" s="396" t="s">
        <v>8</v>
      </c>
      <c r="E27" s="395">
        <f>AF84</f>
        <v>3229.0769</v>
      </c>
      <c r="F27" s="395">
        <f>AF60</f>
        <v>7.07</v>
      </c>
      <c r="G27" s="395">
        <f>AF61</f>
        <v>3.04</v>
      </c>
      <c r="H27" s="60"/>
      <c r="I27" s="9" t="s">
        <v>90</v>
      </c>
      <c r="J27" s="397">
        <v>200</v>
      </c>
      <c r="K27" s="12">
        <v>3.51</v>
      </c>
      <c r="L27" s="398">
        <f t="shared" si="20"/>
        <v>702</v>
      </c>
      <c r="M27" s="409"/>
      <c r="N27" s="5" t="s">
        <v>42</v>
      </c>
      <c r="O27" s="397"/>
      <c r="P27" s="12"/>
      <c r="Q27" s="398">
        <f>SUM(Q20:Q26)</f>
        <v>1232.17</v>
      </c>
      <c r="R27" s="60"/>
      <c r="S27" s="10" t="s">
        <v>48</v>
      </c>
      <c r="T27" s="11"/>
      <c r="U27" s="404"/>
      <c r="V27" s="366">
        <f>SUM(V16,V26)</f>
        <v>1876.7063000000001</v>
      </c>
      <c r="W27" s="60"/>
      <c r="X27" s="10" t="s">
        <v>48</v>
      </c>
      <c r="Y27" s="11"/>
      <c r="Z27" s="404"/>
      <c r="AA27" s="366">
        <f>SUM(AA16,AA26)</f>
        <v>2085.3497000000002</v>
      </c>
      <c r="AB27" s="60"/>
      <c r="AC27" s="5" t="s">
        <v>41</v>
      </c>
      <c r="AD27" s="397"/>
      <c r="AE27" s="12"/>
      <c r="AF27" s="398">
        <f>SUM(AF25:AF26)</f>
        <v>1162.3745000000001</v>
      </c>
      <c r="AG27" s="60"/>
      <c r="AH27" s="5" t="s">
        <v>41</v>
      </c>
      <c r="AI27" s="397"/>
      <c r="AJ27" s="12"/>
      <c r="AK27" s="398">
        <f>SUM(AK25:AK26)</f>
        <v>1162.3745000000001</v>
      </c>
      <c r="AL27" s="60"/>
      <c r="AM27" s="5" t="s">
        <v>41</v>
      </c>
      <c r="AN27" s="397"/>
      <c r="AO27" s="12"/>
      <c r="AP27" s="398">
        <f>SUM(AP25:AP26)</f>
        <v>1162.3745000000001</v>
      </c>
      <c r="AQ27" s="60"/>
    </row>
    <row r="28" spans="1:43" ht="18.75" customHeight="1" thickTop="1" thickBot="1" x14ac:dyDescent="0.25">
      <c r="A28" s="60">
        <v>428</v>
      </c>
      <c r="B28" s="64" t="s">
        <v>28</v>
      </c>
      <c r="C28" s="85" t="s">
        <v>17</v>
      </c>
      <c r="D28" s="400" t="s">
        <v>6</v>
      </c>
      <c r="E28" s="395">
        <f>AF112</f>
        <v>3121.3595000000005</v>
      </c>
      <c r="F28" s="395">
        <f>AF88</f>
        <v>7.58</v>
      </c>
      <c r="G28" s="395">
        <f>AF89</f>
        <v>3.04</v>
      </c>
      <c r="H28" s="60"/>
      <c r="I28" s="9" t="s">
        <v>75</v>
      </c>
      <c r="J28" s="397">
        <v>200</v>
      </c>
      <c r="K28" s="12">
        <v>0.44</v>
      </c>
      <c r="L28" s="398">
        <f t="shared" si="20"/>
        <v>88</v>
      </c>
      <c r="M28" s="409"/>
      <c r="N28" s="5" t="s">
        <v>394</v>
      </c>
      <c r="O28" s="397"/>
      <c r="P28" s="228">
        <f>+K34</f>
        <v>0.13</v>
      </c>
      <c r="Q28" s="401">
        <f>Q27*P28</f>
        <v>160.18210000000002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10" t="s">
        <v>48</v>
      </c>
      <c r="AD28" s="11"/>
      <c r="AE28" s="404"/>
      <c r="AF28" s="366">
        <f>SUM(AF17,AF27)</f>
        <v>3266.8769000000002</v>
      </c>
      <c r="AG28" s="60"/>
      <c r="AH28" s="10" t="s">
        <v>48</v>
      </c>
      <c r="AI28" s="11"/>
      <c r="AJ28" s="404"/>
      <c r="AK28" s="366">
        <f>SUM(AK17,AK27)</f>
        <v>3232.8568999999998</v>
      </c>
      <c r="AL28" s="60"/>
      <c r="AM28" s="10" t="s">
        <v>48</v>
      </c>
      <c r="AN28" s="11"/>
      <c r="AO28" s="404"/>
      <c r="AP28" s="366">
        <f>SUM(AP17,AP27)</f>
        <v>2055.2861000000003</v>
      </c>
      <c r="AQ28" s="60"/>
    </row>
    <row r="29" spans="1:43" ht="18.75" customHeight="1" thickTop="1" thickBot="1" x14ac:dyDescent="0.3">
      <c r="A29" s="60">
        <v>431</v>
      </c>
      <c r="B29" s="56" t="s">
        <v>27</v>
      </c>
      <c r="C29" s="57" t="s">
        <v>17</v>
      </c>
      <c r="D29" s="410" t="s">
        <v>8</v>
      </c>
      <c r="E29" s="395">
        <f>AK28</f>
        <v>3232.8568999999998</v>
      </c>
      <c r="F29" s="395">
        <f>AK4</f>
        <v>7.07</v>
      </c>
      <c r="G29" s="395">
        <f>AK5</f>
        <v>3.04</v>
      </c>
      <c r="H29" s="60"/>
      <c r="I29" s="9" t="s">
        <v>99</v>
      </c>
      <c r="J29" s="397">
        <v>1</v>
      </c>
      <c r="K29" s="12">
        <v>132.35</v>
      </c>
      <c r="L29" s="398">
        <f>J29*K29</f>
        <v>132.35</v>
      </c>
      <c r="M29" s="422"/>
      <c r="N29" s="5" t="s">
        <v>41</v>
      </c>
      <c r="O29" s="397"/>
      <c r="P29" s="12"/>
      <c r="Q29" s="398">
        <f>SUM(Q27:Q28)</f>
        <v>1392.3521000000001</v>
      </c>
      <c r="R29" s="60"/>
      <c r="S29" s="360" t="s">
        <v>161</v>
      </c>
      <c r="T29" s="2" t="s">
        <v>39</v>
      </c>
      <c r="U29" s="3" t="s">
        <v>40</v>
      </c>
      <c r="V29" s="4" t="s">
        <v>43</v>
      </c>
      <c r="W29" s="60"/>
      <c r="X29" s="360" t="s">
        <v>180</v>
      </c>
      <c r="Y29" s="2" t="s">
        <v>39</v>
      </c>
      <c r="Z29" s="3" t="s">
        <v>40</v>
      </c>
      <c r="AA29" s="4" t="s">
        <v>43</v>
      </c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8.75" customHeight="1" thickTop="1" thickBot="1" x14ac:dyDescent="0.25">
      <c r="A30" s="60">
        <v>433</v>
      </c>
      <c r="B30" s="50" t="s">
        <v>27</v>
      </c>
      <c r="C30" s="52" t="s">
        <v>17</v>
      </c>
      <c r="D30" s="396" t="s">
        <v>6</v>
      </c>
      <c r="E30" s="395">
        <f>AK56</f>
        <v>3206.1701000000003</v>
      </c>
      <c r="F30" s="395">
        <f>AK32</f>
        <v>7.58</v>
      </c>
      <c r="G30" s="395">
        <f>AK33</f>
        <v>3.04</v>
      </c>
      <c r="H30" s="60"/>
      <c r="I30" s="9" t="s">
        <v>95</v>
      </c>
      <c r="J30" s="397">
        <v>1</v>
      </c>
      <c r="K30" s="12">
        <v>23.57</v>
      </c>
      <c r="L30" s="398">
        <f t="shared" si="20"/>
        <v>23.57</v>
      </c>
      <c r="M30" s="409"/>
      <c r="N30" s="10" t="s">
        <v>48</v>
      </c>
      <c r="O30" s="11"/>
      <c r="P30" s="404"/>
      <c r="Q30" s="366">
        <f>SUM(Q18,Q29)</f>
        <v>3181.2245000000003</v>
      </c>
      <c r="R30" s="60"/>
      <c r="S30" s="9" t="s">
        <v>34</v>
      </c>
      <c r="T30" s="397">
        <v>1</v>
      </c>
      <c r="U30" s="12">
        <v>114.92</v>
      </c>
      <c r="V30" s="398">
        <f>T30*U30</f>
        <v>114.92</v>
      </c>
      <c r="W30" s="60"/>
      <c r="X30" s="9" t="s">
        <v>34</v>
      </c>
      <c r="Y30" s="397">
        <v>1</v>
      </c>
      <c r="Z30" s="12">
        <v>234.67</v>
      </c>
      <c r="AA30" s="398">
        <f>Y30*Z30</f>
        <v>234.67</v>
      </c>
      <c r="AB30" s="60"/>
      <c r="AC30" s="360" t="s">
        <v>192</v>
      </c>
      <c r="AD30" s="2" t="s">
        <v>39</v>
      </c>
      <c r="AE30" s="3" t="s">
        <v>40</v>
      </c>
      <c r="AF30" s="4" t="s">
        <v>43</v>
      </c>
      <c r="AG30" s="60"/>
      <c r="AH30" s="360" t="s">
        <v>195</v>
      </c>
      <c r="AI30" s="2" t="s">
        <v>39</v>
      </c>
      <c r="AJ30" s="3" t="s">
        <v>40</v>
      </c>
      <c r="AK30" s="4" t="s">
        <v>43</v>
      </c>
      <c r="AL30" s="60"/>
      <c r="AM30" s="360" t="s">
        <v>190</v>
      </c>
      <c r="AN30" s="2" t="s">
        <v>39</v>
      </c>
      <c r="AO30" s="3" t="s">
        <v>40</v>
      </c>
      <c r="AP30" s="4" t="s">
        <v>43</v>
      </c>
      <c r="AQ30" s="60"/>
    </row>
    <row r="31" spans="1:43" ht="18.75" customHeight="1" thickBot="1" x14ac:dyDescent="0.3">
      <c r="A31" s="60">
        <v>430</v>
      </c>
      <c r="B31" s="50" t="s">
        <v>29</v>
      </c>
      <c r="C31" s="52" t="s">
        <v>17</v>
      </c>
      <c r="D31" s="396" t="s">
        <v>8</v>
      </c>
      <c r="E31" s="395">
        <f>AK84</f>
        <v>3195.0569000000005</v>
      </c>
      <c r="F31" s="395">
        <f>AK60</f>
        <v>7.07</v>
      </c>
      <c r="G31" s="395">
        <f>AK61</f>
        <v>3.04</v>
      </c>
      <c r="H31" s="60"/>
      <c r="I31" s="9" t="s">
        <v>111</v>
      </c>
      <c r="J31" s="397">
        <v>1</v>
      </c>
      <c r="K31" s="12">
        <v>35.64</v>
      </c>
      <c r="L31" s="398">
        <f t="shared" si="20"/>
        <v>35.64</v>
      </c>
      <c r="M31" s="422"/>
      <c r="N31" s="60"/>
      <c r="O31" s="60"/>
      <c r="P31" s="60"/>
      <c r="Q31" s="60"/>
      <c r="R31" s="60"/>
      <c r="S31" s="9" t="s">
        <v>35</v>
      </c>
      <c r="T31" s="397">
        <v>1</v>
      </c>
      <c r="U31" s="12">
        <v>7.58</v>
      </c>
      <c r="V31" s="398">
        <f t="shared" ref="V31:V35" si="21">T31*U31</f>
        <v>7.58</v>
      </c>
      <c r="W31" s="60"/>
      <c r="X31" s="9" t="s">
        <v>35</v>
      </c>
      <c r="Y31" s="397">
        <v>1</v>
      </c>
      <c r="Z31" s="12">
        <v>7.58</v>
      </c>
      <c r="AA31" s="398">
        <f t="shared" ref="AA31:AA35" si="22">Y31*Z31</f>
        <v>7.58</v>
      </c>
      <c r="AB31" s="60"/>
      <c r="AC31" s="9" t="s">
        <v>34</v>
      </c>
      <c r="AD31" s="397">
        <v>1</v>
      </c>
      <c r="AE31" s="12">
        <v>1107</v>
      </c>
      <c r="AF31" s="398">
        <f>AD31*AE31</f>
        <v>1107</v>
      </c>
      <c r="AG31" s="60"/>
      <c r="AH31" s="9" t="s">
        <v>34</v>
      </c>
      <c r="AI31" s="397">
        <v>1</v>
      </c>
      <c r="AJ31" s="12">
        <v>1144.31</v>
      </c>
      <c r="AK31" s="398">
        <f>AI31*AJ31</f>
        <v>1144.31</v>
      </c>
      <c r="AL31" s="60"/>
      <c r="AM31" s="9" t="s">
        <v>34</v>
      </c>
      <c r="AN31" s="397">
        <v>1</v>
      </c>
      <c r="AO31" s="12">
        <v>277.22000000000003</v>
      </c>
      <c r="AP31" s="398">
        <f>AN31*AO31</f>
        <v>277.22000000000003</v>
      </c>
      <c r="AQ31" s="60"/>
    </row>
    <row r="32" spans="1:43" ht="18.75" customHeight="1" thickTop="1" thickBot="1" x14ac:dyDescent="0.25">
      <c r="A32" s="60">
        <v>432</v>
      </c>
      <c r="B32" s="64" t="s">
        <v>29</v>
      </c>
      <c r="C32" s="85" t="s">
        <v>17</v>
      </c>
      <c r="D32" s="400" t="s">
        <v>6</v>
      </c>
      <c r="E32" s="395">
        <f>AK112</f>
        <v>3168.3701000000001</v>
      </c>
      <c r="F32" s="395">
        <f>AK88</f>
        <v>7.58</v>
      </c>
      <c r="G32" s="395">
        <f>AK89</f>
        <v>3.04</v>
      </c>
      <c r="H32" s="60"/>
      <c r="I32" s="9" t="s">
        <v>201</v>
      </c>
      <c r="J32" s="397">
        <v>1</v>
      </c>
      <c r="K32" s="12">
        <v>277.33999999999997</v>
      </c>
      <c r="L32" s="401">
        <f t="shared" si="20"/>
        <v>277.33999999999997</v>
      </c>
      <c r="M32" s="409"/>
      <c r="N32" s="360" t="s">
        <v>70</v>
      </c>
      <c r="O32" s="2" t="s">
        <v>39</v>
      </c>
      <c r="P32" s="3" t="s">
        <v>40</v>
      </c>
      <c r="Q32" s="4" t="s">
        <v>43</v>
      </c>
      <c r="R32" s="60"/>
      <c r="S32" s="9" t="s">
        <v>36</v>
      </c>
      <c r="T32" s="397">
        <v>1</v>
      </c>
      <c r="U32" s="12">
        <v>3.04</v>
      </c>
      <c r="V32" s="398">
        <f t="shared" si="21"/>
        <v>3.04</v>
      </c>
      <c r="W32" s="60"/>
      <c r="X32" s="9" t="s">
        <v>36</v>
      </c>
      <c r="Y32" s="397">
        <v>1</v>
      </c>
      <c r="Z32" s="12">
        <v>3.04</v>
      </c>
      <c r="AA32" s="398">
        <f t="shared" si="22"/>
        <v>3.04</v>
      </c>
      <c r="AB32" s="60"/>
      <c r="AC32" s="9" t="s">
        <v>35</v>
      </c>
      <c r="AD32" s="397">
        <v>1</v>
      </c>
      <c r="AE32" s="12">
        <v>7.58</v>
      </c>
      <c r="AF32" s="398">
        <f t="shared" ref="AF32:AF37" si="23">AD32*AE32</f>
        <v>7.58</v>
      </c>
      <c r="AG32" s="60"/>
      <c r="AH32" s="9" t="s">
        <v>35</v>
      </c>
      <c r="AI32" s="397">
        <v>1</v>
      </c>
      <c r="AJ32" s="12">
        <v>7.58</v>
      </c>
      <c r="AK32" s="398">
        <f t="shared" ref="AK32:AK37" si="24">AI32*AJ32</f>
        <v>7.58</v>
      </c>
      <c r="AL32" s="60"/>
      <c r="AM32" s="9" t="s">
        <v>35</v>
      </c>
      <c r="AN32" s="397">
        <v>1</v>
      </c>
      <c r="AO32" s="12">
        <v>7.58</v>
      </c>
      <c r="AP32" s="398">
        <f>AN32*AO32</f>
        <v>7.58</v>
      </c>
      <c r="AQ32" s="60"/>
    </row>
    <row r="33" spans="1:43" ht="18.75" customHeight="1" thickTop="1" x14ac:dyDescent="0.2">
      <c r="A33" s="60">
        <v>400</v>
      </c>
      <c r="B33" s="337" t="s">
        <v>30</v>
      </c>
      <c r="C33" s="46" t="s">
        <v>17</v>
      </c>
      <c r="D33" s="394" t="s">
        <v>11</v>
      </c>
      <c r="E33" s="395">
        <f>AP28</f>
        <v>2055.2861000000003</v>
      </c>
      <c r="F33" s="395">
        <f>AP4</f>
        <v>7.58</v>
      </c>
      <c r="G33" s="395">
        <f>AP5</f>
        <v>3.04</v>
      </c>
      <c r="H33" s="60"/>
      <c r="I33" s="5" t="s">
        <v>42</v>
      </c>
      <c r="J33" s="397"/>
      <c r="K33" s="12"/>
      <c r="L33" s="398">
        <f>SUM(L23:L32)</f>
        <v>1722.6999999999998</v>
      </c>
      <c r="M33" s="409"/>
      <c r="N33" s="9" t="s">
        <v>34</v>
      </c>
      <c r="O33" s="397">
        <v>1</v>
      </c>
      <c r="P33" s="12">
        <v>281.77999999999997</v>
      </c>
      <c r="Q33" s="398">
        <f>O33*P33</f>
        <v>281.77999999999997</v>
      </c>
      <c r="R33" s="60"/>
      <c r="S33" s="9" t="s">
        <v>108</v>
      </c>
      <c r="T33" s="397">
        <v>1</v>
      </c>
      <c r="U33" s="12">
        <v>204.43</v>
      </c>
      <c r="V33" s="398">
        <f t="shared" si="21"/>
        <v>204.43</v>
      </c>
      <c r="W33" s="60"/>
      <c r="X33" s="9" t="s">
        <v>108</v>
      </c>
      <c r="Y33" s="397">
        <v>1</v>
      </c>
      <c r="Z33" s="12">
        <v>204.43</v>
      </c>
      <c r="AA33" s="398">
        <f t="shared" si="22"/>
        <v>204.43</v>
      </c>
      <c r="AB33" s="60"/>
      <c r="AC33" s="9" t="s">
        <v>36</v>
      </c>
      <c r="AD33" s="397">
        <v>1</v>
      </c>
      <c r="AE33" s="12">
        <v>3.04</v>
      </c>
      <c r="AF33" s="398">
        <f t="shared" si="23"/>
        <v>3.04</v>
      </c>
      <c r="AG33" s="60"/>
      <c r="AH33" s="9" t="s">
        <v>36</v>
      </c>
      <c r="AI33" s="397">
        <v>1</v>
      </c>
      <c r="AJ33" s="12">
        <v>3.04</v>
      </c>
      <c r="AK33" s="398">
        <f t="shared" si="24"/>
        <v>3.04</v>
      </c>
      <c r="AL33" s="60"/>
      <c r="AM33" s="9" t="s">
        <v>36</v>
      </c>
      <c r="AN33" s="397">
        <v>1</v>
      </c>
      <c r="AO33" s="12">
        <v>3.04</v>
      </c>
      <c r="AP33" s="398">
        <f t="shared" ref="AP33:AP37" si="25">AN33*AO33</f>
        <v>3.04</v>
      </c>
      <c r="AQ33" s="60"/>
    </row>
    <row r="34" spans="1:43" ht="18.75" customHeight="1" thickBot="1" x14ac:dyDescent="0.25">
      <c r="A34" s="424">
        <v>401</v>
      </c>
      <c r="B34" s="425" t="s">
        <v>30</v>
      </c>
      <c r="C34" s="426" t="s">
        <v>17</v>
      </c>
      <c r="D34" s="427" t="s">
        <v>6</v>
      </c>
      <c r="E34" s="428">
        <f>AP56</f>
        <v>2077.2101000000002</v>
      </c>
      <c r="F34" s="428">
        <f>AP32</f>
        <v>7.58</v>
      </c>
      <c r="G34" s="428">
        <f>AP33</f>
        <v>3.04</v>
      </c>
      <c r="H34" s="60"/>
      <c r="I34" s="5" t="s">
        <v>394</v>
      </c>
      <c r="J34" s="397"/>
      <c r="K34" s="402">
        <f>+'Reference Sources'!M21</f>
        <v>0.13</v>
      </c>
      <c r="L34" s="401">
        <f>L33*K34</f>
        <v>223.95099999999999</v>
      </c>
      <c r="M34" s="409"/>
      <c r="N34" s="9" t="s">
        <v>35</v>
      </c>
      <c r="O34" s="397">
        <v>1</v>
      </c>
      <c r="P34" s="12">
        <v>8.07</v>
      </c>
      <c r="Q34" s="398">
        <f t="shared" ref="Q34:Q39" si="26">O34*P34</f>
        <v>8.07</v>
      </c>
      <c r="R34" s="60"/>
      <c r="S34" s="9" t="s">
        <v>88</v>
      </c>
      <c r="T34" s="397">
        <v>1</v>
      </c>
      <c r="U34" s="12">
        <v>10.17</v>
      </c>
      <c r="V34" s="398">
        <f t="shared" si="21"/>
        <v>10.17</v>
      </c>
      <c r="W34" s="60"/>
      <c r="X34" s="9" t="s">
        <v>88</v>
      </c>
      <c r="Y34" s="397">
        <v>1</v>
      </c>
      <c r="Z34" s="12">
        <v>10.17</v>
      </c>
      <c r="AA34" s="398">
        <f t="shared" si="22"/>
        <v>10.17</v>
      </c>
      <c r="AB34" s="60"/>
      <c r="AC34" s="9" t="s">
        <v>550</v>
      </c>
      <c r="AD34" s="397">
        <v>1</v>
      </c>
      <c r="AE34" s="12">
        <v>234.26</v>
      </c>
      <c r="AF34" s="398">
        <f t="shared" si="23"/>
        <v>234.26</v>
      </c>
      <c r="AG34" s="60"/>
      <c r="AH34" s="9" t="s">
        <v>550</v>
      </c>
      <c r="AI34" s="397">
        <v>1</v>
      </c>
      <c r="AJ34" s="12">
        <v>234.26</v>
      </c>
      <c r="AK34" s="398">
        <f t="shared" si="24"/>
        <v>234.26</v>
      </c>
      <c r="AL34" s="60"/>
      <c r="AM34" s="9" t="s">
        <v>551</v>
      </c>
      <c r="AN34" s="397">
        <v>1</v>
      </c>
      <c r="AO34" s="12">
        <f>'Material costs'!$K$4</f>
        <v>204.43</v>
      </c>
      <c r="AP34" s="398">
        <f t="shared" si="25"/>
        <v>204.43</v>
      </c>
      <c r="AQ34" s="60"/>
    </row>
    <row r="35" spans="1:43" ht="18.75" customHeight="1" thickBot="1" x14ac:dyDescent="0.25">
      <c r="A35" s="60">
        <v>423</v>
      </c>
      <c r="B35" s="56" t="s">
        <v>345</v>
      </c>
      <c r="C35" s="421" t="s">
        <v>17</v>
      </c>
      <c r="D35" s="410" t="s">
        <v>4</v>
      </c>
      <c r="E35" s="395">
        <f>E2</f>
        <v>4015.0922</v>
      </c>
      <c r="F35" s="395">
        <f t="shared" ref="F35:G35" si="27">F2</f>
        <v>9.08</v>
      </c>
      <c r="G35" s="395">
        <f t="shared" si="27"/>
        <v>3.04</v>
      </c>
      <c r="H35" s="60"/>
      <c r="I35" s="5" t="s">
        <v>41</v>
      </c>
      <c r="J35" s="397"/>
      <c r="K35" s="12"/>
      <c r="L35" s="398">
        <f>SUM(L33:L34)</f>
        <v>1946.6509999999998</v>
      </c>
      <c r="M35" s="409"/>
      <c r="N35" s="9" t="s">
        <v>36</v>
      </c>
      <c r="O35" s="397">
        <v>1</v>
      </c>
      <c r="P35" s="12">
        <v>3.04</v>
      </c>
      <c r="Q35" s="398">
        <f t="shared" si="26"/>
        <v>3.04</v>
      </c>
      <c r="R35" s="60"/>
      <c r="S35" s="9" t="s">
        <v>89</v>
      </c>
      <c r="T35" s="397">
        <v>1</v>
      </c>
      <c r="U35" s="12">
        <v>1.55</v>
      </c>
      <c r="V35" s="398">
        <f t="shared" si="21"/>
        <v>1.55</v>
      </c>
      <c r="W35" s="60"/>
      <c r="X35" s="9" t="s">
        <v>89</v>
      </c>
      <c r="Y35" s="397">
        <v>1</v>
      </c>
      <c r="Z35" s="12">
        <v>1.55</v>
      </c>
      <c r="AA35" s="398">
        <f t="shared" si="22"/>
        <v>1.55</v>
      </c>
      <c r="AB35" s="60"/>
      <c r="AC35" s="9" t="s">
        <v>113</v>
      </c>
      <c r="AD35" s="397">
        <v>1</v>
      </c>
      <c r="AE35" s="12">
        <v>0</v>
      </c>
      <c r="AF35" s="398">
        <f t="shared" si="23"/>
        <v>0</v>
      </c>
      <c r="AG35" s="60"/>
      <c r="AH35" s="9" t="s">
        <v>113</v>
      </c>
      <c r="AI35" s="397">
        <v>1</v>
      </c>
      <c r="AJ35" s="12">
        <v>0</v>
      </c>
      <c r="AK35" s="398">
        <f t="shared" si="24"/>
        <v>0</v>
      </c>
      <c r="AL35" s="60"/>
      <c r="AM35" s="9" t="s">
        <v>113</v>
      </c>
      <c r="AN35" s="397">
        <v>0</v>
      </c>
      <c r="AO35" s="12">
        <v>445.32</v>
      </c>
      <c r="AP35" s="398">
        <f t="shared" si="25"/>
        <v>0</v>
      </c>
      <c r="AQ35" s="60"/>
    </row>
    <row r="36" spans="1:43" ht="18.75" customHeight="1" thickTop="1" thickBot="1" x14ac:dyDescent="0.25">
      <c r="A36" s="60">
        <v>424</v>
      </c>
      <c r="B36" s="50" t="s">
        <v>345</v>
      </c>
      <c r="C36" s="51" t="s">
        <v>17</v>
      </c>
      <c r="D36" s="396" t="s">
        <v>2</v>
      </c>
      <c r="E36" s="395">
        <f t="shared" ref="E36:G36" si="28">E3</f>
        <v>4048.8728000000001</v>
      </c>
      <c r="F36" s="395">
        <f t="shared" si="28"/>
        <v>8.07</v>
      </c>
      <c r="G36" s="395">
        <f t="shared" si="28"/>
        <v>3.04</v>
      </c>
      <c r="H36" s="60"/>
      <c r="I36" s="10" t="s">
        <v>48</v>
      </c>
      <c r="J36" s="11"/>
      <c r="K36" s="404"/>
      <c r="L36" s="366">
        <f>SUM(L21,L35)</f>
        <v>4015.0922</v>
      </c>
      <c r="M36" s="409"/>
      <c r="N36" s="9" t="s">
        <v>109</v>
      </c>
      <c r="O36" s="397">
        <v>1</v>
      </c>
      <c r="P36" s="12">
        <v>689.36</v>
      </c>
      <c r="Q36" s="398">
        <f t="shared" si="26"/>
        <v>689.36</v>
      </c>
      <c r="R36" s="60"/>
      <c r="S36" s="9" t="s">
        <v>102</v>
      </c>
      <c r="T36" s="397">
        <v>1</v>
      </c>
      <c r="U36" s="12">
        <v>82</v>
      </c>
      <c r="V36" s="398">
        <f>T36*U36</f>
        <v>82</v>
      </c>
      <c r="W36" s="60"/>
      <c r="X36" s="9" t="s">
        <v>102</v>
      </c>
      <c r="Y36" s="397">
        <v>1</v>
      </c>
      <c r="Z36" s="12">
        <v>82</v>
      </c>
      <c r="AA36" s="398">
        <f>Y36*Z36</f>
        <v>82</v>
      </c>
      <c r="AB36" s="60"/>
      <c r="AC36" s="9" t="s">
        <v>88</v>
      </c>
      <c r="AD36" s="397">
        <v>1</v>
      </c>
      <c r="AE36" s="12">
        <v>10.17</v>
      </c>
      <c r="AF36" s="398">
        <f t="shared" si="23"/>
        <v>10.17</v>
      </c>
      <c r="AG36" s="60"/>
      <c r="AH36" s="9" t="s">
        <v>88</v>
      </c>
      <c r="AI36" s="397">
        <v>1</v>
      </c>
      <c r="AJ36" s="12">
        <v>10.17</v>
      </c>
      <c r="AK36" s="398">
        <f t="shared" si="24"/>
        <v>10.17</v>
      </c>
      <c r="AL36" s="60"/>
      <c r="AM36" s="9" t="s">
        <v>88</v>
      </c>
      <c r="AN36" s="397">
        <v>1</v>
      </c>
      <c r="AO36" s="12">
        <v>10.17</v>
      </c>
      <c r="AP36" s="398">
        <f t="shared" si="25"/>
        <v>10.17</v>
      </c>
      <c r="AQ36" s="60"/>
    </row>
    <row r="37" spans="1:43" ht="18.75" customHeight="1" thickBot="1" x14ac:dyDescent="0.25">
      <c r="A37" s="60">
        <v>425</v>
      </c>
      <c r="B37" s="50" t="s">
        <v>345</v>
      </c>
      <c r="C37" s="51" t="s">
        <v>17</v>
      </c>
      <c r="D37" s="396" t="s">
        <v>3</v>
      </c>
      <c r="E37" s="395">
        <f t="shared" ref="E37:G37" si="29">E4</f>
        <v>4105.9382000000005</v>
      </c>
      <c r="F37" s="395">
        <f t="shared" si="29"/>
        <v>8.42</v>
      </c>
      <c r="G37" s="395">
        <f t="shared" si="29"/>
        <v>3.04</v>
      </c>
      <c r="H37" s="60"/>
      <c r="I37" s="60"/>
      <c r="J37" s="423"/>
      <c r="K37" s="60"/>
      <c r="L37" s="60"/>
      <c r="M37" s="409"/>
      <c r="N37" s="9" t="s">
        <v>101</v>
      </c>
      <c r="O37" s="397">
        <v>1</v>
      </c>
      <c r="P37" s="12">
        <v>201.11</v>
      </c>
      <c r="Q37" s="398">
        <f t="shared" si="26"/>
        <v>201.11</v>
      </c>
      <c r="R37" s="60"/>
      <c r="S37" s="9" t="s">
        <v>103</v>
      </c>
      <c r="T37" s="397">
        <v>1</v>
      </c>
      <c r="U37" s="12">
        <v>92</v>
      </c>
      <c r="V37" s="398">
        <f>T37*U37</f>
        <v>92</v>
      </c>
      <c r="W37" s="60"/>
      <c r="X37" s="9" t="s">
        <v>103</v>
      </c>
      <c r="Y37" s="397">
        <v>1</v>
      </c>
      <c r="Z37" s="12">
        <v>92</v>
      </c>
      <c r="AA37" s="398">
        <f>Y37*Z37</f>
        <v>92</v>
      </c>
      <c r="AB37" s="60"/>
      <c r="AC37" s="9" t="s">
        <v>89</v>
      </c>
      <c r="AD37" s="397">
        <v>1</v>
      </c>
      <c r="AE37" s="12">
        <v>1.55</v>
      </c>
      <c r="AF37" s="398">
        <f t="shared" si="23"/>
        <v>1.55</v>
      </c>
      <c r="AG37" s="60"/>
      <c r="AH37" s="9" t="s">
        <v>89</v>
      </c>
      <c r="AI37" s="397">
        <v>1</v>
      </c>
      <c r="AJ37" s="12">
        <v>1.55</v>
      </c>
      <c r="AK37" s="398">
        <f t="shared" si="24"/>
        <v>1.55</v>
      </c>
      <c r="AL37" s="60"/>
      <c r="AM37" s="9" t="s">
        <v>89</v>
      </c>
      <c r="AN37" s="397">
        <v>1</v>
      </c>
      <c r="AO37" s="12">
        <v>1.55</v>
      </c>
      <c r="AP37" s="398">
        <f t="shared" si="25"/>
        <v>1.55</v>
      </c>
      <c r="AQ37" s="60"/>
    </row>
    <row r="38" spans="1:43" ht="18.75" customHeight="1" thickTop="1" thickBot="1" x14ac:dyDescent="0.25">
      <c r="A38" s="60">
        <v>420</v>
      </c>
      <c r="B38" s="337" t="s">
        <v>14</v>
      </c>
      <c r="C38" s="46" t="s">
        <v>17</v>
      </c>
      <c r="D38" s="394" t="s">
        <v>4</v>
      </c>
      <c r="E38" s="395">
        <f>E8</f>
        <v>3181.2245000000003</v>
      </c>
      <c r="F38" s="395">
        <f t="shared" ref="F38:G38" si="30">F8</f>
        <v>9.08</v>
      </c>
      <c r="G38" s="395">
        <f t="shared" si="30"/>
        <v>3.04</v>
      </c>
      <c r="H38" s="60"/>
      <c r="I38" s="360" t="s">
        <v>52</v>
      </c>
      <c r="J38" s="2" t="s">
        <v>39</v>
      </c>
      <c r="K38" s="3" t="s">
        <v>40</v>
      </c>
      <c r="L38" s="4" t="s">
        <v>43</v>
      </c>
      <c r="M38" s="409"/>
      <c r="N38" s="9" t="s">
        <v>88</v>
      </c>
      <c r="O38" s="397">
        <v>1</v>
      </c>
      <c r="P38" s="12">
        <v>10.17</v>
      </c>
      <c r="Q38" s="398">
        <f t="shared" si="26"/>
        <v>10.17</v>
      </c>
      <c r="R38" s="60"/>
      <c r="S38" s="9" t="s">
        <v>110</v>
      </c>
      <c r="T38" s="397">
        <v>1</v>
      </c>
      <c r="U38" s="12">
        <v>6.9</v>
      </c>
      <c r="V38" s="398">
        <f>T38*U38</f>
        <v>6.9</v>
      </c>
      <c r="W38" s="60"/>
      <c r="X38" s="9" t="s">
        <v>110</v>
      </c>
      <c r="Y38" s="397">
        <v>1</v>
      </c>
      <c r="Z38" s="12">
        <v>6.9</v>
      </c>
      <c r="AA38" s="398">
        <f>Y38*Z38</f>
        <v>6.9</v>
      </c>
      <c r="AB38" s="60"/>
      <c r="AC38" s="9" t="s">
        <v>102</v>
      </c>
      <c r="AD38" s="397">
        <v>1</v>
      </c>
      <c r="AE38" s="12">
        <v>82</v>
      </c>
      <c r="AF38" s="398">
        <f>AD38*AE38</f>
        <v>82</v>
      </c>
      <c r="AG38" s="60"/>
      <c r="AH38" s="9" t="s">
        <v>102</v>
      </c>
      <c r="AI38" s="397">
        <v>1</v>
      </c>
      <c r="AJ38" s="12">
        <v>82</v>
      </c>
      <c r="AK38" s="398">
        <f>AI38*AJ38</f>
        <v>82</v>
      </c>
      <c r="AL38" s="60"/>
      <c r="AM38" s="9" t="s">
        <v>102</v>
      </c>
      <c r="AN38" s="397">
        <v>1</v>
      </c>
      <c r="AO38" s="12">
        <v>82</v>
      </c>
      <c r="AP38" s="398">
        <f>AN38*AO38</f>
        <v>82</v>
      </c>
      <c r="AQ38" s="60"/>
    </row>
    <row r="39" spans="1:43" ht="18.75" customHeight="1" thickTop="1" x14ac:dyDescent="0.2">
      <c r="A39" s="60">
        <v>421</v>
      </c>
      <c r="B39" s="50" t="s">
        <v>14</v>
      </c>
      <c r="C39" s="52" t="s">
        <v>17</v>
      </c>
      <c r="D39" s="396" t="s">
        <v>2</v>
      </c>
      <c r="E39" s="395">
        <f t="shared" ref="E39:G39" si="31">E9</f>
        <v>3236.3873000000003</v>
      </c>
      <c r="F39" s="395">
        <f t="shared" si="31"/>
        <v>8.07</v>
      </c>
      <c r="G39" s="395">
        <f t="shared" si="31"/>
        <v>3.04</v>
      </c>
      <c r="H39" s="60"/>
      <c r="I39" s="9" t="s">
        <v>34</v>
      </c>
      <c r="J39" s="397">
        <v>1</v>
      </c>
      <c r="K39" s="12">
        <v>100.56</v>
      </c>
      <c r="L39" s="398">
        <f>J39*K39</f>
        <v>100.56</v>
      </c>
      <c r="M39" s="409"/>
      <c r="N39" s="9" t="s">
        <v>89</v>
      </c>
      <c r="O39" s="397">
        <v>1</v>
      </c>
      <c r="P39" s="12">
        <v>1.55</v>
      </c>
      <c r="Q39" s="398">
        <f t="shared" si="26"/>
        <v>1.55</v>
      </c>
      <c r="R39" s="60"/>
      <c r="S39" s="9" t="s">
        <v>94</v>
      </c>
      <c r="T39" s="397">
        <v>1</v>
      </c>
      <c r="U39" s="12">
        <v>32.03</v>
      </c>
      <c r="V39" s="398">
        <f t="shared" ref="V39" si="32">T39*U39</f>
        <v>32.03</v>
      </c>
      <c r="W39" s="60"/>
      <c r="X39" s="9" t="s">
        <v>94</v>
      </c>
      <c r="Y39" s="397">
        <v>1</v>
      </c>
      <c r="Z39" s="12">
        <v>32.03</v>
      </c>
      <c r="AA39" s="398">
        <f t="shared" ref="AA39" si="33">Y39*Z39</f>
        <v>32.03</v>
      </c>
      <c r="AB39" s="60"/>
      <c r="AC39" s="9" t="s">
        <v>103</v>
      </c>
      <c r="AD39" s="397">
        <v>1</v>
      </c>
      <c r="AE39" s="12">
        <v>92</v>
      </c>
      <c r="AF39" s="398">
        <f>AD39*AE39</f>
        <v>92</v>
      </c>
      <c r="AG39" s="60"/>
      <c r="AH39" s="9" t="s">
        <v>103</v>
      </c>
      <c r="AI39" s="397">
        <v>1</v>
      </c>
      <c r="AJ39" s="12">
        <v>92</v>
      </c>
      <c r="AK39" s="398">
        <f>AI39*AJ39</f>
        <v>92</v>
      </c>
      <c r="AL39" s="60"/>
      <c r="AM39" s="9" t="s">
        <v>103</v>
      </c>
      <c r="AN39" s="397">
        <v>1</v>
      </c>
      <c r="AO39" s="12">
        <v>92</v>
      </c>
      <c r="AP39" s="398">
        <f>AN39*AO39</f>
        <v>92</v>
      </c>
      <c r="AQ39" s="60"/>
    </row>
    <row r="40" spans="1:43" ht="18.75" customHeight="1" thickBot="1" x14ac:dyDescent="0.25">
      <c r="A40" s="60">
        <v>422</v>
      </c>
      <c r="B40" s="50" t="s">
        <v>14</v>
      </c>
      <c r="C40" s="52" t="s">
        <v>17</v>
      </c>
      <c r="D40" s="396" t="s">
        <v>3</v>
      </c>
      <c r="E40" s="395">
        <f t="shared" ref="E40:G40" si="34">E10</f>
        <v>3236.8283000000001</v>
      </c>
      <c r="F40" s="395">
        <f t="shared" si="34"/>
        <v>8.42</v>
      </c>
      <c r="G40" s="395">
        <f t="shared" si="34"/>
        <v>3.04</v>
      </c>
      <c r="H40" s="60"/>
      <c r="I40" s="9" t="s">
        <v>35</v>
      </c>
      <c r="J40" s="397">
        <v>1</v>
      </c>
      <c r="K40" s="12">
        <v>8.07</v>
      </c>
      <c r="L40" s="398">
        <f t="shared" ref="L40:L46" si="35">J40*K40</f>
        <v>8.07</v>
      </c>
      <c r="M40" s="409"/>
      <c r="N40" s="9" t="s">
        <v>102</v>
      </c>
      <c r="O40" s="397">
        <v>1</v>
      </c>
      <c r="P40" s="12">
        <v>82</v>
      </c>
      <c r="Q40" s="398">
        <f>O40*P40</f>
        <v>82</v>
      </c>
      <c r="R40" s="60"/>
      <c r="S40" s="9" t="s">
        <v>37</v>
      </c>
      <c r="T40" s="397">
        <v>2</v>
      </c>
      <c r="U40" s="12">
        <v>4.57</v>
      </c>
      <c r="V40" s="401">
        <f>T40*U40</f>
        <v>9.14</v>
      </c>
      <c r="W40" s="60"/>
      <c r="X40" s="9" t="s">
        <v>37</v>
      </c>
      <c r="Y40" s="397">
        <v>2</v>
      </c>
      <c r="Z40" s="12">
        <v>4.57</v>
      </c>
      <c r="AA40" s="401">
        <f>Y40*Z40</f>
        <v>9.14</v>
      </c>
      <c r="AB40" s="60"/>
      <c r="AC40" s="9" t="s">
        <v>112</v>
      </c>
      <c r="AD40" s="397">
        <v>1</v>
      </c>
      <c r="AE40" s="12">
        <v>5.98</v>
      </c>
      <c r="AF40" s="398">
        <f>AD40*AE40</f>
        <v>5.98</v>
      </c>
      <c r="AG40" s="60"/>
      <c r="AH40" s="9" t="s">
        <v>112</v>
      </c>
      <c r="AI40" s="397">
        <v>1</v>
      </c>
      <c r="AJ40" s="12">
        <v>5.98</v>
      </c>
      <c r="AK40" s="398">
        <f>AI40*AJ40</f>
        <v>5.98</v>
      </c>
      <c r="AL40" s="60"/>
      <c r="AM40" s="9" t="s">
        <v>110</v>
      </c>
      <c r="AN40" s="397">
        <v>1</v>
      </c>
      <c r="AO40" s="12">
        <v>6.9</v>
      </c>
      <c r="AP40" s="398">
        <f>AN40*AO40</f>
        <v>6.9</v>
      </c>
      <c r="AQ40" s="60"/>
    </row>
    <row r="41" spans="1:43" ht="18.75" customHeight="1" thickTop="1" x14ac:dyDescent="0.2">
      <c r="A41" s="60">
        <v>412</v>
      </c>
      <c r="B41" s="337" t="s">
        <v>21</v>
      </c>
      <c r="C41" s="46" t="s">
        <v>17</v>
      </c>
      <c r="D41" s="394" t="s">
        <v>8</v>
      </c>
      <c r="E41" s="395">
        <f>E15</f>
        <v>1876.7063000000001</v>
      </c>
      <c r="F41" s="395">
        <f t="shared" ref="F41:G41" si="36">F15</f>
        <v>7.07</v>
      </c>
      <c r="G41" s="395">
        <f t="shared" si="36"/>
        <v>3.04</v>
      </c>
      <c r="H41" s="60"/>
      <c r="I41" s="9" t="s">
        <v>36</v>
      </c>
      <c r="J41" s="397">
        <v>1</v>
      </c>
      <c r="K41" s="12">
        <v>3.04</v>
      </c>
      <c r="L41" s="398">
        <f t="shared" si="35"/>
        <v>3.04</v>
      </c>
      <c r="M41" s="409"/>
      <c r="N41" s="9" t="s">
        <v>103</v>
      </c>
      <c r="O41" s="397">
        <v>1</v>
      </c>
      <c r="P41" s="12">
        <v>92</v>
      </c>
      <c r="Q41" s="398">
        <f>O41*P41</f>
        <v>92</v>
      </c>
      <c r="R41" s="60"/>
      <c r="S41" s="5" t="s">
        <v>42</v>
      </c>
      <c r="T41" s="397"/>
      <c r="U41" s="12"/>
      <c r="V41" s="398">
        <f>SUM(V30:V40)</f>
        <v>563.76</v>
      </c>
      <c r="W41" s="60"/>
      <c r="X41" s="5" t="s">
        <v>42</v>
      </c>
      <c r="Y41" s="397"/>
      <c r="Z41" s="12"/>
      <c r="AA41" s="398">
        <f>SUM(AA30:AA40)</f>
        <v>683.51</v>
      </c>
      <c r="AB41" s="60"/>
      <c r="AC41" s="9" t="s">
        <v>94</v>
      </c>
      <c r="AD41" s="397">
        <v>1</v>
      </c>
      <c r="AE41" s="12">
        <v>32.03</v>
      </c>
      <c r="AF41" s="398">
        <f t="shared" ref="AF41" si="37">AD41*AE41</f>
        <v>32.03</v>
      </c>
      <c r="AG41" s="60"/>
      <c r="AH41" s="9" t="s">
        <v>94</v>
      </c>
      <c r="AI41" s="397">
        <v>1</v>
      </c>
      <c r="AJ41" s="12">
        <v>32.03</v>
      </c>
      <c r="AK41" s="398">
        <f t="shared" ref="AK41" si="38">AI41*AJ41</f>
        <v>32.03</v>
      </c>
      <c r="AL41" s="60"/>
      <c r="AM41" s="9" t="s">
        <v>94</v>
      </c>
      <c r="AN41" s="397">
        <v>1</v>
      </c>
      <c r="AO41" s="12">
        <v>32.03</v>
      </c>
      <c r="AP41" s="398">
        <f t="shared" ref="AP41" si="39">AN41*AO41</f>
        <v>32.03</v>
      </c>
      <c r="AQ41" s="60"/>
    </row>
    <row r="42" spans="1:43" ht="18.75" customHeight="1" x14ac:dyDescent="0.2">
      <c r="A42" s="60">
        <v>413</v>
      </c>
      <c r="B42" s="50" t="s">
        <v>21</v>
      </c>
      <c r="C42" s="52" t="s">
        <v>17</v>
      </c>
      <c r="D42" s="396" t="s">
        <v>6</v>
      </c>
      <c r="E42" s="395">
        <f t="shared" ref="E42:G42" si="40">E16</f>
        <v>1872.7121000000002</v>
      </c>
      <c r="F42" s="395">
        <f t="shared" si="40"/>
        <v>7.58</v>
      </c>
      <c r="G42" s="395">
        <f t="shared" si="40"/>
        <v>3.04</v>
      </c>
      <c r="H42" s="60"/>
      <c r="I42" s="9" t="s">
        <v>260</v>
      </c>
      <c r="J42" s="397">
        <v>1</v>
      </c>
      <c r="K42" s="12">
        <v>893.46</v>
      </c>
      <c r="L42" s="398">
        <f t="shared" si="35"/>
        <v>893.46</v>
      </c>
      <c r="M42" s="409"/>
      <c r="N42" s="9" t="s">
        <v>98</v>
      </c>
      <c r="O42" s="397">
        <v>1</v>
      </c>
      <c r="P42" s="12">
        <v>18.399999999999999</v>
      </c>
      <c r="Q42" s="398">
        <f>O42*P42</f>
        <v>18.399999999999999</v>
      </c>
      <c r="R42" s="60"/>
      <c r="S42" s="5" t="s">
        <v>395</v>
      </c>
      <c r="T42" s="397"/>
      <c r="U42" s="228">
        <f>+K20</f>
        <v>0.26</v>
      </c>
      <c r="V42" s="401">
        <f>V41*U42</f>
        <v>146.57759999999999</v>
      </c>
      <c r="W42" s="60"/>
      <c r="X42" s="5" t="s">
        <v>395</v>
      </c>
      <c r="Y42" s="397"/>
      <c r="Z42" s="228">
        <f>+K20</f>
        <v>0.26</v>
      </c>
      <c r="AA42" s="401">
        <f>AA41*Z42</f>
        <v>177.71260000000001</v>
      </c>
      <c r="AB42" s="60"/>
      <c r="AC42" s="9" t="s">
        <v>37</v>
      </c>
      <c r="AD42" s="397">
        <v>2</v>
      </c>
      <c r="AE42" s="12">
        <v>4.57</v>
      </c>
      <c r="AF42" s="401">
        <f>AD42*AE42</f>
        <v>9.14</v>
      </c>
      <c r="AG42" s="60"/>
      <c r="AH42" s="9" t="s">
        <v>37</v>
      </c>
      <c r="AI42" s="397">
        <v>2</v>
      </c>
      <c r="AJ42" s="12">
        <v>4.57</v>
      </c>
      <c r="AK42" s="401">
        <f>AI42*AJ42</f>
        <v>9.14</v>
      </c>
      <c r="AL42" s="60"/>
      <c r="AM42" s="9" t="s">
        <v>37</v>
      </c>
      <c r="AN42" s="397">
        <v>2</v>
      </c>
      <c r="AO42" s="12">
        <v>4.57</v>
      </c>
      <c r="AP42" s="401">
        <f>AN42*AO42</f>
        <v>9.14</v>
      </c>
      <c r="AQ42" s="60"/>
    </row>
    <row r="43" spans="1:43" ht="18.75" customHeight="1" x14ac:dyDescent="0.2">
      <c r="A43" s="60">
        <v>444</v>
      </c>
      <c r="B43" s="50" t="s">
        <v>21</v>
      </c>
      <c r="C43" s="52" t="s">
        <v>17</v>
      </c>
      <c r="D43" s="396" t="s">
        <v>4</v>
      </c>
      <c r="E43" s="395">
        <f t="shared" ref="E43:G43" si="41">E17</f>
        <v>1882.3385000000001</v>
      </c>
      <c r="F43" s="395">
        <f t="shared" si="41"/>
        <v>9.08</v>
      </c>
      <c r="G43" s="395">
        <f t="shared" si="41"/>
        <v>3.04</v>
      </c>
      <c r="H43" s="60"/>
      <c r="I43" s="9" t="s">
        <v>104</v>
      </c>
      <c r="J43" s="397">
        <v>1</v>
      </c>
      <c r="K43" s="12">
        <v>14</v>
      </c>
      <c r="L43" s="398">
        <f t="shared" si="35"/>
        <v>14</v>
      </c>
      <c r="M43" s="409"/>
      <c r="N43" s="9" t="s">
        <v>100</v>
      </c>
      <c r="O43" s="397">
        <v>1</v>
      </c>
      <c r="P43" s="12">
        <v>34.869999999999997</v>
      </c>
      <c r="Q43" s="398">
        <f t="shared" ref="Q43:Q44" si="42">O43*P43</f>
        <v>34.869999999999997</v>
      </c>
      <c r="R43" s="60"/>
      <c r="S43" s="5" t="s">
        <v>41</v>
      </c>
      <c r="T43" s="397"/>
      <c r="U43" s="12"/>
      <c r="V43" s="398">
        <f>SUM(V41:V42)</f>
        <v>710.33759999999995</v>
      </c>
      <c r="W43" s="60"/>
      <c r="X43" s="5" t="s">
        <v>41</v>
      </c>
      <c r="Y43" s="397"/>
      <c r="Z43" s="12"/>
      <c r="AA43" s="398">
        <f>SUM(AA41:AA42)</f>
        <v>861.22260000000006</v>
      </c>
      <c r="AB43" s="60"/>
      <c r="AC43" s="5" t="s">
        <v>42</v>
      </c>
      <c r="AD43" s="397"/>
      <c r="AE43" s="12"/>
      <c r="AF43" s="398">
        <f>SUM(AF31:AF42)</f>
        <v>1584.75</v>
      </c>
      <c r="AG43" s="60"/>
      <c r="AH43" s="5" t="s">
        <v>42</v>
      </c>
      <c r="AI43" s="397"/>
      <c r="AJ43" s="12"/>
      <c r="AK43" s="398">
        <f>SUM(AK31:AK42)</f>
        <v>1622.06</v>
      </c>
      <c r="AL43" s="60"/>
      <c r="AM43" s="5" t="s">
        <v>42</v>
      </c>
      <c r="AN43" s="397"/>
      <c r="AO43" s="12"/>
      <c r="AP43" s="398">
        <f>SUM(AP31:AP42)</f>
        <v>726.06</v>
      </c>
      <c r="AQ43" s="60"/>
    </row>
    <row r="44" spans="1:43" ht="18.75" customHeight="1" x14ac:dyDescent="0.2">
      <c r="A44" s="60">
        <v>415</v>
      </c>
      <c r="B44" s="56" t="s">
        <v>7</v>
      </c>
      <c r="C44" s="57" t="s">
        <v>17</v>
      </c>
      <c r="D44" s="410" t="s">
        <v>8</v>
      </c>
      <c r="E44" s="395">
        <f>E20</f>
        <v>2085.3497000000002</v>
      </c>
      <c r="F44" s="395">
        <f t="shared" ref="F44:G44" si="43">F20</f>
        <v>7.07</v>
      </c>
      <c r="G44" s="395">
        <f t="shared" si="43"/>
        <v>3.04</v>
      </c>
      <c r="H44" s="60"/>
      <c r="I44" s="9" t="s">
        <v>198</v>
      </c>
      <c r="J44" s="397">
        <v>1</v>
      </c>
      <c r="K44" s="12">
        <v>52</v>
      </c>
      <c r="L44" s="398">
        <f t="shared" si="35"/>
        <v>52</v>
      </c>
      <c r="M44" s="409"/>
      <c r="N44" s="9" t="s">
        <v>94</v>
      </c>
      <c r="O44" s="397">
        <v>1</v>
      </c>
      <c r="P44" s="12">
        <v>32.03</v>
      </c>
      <c r="Q44" s="398">
        <f t="shared" si="42"/>
        <v>32.03</v>
      </c>
      <c r="R44" s="60"/>
      <c r="S44" s="9"/>
      <c r="T44" s="6" t="s">
        <v>39</v>
      </c>
      <c r="U44" s="7" t="s">
        <v>45</v>
      </c>
      <c r="V44" s="8" t="s">
        <v>44</v>
      </c>
      <c r="W44" s="60"/>
      <c r="X44" s="9"/>
      <c r="Y44" s="6" t="s">
        <v>39</v>
      </c>
      <c r="Z44" s="7" t="s">
        <v>45</v>
      </c>
      <c r="AA44" s="8" t="s">
        <v>44</v>
      </c>
      <c r="AB44" s="60"/>
      <c r="AC44" s="5" t="s">
        <v>395</v>
      </c>
      <c r="AD44" s="397"/>
      <c r="AE44" s="228">
        <f>+K20</f>
        <v>0.26</v>
      </c>
      <c r="AF44" s="401">
        <f>AF43*AE44</f>
        <v>412.03500000000003</v>
      </c>
      <c r="AG44" s="60"/>
      <c r="AH44" s="5" t="s">
        <v>395</v>
      </c>
      <c r="AI44" s="397"/>
      <c r="AJ44" s="228">
        <f>+K20</f>
        <v>0.26</v>
      </c>
      <c r="AK44" s="401">
        <f>AK43*AJ44</f>
        <v>421.73559999999998</v>
      </c>
      <c r="AL44" s="60"/>
      <c r="AM44" s="5" t="s">
        <v>395</v>
      </c>
      <c r="AN44" s="397"/>
      <c r="AO44" s="228">
        <f>+K20</f>
        <v>0.26</v>
      </c>
      <c r="AP44" s="401">
        <f>AP43*AO44</f>
        <v>188.7756</v>
      </c>
      <c r="AQ44" s="60"/>
    </row>
    <row r="45" spans="1:43" ht="18.75" customHeight="1" x14ac:dyDescent="0.2">
      <c r="A45" s="60">
        <v>416</v>
      </c>
      <c r="B45" s="50" t="s">
        <v>7</v>
      </c>
      <c r="C45" s="52" t="s">
        <v>17</v>
      </c>
      <c r="D45" s="396" t="s">
        <v>6</v>
      </c>
      <c r="E45" s="395">
        <f t="shared" ref="E45:G45" si="44">E21</f>
        <v>2023.5971000000002</v>
      </c>
      <c r="F45" s="395">
        <f t="shared" si="44"/>
        <v>7.58</v>
      </c>
      <c r="G45" s="395">
        <f t="shared" si="44"/>
        <v>3.04</v>
      </c>
      <c r="H45" s="60"/>
      <c r="I45" s="9" t="s">
        <v>88</v>
      </c>
      <c r="J45" s="397">
        <v>1</v>
      </c>
      <c r="K45" s="12">
        <v>10.17</v>
      </c>
      <c r="L45" s="398">
        <f t="shared" si="35"/>
        <v>10.17</v>
      </c>
      <c r="M45" s="409"/>
      <c r="N45" s="9" t="s">
        <v>37</v>
      </c>
      <c r="O45" s="397">
        <v>2</v>
      </c>
      <c r="P45" s="12">
        <v>4.57</v>
      </c>
      <c r="Q45" s="401">
        <f>O45*P45</f>
        <v>9.14</v>
      </c>
      <c r="R45" s="60"/>
      <c r="S45" s="9" t="s">
        <v>47</v>
      </c>
      <c r="T45" s="397">
        <v>1</v>
      </c>
      <c r="U45" s="12">
        <v>92.68</v>
      </c>
      <c r="V45" s="398">
        <f t="shared" ref="V45:V50" si="45">T45*U45</f>
        <v>92.68</v>
      </c>
      <c r="W45" s="60"/>
      <c r="X45" s="9" t="s">
        <v>47</v>
      </c>
      <c r="Y45" s="397">
        <v>1</v>
      </c>
      <c r="Z45" s="12">
        <v>92.68</v>
      </c>
      <c r="AA45" s="398">
        <f t="shared" ref="AA45:AA50" si="46">Y45*Z45</f>
        <v>92.68</v>
      </c>
      <c r="AB45" s="60"/>
      <c r="AC45" s="5" t="s">
        <v>41</v>
      </c>
      <c r="AD45" s="397"/>
      <c r="AE45" s="12"/>
      <c r="AF45" s="398">
        <f>SUM(AF43:AF44)</f>
        <v>1996.7850000000001</v>
      </c>
      <c r="AG45" s="60"/>
      <c r="AH45" s="5" t="s">
        <v>41</v>
      </c>
      <c r="AI45" s="397"/>
      <c r="AJ45" s="12"/>
      <c r="AK45" s="398">
        <f>SUM(AK43:AK44)</f>
        <v>2043.7955999999999</v>
      </c>
      <c r="AL45" s="60"/>
      <c r="AM45" s="5" t="s">
        <v>41</v>
      </c>
      <c r="AN45" s="397"/>
      <c r="AO45" s="12"/>
      <c r="AP45" s="398">
        <f>SUM(AP43:AP44)</f>
        <v>914.83559999999989</v>
      </c>
      <c r="AQ45" s="60"/>
    </row>
    <row r="46" spans="1:43" ht="18.75" customHeight="1" thickBot="1" x14ac:dyDescent="0.25">
      <c r="A46" s="424">
        <v>445</v>
      </c>
      <c r="B46" s="425" t="s">
        <v>7</v>
      </c>
      <c r="C46" s="426" t="s">
        <v>17</v>
      </c>
      <c r="D46" s="427" t="s">
        <v>4</v>
      </c>
      <c r="E46" s="428">
        <f t="shared" ref="E46:G46" si="47">E22</f>
        <v>2034.2693000000002</v>
      </c>
      <c r="F46" s="428">
        <f t="shared" si="47"/>
        <v>9.08</v>
      </c>
      <c r="G46" s="428">
        <f t="shared" si="47"/>
        <v>3.04</v>
      </c>
      <c r="H46" s="60"/>
      <c r="I46" s="9" t="s">
        <v>89</v>
      </c>
      <c r="J46" s="397">
        <v>1</v>
      </c>
      <c r="K46" s="12">
        <v>1.55</v>
      </c>
      <c r="L46" s="398">
        <f t="shared" si="35"/>
        <v>1.55</v>
      </c>
      <c r="M46" s="409"/>
      <c r="N46" s="5" t="s">
        <v>42</v>
      </c>
      <c r="O46" s="397"/>
      <c r="P46" s="12"/>
      <c r="Q46" s="398">
        <f>SUM(Q33:Q45)</f>
        <v>1463.5200000000002</v>
      </c>
      <c r="R46" s="60"/>
      <c r="S46" s="9" t="s">
        <v>91</v>
      </c>
      <c r="T46" s="423">
        <v>1</v>
      </c>
      <c r="U46" s="12">
        <v>86.76</v>
      </c>
      <c r="V46" s="398">
        <f t="shared" si="45"/>
        <v>86.76</v>
      </c>
      <c r="W46" s="60"/>
      <c r="X46" s="9" t="s">
        <v>91</v>
      </c>
      <c r="Y46" s="423">
        <v>1</v>
      </c>
      <c r="Z46" s="12">
        <v>86.76</v>
      </c>
      <c r="AA46" s="398">
        <f t="shared" si="46"/>
        <v>86.76</v>
      </c>
      <c r="AB46" s="60"/>
      <c r="AC46" s="9"/>
      <c r="AD46" s="6" t="s">
        <v>39</v>
      </c>
      <c r="AE46" s="7" t="s">
        <v>45</v>
      </c>
      <c r="AF46" s="8" t="s">
        <v>44</v>
      </c>
      <c r="AG46" s="60"/>
      <c r="AH46" s="9"/>
      <c r="AI46" s="6" t="s">
        <v>39</v>
      </c>
      <c r="AJ46" s="7" t="s">
        <v>45</v>
      </c>
      <c r="AK46" s="8" t="s">
        <v>44</v>
      </c>
      <c r="AL46" s="60"/>
      <c r="AM46" s="9"/>
      <c r="AN46" s="6" t="s">
        <v>39</v>
      </c>
      <c r="AO46" s="7" t="s">
        <v>45</v>
      </c>
      <c r="AP46" s="8" t="s">
        <v>44</v>
      </c>
      <c r="AQ46" s="60"/>
    </row>
    <row r="47" spans="1:43" ht="18.75" customHeight="1" x14ac:dyDescent="0.2">
      <c r="A47" s="60">
        <v>471</v>
      </c>
      <c r="B47" s="50" t="str">
        <f>'FIXTURES ONLY'!B14</f>
        <v>Directional</v>
      </c>
      <c r="C47" s="52" t="str">
        <f>'FIXTURES ONLY'!C14</f>
        <v>MH</v>
      </c>
      <c r="D47" s="396" t="str">
        <f>'FIXTURES ONLY'!D14</f>
        <v>150w</v>
      </c>
      <c r="E47" s="395">
        <f>'FIXTURES ONLY'!E14</f>
        <v>700.77500000000009</v>
      </c>
      <c r="F47" s="395">
        <f>'FIXTURES ONLY'!F14</f>
        <v>19.78</v>
      </c>
      <c r="G47" s="395">
        <f>'FIXTURES ONLY'!G14</f>
        <v>3.04</v>
      </c>
      <c r="H47" s="60"/>
      <c r="I47" s="9" t="s">
        <v>97</v>
      </c>
      <c r="J47" s="397">
        <v>1</v>
      </c>
      <c r="K47" s="12">
        <v>96</v>
      </c>
      <c r="L47" s="398">
        <f>J47*K47</f>
        <v>96</v>
      </c>
      <c r="M47" s="409"/>
      <c r="N47" s="5" t="s">
        <v>395</v>
      </c>
      <c r="O47" s="397"/>
      <c r="P47" s="228">
        <f>+K20</f>
        <v>0.26</v>
      </c>
      <c r="Q47" s="401">
        <f>Q46*P47</f>
        <v>380.51520000000005</v>
      </c>
      <c r="R47" s="60"/>
      <c r="S47" s="9" t="s">
        <v>90</v>
      </c>
      <c r="T47" s="397">
        <v>200</v>
      </c>
      <c r="U47" s="12">
        <v>3.51</v>
      </c>
      <c r="V47" s="398">
        <f t="shared" si="45"/>
        <v>702</v>
      </c>
      <c r="W47" s="60"/>
      <c r="X47" s="9" t="s">
        <v>90</v>
      </c>
      <c r="Y47" s="397">
        <v>200</v>
      </c>
      <c r="Z47" s="12">
        <v>3.51</v>
      </c>
      <c r="AA47" s="398">
        <f t="shared" si="46"/>
        <v>702</v>
      </c>
      <c r="AB47" s="60"/>
      <c r="AC47" s="9" t="s">
        <v>47</v>
      </c>
      <c r="AD47" s="397">
        <v>1</v>
      </c>
      <c r="AE47" s="12">
        <v>92.68</v>
      </c>
      <c r="AF47" s="398">
        <f t="shared" ref="AF47:AF52" si="48">AD47*AE47</f>
        <v>92.68</v>
      </c>
      <c r="AG47" s="60"/>
      <c r="AH47" s="9" t="s">
        <v>47</v>
      </c>
      <c r="AI47" s="397">
        <v>1</v>
      </c>
      <c r="AJ47" s="12">
        <v>92.68</v>
      </c>
      <c r="AK47" s="398">
        <f t="shared" ref="AK47:AK52" si="49">AI47*AJ47</f>
        <v>92.68</v>
      </c>
      <c r="AL47" s="60"/>
      <c r="AM47" s="9" t="s">
        <v>47</v>
      </c>
      <c r="AN47" s="397">
        <v>1</v>
      </c>
      <c r="AO47" s="12">
        <v>92.68</v>
      </c>
      <c r="AP47" s="398">
        <f t="shared" ref="AP47:AP52" si="50">AN47*AO47</f>
        <v>92.68</v>
      </c>
      <c r="AQ47" s="60"/>
    </row>
    <row r="48" spans="1:43" ht="18.75" customHeight="1" x14ac:dyDescent="0.2">
      <c r="A48" s="60">
        <v>474</v>
      </c>
      <c r="B48" s="50" t="str">
        <f>'FIXTURES ONLY'!B15</f>
        <v>Directional</v>
      </c>
      <c r="C48" s="52" t="str">
        <f>'FIXTURES ONLY'!C15</f>
        <v>MH</v>
      </c>
      <c r="D48" s="396" t="str">
        <f>'FIXTURES ONLY'!D15</f>
        <v>350w</v>
      </c>
      <c r="E48" s="395">
        <f>'FIXTURES ONLY'!E15</f>
        <v>683.31139999999994</v>
      </c>
      <c r="F48" s="395">
        <f>'FIXTURES ONLY'!F15</f>
        <v>23.24</v>
      </c>
      <c r="G48" s="395">
        <f>'FIXTURES ONLY'!G15</f>
        <v>3.04</v>
      </c>
      <c r="H48" s="60"/>
      <c r="I48" s="9" t="s">
        <v>96</v>
      </c>
      <c r="J48" s="397">
        <v>1</v>
      </c>
      <c r="K48" s="12">
        <v>123</v>
      </c>
      <c r="L48" s="398">
        <f>J48*K48</f>
        <v>123</v>
      </c>
      <c r="M48" s="409"/>
      <c r="N48" s="5" t="s">
        <v>41</v>
      </c>
      <c r="O48" s="397"/>
      <c r="P48" s="12"/>
      <c r="Q48" s="398">
        <f>SUM(Q46:Q47)</f>
        <v>1844.0352000000003</v>
      </c>
      <c r="R48" s="60"/>
      <c r="S48" s="9" t="s">
        <v>75</v>
      </c>
      <c r="T48" s="397">
        <v>200</v>
      </c>
      <c r="U48" s="12">
        <v>0.44</v>
      </c>
      <c r="V48" s="398">
        <f t="shared" si="45"/>
        <v>88</v>
      </c>
      <c r="W48" s="60"/>
      <c r="X48" s="9" t="s">
        <v>75</v>
      </c>
      <c r="Y48" s="397">
        <v>200</v>
      </c>
      <c r="Z48" s="12">
        <v>0.44</v>
      </c>
      <c r="AA48" s="398">
        <f t="shared" si="46"/>
        <v>88</v>
      </c>
      <c r="AB48" s="60"/>
      <c r="AC48" s="9" t="s">
        <v>91</v>
      </c>
      <c r="AD48" s="423">
        <v>1</v>
      </c>
      <c r="AE48" s="12">
        <v>86.76</v>
      </c>
      <c r="AF48" s="398">
        <f t="shared" si="48"/>
        <v>86.76</v>
      </c>
      <c r="AG48" s="60"/>
      <c r="AH48" s="9" t="s">
        <v>91</v>
      </c>
      <c r="AI48" s="423">
        <v>1</v>
      </c>
      <c r="AJ48" s="12">
        <v>86.76</v>
      </c>
      <c r="AK48" s="398">
        <f t="shared" si="49"/>
        <v>86.76</v>
      </c>
      <c r="AL48" s="60"/>
      <c r="AM48" s="9" t="s">
        <v>91</v>
      </c>
      <c r="AN48" s="423">
        <v>1</v>
      </c>
      <c r="AO48" s="12">
        <v>86.76</v>
      </c>
      <c r="AP48" s="398">
        <f t="shared" si="50"/>
        <v>86.76</v>
      </c>
      <c r="AQ48" s="60"/>
    </row>
    <row r="49" spans="1:43" ht="18.75" customHeight="1" x14ac:dyDescent="0.2">
      <c r="A49" s="60">
        <v>475</v>
      </c>
      <c r="B49" s="50" t="str">
        <f>'FIXTURES ONLY'!B15</f>
        <v>Directional</v>
      </c>
      <c r="C49" s="52" t="str">
        <f>'FIXTURES ONLY'!C15</f>
        <v>MH</v>
      </c>
      <c r="D49" s="396" t="str">
        <f>'FIXTURES ONLY'!D15</f>
        <v>350w</v>
      </c>
      <c r="E49" s="395">
        <f>'FIXTURES ONLY'!E15</f>
        <v>683.31139999999994</v>
      </c>
      <c r="F49" s="395">
        <f>'FIXTURES ONLY'!F15</f>
        <v>23.24</v>
      </c>
      <c r="G49" s="395">
        <f>'FIXTURES ONLY'!G15</f>
        <v>3.04</v>
      </c>
      <c r="H49" s="60"/>
      <c r="I49" s="9" t="s">
        <v>98</v>
      </c>
      <c r="J49" s="397">
        <v>1</v>
      </c>
      <c r="K49" s="12">
        <v>18.399999999999999</v>
      </c>
      <c r="L49" s="398">
        <f>J49*K49</f>
        <v>18.399999999999999</v>
      </c>
      <c r="M49" s="409"/>
      <c r="N49" s="9"/>
      <c r="O49" s="6" t="s">
        <v>39</v>
      </c>
      <c r="P49" s="7" t="s">
        <v>45</v>
      </c>
      <c r="Q49" s="8" t="s">
        <v>44</v>
      </c>
      <c r="R49" s="60"/>
      <c r="S49" s="9" t="s">
        <v>95</v>
      </c>
      <c r="T49" s="397">
        <v>1</v>
      </c>
      <c r="U49" s="12">
        <v>23.57</v>
      </c>
      <c r="V49" s="398">
        <f t="shared" si="45"/>
        <v>23.57</v>
      </c>
      <c r="W49" s="60"/>
      <c r="X49" s="9" t="s">
        <v>95</v>
      </c>
      <c r="Y49" s="397">
        <v>1</v>
      </c>
      <c r="Z49" s="12">
        <v>23.57</v>
      </c>
      <c r="AA49" s="398">
        <f t="shared" si="46"/>
        <v>23.57</v>
      </c>
      <c r="AB49" s="60"/>
      <c r="AC49" s="9" t="s">
        <v>90</v>
      </c>
      <c r="AD49" s="397">
        <v>200</v>
      </c>
      <c r="AE49" s="12">
        <v>3.51</v>
      </c>
      <c r="AF49" s="398">
        <f t="shared" si="48"/>
        <v>702</v>
      </c>
      <c r="AG49" s="60"/>
      <c r="AH49" s="9" t="s">
        <v>90</v>
      </c>
      <c r="AI49" s="397">
        <v>200</v>
      </c>
      <c r="AJ49" s="12">
        <v>3.51</v>
      </c>
      <c r="AK49" s="398">
        <f t="shared" si="49"/>
        <v>702</v>
      </c>
      <c r="AL49" s="60"/>
      <c r="AM49" s="9" t="s">
        <v>90</v>
      </c>
      <c r="AN49" s="397">
        <v>200</v>
      </c>
      <c r="AO49" s="12">
        <v>3.51</v>
      </c>
      <c r="AP49" s="398">
        <f t="shared" si="50"/>
        <v>702</v>
      </c>
      <c r="AQ49" s="60"/>
    </row>
    <row r="50" spans="1:43" ht="18.75" customHeight="1" x14ac:dyDescent="0.2">
      <c r="A50" s="429">
        <v>477</v>
      </c>
      <c r="B50" s="355" t="str">
        <f>'FIXTURES ONLY'!B16</f>
        <v>Directional</v>
      </c>
      <c r="C50" s="69" t="str">
        <f>'FIXTURES ONLY'!C16</f>
        <v>MH</v>
      </c>
      <c r="D50" s="430" t="str">
        <f>'FIXTURES ONLY'!D16</f>
        <v>1000w</v>
      </c>
      <c r="E50" s="395">
        <f>'FIXTURES ONLY'!E16</f>
        <v>775.37959999999998</v>
      </c>
      <c r="F50" s="395">
        <f>'FIXTURES ONLY'!F16</f>
        <v>22.98</v>
      </c>
      <c r="G50" s="395">
        <f>'FIXTURES ONLY'!G16</f>
        <v>3.04</v>
      </c>
      <c r="H50" s="60"/>
      <c r="I50" s="9" t="s">
        <v>107</v>
      </c>
      <c r="J50" s="397">
        <v>1</v>
      </c>
      <c r="K50" s="12">
        <v>100.01</v>
      </c>
      <c r="L50" s="398">
        <f t="shared" ref="L50:L51" si="51">J50*K50</f>
        <v>100.01</v>
      </c>
      <c r="M50" s="409"/>
      <c r="N50" s="9" t="s">
        <v>47</v>
      </c>
      <c r="O50" s="397">
        <v>1</v>
      </c>
      <c r="P50" s="12">
        <v>92.68</v>
      </c>
      <c r="Q50" s="398">
        <f t="shared" ref="Q50:Q53" si="52">O50*P50</f>
        <v>92.68</v>
      </c>
      <c r="R50" s="60"/>
      <c r="S50" s="9" t="s">
        <v>111</v>
      </c>
      <c r="T50" s="397">
        <v>1</v>
      </c>
      <c r="U50" s="12">
        <v>35.64</v>
      </c>
      <c r="V50" s="401">
        <f t="shared" si="45"/>
        <v>35.64</v>
      </c>
      <c r="W50" s="60"/>
      <c r="X50" s="9" t="s">
        <v>111</v>
      </c>
      <c r="Y50" s="397">
        <v>1</v>
      </c>
      <c r="Z50" s="12">
        <v>35.64</v>
      </c>
      <c r="AA50" s="401">
        <f t="shared" si="46"/>
        <v>35.64</v>
      </c>
      <c r="AB50" s="60"/>
      <c r="AC50" s="9" t="s">
        <v>75</v>
      </c>
      <c r="AD50" s="397">
        <v>200</v>
      </c>
      <c r="AE50" s="12">
        <v>0.44</v>
      </c>
      <c r="AF50" s="398">
        <f t="shared" si="48"/>
        <v>88</v>
      </c>
      <c r="AG50" s="60"/>
      <c r="AH50" s="9" t="s">
        <v>75</v>
      </c>
      <c r="AI50" s="397">
        <v>200</v>
      </c>
      <c r="AJ50" s="12">
        <v>0.44</v>
      </c>
      <c r="AK50" s="398">
        <f t="shared" si="49"/>
        <v>88</v>
      </c>
      <c r="AL50" s="60"/>
      <c r="AM50" s="9" t="s">
        <v>75</v>
      </c>
      <c r="AN50" s="397">
        <v>200</v>
      </c>
      <c r="AO50" s="12">
        <v>0.44</v>
      </c>
      <c r="AP50" s="398">
        <f t="shared" si="50"/>
        <v>88</v>
      </c>
      <c r="AQ50" s="60"/>
    </row>
    <row r="51" spans="1:43" ht="18.75" customHeight="1" x14ac:dyDescent="0.2">
      <c r="A51" s="429"/>
      <c r="B51" s="431"/>
      <c r="C51" s="432"/>
      <c r="D51" s="432"/>
      <c r="E51" s="395"/>
      <c r="F51" s="395"/>
      <c r="G51" s="395"/>
      <c r="H51" s="60"/>
      <c r="I51" s="9" t="s">
        <v>94</v>
      </c>
      <c r="J51" s="397">
        <v>1</v>
      </c>
      <c r="K51" s="12">
        <v>32.03</v>
      </c>
      <c r="L51" s="398">
        <f t="shared" si="51"/>
        <v>32.03</v>
      </c>
      <c r="M51" s="409"/>
      <c r="N51" s="9" t="s">
        <v>91</v>
      </c>
      <c r="O51" s="423">
        <v>1</v>
      </c>
      <c r="P51" s="12">
        <v>157.93</v>
      </c>
      <c r="Q51" s="398">
        <f t="shared" si="52"/>
        <v>157.93</v>
      </c>
      <c r="R51" s="60"/>
      <c r="S51" s="5" t="s">
        <v>42</v>
      </c>
      <c r="T51" s="397"/>
      <c r="U51" s="12"/>
      <c r="V51" s="398">
        <f>SUM(V45:V50)</f>
        <v>1028.6500000000001</v>
      </c>
      <c r="W51" s="60"/>
      <c r="X51" s="5" t="s">
        <v>42</v>
      </c>
      <c r="Y51" s="397"/>
      <c r="Z51" s="12"/>
      <c r="AA51" s="398">
        <f>SUM(AA45:AA50)</f>
        <v>1028.6500000000001</v>
      </c>
      <c r="AB51" s="60"/>
      <c r="AC51" s="9" t="s">
        <v>95</v>
      </c>
      <c r="AD51" s="397">
        <v>1</v>
      </c>
      <c r="AE51" s="12">
        <v>23.57</v>
      </c>
      <c r="AF51" s="398">
        <f t="shared" si="48"/>
        <v>23.57</v>
      </c>
      <c r="AG51" s="60"/>
      <c r="AH51" s="9" t="s">
        <v>95</v>
      </c>
      <c r="AI51" s="397">
        <v>1</v>
      </c>
      <c r="AJ51" s="12">
        <v>23.57</v>
      </c>
      <c r="AK51" s="398">
        <f t="shared" si="49"/>
        <v>23.57</v>
      </c>
      <c r="AL51" s="60"/>
      <c r="AM51" s="9" t="s">
        <v>95</v>
      </c>
      <c r="AN51" s="397">
        <v>1</v>
      </c>
      <c r="AO51" s="12">
        <v>23.57</v>
      </c>
      <c r="AP51" s="398">
        <f t="shared" si="50"/>
        <v>23.57</v>
      </c>
      <c r="AQ51" s="60"/>
    </row>
    <row r="52" spans="1:43" ht="18.75" customHeight="1" x14ac:dyDescent="0.2">
      <c r="A52" s="429"/>
      <c r="B52" s="431"/>
      <c r="C52" s="432"/>
      <c r="D52" s="432"/>
      <c r="E52" s="395"/>
      <c r="F52" s="395"/>
      <c r="G52" s="395"/>
      <c r="H52" s="60"/>
      <c r="I52" s="9" t="s">
        <v>37</v>
      </c>
      <c r="J52" s="397">
        <v>2</v>
      </c>
      <c r="K52" s="12">
        <v>4.57</v>
      </c>
      <c r="L52" s="398">
        <f>J52*K52</f>
        <v>9.14</v>
      </c>
      <c r="M52" s="409"/>
      <c r="N52" s="9" t="s">
        <v>90</v>
      </c>
      <c r="O52" s="397">
        <v>200</v>
      </c>
      <c r="P52" s="12">
        <v>3.51</v>
      </c>
      <c r="Q52" s="398">
        <f t="shared" si="52"/>
        <v>702</v>
      </c>
      <c r="R52" s="60"/>
      <c r="S52" s="5" t="s">
        <v>394</v>
      </c>
      <c r="T52" s="397"/>
      <c r="U52" s="228">
        <f>+K34</f>
        <v>0.13</v>
      </c>
      <c r="V52" s="401">
        <f>V51*U52</f>
        <v>133.72450000000001</v>
      </c>
      <c r="W52" s="60"/>
      <c r="X52" s="5" t="s">
        <v>394</v>
      </c>
      <c r="Y52" s="397"/>
      <c r="Z52" s="228">
        <f>+K34</f>
        <v>0.13</v>
      </c>
      <c r="AA52" s="401">
        <f>AA51*Z52</f>
        <v>133.72450000000001</v>
      </c>
      <c r="AB52" s="60"/>
      <c r="AC52" s="9" t="s">
        <v>111</v>
      </c>
      <c r="AD52" s="397">
        <v>1</v>
      </c>
      <c r="AE52" s="12">
        <v>35.64</v>
      </c>
      <c r="AF52" s="401">
        <f t="shared" si="48"/>
        <v>35.64</v>
      </c>
      <c r="AG52" s="60"/>
      <c r="AH52" s="9" t="s">
        <v>111</v>
      </c>
      <c r="AI52" s="397">
        <v>1</v>
      </c>
      <c r="AJ52" s="12">
        <v>35.64</v>
      </c>
      <c r="AK52" s="401">
        <f t="shared" si="49"/>
        <v>35.64</v>
      </c>
      <c r="AL52" s="60"/>
      <c r="AM52" s="9" t="s">
        <v>111</v>
      </c>
      <c r="AN52" s="397">
        <v>1</v>
      </c>
      <c r="AO52" s="12">
        <v>35.64</v>
      </c>
      <c r="AP52" s="401">
        <f t="shared" si="50"/>
        <v>35.64</v>
      </c>
      <c r="AQ52" s="60"/>
    </row>
    <row r="53" spans="1:43" ht="18.75" customHeight="1" thickBot="1" x14ac:dyDescent="0.25">
      <c r="A53" s="429"/>
      <c r="B53" s="431"/>
      <c r="C53" s="432"/>
      <c r="D53" s="432"/>
      <c r="E53" s="395"/>
      <c r="F53" s="395"/>
      <c r="G53" s="395"/>
      <c r="H53" s="60"/>
      <c r="I53" s="9" t="s">
        <v>200</v>
      </c>
      <c r="J53" s="397">
        <v>1</v>
      </c>
      <c r="K53" s="12">
        <v>50</v>
      </c>
      <c r="L53" s="398">
        <f>J53*K53</f>
        <v>50</v>
      </c>
      <c r="M53" s="409"/>
      <c r="N53" s="9" t="s">
        <v>75</v>
      </c>
      <c r="O53" s="397">
        <v>200</v>
      </c>
      <c r="P53" s="12">
        <v>0.44</v>
      </c>
      <c r="Q53" s="398">
        <f t="shared" si="52"/>
        <v>88</v>
      </c>
      <c r="R53" s="60"/>
      <c r="S53" s="5" t="s">
        <v>41</v>
      </c>
      <c r="T53" s="397"/>
      <c r="U53" s="12"/>
      <c r="V53" s="398">
        <f>SUM(V51:V52)</f>
        <v>1162.3745000000001</v>
      </c>
      <c r="W53" s="60"/>
      <c r="X53" s="5" t="s">
        <v>41</v>
      </c>
      <c r="Y53" s="397"/>
      <c r="Z53" s="12"/>
      <c r="AA53" s="398">
        <f>SUM(AA51:AA52)</f>
        <v>1162.3745000000001</v>
      </c>
      <c r="AB53" s="60"/>
      <c r="AC53" s="5" t="s">
        <v>42</v>
      </c>
      <c r="AD53" s="397"/>
      <c r="AE53" s="12"/>
      <c r="AF53" s="398">
        <f>SUM(AF47:AF52)</f>
        <v>1028.6500000000001</v>
      </c>
      <c r="AG53" s="60"/>
      <c r="AH53" s="5" t="s">
        <v>42</v>
      </c>
      <c r="AI53" s="397"/>
      <c r="AJ53" s="12"/>
      <c r="AK53" s="398">
        <f>SUM(AK47:AK52)</f>
        <v>1028.6500000000001</v>
      </c>
      <c r="AL53" s="60"/>
      <c r="AM53" s="5" t="s">
        <v>42</v>
      </c>
      <c r="AN53" s="397"/>
      <c r="AO53" s="12"/>
      <c r="AP53" s="398">
        <f>SUM(AP47:AP52)</f>
        <v>1028.6500000000001</v>
      </c>
      <c r="AQ53" s="60"/>
    </row>
    <row r="54" spans="1:43" ht="18.75" customHeight="1" thickTop="1" thickBot="1" x14ac:dyDescent="0.25">
      <c r="A54" s="429"/>
      <c r="B54" s="431"/>
      <c r="C54" s="432"/>
      <c r="D54" s="432"/>
      <c r="E54" s="395"/>
      <c r="F54" s="395"/>
      <c r="G54" s="395"/>
      <c r="H54" s="60"/>
      <c r="I54" s="9" t="s">
        <v>201</v>
      </c>
      <c r="J54" s="397">
        <v>1</v>
      </c>
      <c r="K54" s="12">
        <v>157</v>
      </c>
      <c r="L54" s="401">
        <f>J54*K54</f>
        <v>157</v>
      </c>
      <c r="M54" s="409"/>
      <c r="N54" s="9" t="s">
        <v>99</v>
      </c>
      <c r="O54" s="397">
        <v>1</v>
      </c>
      <c r="P54" s="12">
        <v>132.35</v>
      </c>
      <c r="Q54" s="398">
        <f>O54*P54</f>
        <v>132.35</v>
      </c>
      <c r="R54" s="60"/>
      <c r="S54" s="10" t="s">
        <v>48</v>
      </c>
      <c r="T54" s="11"/>
      <c r="U54" s="404"/>
      <c r="V54" s="366">
        <f>SUM(V43,V53)</f>
        <v>1872.7121000000002</v>
      </c>
      <c r="W54" s="60"/>
      <c r="X54" s="10" t="s">
        <v>48</v>
      </c>
      <c r="Y54" s="11"/>
      <c r="Z54" s="404"/>
      <c r="AA54" s="366">
        <f>SUM(AA43,AA53)</f>
        <v>2023.5971000000002</v>
      </c>
      <c r="AB54" s="60"/>
      <c r="AC54" s="5" t="s">
        <v>394</v>
      </c>
      <c r="AD54" s="397"/>
      <c r="AE54" s="228">
        <f>+K34</f>
        <v>0.13</v>
      </c>
      <c r="AF54" s="401">
        <f>AF53*AE54</f>
        <v>133.72450000000001</v>
      </c>
      <c r="AG54" s="60"/>
      <c r="AH54" s="5" t="s">
        <v>394</v>
      </c>
      <c r="AI54" s="397"/>
      <c r="AJ54" s="228">
        <f>+K34</f>
        <v>0.13</v>
      </c>
      <c r="AK54" s="401">
        <f>AK53*AJ54</f>
        <v>133.72450000000001</v>
      </c>
      <c r="AL54" s="60"/>
      <c r="AM54" s="5" t="s">
        <v>394</v>
      </c>
      <c r="AN54" s="397"/>
      <c r="AO54" s="228">
        <f>+K34</f>
        <v>0.13</v>
      </c>
      <c r="AP54" s="401">
        <f>AP53*AO54</f>
        <v>133.72450000000001</v>
      </c>
      <c r="AQ54" s="60"/>
    </row>
    <row r="55" spans="1:43" ht="18.75" customHeight="1" thickBot="1" x14ac:dyDescent="0.25">
      <c r="A55" s="60"/>
      <c r="B55" s="60"/>
      <c r="C55" s="60"/>
      <c r="D55" s="60"/>
      <c r="E55" s="60"/>
      <c r="F55" s="60"/>
      <c r="G55" s="60"/>
      <c r="H55" s="60"/>
      <c r="I55" s="5" t="s">
        <v>42</v>
      </c>
      <c r="J55" s="397"/>
      <c r="K55" s="12"/>
      <c r="L55" s="398">
        <f>SUM(L39:L54)</f>
        <v>1668.4300000000003</v>
      </c>
      <c r="M55" s="409"/>
      <c r="N55" s="9" t="s">
        <v>95</v>
      </c>
      <c r="O55" s="397">
        <v>1</v>
      </c>
      <c r="P55" s="12">
        <v>23.57</v>
      </c>
      <c r="Q55" s="398">
        <f t="shared" ref="Q55:Q56" si="53">O55*P55</f>
        <v>23.57</v>
      </c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5" t="s">
        <v>41</v>
      </c>
      <c r="AD55" s="397"/>
      <c r="AE55" s="12"/>
      <c r="AF55" s="398">
        <f>SUM(AF53:AF54)</f>
        <v>1162.3745000000001</v>
      </c>
      <c r="AG55" s="60"/>
      <c r="AH55" s="5" t="s">
        <v>41</v>
      </c>
      <c r="AI55" s="397"/>
      <c r="AJ55" s="12"/>
      <c r="AK55" s="398">
        <f>SUM(AK53:AK54)</f>
        <v>1162.3745000000001</v>
      </c>
      <c r="AL55" s="60"/>
      <c r="AM55" s="5" t="s">
        <v>41</v>
      </c>
      <c r="AN55" s="397"/>
      <c r="AO55" s="12"/>
      <c r="AP55" s="398">
        <f>SUM(AP53:AP54)</f>
        <v>1162.3745000000001</v>
      </c>
      <c r="AQ55" s="60"/>
    </row>
    <row r="56" spans="1:43" ht="18.75" customHeight="1" thickTop="1" thickBot="1" x14ac:dyDescent="0.25">
      <c r="A56" s="60"/>
      <c r="B56" s="60"/>
      <c r="C56" s="60"/>
      <c r="D56" s="60"/>
      <c r="E56" s="60"/>
      <c r="F56" s="60"/>
      <c r="G56" s="60"/>
      <c r="H56" s="60"/>
      <c r="I56" s="5" t="s">
        <v>395</v>
      </c>
      <c r="J56" s="397"/>
      <c r="K56" s="228">
        <f>+K20</f>
        <v>0.26</v>
      </c>
      <c r="L56" s="401">
        <f>L55*K56</f>
        <v>433.79180000000008</v>
      </c>
      <c r="M56" s="409"/>
      <c r="N56" s="9" t="s">
        <v>111</v>
      </c>
      <c r="O56" s="397">
        <v>1</v>
      </c>
      <c r="P56" s="12">
        <v>35.64</v>
      </c>
      <c r="Q56" s="401">
        <f t="shared" si="53"/>
        <v>35.64</v>
      </c>
      <c r="R56" s="60"/>
      <c r="S56" s="360" t="s">
        <v>165</v>
      </c>
      <c r="T56" s="2" t="s">
        <v>39</v>
      </c>
      <c r="U56" s="3" t="s">
        <v>40</v>
      </c>
      <c r="V56" s="4" t="s">
        <v>43</v>
      </c>
      <c r="W56" s="60"/>
      <c r="X56" s="360" t="s">
        <v>185</v>
      </c>
      <c r="Y56" s="2" t="s">
        <v>39</v>
      </c>
      <c r="Z56" s="3" t="s">
        <v>40</v>
      </c>
      <c r="AA56" s="4" t="s">
        <v>43</v>
      </c>
      <c r="AB56" s="60"/>
      <c r="AC56" s="10" t="s">
        <v>48</v>
      </c>
      <c r="AD56" s="11"/>
      <c r="AE56" s="404"/>
      <c r="AF56" s="366">
        <f>SUM(AF45,AF55)</f>
        <v>3159.1595000000002</v>
      </c>
      <c r="AG56" s="60"/>
      <c r="AH56" s="10" t="s">
        <v>48</v>
      </c>
      <c r="AI56" s="11"/>
      <c r="AJ56" s="404"/>
      <c r="AK56" s="366">
        <f>SUM(AK45,AK55)</f>
        <v>3206.1701000000003</v>
      </c>
      <c r="AL56" s="60"/>
      <c r="AM56" s="10" t="s">
        <v>48</v>
      </c>
      <c r="AN56" s="11"/>
      <c r="AO56" s="404"/>
      <c r="AP56" s="366">
        <f>SUM(AP45,AP55)</f>
        <v>2077.2101000000002</v>
      </c>
      <c r="AQ56" s="60"/>
    </row>
    <row r="57" spans="1:43" ht="18.75" customHeight="1" thickTop="1" thickBot="1" x14ac:dyDescent="0.25">
      <c r="A57" s="60"/>
      <c r="B57" s="60"/>
      <c r="C57" s="60"/>
      <c r="D57" s="60"/>
      <c r="E57" s="60"/>
      <c r="F57" s="60"/>
      <c r="G57" s="60"/>
      <c r="H57" s="60"/>
      <c r="I57" s="5" t="s">
        <v>41</v>
      </c>
      <c r="J57" s="397"/>
      <c r="K57" s="12"/>
      <c r="L57" s="398">
        <f>SUM(L55:L56)</f>
        <v>2102.2218000000003</v>
      </c>
      <c r="M57" s="409"/>
      <c r="N57" s="5" t="s">
        <v>42</v>
      </c>
      <c r="O57" s="397"/>
      <c r="P57" s="12"/>
      <c r="Q57" s="398">
        <f>SUM(Q50:Q56)</f>
        <v>1232.17</v>
      </c>
      <c r="R57" s="60"/>
      <c r="S57" s="9" t="s">
        <v>34</v>
      </c>
      <c r="T57" s="397">
        <v>1</v>
      </c>
      <c r="U57" s="12">
        <v>121.06</v>
      </c>
      <c r="V57" s="398">
        <f>T57*U57</f>
        <v>121.06</v>
      </c>
      <c r="W57" s="60"/>
      <c r="X57" s="9" t="s">
        <v>34</v>
      </c>
      <c r="Y57" s="397">
        <v>1</v>
      </c>
      <c r="Z57" s="12">
        <v>241.64</v>
      </c>
      <c r="AA57" s="398">
        <f>Y57*Z57</f>
        <v>241.64</v>
      </c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</row>
    <row r="58" spans="1:43" ht="18.75" customHeight="1" thickTop="1" thickBot="1" x14ac:dyDescent="0.25">
      <c r="A58" s="60"/>
      <c r="B58" s="60"/>
      <c r="C58" s="60"/>
      <c r="D58" s="60"/>
      <c r="E58" s="60"/>
      <c r="F58" s="60"/>
      <c r="G58" s="60"/>
      <c r="H58" s="60"/>
      <c r="I58" s="9"/>
      <c r="J58" s="6" t="s">
        <v>39</v>
      </c>
      <c r="K58" s="7" t="s">
        <v>45</v>
      </c>
      <c r="L58" s="8" t="s">
        <v>44</v>
      </c>
      <c r="M58" s="409"/>
      <c r="N58" s="5" t="s">
        <v>394</v>
      </c>
      <c r="O58" s="397"/>
      <c r="P58" s="228">
        <f>+K34</f>
        <v>0.13</v>
      </c>
      <c r="Q58" s="401">
        <f>Q57*P58</f>
        <v>160.18210000000002</v>
      </c>
      <c r="R58" s="60"/>
      <c r="S58" s="9" t="s">
        <v>35</v>
      </c>
      <c r="T58" s="397">
        <v>1</v>
      </c>
      <c r="U58" s="12">
        <v>9.08</v>
      </c>
      <c r="V58" s="398">
        <f t="shared" ref="V58:V62" si="54">T58*U58</f>
        <v>9.08</v>
      </c>
      <c r="W58" s="60"/>
      <c r="X58" s="9" t="s">
        <v>35</v>
      </c>
      <c r="Y58" s="397">
        <v>1</v>
      </c>
      <c r="Z58" s="12">
        <v>9.08</v>
      </c>
      <c r="AA58" s="398">
        <f t="shared" ref="AA58:AA62" si="55">Y58*Z58</f>
        <v>9.08</v>
      </c>
      <c r="AB58" s="60"/>
      <c r="AC58" s="360" t="s">
        <v>85</v>
      </c>
      <c r="AD58" s="2" t="s">
        <v>39</v>
      </c>
      <c r="AE58" s="3" t="s">
        <v>40</v>
      </c>
      <c r="AF58" s="4" t="s">
        <v>43</v>
      </c>
      <c r="AG58" s="60"/>
      <c r="AH58" s="360" t="s">
        <v>84</v>
      </c>
      <c r="AI58" s="2" t="s">
        <v>39</v>
      </c>
      <c r="AJ58" s="3" t="s">
        <v>40</v>
      </c>
      <c r="AK58" s="4" t="s">
        <v>43</v>
      </c>
      <c r="AL58" s="60"/>
      <c r="AM58" s="60"/>
      <c r="AN58" s="60"/>
      <c r="AO58" s="60"/>
      <c r="AP58" s="60"/>
      <c r="AQ58" s="60"/>
    </row>
    <row r="59" spans="1:43" ht="18.75" customHeight="1" thickTop="1" thickBot="1" x14ac:dyDescent="0.25">
      <c r="A59" s="60"/>
      <c r="B59" s="60"/>
      <c r="C59" s="60"/>
      <c r="D59" s="60"/>
      <c r="E59" s="60"/>
      <c r="F59" s="60"/>
      <c r="G59" s="60"/>
      <c r="H59" s="60"/>
      <c r="I59" s="9" t="s">
        <v>47</v>
      </c>
      <c r="J59" s="397">
        <v>1</v>
      </c>
      <c r="K59" s="12">
        <v>92.68</v>
      </c>
      <c r="L59" s="398">
        <f t="shared" ref="L59:L64" si="56">J59*K59</f>
        <v>92.68</v>
      </c>
      <c r="M59" s="409"/>
      <c r="N59" s="5" t="s">
        <v>41</v>
      </c>
      <c r="O59" s="397"/>
      <c r="P59" s="12"/>
      <c r="Q59" s="398">
        <f>SUM(Q57:Q58)</f>
        <v>1392.3521000000001</v>
      </c>
      <c r="R59" s="60"/>
      <c r="S59" s="9" t="s">
        <v>36</v>
      </c>
      <c r="T59" s="397">
        <v>1</v>
      </c>
      <c r="U59" s="12">
        <v>3.04</v>
      </c>
      <c r="V59" s="398">
        <f t="shared" si="54"/>
        <v>3.04</v>
      </c>
      <c r="W59" s="60"/>
      <c r="X59" s="9" t="s">
        <v>36</v>
      </c>
      <c r="Y59" s="397">
        <v>1</v>
      </c>
      <c r="Z59" s="12">
        <v>3.04</v>
      </c>
      <c r="AA59" s="398">
        <f t="shared" si="55"/>
        <v>3.04</v>
      </c>
      <c r="AB59" s="60"/>
      <c r="AC59" s="9" t="s">
        <v>34</v>
      </c>
      <c r="AD59" s="397">
        <v>1</v>
      </c>
      <c r="AE59" s="12">
        <v>1193</v>
      </c>
      <c r="AF59" s="398">
        <f>AD59*AE59</f>
        <v>1193</v>
      </c>
      <c r="AG59" s="60"/>
      <c r="AH59" s="9" t="s">
        <v>34</v>
      </c>
      <c r="AI59" s="397">
        <v>1</v>
      </c>
      <c r="AJ59" s="12">
        <v>1166</v>
      </c>
      <c r="AK59" s="398">
        <f>AI59*AJ59</f>
        <v>1166</v>
      </c>
      <c r="AL59" s="60"/>
      <c r="AM59" s="60"/>
      <c r="AN59" s="60"/>
      <c r="AO59" s="60"/>
      <c r="AP59" s="60"/>
      <c r="AQ59" s="60"/>
    </row>
    <row r="60" spans="1:43" ht="18.75" customHeight="1" thickTop="1" thickBot="1" x14ac:dyDescent="0.25">
      <c r="A60" s="60"/>
      <c r="B60" s="60"/>
      <c r="C60" s="60"/>
      <c r="D60" s="60"/>
      <c r="E60" s="60"/>
      <c r="F60" s="60"/>
      <c r="G60" s="60"/>
      <c r="H60" s="60"/>
      <c r="I60" s="9" t="s">
        <v>91</v>
      </c>
      <c r="J60" s="423">
        <v>1</v>
      </c>
      <c r="K60" s="12">
        <v>150.26</v>
      </c>
      <c r="L60" s="398">
        <f t="shared" si="56"/>
        <v>150.26</v>
      </c>
      <c r="M60" s="409"/>
      <c r="N60" s="10" t="s">
        <v>48</v>
      </c>
      <c r="O60" s="11"/>
      <c r="P60" s="404"/>
      <c r="Q60" s="366">
        <f>SUM(Q48,Q59)</f>
        <v>3236.3873000000003</v>
      </c>
      <c r="R60" s="60"/>
      <c r="S60" s="9" t="s">
        <v>108</v>
      </c>
      <c r="T60" s="397">
        <v>1</v>
      </c>
      <c r="U60" s="12">
        <v>204.43</v>
      </c>
      <c r="V60" s="398">
        <f t="shared" si="54"/>
        <v>204.43</v>
      </c>
      <c r="W60" s="60"/>
      <c r="X60" s="9" t="s">
        <v>108</v>
      </c>
      <c r="Y60" s="397">
        <v>1</v>
      </c>
      <c r="Z60" s="12">
        <v>204.43</v>
      </c>
      <c r="AA60" s="398">
        <f t="shared" si="55"/>
        <v>204.43</v>
      </c>
      <c r="AB60" s="60"/>
      <c r="AC60" s="9" t="s">
        <v>35</v>
      </c>
      <c r="AD60" s="397">
        <v>1</v>
      </c>
      <c r="AE60" s="12">
        <v>7.07</v>
      </c>
      <c r="AF60" s="398">
        <f t="shared" ref="AF60:AF65" si="57">AD60*AE60</f>
        <v>7.07</v>
      </c>
      <c r="AG60" s="60"/>
      <c r="AH60" s="9" t="s">
        <v>35</v>
      </c>
      <c r="AI60" s="397">
        <v>1</v>
      </c>
      <c r="AJ60" s="12">
        <v>7.07</v>
      </c>
      <c r="AK60" s="398">
        <f t="shared" ref="AK60:AK65" si="58">AI60*AJ60</f>
        <v>7.07</v>
      </c>
      <c r="AL60" s="60"/>
      <c r="AM60" s="60"/>
      <c r="AN60" s="60"/>
      <c r="AO60" s="60"/>
      <c r="AP60" s="60"/>
      <c r="AQ60" s="60"/>
    </row>
    <row r="61" spans="1:43" ht="18.75" customHeight="1" thickBot="1" x14ac:dyDescent="0.25">
      <c r="A61" s="60"/>
      <c r="B61" s="60"/>
      <c r="C61" s="60"/>
      <c r="D61" s="60"/>
      <c r="E61" s="60"/>
      <c r="F61" s="60"/>
      <c r="G61" s="60"/>
      <c r="H61" s="60"/>
      <c r="I61" s="9" t="s">
        <v>105</v>
      </c>
      <c r="J61" s="423">
        <v>1</v>
      </c>
      <c r="K61" s="12">
        <v>214.47</v>
      </c>
      <c r="L61" s="398">
        <f t="shared" si="56"/>
        <v>214.47</v>
      </c>
      <c r="M61" s="409"/>
      <c r="N61" s="60"/>
      <c r="O61" s="60"/>
      <c r="P61" s="60"/>
      <c r="Q61" s="60"/>
      <c r="R61" s="60"/>
      <c r="S61" s="9" t="s">
        <v>88</v>
      </c>
      <c r="T61" s="397">
        <v>1</v>
      </c>
      <c r="U61" s="12">
        <v>10.17</v>
      </c>
      <c r="V61" s="398">
        <f t="shared" si="54"/>
        <v>10.17</v>
      </c>
      <c r="W61" s="60"/>
      <c r="X61" s="9" t="s">
        <v>88</v>
      </c>
      <c r="Y61" s="397">
        <v>1</v>
      </c>
      <c r="Z61" s="12">
        <v>10.17</v>
      </c>
      <c r="AA61" s="398">
        <f t="shared" si="55"/>
        <v>10.17</v>
      </c>
      <c r="AB61" s="60"/>
      <c r="AC61" s="9" t="s">
        <v>36</v>
      </c>
      <c r="AD61" s="397">
        <v>1</v>
      </c>
      <c r="AE61" s="12">
        <v>3.04</v>
      </c>
      <c r="AF61" s="398">
        <f t="shared" si="57"/>
        <v>3.04</v>
      </c>
      <c r="AG61" s="60"/>
      <c r="AH61" s="9" t="s">
        <v>36</v>
      </c>
      <c r="AI61" s="397">
        <v>1</v>
      </c>
      <c r="AJ61" s="12">
        <v>3.04</v>
      </c>
      <c r="AK61" s="398">
        <f t="shared" si="58"/>
        <v>3.04</v>
      </c>
      <c r="AL61" s="60"/>
      <c r="AM61" s="60"/>
      <c r="AN61" s="60"/>
      <c r="AO61" s="60"/>
      <c r="AP61" s="60"/>
      <c r="AQ61" s="60"/>
    </row>
    <row r="62" spans="1:43" ht="18.75" customHeight="1" thickTop="1" thickBot="1" x14ac:dyDescent="0.25">
      <c r="A62" s="60"/>
      <c r="B62" s="60"/>
      <c r="C62" s="60"/>
      <c r="D62" s="60"/>
      <c r="E62" s="60"/>
      <c r="F62" s="60"/>
      <c r="G62" s="60"/>
      <c r="H62" s="60"/>
      <c r="I62" s="9" t="s">
        <v>199</v>
      </c>
      <c r="J62" s="397">
        <v>1</v>
      </c>
      <c r="K62" s="12">
        <v>6.39</v>
      </c>
      <c r="L62" s="398">
        <f t="shared" si="56"/>
        <v>6.39</v>
      </c>
      <c r="M62" s="409"/>
      <c r="N62" s="360" t="s">
        <v>66</v>
      </c>
      <c r="O62" s="2" t="s">
        <v>39</v>
      </c>
      <c r="P62" s="3" t="s">
        <v>40</v>
      </c>
      <c r="Q62" s="4" t="s">
        <v>43</v>
      </c>
      <c r="R62" s="60"/>
      <c r="S62" s="9" t="s">
        <v>89</v>
      </c>
      <c r="T62" s="397">
        <v>1</v>
      </c>
      <c r="U62" s="12">
        <v>1.55</v>
      </c>
      <c r="V62" s="398">
        <f t="shared" si="54"/>
        <v>1.55</v>
      </c>
      <c r="W62" s="60"/>
      <c r="X62" s="9" t="s">
        <v>89</v>
      </c>
      <c r="Y62" s="397">
        <v>1</v>
      </c>
      <c r="Z62" s="12">
        <v>1.55</v>
      </c>
      <c r="AA62" s="398">
        <f t="shared" si="55"/>
        <v>1.55</v>
      </c>
      <c r="AB62" s="60"/>
      <c r="AC62" s="9" t="s">
        <v>552</v>
      </c>
      <c r="AD62" s="397">
        <v>1</v>
      </c>
      <c r="AE62" s="12">
        <v>204.26</v>
      </c>
      <c r="AF62" s="398">
        <f t="shared" si="57"/>
        <v>204.26</v>
      </c>
      <c r="AG62" s="60"/>
      <c r="AH62" s="9" t="s">
        <v>552</v>
      </c>
      <c r="AI62" s="397">
        <v>1</v>
      </c>
      <c r="AJ62" s="12">
        <v>204.26</v>
      </c>
      <c r="AK62" s="398">
        <f t="shared" si="58"/>
        <v>204.26</v>
      </c>
      <c r="AL62" s="60"/>
      <c r="AM62" s="60"/>
      <c r="AN62" s="60"/>
      <c r="AO62" s="60"/>
      <c r="AP62" s="60"/>
      <c r="AQ62" s="60"/>
    </row>
    <row r="63" spans="1:43" ht="18.75" customHeight="1" thickTop="1" x14ac:dyDescent="0.2">
      <c r="A63" s="60"/>
      <c r="B63" s="60"/>
      <c r="C63" s="60"/>
      <c r="D63" s="60"/>
      <c r="E63" s="60"/>
      <c r="F63" s="60"/>
      <c r="G63" s="60"/>
      <c r="H63" s="60"/>
      <c r="I63" s="9" t="s">
        <v>90</v>
      </c>
      <c r="J63" s="397">
        <v>200</v>
      </c>
      <c r="K63" s="12">
        <v>3.51</v>
      </c>
      <c r="L63" s="398">
        <f t="shared" si="56"/>
        <v>702</v>
      </c>
      <c r="M63" s="409"/>
      <c r="N63" s="9" t="s">
        <v>34</v>
      </c>
      <c r="O63" s="397">
        <v>1</v>
      </c>
      <c r="P63" s="12">
        <v>281.77999999999997</v>
      </c>
      <c r="Q63" s="398">
        <f>O63*P63</f>
        <v>281.77999999999997</v>
      </c>
      <c r="R63" s="60"/>
      <c r="S63" s="9" t="s">
        <v>102</v>
      </c>
      <c r="T63" s="397">
        <v>1</v>
      </c>
      <c r="U63" s="12">
        <v>82</v>
      </c>
      <c r="V63" s="398">
        <f>T63*U63</f>
        <v>82</v>
      </c>
      <c r="W63" s="60"/>
      <c r="X63" s="9" t="s">
        <v>102</v>
      </c>
      <c r="Y63" s="397">
        <v>1</v>
      </c>
      <c r="Z63" s="12">
        <v>82</v>
      </c>
      <c r="AA63" s="398">
        <f>Y63*Z63</f>
        <v>82</v>
      </c>
      <c r="AB63" s="60"/>
      <c r="AC63" s="9" t="s">
        <v>113</v>
      </c>
      <c r="AD63" s="397">
        <v>1</v>
      </c>
      <c r="AE63" s="12">
        <v>0</v>
      </c>
      <c r="AF63" s="398">
        <f t="shared" si="57"/>
        <v>0</v>
      </c>
      <c r="AG63" s="60"/>
      <c r="AH63" s="9" t="s">
        <v>113</v>
      </c>
      <c r="AI63" s="397">
        <v>1</v>
      </c>
      <c r="AJ63" s="12">
        <v>0</v>
      </c>
      <c r="AK63" s="398">
        <f t="shared" si="58"/>
        <v>0</v>
      </c>
      <c r="AL63" s="60"/>
      <c r="AM63" s="60"/>
      <c r="AN63" s="60"/>
      <c r="AO63" s="60"/>
      <c r="AP63" s="60"/>
      <c r="AQ63" s="60"/>
    </row>
    <row r="64" spans="1:43" ht="18.75" customHeight="1" x14ac:dyDescent="0.2">
      <c r="A64" s="60"/>
      <c r="B64" s="60"/>
      <c r="C64" s="60"/>
      <c r="D64" s="60"/>
      <c r="E64" s="60"/>
      <c r="F64" s="60"/>
      <c r="G64" s="60"/>
      <c r="H64" s="60"/>
      <c r="I64" s="9" t="s">
        <v>75</v>
      </c>
      <c r="J64" s="397">
        <v>200</v>
      </c>
      <c r="K64" s="12">
        <v>0.44</v>
      </c>
      <c r="L64" s="398">
        <f t="shared" si="56"/>
        <v>88</v>
      </c>
      <c r="M64" s="409"/>
      <c r="N64" s="9" t="s">
        <v>35</v>
      </c>
      <c r="O64" s="397">
        <v>1</v>
      </c>
      <c r="P64" s="12">
        <v>8.42</v>
      </c>
      <c r="Q64" s="398">
        <f t="shared" ref="Q64:Q69" si="59">O64*P64</f>
        <v>8.42</v>
      </c>
      <c r="R64" s="60"/>
      <c r="S64" s="9" t="s">
        <v>103</v>
      </c>
      <c r="T64" s="397">
        <v>1</v>
      </c>
      <c r="U64" s="12">
        <v>92</v>
      </c>
      <c r="V64" s="398">
        <f>T64*U64</f>
        <v>92</v>
      </c>
      <c r="W64" s="60"/>
      <c r="X64" s="9" t="s">
        <v>103</v>
      </c>
      <c r="Y64" s="397">
        <v>1</v>
      </c>
      <c r="Z64" s="12">
        <v>92</v>
      </c>
      <c r="AA64" s="398">
        <f>Y64*Z64</f>
        <v>92</v>
      </c>
      <c r="AB64" s="60"/>
      <c r="AC64" s="9" t="s">
        <v>88</v>
      </c>
      <c r="AD64" s="397">
        <v>1</v>
      </c>
      <c r="AE64" s="12">
        <v>10.17</v>
      </c>
      <c r="AF64" s="398">
        <f t="shared" si="57"/>
        <v>10.17</v>
      </c>
      <c r="AG64" s="60"/>
      <c r="AH64" s="9" t="s">
        <v>88</v>
      </c>
      <c r="AI64" s="397">
        <v>1</v>
      </c>
      <c r="AJ64" s="12">
        <v>10.17</v>
      </c>
      <c r="AK64" s="398">
        <f t="shared" si="58"/>
        <v>10.17</v>
      </c>
      <c r="AL64" s="60"/>
      <c r="AM64" s="60"/>
      <c r="AN64" s="60"/>
      <c r="AO64" s="60"/>
      <c r="AP64" s="60"/>
      <c r="AQ64" s="60"/>
    </row>
    <row r="65" spans="1:43" ht="18.75" customHeight="1" x14ac:dyDescent="0.2">
      <c r="A65" s="60"/>
      <c r="B65" s="60"/>
      <c r="C65" s="60"/>
      <c r="D65" s="60"/>
      <c r="E65" s="60"/>
      <c r="F65" s="60"/>
      <c r="G65" s="60"/>
      <c r="H65" s="60"/>
      <c r="I65" s="9" t="s">
        <v>99</v>
      </c>
      <c r="J65" s="397">
        <v>1</v>
      </c>
      <c r="K65" s="12">
        <v>132.35</v>
      </c>
      <c r="L65" s="398">
        <f>J65*K65</f>
        <v>132.35</v>
      </c>
      <c r="M65" s="409"/>
      <c r="N65" s="9" t="s">
        <v>36</v>
      </c>
      <c r="O65" s="397">
        <v>1</v>
      </c>
      <c r="P65" s="12">
        <v>3.04</v>
      </c>
      <c r="Q65" s="398">
        <f t="shared" si="59"/>
        <v>3.04</v>
      </c>
      <c r="R65" s="60"/>
      <c r="S65" s="9" t="s">
        <v>110</v>
      </c>
      <c r="T65" s="397">
        <v>1</v>
      </c>
      <c r="U65" s="12">
        <v>6.9</v>
      </c>
      <c r="V65" s="398">
        <f>T65*U65</f>
        <v>6.9</v>
      </c>
      <c r="W65" s="60"/>
      <c r="X65" s="9" t="s">
        <v>110</v>
      </c>
      <c r="Y65" s="397">
        <v>1</v>
      </c>
      <c r="Z65" s="12">
        <v>6.9</v>
      </c>
      <c r="AA65" s="398">
        <f>Y65*Z65</f>
        <v>6.9</v>
      </c>
      <c r="AB65" s="60"/>
      <c r="AC65" s="9" t="s">
        <v>89</v>
      </c>
      <c r="AD65" s="397">
        <v>1</v>
      </c>
      <c r="AE65" s="12">
        <v>1.55</v>
      </c>
      <c r="AF65" s="398">
        <f t="shared" si="57"/>
        <v>1.55</v>
      </c>
      <c r="AG65" s="60"/>
      <c r="AH65" s="9" t="s">
        <v>89</v>
      </c>
      <c r="AI65" s="397">
        <v>1</v>
      </c>
      <c r="AJ65" s="12">
        <v>1.55</v>
      </c>
      <c r="AK65" s="398">
        <f t="shared" si="58"/>
        <v>1.55</v>
      </c>
      <c r="AL65" s="60"/>
      <c r="AM65" s="60"/>
      <c r="AN65" s="60"/>
      <c r="AO65" s="60"/>
      <c r="AP65" s="60"/>
      <c r="AQ65" s="60"/>
    </row>
    <row r="66" spans="1:43" ht="18.75" customHeight="1" x14ac:dyDescent="0.2">
      <c r="A66" s="60"/>
      <c r="B66" s="60"/>
      <c r="C66" s="60"/>
      <c r="D66" s="60"/>
      <c r="E66" s="60"/>
      <c r="F66" s="60"/>
      <c r="G66" s="60"/>
      <c r="H66" s="60"/>
      <c r="I66" s="9" t="s">
        <v>95</v>
      </c>
      <c r="J66" s="397">
        <v>1</v>
      </c>
      <c r="K66" s="12">
        <v>23.57</v>
      </c>
      <c r="L66" s="398">
        <f t="shared" ref="L66:L68" si="60">J66*K66</f>
        <v>23.57</v>
      </c>
      <c r="M66" s="409"/>
      <c r="N66" s="9" t="s">
        <v>109</v>
      </c>
      <c r="O66" s="397">
        <v>1</v>
      </c>
      <c r="P66" s="12">
        <v>689.36</v>
      </c>
      <c r="Q66" s="398">
        <f t="shared" si="59"/>
        <v>689.36</v>
      </c>
      <c r="R66" s="60"/>
      <c r="S66" s="9" t="s">
        <v>94</v>
      </c>
      <c r="T66" s="397">
        <v>1</v>
      </c>
      <c r="U66" s="12">
        <v>32.03</v>
      </c>
      <c r="V66" s="398">
        <f t="shared" ref="V66" si="61">T66*U66</f>
        <v>32.03</v>
      </c>
      <c r="W66" s="60"/>
      <c r="X66" s="9" t="s">
        <v>94</v>
      </c>
      <c r="Y66" s="397">
        <v>1</v>
      </c>
      <c r="Z66" s="12">
        <v>32.03</v>
      </c>
      <c r="AA66" s="398">
        <f t="shared" ref="AA66" si="62">Y66*Z66</f>
        <v>32.03</v>
      </c>
      <c r="AB66" s="60"/>
      <c r="AC66" s="9" t="s">
        <v>102</v>
      </c>
      <c r="AD66" s="397">
        <v>1</v>
      </c>
      <c r="AE66" s="12">
        <v>82</v>
      </c>
      <c r="AF66" s="398">
        <f>AD66*AE66</f>
        <v>82</v>
      </c>
      <c r="AG66" s="60"/>
      <c r="AH66" s="9" t="s">
        <v>102</v>
      </c>
      <c r="AI66" s="397">
        <v>1</v>
      </c>
      <c r="AJ66" s="12">
        <v>82</v>
      </c>
      <c r="AK66" s="398">
        <f>AI66*AJ66</f>
        <v>82</v>
      </c>
      <c r="AL66" s="60"/>
      <c r="AM66" s="60"/>
      <c r="AN66" s="60"/>
      <c r="AO66" s="60"/>
      <c r="AP66" s="60"/>
      <c r="AQ66" s="60"/>
    </row>
    <row r="67" spans="1:43" ht="18.75" customHeight="1" x14ac:dyDescent="0.2">
      <c r="A67" s="60"/>
      <c r="B67" s="60"/>
      <c r="C67" s="60"/>
      <c r="D67" s="60"/>
      <c r="E67" s="60"/>
      <c r="F67" s="60"/>
      <c r="G67" s="60"/>
      <c r="H67" s="60"/>
      <c r="I67" s="9" t="s">
        <v>111</v>
      </c>
      <c r="J67" s="397">
        <v>1</v>
      </c>
      <c r="K67" s="12">
        <v>35.64</v>
      </c>
      <c r="L67" s="398">
        <f t="shared" si="60"/>
        <v>35.64</v>
      </c>
      <c r="M67" s="409"/>
      <c r="N67" s="9" t="s">
        <v>101</v>
      </c>
      <c r="O67" s="397">
        <v>1</v>
      </c>
      <c r="P67" s="12">
        <v>201.11</v>
      </c>
      <c r="Q67" s="398">
        <f t="shared" si="59"/>
        <v>201.11</v>
      </c>
      <c r="R67" s="60"/>
      <c r="S67" s="9" t="s">
        <v>37</v>
      </c>
      <c r="T67" s="397">
        <v>2</v>
      </c>
      <c r="U67" s="12">
        <v>4.57</v>
      </c>
      <c r="V67" s="401">
        <f>T67*U67</f>
        <v>9.14</v>
      </c>
      <c r="W67" s="60"/>
      <c r="X67" s="9" t="s">
        <v>37</v>
      </c>
      <c r="Y67" s="397">
        <v>2</v>
      </c>
      <c r="Z67" s="12">
        <v>4.57</v>
      </c>
      <c r="AA67" s="401">
        <f>Y67*Z67</f>
        <v>9.14</v>
      </c>
      <c r="AB67" s="60"/>
      <c r="AC67" s="9" t="s">
        <v>103</v>
      </c>
      <c r="AD67" s="397">
        <v>1</v>
      </c>
      <c r="AE67" s="12">
        <v>92</v>
      </c>
      <c r="AF67" s="398">
        <f>AD67*AE67</f>
        <v>92</v>
      </c>
      <c r="AG67" s="60"/>
      <c r="AH67" s="9" t="s">
        <v>103</v>
      </c>
      <c r="AI67" s="397">
        <v>1</v>
      </c>
      <c r="AJ67" s="12">
        <v>92</v>
      </c>
      <c r="AK67" s="398">
        <f>AI67*AJ67</f>
        <v>92</v>
      </c>
      <c r="AL67" s="60"/>
      <c r="AM67" s="60"/>
      <c r="AN67" s="60"/>
      <c r="AO67" s="60"/>
      <c r="AP67" s="60"/>
      <c r="AQ67" s="60"/>
    </row>
    <row r="68" spans="1:43" ht="18.75" customHeight="1" x14ac:dyDescent="0.2">
      <c r="A68" s="60"/>
      <c r="B68" s="60"/>
      <c r="C68" s="60"/>
      <c r="D68" s="60"/>
      <c r="E68" s="60"/>
      <c r="F68" s="60"/>
      <c r="G68" s="60"/>
      <c r="H68" s="60"/>
      <c r="I68" s="9" t="s">
        <v>201</v>
      </c>
      <c r="J68" s="397">
        <v>1</v>
      </c>
      <c r="K68" s="12">
        <v>277.33999999999997</v>
      </c>
      <c r="L68" s="401">
        <f t="shared" si="60"/>
        <v>277.33999999999997</v>
      </c>
      <c r="M68" s="409"/>
      <c r="N68" s="9" t="s">
        <v>88</v>
      </c>
      <c r="O68" s="397">
        <v>1</v>
      </c>
      <c r="P68" s="12">
        <v>10.17</v>
      </c>
      <c r="Q68" s="398">
        <f t="shared" si="59"/>
        <v>10.17</v>
      </c>
      <c r="R68" s="60"/>
      <c r="S68" s="5" t="s">
        <v>42</v>
      </c>
      <c r="T68" s="397"/>
      <c r="U68" s="12"/>
      <c r="V68" s="398">
        <f>SUM(V57:V67)</f>
        <v>571.4</v>
      </c>
      <c r="W68" s="60"/>
      <c r="X68" s="5" t="s">
        <v>42</v>
      </c>
      <c r="Y68" s="397"/>
      <c r="Z68" s="12"/>
      <c r="AA68" s="398">
        <f>SUM(AA57:AA67)</f>
        <v>691.98</v>
      </c>
      <c r="AB68" s="60"/>
      <c r="AC68" s="9" t="s">
        <v>112</v>
      </c>
      <c r="AD68" s="397">
        <v>1</v>
      </c>
      <c r="AE68" s="12">
        <v>5.98</v>
      </c>
      <c r="AF68" s="398">
        <f>AD68*AE68</f>
        <v>5.98</v>
      </c>
      <c r="AG68" s="60"/>
      <c r="AH68" s="9" t="s">
        <v>112</v>
      </c>
      <c r="AI68" s="397">
        <v>1</v>
      </c>
      <c r="AJ68" s="12">
        <v>5.98</v>
      </c>
      <c r="AK68" s="398">
        <f>AI68*AJ68</f>
        <v>5.98</v>
      </c>
      <c r="AL68" s="60"/>
      <c r="AM68" s="60"/>
      <c r="AN68" s="60"/>
      <c r="AO68" s="60"/>
      <c r="AP68" s="60"/>
      <c r="AQ68" s="60"/>
    </row>
    <row r="69" spans="1:43" ht="18.75" customHeight="1" x14ac:dyDescent="0.2">
      <c r="A69" s="60"/>
      <c r="B69" s="60"/>
      <c r="C69" s="60"/>
      <c r="D69" s="60"/>
      <c r="E69" s="60"/>
      <c r="F69" s="60"/>
      <c r="G69" s="60"/>
      <c r="H69" s="60"/>
      <c r="I69" s="5" t="s">
        <v>42</v>
      </c>
      <c r="J69" s="397"/>
      <c r="K69" s="12"/>
      <c r="L69" s="398">
        <f>SUM(L59:L68)</f>
        <v>1722.6999999999998</v>
      </c>
      <c r="M69" s="409"/>
      <c r="N69" s="9" t="s">
        <v>89</v>
      </c>
      <c r="O69" s="397">
        <v>1</v>
      </c>
      <c r="P69" s="12">
        <v>1.55</v>
      </c>
      <c r="Q69" s="398">
        <f t="shared" si="59"/>
        <v>1.55</v>
      </c>
      <c r="R69" s="60"/>
      <c r="S69" s="5" t="s">
        <v>395</v>
      </c>
      <c r="T69" s="397"/>
      <c r="U69" s="228">
        <f>+K20</f>
        <v>0.26</v>
      </c>
      <c r="V69" s="401">
        <f>V68*U69</f>
        <v>148.56399999999999</v>
      </c>
      <c r="W69" s="60"/>
      <c r="X69" s="5" t="s">
        <v>395</v>
      </c>
      <c r="Y69" s="397"/>
      <c r="Z69" s="228">
        <f>+K20</f>
        <v>0.26</v>
      </c>
      <c r="AA69" s="401">
        <f>AA68*Z69</f>
        <v>179.91480000000001</v>
      </c>
      <c r="AB69" s="60"/>
      <c r="AC69" s="9" t="s">
        <v>94</v>
      </c>
      <c r="AD69" s="397">
        <v>1</v>
      </c>
      <c r="AE69" s="12">
        <v>32.03</v>
      </c>
      <c r="AF69" s="398">
        <f t="shared" ref="AF69" si="63">AD69*AE69</f>
        <v>32.03</v>
      </c>
      <c r="AG69" s="60"/>
      <c r="AH69" s="9" t="s">
        <v>94</v>
      </c>
      <c r="AI69" s="397">
        <v>1</v>
      </c>
      <c r="AJ69" s="12">
        <v>32.03</v>
      </c>
      <c r="AK69" s="398">
        <f t="shared" ref="AK69" si="64">AI69*AJ69</f>
        <v>32.03</v>
      </c>
      <c r="AL69" s="60"/>
      <c r="AM69" s="60"/>
      <c r="AN69" s="60"/>
      <c r="AO69" s="60"/>
      <c r="AP69" s="60"/>
      <c r="AQ69" s="60"/>
    </row>
    <row r="70" spans="1:43" ht="18.75" customHeight="1" x14ac:dyDescent="0.2">
      <c r="A70" s="60"/>
      <c r="B70" s="60"/>
      <c r="C70" s="60"/>
      <c r="D70" s="60"/>
      <c r="E70" s="60"/>
      <c r="F70" s="60"/>
      <c r="G70" s="60"/>
      <c r="H70" s="60"/>
      <c r="I70" s="5" t="s">
        <v>394</v>
      </c>
      <c r="J70" s="397"/>
      <c r="K70" s="228">
        <f>+K34</f>
        <v>0.13</v>
      </c>
      <c r="L70" s="401">
        <f>L69*K70</f>
        <v>223.95099999999999</v>
      </c>
      <c r="M70" s="409"/>
      <c r="N70" s="9" t="s">
        <v>102</v>
      </c>
      <c r="O70" s="397">
        <v>1</v>
      </c>
      <c r="P70" s="12">
        <v>82</v>
      </c>
      <c r="Q70" s="398">
        <f>O70*P70</f>
        <v>82</v>
      </c>
      <c r="R70" s="60"/>
      <c r="S70" s="5" t="s">
        <v>41</v>
      </c>
      <c r="T70" s="397"/>
      <c r="U70" s="12"/>
      <c r="V70" s="398">
        <f>SUM(V68:V69)</f>
        <v>719.96399999999994</v>
      </c>
      <c r="W70" s="60"/>
      <c r="X70" s="5" t="s">
        <v>41</v>
      </c>
      <c r="Y70" s="397"/>
      <c r="Z70" s="12"/>
      <c r="AA70" s="398">
        <f>SUM(AA68:AA69)</f>
        <v>871.89480000000003</v>
      </c>
      <c r="AB70" s="60"/>
      <c r="AC70" s="9" t="s">
        <v>37</v>
      </c>
      <c r="AD70" s="397">
        <v>2</v>
      </c>
      <c r="AE70" s="12">
        <v>4.57</v>
      </c>
      <c r="AF70" s="401">
        <f>AD70*AE70</f>
        <v>9.14</v>
      </c>
      <c r="AG70" s="60"/>
      <c r="AH70" s="9" t="s">
        <v>37</v>
      </c>
      <c r="AI70" s="397">
        <v>2</v>
      </c>
      <c r="AJ70" s="12">
        <v>4.57</v>
      </c>
      <c r="AK70" s="401">
        <f>AI70*AJ70</f>
        <v>9.14</v>
      </c>
      <c r="AL70" s="60"/>
      <c r="AM70" s="60"/>
      <c r="AN70" s="60"/>
      <c r="AO70" s="60"/>
      <c r="AP70" s="60"/>
      <c r="AQ70" s="60"/>
    </row>
    <row r="71" spans="1:43" ht="18.75" customHeight="1" thickBot="1" x14ac:dyDescent="0.25">
      <c r="A71" s="60"/>
      <c r="B71" s="60"/>
      <c r="C71" s="60"/>
      <c r="D71" s="60"/>
      <c r="E71" s="60"/>
      <c r="F71" s="60"/>
      <c r="G71" s="60"/>
      <c r="H71" s="60"/>
      <c r="I71" s="5" t="s">
        <v>41</v>
      </c>
      <c r="J71" s="397"/>
      <c r="K71" s="12"/>
      <c r="L71" s="398">
        <f>SUM(L69:L70)</f>
        <v>1946.6509999999998</v>
      </c>
      <c r="M71" s="409"/>
      <c r="N71" s="9" t="s">
        <v>103</v>
      </c>
      <c r="O71" s="397">
        <v>1</v>
      </c>
      <c r="P71" s="12">
        <v>92</v>
      </c>
      <c r="Q71" s="398">
        <f>O71*P71</f>
        <v>92</v>
      </c>
      <c r="R71" s="60"/>
      <c r="S71" s="9"/>
      <c r="T71" s="6" t="s">
        <v>39</v>
      </c>
      <c r="U71" s="7" t="s">
        <v>45</v>
      </c>
      <c r="V71" s="8" t="s">
        <v>44</v>
      </c>
      <c r="W71" s="60"/>
      <c r="X71" s="9"/>
      <c r="Y71" s="6" t="s">
        <v>39</v>
      </c>
      <c r="Z71" s="7" t="s">
        <v>45</v>
      </c>
      <c r="AA71" s="8" t="s">
        <v>44</v>
      </c>
      <c r="AB71" s="60"/>
      <c r="AC71" s="5" t="s">
        <v>42</v>
      </c>
      <c r="AD71" s="397"/>
      <c r="AE71" s="12"/>
      <c r="AF71" s="398">
        <f>SUM(AF59:AF70)</f>
        <v>1640.24</v>
      </c>
      <c r="AG71" s="60"/>
      <c r="AH71" s="5" t="s">
        <v>42</v>
      </c>
      <c r="AI71" s="397"/>
      <c r="AJ71" s="12"/>
      <c r="AK71" s="398">
        <f>SUM(AK59:AK70)</f>
        <v>1613.24</v>
      </c>
      <c r="AL71" s="60"/>
      <c r="AM71" s="60"/>
      <c r="AN71" s="60"/>
      <c r="AO71" s="60"/>
      <c r="AP71" s="60"/>
      <c r="AQ71" s="60"/>
    </row>
    <row r="72" spans="1:43" ht="18.75" customHeight="1" thickTop="1" thickBot="1" x14ac:dyDescent="0.25">
      <c r="A72" s="60"/>
      <c r="B72" s="60"/>
      <c r="C72" s="60"/>
      <c r="D72" s="60"/>
      <c r="E72" s="60"/>
      <c r="F72" s="60"/>
      <c r="G72" s="60"/>
      <c r="H72" s="60"/>
      <c r="I72" s="10" t="s">
        <v>48</v>
      </c>
      <c r="J72" s="11"/>
      <c r="K72" s="404"/>
      <c r="L72" s="366">
        <f>SUM(L57,L71)</f>
        <v>4048.8728000000001</v>
      </c>
      <c r="M72" s="409"/>
      <c r="N72" s="9" t="s">
        <v>98</v>
      </c>
      <c r="O72" s="397">
        <v>1</v>
      </c>
      <c r="P72" s="12">
        <v>18.399999999999999</v>
      </c>
      <c r="Q72" s="398">
        <f>O72*P72</f>
        <v>18.399999999999999</v>
      </c>
      <c r="R72" s="60"/>
      <c r="S72" s="9" t="s">
        <v>47</v>
      </c>
      <c r="T72" s="397">
        <v>1</v>
      </c>
      <c r="U72" s="12">
        <v>92.68</v>
      </c>
      <c r="V72" s="398">
        <f t="shared" ref="V72:V77" si="65">T72*U72</f>
        <v>92.68</v>
      </c>
      <c r="W72" s="60"/>
      <c r="X72" s="9" t="s">
        <v>47</v>
      </c>
      <c r="Y72" s="397">
        <v>1</v>
      </c>
      <c r="Z72" s="12">
        <v>92.68</v>
      </c>
      <c r="AA72" s="398">
        <f t="shared" ref="AA72:AA77" si="66">Y72*Z72</f>
        <v>92.68</v>
      </c>
      <c r="AB72" s="60"/>
      <c r="AC72" s="5" t="s">
        <v>395</v>
      </c>
      <c r="AD72" s="397"/>
      <c r="AE72" s="228">
        <f>+K20</f>
        <v>0.26</v>
      </c>
      <c r="AF72" s="401">
        <f>AF71*AE72</f>
        <v>426.4624</v>
      </c>
      <c r="AG72" s="60"/>
      <c r="AH72" s="5" t="s">
        <v>395</v>
      </c>
      <c r="AI72" s="397"/>
      <c r="AJ72" s="228">
        <f>+K20</f>
        <v>0.26</v>
      </c>
      <c r="AK72" s="401">
        <f>AK71*AJ72</f>
        <v>419.44240000000002</v>
      </c>
      <c r="AL72" s="60"/>
      <c r="AM72" s="60"/>
      <c r="AN72" s="60"/>
      <c r="AO72" s="60"/>
      <c r="AP72" s="60"/>
      <c r="AQ72" s="60"/>
    </row>
    <row r="73" spans="1:43" ht="18.75" customHeight="1" thickBot="1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423"/>
      <c r="K73" s="60"/>
      <c r="L73" s="60"/>
      <c r="M73" s="409"/>
      <c r="N73" s="9" t="s">
        <v>100</v>
      </c>
      <c r="O73" s="397">
        <v>1</v>
      </c>
      <c r="P73" s="12">
        <v>34.869999999999997</v>
      </c>
      <c r="Q73" s="398">
        <f t="shared" ref="Q73:Q74" si="67">O73*P73</f>
        <v>34.869999999999997</v>
      </c>
      <c r="R73" s="60"/>
      <c r="S73" s="9" t="s">
        <v>91</v>
      </c>
      <c r="T73" s="423">
        <v>1</v>
      </c>
      <c r="U73" s="12">
        <v>86.76</v>
      </c>
      <c r="V73" s="398">
        <f t="shared" si="65"/>
        <v>86.76</v>
      </c>
      <c r="W73" s="60"/>
      <c r="X73" s="9" t="s">
        <v>91</v>
      </c>
      <c r="Y73" s="423">
        <v>1</v>
      </c>
      <c r="Z73" s="12">
        <v>86.76</v>
      </c>
      <c r="AA73" s="398">
        <f t="shared" si="66"/>
        <v>86.76</v>
      </c>
      <c r="AB73" s="60"/>
      <c r="AC73" s="5" t="s">
        <v>41</v>
      </c>
      <c r="AD73" s="397"/>
      <c r="AE73" s="12"/>
      <c r="AF73" s="398">
        <f>SUM(AF71:AF72)</f>
        <v>2066.7024000000001</v>
      </c>
      <c r="AG73" s="60"/>
      <c r="AH73" s="5" t="s">
        <v>41</v>
      </c>
      <c r="AI73" s="397"/>
      <c r="AJ73" s="12"/>
      <c r="AK73" s="398">
        <f>SUM(AK71:AK72)</f>
        <v>2032.6824000000001</v>
      </c>
      <c r="AL73" s="60"/>
      <c r="AM73" s="60"/>
      <c r="AN73" s="60"/>
      <c r="AO73" s="60"/>
      <c r="AP73" s="60"/>
      <c r="AQ73" s="60"/>
    </row>
    <row r="74" spans="1:43" ht="18.75" customHeight="1" thickTop="1" thickBot="1" x14ac:dyDescent="0.25">
      <c r="A74" s="60"/>
      <c r="B74" s="60"/>
      <c r="C74" s="60"/>
      <c r="D74" s="60"/>
      <c r="E74" s="60"/>
      <c r="F74" s="60"/>
      <c r="G74" s="60"/>
      <c r="H74" s="60"/>
      <c r="I74" s="360" t="s">
        <v>53</v>
      </c>
      <c r="J74" s="2" t="s">
        <v>39</v>
      </c>
      <c r="K74" s="3" t="s">
        <v>40</v>
      </c>
      <c r="L74" s="4" t="s">
        <v>43</v>
      </c>
      <c r="M74" s="409"/>
      <c r="N74" s="9" t="s">
        <v>94</v>
      </c>
      <c r="O74" s="397">
        <v>1</v>
      </c>
      <c r="P74" s="12">
        <v>32.03</v>
      </c>
      <c r="Q74" s="398">
        <f t="shared" si="67"/>
        <v>32.03</v>
      </c>
      <c r="R74" s="60"/>
      <c r="S74" s="9" t="s">
        <v>90</v>
      </c>
      <c r="T74" s="397">
        <v>200</v>
      </c>
      <c r="U74" s="12">
        <v>3.51</v>
      </c>
      <c r="V74" s="398">
        <f t="shared" si="65"/>
        <v>702</v>
      </c>
      <c r="W74" s="60"/>
      <c r="X74" s="9" t="s">
        <v>90</v>
      </c>
      <c r="Y74" s="397">
        <v>200</v>
      </c>
      <c r="Z74" s="12">
        <v>3.51</v>
      </c>
      <c r="AA74" s="398">
        <f t="shared" si="66"/>
        <v>702</v>
      </c>
      <c r="AB74" s="60"/>
      <c r="AC74" s="9"/>
      <c r="AD74" s="6" t="s">
        <v>39</v>
      </c>
      <c r="AE74" s="7" t="s">
        <v>45</v>
      </c>
      <c r="AF74" s="8" t="s">
        <v>44</v>
      </c>
      <c r="AG74" s="60"/>
      <c r="AH74" s="9"/>
      <c r="AI74" s="6" t="s">
        <v>39</v>
      </c>
      <c r="AJ74" s="7" t="s">
        <v>45</v>
      </c>
      <c r="AK74" s="8" t="s">
        <v>44</v>
      </c>
      <c r="AL74" s="60"/>
      <c r="AM74" s="60"/>
      <c r="AN74" s="60"/>
      <c r="AO74" s="60"/>
      <c r="AP74" s="60"/>
      <c r="AQ74" s="60"/>
    </row>
    <row r="75" spans="1:43" ht="18.75" customHeight="1" thickTop="1" x14ac:dyDescent="0.2">
      <c r="A75" s="60"/>
      <c r="B75" s="60"/>
      <c r="C75" s="60"/>
      <c r="D75" s="60"/>
      <c r="E75" s="60"/>
      <c r="F75" s="60"/>
      <c r="G75" s="60"/>
      <c r="H75" s="60"/>
      <c r="I75" s="9" t="s">
        <v>34</v>
      </c>
      <c r="J75" s="397">
        <v>1</v>
      </c>
      <c r="K75" s="12">
        <v>145.5</v>
      </c>
      <c r="L75" s="398">
        <f>J75*K75</f>
        <v>145.5</v>
      </c>
      <c r="M75" s="409"/>
      <c r="N75" s="9" t="s">
        <v>37</v>
      </c>
      <c r="O75" s="397">
        <v>2</v>
      </c>
      <c r="P75" s="12">
        <v>4.57</v>
      </c>
      <c r="Q75" s="401">
        <f>O75*P75</f>
        <v>9.14</v>
      </c>
      <c r="R75" s="60"/>
      <c r="S75" s="9" t="s">
        <v>75</v>
      </c>
      <c r="T75" s="397">
        <v>200</v>
      </c>
      <c r="U75" s="12">
        <v>0.44</v>
      </c>
      <c r="V75" s="398">
        <f t="shared" si="65"/>
        <v>88</v>
      </c>
      <c r="W75" s="60"/>
      <c r="X75" s="9" t="s">
        <v>75</v>
      </c>
      <c r="Y75" s="397">
        <v>200</v>
      </c>
      <c r="Z75" s="12">
        <v>0.44</v>
      </c>
      <c r="AA75" s="398">
        <f t="shared" si="66"/>
        <v>88</v>
      </c>
      <c r="AB75" s="60"/>
      <c r="AC75" s="9" t="s">
        <v>47</v>
      </c>
      <c r="AD75" s="397">
        <v>1</v>
      </c>
      <c r="AE75" s="12">
        <v>92.68</v>
      </c>
      <c r="AF75" s="398">
        <f t="shared" ref="AF75:AF80" si="68">AD75*AE75</f>
        <v>92.68</v>
      </c>
      <c r="AG75" s="60"/>
      <c r="AH75" s="9" t="s">
        <v>47</v>
      </c>
      <c r="AI75" s="397">
        <v>1</v>
      </c>
      <c r="AJ75" s="12">
        <v>92.68</v>
      </c>
      <c r="AK75" s="398">
        <f t="shared" ref="AK75:AK80" si="69">AI75*AJ75</f>
        <v>92.68</v>
      </c>
      <c r="AL75" s="60"/>
      <c r="AM75" s="60"/>
      <c r="AN75" s="60"/>
      <c r="AO75" s="60"/>
      <c r="AP75" s="60"/>
      <c r="AQ75" s="60"/>
    </row>
    <row r="76" spans="1:43" ht="18.75" customHeight="1" x14ac:dyDescent="0.2">
      <c r="A76" s="60"/>
      <c r="B76" s="60"/>
      <c r="C76" s="60"/>
      <c r="D76" s="60"/>
      <c r="E76" s="60"/>
      <c r="F76" s="60"/>
      <c r="G76" s="60"/>
      <c r="H76" s="60"/>
      <c r="I76" s="9" t="s">
        <v>35</v>
      </c>
      <c r="J76" s="397">
        <v>1</v>
      </c>
      <c r="K76" s="12">
        <v>8.42</v>
      </c>
      <c r="L76" s="398">
        <f t="shared" ref="L76:L82" si="70">J76*K76</f>
        <v>8.42</v>
      </c>
      <c r="M76" s="409"/>
      <c r="N76" s="5" t="s">
        <v>42</v>
      </c>
      <c r="O76" s="397"/>
      <c r="P76" s="12"/>
      <c r="Q76" s="398">
        <f>SUM(Q63:Q75)</f>
        <v>1463.8700000000001</v>
      </c>
      <c r="R76" s="60"/>
      <c r="S76" s="9" t="s">
        <v>95</v>
      </c>
      <c r="T76" s="397">
        <v>1</v>
      </c>
      <c r="U76" s="12">
        <v>23.57</v>
      </c>
      <c r="V76" s="398">
        <f t="shared" si="65"/>
        <v>23.57</v>
      </c>
      <c r="W76" s="60"/>
      <c r="X76" s="9" t="s">
        <v>95</v>
      </c>
      <c r="Y76" s="397">
        <v>1</v>
      </c>
      <c r="Z76" s="12">
        <v>23.57</v>
      </c>
      <c r="AA76" s="398">
        <f t="shared" si="66"/>
        <v>23.57</v>
      </c>
      <c r="AB76" s="60"/>
      <c r="AC76" s="9" t="s">
        <v>91</v>
      </c>
      <c r="AD76" s="423">
        <v>1</v>
      </c>
      <c r="AE76" s="12">
        <v>86.76</v>
      </c>
      <c r="AF76" s="398">
        <f t="shared" si="68"/>
        <v>86.76</v>
      </c>
      <c r="AG76" s="60"/>
      <c r="AH76" s="9" t="s">
        <v>91</v>
      </c>
      <c r="AI76" s="423">
        <v>1</v>
      </c>
      <c r="AJ76" s="12">
        <v>86.76</v>
      </c>
      <c r="AK76" s="398">
        <f t="shared" si="69"/>
        <v>86.76</v>
      </c>
      <c r="AL76" s="60"/>
      <c r="AM76" s="60"/>
      <c r="AN76" s="60"/>
      <c r="AO76" s="60"/>
      <c r="AP76" s="60"/>
      <c r="AQ76" s="60"/>
    </row>
    <row r="77" spans="1:43" ht="18.75" customHeight="1" x14ac:dyDescent="0.2">
      <c r="A77" s="60"/>
      <c r="B77" s="60"/>
      <c r="C77" s="60"/>
      <c r="D77" s="60"/>
      <c r="E77" s="60"/>
      <c r="F77" s="60"/>
      <c r="G77" s="60"/>
      <c r="H77" s="60"/>
      <c r="I77" s="9" t="s">
        <v>36</v>
      </c>
      <c r="J77" s="397">
        <v>1</v>
      </c>
      <c r="K77" s="12">
        <v>3.04</v>
      </c>
      <c r="L77" s="398">
        <f t="shared" si="70"/>
        <v>3.04</v>
      </c>
      <c r="M77" s="409"/>
      <c r="N77" s="5" t="s">
        <v>395</v>
      </c>
      <c r="O77" s="397"/>
      <c r="P77" s="228">
        <f>+K20</f>
        <v>0.26</v>
      </c>
      <c r="Q77" s="401">
        <f>Q76*P77</f>
        <v>380.60620000000006</v>
      </c>
      <c r="R77" s="60"/>
      <c r="S77" s="9" t="s">
        <v>111</v>
      </c>
      <c r="T77" s="397">
        <v>1</v>
      </c>
      <c r="U77" s="12">
        <v>35.64</v>
      </c>
      <c r="V77" s="401">
        <f t="shared" si="65"/>
        <v>35.64</v>
      </c>
      <c r="W77" s="60"/>
      <c r="X77" s="9" t="s">
        <v>111</v>
      </c>
      <c r="Y77" s="397">
        <v>1</v>
      </c>
      <c r="Z77" s="12">
        <v>35.64</v>
      </c>
      <c r="AA77" s="401">
        <f t="shared" si="66"/>
        <v>35.64</v>
      </c>
      <c r="AB77" s="60"/>
      <c r="AC77" s="9" t="s">
        <v>90</v>
      </c>
      <c r="AD77" s="397">
        <v>200</v>
      </c>
      <c r="AE77" s="12">
        <v>3.51</v>
      </c>
      <c r="AF77" s="398">
        <f t="shared" si="68"/>
        <v>702</v>
      </c>
      <c r="AG77" s="60"/>
      <c r="AH77" s="9" t="s">
        <v>90</v>
      </c>
      <c r="AI77" s="397">
        <v>200</v>
      </c>
      <c r="AJ77" s="12">
        <v>3.51</v>
      </c>
      <c r="AK77" s="398">
        <f t="shared" si="69"/>
        <v>702</v>
      </c>
      <c r="AL77" s="60"/>
      <c r="AM77" s="60"/>
      <c r="AN77" s="60"/>
      <c r="AO77" s="60"/>
      <c r="AP77" s="60"/>
      <c r="AQ77" s="60"/>
    </row>
    <row r="78" spans="1:43" ht="18.75" customHeight="1" x14ac:dyDescent="0.2">
      <c r="A78" s="60"/>
      <c r="B78" s="60"/>
      <c r="C78" s="60"/>
      <c r="D78" s="60"/>
      <c r="E78" s="60"/>
      <c r="F78" s="60"/>
      <c r="G78" s="60"/>
      <c r="H78" s="60"/>
      <c r="I78" s="9" t="s">
        <v>260</v>
      </c>
      <c r="J78" s="397">
        <v>1</v>
      </c>
      <c r="K78" s="12">
        <v>893.46</v>
      </c>
      <c r="L78" s="398">
        <f t="shared" si="70"/>
        <v>893.46</v>
      </c>
      <c r="M78" s="409"/>
      <c r="N78" s="5" t="s">
        <v>41</v>
      </c>
      <c r="O78" s="397"/>
      <c r="P78" s="12"/>
      <c r="Q78" s="398">
        <f>SUM(Q76:Q77)</f>
        <v>1844.4762000000001</v>
      </c>
      <c r="R78" s="60"/>
      <c r="S78" s="5" t="s">
        <v>42</v>
      </c>
      <c r="T78" s="397"/>
      <c r="U78" s="12"/>
      <c r="V78" s="398">
        <f>SUM(V72:V77)</f>
        <v>1028.6500000000001</v>
      </c>
      <c r="W78" s="60"/>
      <c r="X78" s="5" t="s">
        <v>42</v>
      </c>
      <c r="Y78" s="397"/>
      <c r="Z78" s="12"/>
      <c r="AA78" s="398">
        <f>SUM(AA72:AA77)</f>
        <v>1028.6500000000001</v>
      </c>
      <c r="AB78" s="60"/>
      <c r="AC78" s="9" t="s">
        <v>75</v>
      </c>
      <c r="AD78" s="397">
        <v>200</v>
      </c>
      <c r="AE78" s="12">
        <v>0.44</v>
      </c>
      <c r="AF78" s="398">
        <f t="shared" si="68"/>
        <v>88</v>
      </c>
      <c r="AG78" s="60"/>
      <c r="AH78" s="9" t="s">
        <v>75</v>
      </c>
      <c r="AI78" s="397">
        <v>200</v>
      </c>
      <c r="AJ78" s="12">
        <v>0.44</v>
      </c>
      <c r="AK78" s="398">
        <f t="shared" si="69"/>
        <v>88</v>
      </c>
      <c r="AL78" s="60"/>
      <c r="AM78" s="60"/>
      <c r="AN78" s="60"/>
      <c r="AO78" s="60"/>
      <c r="AP78" s="60"/>
      <c r="AQ78" s="60"/>
    </row>
    <row r="79" spans="1:43" ht="18.75" customHeight="1" x14ac:dyDescent="0.2">
      <c r="A79" s="60"/>
      <c r="B79" s="60"/>
      <c r="C79" s="60"/>
      <c r="D79" s="60"/>
      <c r="E79" s="60"/>
      <c r="F79" s="60"/>
      <c r="G79" s="60"/>
      <c r="H79" s="60"/>
      <c r="I79" s="9" t="s">
        <v>104</v>
      </c>
      <c r="J79" s="397">
        <v>1</v>
      </c>
      <c r="K79" s="12">
        <v>14</v>
      </c>
      <c r="L79" s="398">
        <f t="shared" si="70"/>
        <v>14</v>
      </c>
      <c r="M79" s="409"/>
      <c r="N79" s="9"/>
      <c r="O79" s="6" t="s">
        <v>39</v>
      </c>
      <c r="P79" s="7" t="s">
        <v>45</v>
      </c>
      <c r="Q79" s="8" t="s">
        <v>44</v>
      </c>
      <c r="R79" s="60"/>
      <c r="S79" s="5" t="s">
        <v>394</v>
      </c>
      <c r="T79" s="397"/>
      <c r="U79" s="228">
        <f>+K34</f>
        <v>0.13</v>
      </c>
      <c r="V79" s="401">
        <f>V78*U79</f>
        <v>133.72450000000001</v>
      </c>
      <c r="W79" s="60"/>
      <c r="X79" s="5" t="s">
        <v>394</v>
      </c>
      <c r="Y79" s="397"/>
      <c r="Z79" s="228">
        <f>+K34</f>
        <v>0.13</v>
      </c>
      <c r="AA79" s="401">
        <f>AA78*Z79</f>
        <v>133.72450000000001</v>
      </c>
      <c r="AB79" s="60"/>
      <c r="AC79" s="9" t="s">
        <v>95</v>
      </c>
      <c r="AD79" s="397">
        <v>1</v>
      </c>
      <c r="AE79" s="12">
        <v>23.57</v>
      </c>
      <c r="AF79" s="398">
        <f t="shared" si="68"/>
        <v>23.57</v>
      </c>
      <c r="AG79" s="60"/>
      <c r="AH79" s="9" t="s">
        <v>95</v>
      </c>
      <c r="AI79" s="397">
        <v>1</v>
      </c>
      <c r="AJ79" s="12">
        <v>23.57</v>
      </c>
      <c r="AK79" s="398">
        <f t="shared" si="69"/>
        <v>23.57</v>
      </c>
      <c r="AL79" s="60"/>
      <c r="AM79" s="60"/>
      <c r="AN79" s="60"/>
      <c r="AO79" s="60"/>
      <c r="AP79" s="60"/>
      <c r="AQ79" s="60"/>
    </row>
    <row r="80" spans="1:43" ht="18.75" customHeight="1" thickBot="1" x14ac:dyDescent="0.25">
      <c r="A80" s="60"/>
      <c r="B80" s="60"/>
      <c r="C80" s="60"/>
      <c r="D80" s="60"/>
      <c r="E80" s="60"/>
      <c r="F80" s="60"/>
      <c r="G80" s="60"/>
      <c r="H80" s="60"/>
      <c r="I80" s="9" t="s">
        <v>198</v>
      </c>
      <c r="J80" s="397">
        <v>1</v>
      </c>
      <c r="K80" s="12">
        <v>52</v>
      </c>
      <c r="L80" s="398">
        <f t="shared" si="70"/>
        <v>52</v>
      </c>
      <c r="M80" s="409"/>
      <c r="N80" s="9" t="s">
        <v>47</v>
      </c>
      <c r="O80" s="397">
        <v>1</v>
      </c>
      <c r="P80" s="12">
        <v>92.68</v>
      </c>
      <c r="Q80" s="398">
        <f t="shared" ref="Q80:Q83" si="71">O80*P80</f>
        <v>92.68</v>
      </c>
      <c r="R80" s="60"/>
      <c r="S80" s="5" t="s">
        <v>41</v>
      </c>
      <c r="T80" s="397"/>
      <c r="U80" s="12"/>
      <c r="V80" s="398">
        <f>SUM(V78:V79)</f>
        <v>1162.3745000000001</v>
      </c>
      <c r="W80" s="60"/>
      <c r="X80" s="5" t="s">
        <v>41</v>
      </c>
      <c r="Y80" s="397"/>
      <c r="Z80" s="12"/>
      <c r="AA80" s="398">
        <f>SUM(AA78:AA79)</f>
        <v>1162.3745000000001</v>
      </c>
      <c r="AB80" s="60"/>
      <c r="AC80" s="9" t="s">
        <v>111</v>
      </c>
      <c r="AD80" s="397">
        <v>1</v>
      </c>
      <c r="AE80" s="12">
        <v>35.64</v>
      </c>
      <c r="AF80" s="401">
        <f t="shared" si="68"/>
        <v>35.64</v>
      </c>
      <c r="AG80" s="60"/>
      <c r="AH80" s="9" t="s">
        <v>111</v>
      </c>
      <c r="AI80" s="397">
        <v>1</v>
      </c>
      <c r="AJ80" s="12">
        <v>35.64</v>
      </c>
      <c r="AK80" s="401">
        <f t="shared" si="69"/>
        <v>35.64</v>
      </c>
      <c r="AL80" s="60"/>
      <c r="AM80" s="60"/>
      <c r="AN80" s="60"/>
      <c r="AO80" s="60"/>
      <c r="AP80" s="60"/>
      <c r="AQ80" s="60"/>
    </row>
    <row r="81" spans="1:43" ht="18.75" customHeight="1" thickTop="1" thickBot="1" x14ac:dyDescent="0.25">
      <c r="A81" s="60"/>
      <c r="B81" s="60"/>
      <c r="C81" s="60"/>
      <c r="D81" s="60"/>
      <c r="E81" s="60"/>
      <c r="F81" s="60"/>
      <c r="G81" s="60"/>
      <c r="H81" s="60"/>
      <c r="I81" s="9" t="s">
        <v>88</v>
      </c>
      <c r="J81" s="397">
        <v>1</v>
      </c>
      <c r="K81" s="12">
        <v>10.17</v>
      </c>
      <c r="L81" s="398">
        <f t="shared" si="70"/>
        <v>10.17</v>
      </c>
      <c r="M81" s="409"/>
      <c r="N81" s="9" t="s">
        <v>91</v>
      </c>
      <c r="O81" s="423">
        <v>1</v>
      </c>
      <c r="P81" s="12">
        <v>157.93</v>
      </c>
      <c r="Q81" s="398">
        <f t="shared" si="71"/>
        <v>157.93</v>
      </c>
      <c r="R81" s="60"/>
      <c r="S81" s="10" t="s">
        <v>48</v>
      </c>
      <c r="T81" s="11"/>
      <c r="U81" s="404"/>
      <c r="V81" s="366">
        <f>SUM(V70,V80)</f>
        <v>1882.3385000000001</v>
      </c>
      <c r="W81" s="60"/>
      <c r="X81" s="10" t="s">
        <v>48</v>
      </c>
      <c r="Y81" s="11"/>
      <c r="Z81" s="404"/>
      <c r="AA81" s="366">
        <f>SUM(AA70,AA80)</f>
        <v>2034.2693000000002</v>
      </c>
      <c r="AB81" s="60"/>
      <c r="AC81" s="5" t="s">
        <v>42</v>
      </c>
      <c r="AD81" s="397"/>
      <c r="AE81" s="12"/>
      <c r="AF81" s="398">
        <f>SUM(AF75:AF80)</f>
        <v>1028.6500000000001</v>
      </c>
      <c r="AG81" s="60"/>
      <c r="AH81" s="5" t="s">
        <v>42</v>
      </c>
      <c r="AI81" s="397"/>
      <c r="AJ81" s="12"/>
      <c r="AK81" s="398">
        <f>SUM(AK75:AK80)</f>
        <v>1028.6500000000001</v>
      </c>
      <c r="AL81" s="60"/>
      <c r="AM81" s="60"/>
      <c r="AN81" s="60"/>
      <c r="AO81" s="60"/>
      <c r="AP81" s="60"/>
      <c r="AQ81" s="60"/>
    </row>
    <row r="82" spans="1:43" ht="18.75" customHeight="1" thickBot="1" x14ac:dyDescent="0.25">
      <c r="A82" s="60"/>
      <c r="B82" s="60"/>
      <c r="C82" s="60"/>
      <c r="D82" s="60"/>
      <c r="E82" s="60"/>
      <c r="F82" s="60"/>
      <c r="G82" s="60"/>
      <c r="H82" s="60"/>
      <c r="I82" s="9" t="s">
        <v>89</v>
      </c>
      <c r="J82" s="397">
        <v>1</v>
      </c>
      <c r="K82" s="12">
        <v>1.55</v>
      </c>
      <c r="L82" s="398">
        <f t="shared" si="70"/>
        <v>1.55</v>
      </c>
      <c r="M82" s="409"/>
      <c r="N82" s="9" t="s">
        <v>90</v>
      </c>
      <c r="O82" s="397">
        <v>200</v>
      </c>
      <c r="P82" s="12">
        <v>3.51</v>
      </c>
      <c r="Q82" s="398">
        <f t="shared" si="71"/>
        <v>702</v>
      </c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5" t="s">
        <v>394</v>
      </c>
      <c r="AD82" s="397"/>
      <c r="AE82" s="228">
        <f>+K34</f>
        <v>0.13</v>
      </c>
      <c r="AF82" s="401">
        <f>AF81*AE82</f>
        <v>133.72450000000001</v>
      </c>
      <c r="AG82" s="60"/>
      <c r="AH82" s="5" t="s">
        <v>394</v>
      </c>
      <c r="AI82" s="397"/>
      <c r="AJ82" s="228">
        <f>+K34</f>
        <v>0.13</v>
      </c>
      <c r="AK82" s="401">
        <f>AK81*AJ82</f>
        <v>133.72450000000001</v>
      </c>
      <c r="AL82" s="60"/>
      <c r="AM82" s="60"/>
      <c r="AN82" s="60"/>
      <c r="AO82" s="60"/>
      <c r="AP82" s="60"/>
      <c r="AQ82" s="60"/>
    </row>
    <row r="83" spans="1:43" ht="18.75" customHeight="1" thickTop="1" thickBot="1" x14ac:dyDescent="0.25">
      <c r="A83" s="60"/>
      <c r="B83" s="60"/>
      <c r="C83" s="60"/>
      <c r="D83" s="60"/>
      <c r="E83" s="60"/>
      <c r="F83" s="60"/>
      <c r="G83" s="60"/>
      <c r="H83" s="60"/>
      <c r="I83" s="9" t="s">
        <v>97</v>
      </c>
      <c r="J83" s="397">
        <v>1</v>
      </c>
      <c r="K83" s="12">
        <v>96</v>
      </c>
      <c r="L83" s="398">
        <f>J83*K83</f>
        <v>96</v>
      </c>
      <c r="M83" s="409"/>
      <c r="N83" s="9" t="s">
        <v>75</v>
      </c>
      <c r="O83" s="397">
        <v>200</v>
      </c>
      <c r="P83" s="12">
        <v>0.44</v>
      </c>
      <c r="Q83" s="398">
        <f t="shared" si="71"/>
        <v>88</v>
      </c>
      <c r="R83" s="60"/>
      <c r="S83" s="360" t="s">
        <v>169</v>
      </c>
      <c r="T83" s="2" t="s">
        <v>39</v>
      </c>
      <c r="U83" s="3" t="s">
        <v>40</v>
      </c>
      <c r="V83" s="4" t="s">
        <v>43</v>
      </c>
      <c r="W83" s="60"/>
      <c r="X83" s="360" t="s">
        <v>116</v>
      </c>
      <c r="Y83" s="2" t="s">
        <v>39</v>
      </c>
      <c r="Z83" s="3" t="s">
        <v>40</v>
      </c>
      <c r="AA83" s="4" t="s">
        <v>43</v>
      </c>
      <c r="AB83" s="60"/>
      <c r="AC83" s="5" t="s">
        <v>41</v>
      </c>
      <c r="AD83" s="397"/>
      <c r="AE83" s="12"/>
      <c r="AF83" s="398">
        <f>SUM(AF81:AF82)</f>
        <v>1162.3745000000001</v>
      </c>
      <c r="AG83" s="60"/>
      <c r="AH83" s="5" t="s">
        <v>41</v>
      </c>
      <c r="AI83" s="397"/>
      <c r="AJ83" s="12"/>
      <c r="AK83" s="398">
        <f>SUM(AK81:AK82)</f>
        <v>1162.3745000000001</v>
      </c>
      <c r="AL83" s="60"/>
      <c r="AM83" s="60"/>
      <c r="AN83" s="60"/>
      <c r="AO83" s="60"/>
      <c r="AP83" s="60"/>
      <c r="AQ83" s="60"/>
    </row>
    <row r="84" spans="1:43" ht="18.75" customHeight="1" thickTop="1" thickBot="1" x14ac:dyDescent="0.3">
      <c r="A84" s="60"/>
      <c r="B84" s="60"/>
      <c r="C84" s="60"/>
      <c r="D84" s="60"/>
      <c r="E84" s="60"/>
      <c r="F84" s="60"/>
      <c r="G84" s="60"/>
      <c r="H84" s="60"/>
      <c r="I84" s="9" t="s">
        <v>96</v>
      </c>
      <c r="J84" s="397">
        <v>1</v>
      </c>
      <c r="K84" s="12">
        <v>123</v>
      </c>
      <c r="L84" s="398">
        <f>J84*K84</f>
        <v>123</v>
      </c>
      <c r="M84" s="409"/>
      <c r="N84" s="9" t="s">
        <v>99</v>
      </c>
      <c r="O84" s="397">
        <v>1</v>
      </c>
      <c r="P84" s="12">
        <v>132.35</v>
      </c>
      <c r="Q84" s="398">
        <f>O84*P84</f>
        <v>132.35</v>
      </c>
      <c r="R84" s="60"/>
      <c r="S84" s="9" t="s">
        <v>34</v>
      </c>
      <c r="T84" s="397">
        <v>1</v>
      </c>
      <c r="U84" s="399">
        <v>92.15</v>
      </c>
      <c r="V84" s="407">
        <f>T84*U84</f>
        <v>92.15</v>
      </c>
      <c r="W84" s="408" t="s">
        <v>262</v>
      </c>
      <c r="X84" s="9" t="s">
        <v>34</v>
      </c>
      <c r="Y84" s="397">
        <v>1</v>
      </c>
      <c r="Z84" s="12">
        <v>239.32</v>
      </c>
      <c r="AA84" s="398">
        <f>Y84*Z84</f>
        <v>239.32</v>
      </c>
      <c r="AB84" s="60"/>
      <c r="AC84" s="10" t="s">
        <v>48</v>
      </c>
      <c r="AD84" s="11"/>
      <c r="AE84" s="404"/>
      <c r="AF84" s="366">
        <f>SUM(AF73,AF83)</f>
        <v>3229.0769</v>
      </c>
      <c r="AG84" s="60"/>
      <c r="AH84" s="10" t="s">
        <v>48</v>
      </c>
      <c r="AI84" s="11"/>
      <c r="AJ84" s="404"/>
      <c r="AK84" s="366">
        <f>SUM(AK73,AK83)</f>
        <v>3195.0569000000005</v>
      </c>
      <c r="AL84" s="60"/>
      <c r="AM84" s="60"/>
      <c r="AN84" s="60"/>
      <c r="AO84" s="60"/>
      <c r="AP84" s="60"/>
      <c r="AQ84" s="60"/>
    </row>
    <row r="85" spans="1:43" ht="18.75" customHeight="1" thickBot="1" x14ac:dyDescent="0.25">
      <c r="A85" s="60"/>
      <c r="B85" s="60"/>
      <c r="C85" s="60"/>
      <c r="D85" s="60"/>
      <c r="E85" s="60"/>
      <c r="F85" s="60"/>
      <c r="G85" s="60"/>
      <c r="H85" s="60"/>
      <c r="I85" s="9" t="s">
        <v>98</v>
      </c>
      <c r="J85" s="397">
        <v>1</v>
      </c>
      <c r="K85" s="12">
        <v>18.399999999999999</v>
      </c>
      <c r="L85" s="398">
        <f>J85*K85</f>
        <v>18.399999999999999</v>
      </c>
      <c r="M85" s="409"/>
      <c r="N85" s="9" t="s">
        <v>95</v>
      </c>
      <c r="O85" s="397">
        <v>1</v>
      </c>
      <c r="P85" s="12">
        <v>23.57</v>
      </c>
      <c r="Q85" s="398">
        <f t="shared" ref="Q85:Q86" si="72">O85*P85</f>
        <v>23.57</v>
      </c>
      <c r="R85" s="60"/>
      <c r="S85" s="9" t="s">
        <v>35</v>
      </c>
      <c r="T85" s="397">
        <v>1</v>
      </c>
      <c r="U85" s="12">
        <v>5.51</v>
      </c>
      <c r="V85" s="398">
        <f t="shared" ref="V85:V89" si="73">T85*U85</f>
        <v>5.51</v>
      </c>
      <c r="W85" s="60"/>
      <c r="X85" s="9" t="s">
        <v>35</v>
      </c>
      <c r="Y85" s="397">
        <v>1</v>
      </c>
      <c r="Z85" s="12">
        <v>7.58</v>
      </c>
      <c r="AA85" s="398">
        <f t="shared" ref="AA85" si="74">Y85*Z85</f>
        <v>7.58</v>
      </c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</row>
    <row r="86" spans="1:43" ht="18.75" customHeight="1" thickTop="1" thickBot="1" x14ac:dyDescent="0.25">
      <c r="A86" s="60"/>
      <c r="B86" s="60"/>
      <c r="C86" s="60"/>
      <c r="D86" s="60"/>
      <c r="E86" s="60"/>
      <c r="F86" s="60"/>
      <c r="G86" s="60"/>
      <c r="H86" s="60"/>
      <c r="I86" s="9" t="s">
        <v>107</v>
      </c>
      <c r="J86" s="397">
        <v>1</v>
      </c>
      <c r="K86" s="12">
        <v>100.01</v>
      </c>
      <c r="L86" s="398">
        <f t="shared" ref="L86:L87" si="75">J86*K86</f>
        <v>100.01</v>
      </c>
      <c r="M86" s="409"/>
      <c r="N86" s="9" t="s">
        <v>111</v>
      </c>
      <c r="O86" s="397">
        <v>1</v>
      </c>
      <c r="P86" s="12">
        <v>35.64</v>
      </c>
      <c r="Q86" s="401">
        <f t="shared" si="72"/>
        <v>35.64</v>
      </c>
      <c r="R86" s="60"/>
      <c r="S86" s="9" t="s">
        <v>36</v>
      </c>
      <c r="T86" s="397">
        <v>1</v>
      </c>
      <c r="U86" s="12">
        <v>3.04</v>
      </c>
      <c r="V86" s="398">
        <f t="shared" si="73"/>
        <v>3.04</v>
      </c>
      <c r="W86" s="60"/>
      <c r="X86" s="9" t="s">
        <v>36</v>
      </c>
      <c r="Y86" s="397">
        <v>1</v>
      </c>
      <c r="Z86" s="12">
        <v>3.04</v>
      </c>
      <c r="AA86" s="398">
        <f t="shared" ref="AA86:AA89" si="76">Y86*Z86</f>
        <v>3.04</v>
      </c>
      <c r="AB86" s="60"/>
      <c r="AC86" s="360" t="s">
        <v>192</v>
      </c>
      <c r="AD86" s="2" t="s">
        <v>39</v>
      </c>
      <c r="AE86" s="3" t="s">
        <v>40</v>
      </c>
      <c r="AF86" s="4" t="s">
        <v>43</v>
      </c>
      <c r="AG86" s="60"/>
      <c r="AH86" s="360" t="s">
        <v>195</v>
      </c>
      <c r="AI86" s="2" t="s">
        <v>39</v>
      </c>
      <c r="AJ86" s="3" t="s">
        <v>40</v>
      </c>
      <c r="AK86" s="4" t="s">
        <v>43</v>
      </c>
      <c r="AL86" s="60"/>
      <c r="AM86" s="60"/>
      <c r="AN86" s="60"/>
      <c r="AO86" s="60"/>
      <c r="AP86" s="60"/>
      <c r="AQ86" s="60"/>
    </row>
    <row r="87" spans="1:43" ht="18.75" customHeight="1" thickTop="1" x14ac:dyDescent="0.2">
      <c r="A87" s="60"/>
      <c r="B87" s="60"/>
      <c r="C87" s="60"/>
      <c r="D87" s="60"/>
      <c r="E87" s="60"/>
      <c r="F87" s="60"/>
      <c r="G87" s="60"/>
      <c r="H87" s="60"/>
      <c r="I87" s="9" t="s">
        <v>94</v>
      </c>
      <c r="J87" s="397">
        <v>1</v>
      </c>
      <c r="K87" s="12">
        <v>32.03</v>
      </c>
      <c r="L87" s="398">
        <f t="shared" si="75"/>
        <v>32.03</v>
      </c>
      <c r="M87" s="409"/>
      <c r="N87" s="5" t="s">
        <v>42</v>
      </c>
      <c r="O87" s="397"/>
      <c r="P87" s="12"/>
      <c r="Q87" s="398">
        <f>SUM(Q80:Q86)</f>
        <v>1232.17</v>
      </c>
      <c r="R87" s="60"/>
      <c r="S87" s="9" t="s">
        <v>108</v>
      </c>
      <c r="T87" s="397">
        <v>1</v>
      </c>
      <c r="U87" s="12">
        <v>204.43</v>
      </c>
      <c r="V87" s="398">
        <f t="shared" si="73"/>
        <v>204.43</v>
      </c>
      <c r="W87" s="60"/>
      <c r="X87" s="9" t="s">
        <v>114</v>
      </c>
      <c r="Y87" s="397">
        <v>1</v>
      </c>
      <c r="Z87" s="12">
        <v>267.41000000000003</v>
      </c>
      <c r="AA87" s="398">
        <f t="shared" si="76"/>
        <v>267.41000000000003</v>
      </c>
      <c r="AB87" s="60"/>
      <c r="AC87" s="9" t="s">
        <v>34</v>
      </c>
      <c r="AD87" s="397">
        <v>1</v>
      </c>
      <c r="AE87" s="12">
        <v>1107</v>
      </c>
      <c r="AF87" s="398">
        <f>AD87*AE87</f>
        <v>1107</v>
      </c>
      <c r="AG87" s="60"/>
      <c r="AH87" s="9" t="s">
        <v>34</v>
      </c>
      <c r="AI87" s="397">
        <v>1</v>
      </c>
      <c r="AJ87" s="12">
        <v>1144.31</v>
      </c>
      <c r="AK87" s="398">
        <f>AI87*AJ87</f>
        <v>1144.31</v>
      </c>
      <c r="AL87" s="60"/>
      <c r="AM87" s="60"/>
      <c r="AN87" s="60"/>
      <c r="AO87" s="60"/>
      <c r="AP87" s="60"/>
      <c r="AQ87" s="60"/>
    </row>
    <row r="88" spans="1:43" ht="18.75" customHeight="1" x14ac:dyDescent="0.2">
      <c r="A88" s="60"/>
      <c r="B88" s="60"/>
      <c r="C88" s="60"/>
      <c r="D88" s="60"/>
      <c r="E88" s="60"/>
      <c r="F88" s="60"/>
      <c r="G88" s="60"/>
      <c r="H88" s="60"/>
      <c r="I88" s="9" t="s">
        <v>37</v>
      </c>
      <c r="J88" s="397">
        <v>2</v>
      </c>
      <c r="K88" s="12">
        <v>4.57</v>
      </c>
      <c r="L88" s="398">
        <f>J88*K88</f>
        <v>9.14</v>
      </c>
      <c r="M88" s="409"/>
      <c r="N88" s="5" t="s">
        <v>394</v>
      </c>
      <c r="O88" s="397"/>
      <c r="P88" s="228">
        <f>+K34</f>
        <v>0.13</v>
      </c>
      <c r="Q88" s="401">
        <f>Q87*P88</f>
        <v>160.18210000000002</v>
      </c>
      <c r="R88" s="60"/>
      <c r="S88" s="9" t="s">
        <v>88</v>
      </c>
      <c r="T88" s="397">
        <v>1</v>
      </c>
      <c r="U88" s="12">
        <v>10.17</v>
      </c>
      <c r="V88" s="398">
        <f t="shared" si="73"/>
        <v>10.17</v>
      </c>
      <c r="W88" s="60"/>
      <c r="X88" s="9" t="s">
        <v>88</v>
      </c>
      <c r="Y88" s="397">
        <v>1</v>
      </c>
      <c r="Z88" s="12">
        <v>10.17</v>
      </c>
      <c r="AA88" s="398">
        <f t="shared" si="76"/>
        <v>10.17</v>
      </c>
      <c r="AB88" s="60"/>
      <c r="AC88" s="9" t="s">
        <v>35</v>
      </c>
      <c r="AD88" s="397">
        <v>1</v>
      </c>
      <c r="AE88" s="12">
        <v>7.58</v>
      </c>
      <c r="AF88" s="398">
        <f t="shared" ref="AF88:AF93" si="77">AD88*AE88</f>
        <v>7.58</v>
      </c>
      <c r="AG88" s="60"/>
      <c r="AH88" s="9" t="s">
        <v>35</v>
      </c>
      <c r="AI88" s="397">
        <v>1</v>
      </c>
      <c r="AJ88" s="12">
        <v>7.58</v>
      </c>
      <c r="AK88" s="398">
        <f t="shared" ref="AK88:AK93" si="78">AI88*AJ88</f>
        <v>7.58</v>
      </c>
      <c r="AL88" s="60"/>
      <c r="AM88" s="60"/>
      <c r="AN88" s="60"/>
      <c r="AO88" s="60"/>
      <c r="AP88" s="60"/>
      <c r="AQ88" s="60"/>
    </row>
    <row r="89" spans="1:43" ht="18.75" customHeight="1" thickBot="1" x14ac:dyDescent="0.25">
      <c r="A89" s="60"/>
      <c r="B89" s="60"/>
      <c r="C89" s="60"/>
      <c r="D89" s="60"/>
      <c r="E89" s="60"/>
      <c r="F89" s="60"/>
      <c r="G89" s="60"/>
      <c r="H89" s="60"/>
      <c r="I89" s="9" t="s">
        <v>200</v>
      </c>
      <c r="J89" s="397">
        <v>1</v>
      </c>
      <c r="K89" s="12">
        <v>50</v>
      </c>
      <c r="L89" s="398">
        <f>J89*K89</f>
        <v>50</v>
      </c>
      <c r="M89" s="409"/>
      <c r="N89" s="5" t="s">
        <v>41</v>
      </c>
      <c r="O89" s="397"/>
      <c r="P89" s="12"/>
      <c r="Q89" s="398">
        <f>SUM(Q87:Q88)</f>
        <v>1392.3521000000001</v>
      </c>
      <c r="R89" s="60"/>
      <c r="S89" s="9" t="s">
        <v>89</v>
      </c>
      <c r="T89" s="397">
        <v>1</v>
      </c>
      <c r="U89" s="12">
        <v>1.55</v>
      </c>
      <c r="V89" s="398">
        <f t="shared" si="73"/>
        <v>1.55</v>
      </c>
      <c r="W89" s="60"/>
      <c r="X89" s="9" t="s">
        <v>89</v>
      </c>
      <c r="Y89" s="397">
        <v>1</v>
      </c>
      <c r="Z89" s="12">
        <v>1.55</v>
      </c>
      <c r="AA89" s="398">
        <f t="shared" si="76"/>
        <v>1.55</v>
      </c>
      <c r="AB89" s="60"/>
      <c r="AC89" s="9" t="s">
        <v>36</v>
      </c>
      <c r="AD89" s="397">
        <v>1</v>
      </c>
      <c r="AE89" s="12">
        <v>3.04</v>
      </c>
      <c r="AF89" s="398">
        <f t="shared" si="77"/>
        <v>3.04</v>
      </c>
      <c r="AG89" s="60"/>
      <c r="AH89" s="9" t="s">
        <v>36</v>
      </c>
      <c r="AI89" s="397">
        <v>1</v>
      </c>
      <c r="AJ89" s="12">
        <v>3.04</v>
      </c>
      <c r="AK89" s="398">
        <f t="shared" si="78"/>
        <v>3.04</v>
      </c>
      <c r="AL89" s="60"/>
      <c r="AM89" s="60"/>
      <c r="AN89" s="60"/>
      <c r="AO89" s="60"/>
      <c r="AP89" s="60"/>
      <c r="AQ89" s="60"/>
    </row>
    <row r="90" spans="1:43" ht="18.75" customHeight="1" thickTop="1" thickBot="1" x14ac:dyDescent="0.25">
      <c r="A90" s="60"/>
      <c r="B90" s="60"/>
      <c r="C90" s="60"/>
      <c r="D90" s="60"/>
      <c r="E90" s="60"/>
      <c r="F90" s="60"/>
      <c r="G90" s="60"/>
      <c r="H90" s="60"/>
      <c r="I90" s="9" t="s">
        <v>201</v>
      </c>
      <c r="J90" s="397">
        <v>1</v>
      </c>
      <c r="K90" s="12">
        <v>157</v>
      </c>
      <c r="L90" s="401">
        <f>J90*K90</f>
        <v>157</v>
      </c>
      <c r="M90" s="409"/>
      <c r="N90" s="10" t="s">
        <v>48</v>
      </c>
      <c r="O90" s="11"/>
      <c r="P90" s="404"/>
      <c r="Q90" s="366">
        <f>SUM(Q78,Q89)</f>
        <v>3236.8283000000001</v>
      </c>
      <c r="R90" s="60"/>
      <c r="S90" s="9" t="s">
        <v>102</v>
      </c>
      <c r="T90" s="397">
        <v>1</v>
      </c>
      <c r="U90" s="12">
        <v>82</v>
      </c>
      <c r="V90" s="398">
        <f>T90*U90</f>
        <v>82</v>
      </c>
      <c r="W90" s="60"/>
      <c r="X90" s="9" t="s">
        <v>102</v>
      </c>
      <c r="Y90" s="397">
        <v>1</v>
      </c>
      <c r="Z90" s="12">
        <v>82</v>
      </c>
      <c r="AA90" s="398">
        <f>Y90*Z90</f>
        <v>82</v>
      </c>
      <c r="AB90" s="60"/>
      <c r="AC90" s="9" t="s">
        <v>552</v>
      </c>
      <c r="AD90" s="397">
        <v>1</v>
      </c>
      <c r="AE90" s="12">
        <v>204.26</v>
      </c>
      <c r="AF90" s="398">
        <f t="shared" si="77"/>
        <v>204.26</v>
      </c>
      <c r="AG90" s="60"/>
      <c r="AH90" s="9" t="s">
        <v>552</v>
      </c>
      <c r="AI90" s="397">
        <v>1</v>
      </c>
      <c r="AJ90" s="12">
        <v>204.26</v>
      </c>
      <c r="AK90" s="398">
        <f t="shared" si="78"/>
        <v>204.26</v>
      </c>
      <c r="AL90" s="60"/>
      <c r="AM90" s="60"/>
      <c r="AN90" s="60"/>
      <c r="AO90" s="60"/>
      <c r="AP90" s="60"/>
      <c r="AQ90" s="60"/>
    </row>
    <row r="91" spans="1:43" ht="18.75" customHeight="1" thickBot="1" x14ac:dyDescent="0.25">
      <c r="A91" s="60"/>
      <c r="B91" s="60"/>
      <c r="C91" s="60"/>
      <c r="D91" s="60"/>
      <c r="E91" s="60"/>
      <c r="F91" s="60"/>
      <c r="G91" s="60"/>
      <c r="H91" s="60"/>
      <c r="I91" s="5" t="s">
        <v>42</v>
      </c>
      <c r="J91" s="397"/>
      <c r="K91" s="12"/>
      <c r="L91" s="398">
        <f>SUM(L75:L90)</f>
        <v>1713.7200000000003</v>
      </c>
      <c r="M91" s="409"/>
      <c r="N91" s="60"/>
      <c r="O91" s="60"/>
      <c r="P91" s="60"/>
      <c r="Q91" s="60"/>
      <c r="R91" s="60"/>
      <c r="S91" s="9" t="s">
        <v>103</v>
      </c>
      <c r="T91" s="397">
        <v>1</v>
      </c>
      <c r="U91" s="12">
        <v>92</v>
      </c>
      <c r="V91" s="398">
        <f>T91*U91</f>
        <v>92</v>
      </c>
      <c r="W91" s="60"/>
      <c r="X91" s="9" t="s">
        <v>103</v>
      </c>
      <c r="Y91" s="397">
        <v>1</v>
      </c>
      <c r="Z91" s="12">
        <v>92</v>
      </c>
      <c r="AA91" s="398">
        <f>Y91*Z91</f>
        <v>92</v>
      </c>
      <c r="AB91" s="60"/>
      <c r="AC91" s="9" t="s">
        <v>113</v>
      </c>
      <c r="AD91" s="397">
        <v>1</v>
      </c>
      <c r="AE91" s="12">
        <v>0</v>
      </c>
      <c r="AF91" s="398">
        <f t="shared" si="77"/>
        <v>0</v>
      </c>
      <c r="AG91" s="60"/>
      <c r="AH91" s="9" t="s">
        <v>113</v>
      </c>
      <c r="AI91" s="397">
        <v>1</v>
      </c>
      <c r="AJ91" s="12">
        <v>0</v>
      </c>
      <c r="AK91" s="398">
        <f t="shared" si="78"/>
        <v>0</v>
      </c>
      <c r="AL91" s="60"/>
      <c r="AM91" s="60"/>
      <c r="AN91" s="60"/>
      <c r="AO91" s="60"/>
      <c r="AP91" s="60"/>
      <c r="AQ91" s="60"/>
    </row>
    <row r="92" spans="1:43" ht="18.75" customHeight="1" thickTop="1" thickBot="1" x14ac:dyDescent="0.25">
      <c r="A92" s="60"/>
      <c r="B92" s="60"/>
      <c r="C92" s="60"/>
      <c r="D92" s="60"/>
      <c r="E92" s="60"/>
      <c r="F92" s="60"/>
      <c r="G92" s="60"/>
      <c r="H92" s="60"/>
      <c r="I92" s="5" t="s">
        <v>395</v>
      </c>
      <c r="J92" s="397"/>
      <c r="K92" s="228">
        <f>+K20</f>
        <v>0.26</v>
      </c>
      <c r="L92" s="401">
        <f>L91*K92</f>
        <v>445.56720000000007</v>
      </c>
      <c r="M92" s="409"/>
      <c r="N92" s="360" t="s">
        <v>71</v>
      </c>
      <c r="O92" s="2" t="s">
        <v>39</v>
      </c>
      <c r="P92" s="3" t="s">
        <v>40</v>
      </c>
      <c r="Q92" s="4" t="s">
        <v>43</v>
      </c>
      <c r="R92" s="60"/>
      <c r="S92" s="9" t="s">
        <v>110</v>
      </c>
      <c r="T92" s="397">
        <v>1</v>
      </c>
      <c r="U92" s="12">
        <v>6.9</v>
      </c>
      <c r="V92" s="398">
        <f>T92*U92</f>
        <v>6.9</v>
      </c>
      <c r="W92" s="60"/>
      <c r="X92" s="9" t="s">
        <v>115</v>
      </c>
      <c r="Y92" s="397">
        <v>1</v>
      </c>
      <c r="Z92" s="12">
        <v>8.74</v>
      </c>
      <c r="AA92" s="398">
        <f>Y92*Z92</f>
        <v>8.74</v>
      </c>
      <c r="AB92" s="60"/>
      <c r="AC92" s="9" t="s">
        <v>88</v>
      </c>
      <c r="AD92" s="397">
        <v>1</v>
      </c>
      <c r="AE92" s="12">
        <v>10.17</v>
      </c>
      <c r="AF92" s="398">
        <f t="shared" si="77"/>
        <v>10.17</v>
      </c>
      <c r="AG92" s="60"/>
      <c r="AH92" s="9" t="s">
        <v>88</v>
      </c>
      <c r="AI92" s="397">
        <v>1</v>
      </c>
      <c r="AJ92" s="12">
        <v>10.17</v>
      </c>
      <c r="AK92" s="398">
        <f t="shared" si="78"/>
        <v>10.17</v>
      </c>
      <c r="AL92" s="60"/>
      <c r="AM92" s="60"/>
      <c r="AN92" s="60"/>
      <c r="AO92" s="60"/>
      <c r="AP92" s="60"/>
      <c r="AQ92" s="60"/>
    </row>
    <row r="93" spans="1:43" ht="18.75" customHeight="1" thickTop="1" x14ac:dyDescent="0.2">
      <c r="A93" s="60"/>
      <c r="B93" s="60"/>
      <c r="C93" s="60"/>
      <c r="D93" s="60"/>
      <c r="E93" s="60"/>
      <c r="F93" s="60"/>
      <c r="G93" s="60"/>
      <c r="H93" s="60"/>
      <c r="I93" s="5" t="s">
        <v>41</v>
      </c>
      <c r="J93" s="397"/>
      <c r="K93" s="12"/>
      <c r="L93" s="398">
        <f>SUM(L91:L92)</f>
        <v>2159.2872000000002</v>
      </c>
      <c r="M93" s="409"/>
      <c r="N93" s="9" t="s">
        <v>34</v>
      </c>
      <c r="O93" s="397">
        <v>1</v>
      </c>
      <c r="P93" s="12">
        <v>656.09</v>
      </c>
      <c r="Q93" s="398">
        <f>O93*P93</f>
        <v>656.09</v>
      </c>
      <c r="R93" s="60"/>
      <c r="S93" s="9" t="s">
        <v>94</v>
      </c>
      <c r="T93" s="397">
        <v>1</v>
      </c>
      <c r="U93" s="12">
        <v>32.03</v>
      </c>
      <c r="V93" s="398">
        <f t="shared" ref="V93" si="79">T93*U93</f>
        <v>32.03</v>
      </c>
      <c r="W93" s="60"/>
      <c r="X93" s="9" t="s">
        <v>94</v>
      </c>
      <c r="Y93" s="397">
        <v>1</v>
      </c>
      <c r="Z93" s="12">
        <v>32.03</v>
      </c>
      <c r="AA93" s="398">
        <f t="shared" ref="AA93" si="80">Y93*Z93</f>
        <v>32.03</v>
      </c>
      <c r="AB93" s="60"/>
      <c r="AC93" s="9" t="s">
        <v>89</v>
      </c>
      <c r="AD93" s="397">
        <v>1</v>
      </c>
      <c r="AE93" s="12">
        <v>1.55</v>
      </c>
      <c r="AF93" s="398">
        <f t="shared" si="77"/>
        <v>1.55</v>
      </c>
      <c r="AG93" s="60"/>
      <c r="AH93" s="9" t="s">
        <v>89</v>
      </c>
      <c r="AI93" s="397">
        <v>1</v>
      </c>
      <c r="AJ93" s="12">
        <v>1.55</v>
      </c>
      <c r="AK93" s="398">
        <f t="shared" si="78"/>
        <v>1.55</v>
      </c>
      <c r="AL93" s="60"/>
      <c r="AM93" s="60"/>
      <c r="AN93" s="60"/>
      <c r="AO93" s="60"/>
      <c r="AP93" s="60"/>
      <c r="AQ93" s="60"/>
    </row>
    <row r="94" spans="1:43" ht="18.75" customHeight="1" x14ac:dyDescent="0.2">
      <c r="A94" s="60"/>
      <c r="B94" s="60"/>
      <c r="C94" s="60"/>
      <c r="D94" s="60"/>
      <c r="E94" s="60"/>
      <c r="F94" s="60"/>
      <c r="G94" s="60"/>
      <c r="H94" s="60"/>
      <c r="I94" s="9"/>
      <c r="J94" s="6" t="s">
        <v>39</v>
      </c>
      <c r="K94" s="7" t="s">
        <v>45</v>
      </c>
      <c r="L94" s="8" t="s">
        <v>44</v>
      </c>
      <c r="M94" s="409"/>
      <c r="N94" s="9" t="s">
        <v>35</v>
      </c>
      <c r="O94" s="397">
        <v>1</v>
      </c>
      <c r="P94" s="12">
        <v>34.06</v>
      </c>
      <c r="Q94" s="398">
        <f t="shared" ref="Q94:Q99" si="81">O94*P94</f>
        <v>34.06</v>
      </c>
      <c r="R94" s="60"/>
      <c r="S94" s="9" t="s">
        <v>37</v>
      </c>
      <c r="T94" s="397">
        <v>2</v>
      </c>
      <c r="U94" s="12">
        <v>4.57</v>
      </c>
      <c r="V94" s="401">
        <f>T94*U94</f>
        <v>9.14</v>
      </c>
      <c r="W94" s="60"/>
      <c r="X94" s="9" t="s">
        <v>37</v>
      </c>
      <c r="Y94" s="397">
        <v>2</v>
      </c>
      <c r="Z94" s="12">
        <v>4.57</v>
      </c>
      <c r="AA94" s="401">
        <f>Y94*Z94</f>
        <v>9.14</v>
      </c>
      <c r="AB94" s="60"/>
      <c r="AC94" s="9" t="s">
        <v>102</v>
      </c>
      <c r="AD94" s="397">
        <v>1</v>
      </c>
      <c r="AE94" s="12">
        <v>82</v>
      </c>
      <c r="AF94" s="398">
        <f>AD94*AE94</f>
        <v>82</v>
      </c>
      <c r="AG94" s="60"/>
      <c r="AH94" s="9" t="s">
        <v>102</v>
      </c>
      <c r="AI94" s="397">
        <v>1</v>
      </c>
      <c r="AJ94" s="12">
        <v>82</v>
      </c>
      <c r="AK94" s="398">
        <f>AI94*AJ94</f>
        <v>82</v>
      </c>
      <c r="AL94" s="60"/>
      <c r="AM94" s="60"/>
      <c r="AN94" s="60"/>
      <c r="AO94" s="60"/>
      <c r="AP94" s="60"/>
      <c r="AQ94" s="60"/>
    </row>
    <row r="95" spans="1:43" ht="18.75" customHeight="1" x14ac:dyDescent="0.2">
      <c r="A95" s="60"/>
      <c r="B95" s="60"/>
      <c r="C95" s="60"/>
      <c r="D95" s="60"/>
      <c r="E95" s="60"/>
      <c r="F95" s="60"/>
      <c r="G95" s="60"/>
      <c r="H95" s="60"/>
      <c r="I95" s="9" t="s">
        <v>47</v>
      </c>
      <c r="J95" s="397">
        <v>1</v>
      </c>
      <c r="K95" s="12">
        <v>92.68</v>
      </c>
      <c r="L95" s="398">
        <f t="shared" ref="L95:L100" si="82">J95*K95</f>
        <v>92.68</v>
      </c>
      <c r="M95" s="409"/>
      <c r="N95" s="9" t="s">
        <v>36</v>
      </c>
      <c r="O95" s="397">
        <v>1</v>
      </c>
      <c r="P95" s="12">
        <v>3.04</v>
      </c>
      <c r="Q95" s="398">
        <f t="shared" si="81"/>
        <v>3.04</v>
      </c>
      <c r="R95" s="60"/>
      <c r="S95" s="5" t="s">
        <v>42</v>
      </c>
      <c r="T95" s="397"/>
      <c r="U95" s="12"/>
      <c r="V95" s="398">
        <f>SUM(V84:V94)</f>
        <v>538.91999999999996</v>
      </c>
      <c r="W95" s="60"/>
      <c r="X95" s="5" t="s">
        <v>42</v>
      </c>
      <c r="Y95" s="397"/>
      <c r="Z95" s="12"/>
      <c r="AA95" s="398">
        <f>SUM(AA84:AA94)</f>
        <v>752.9799999999999</v>
      </c>
      <c r="AB95" s="60"/>
      <c r="AC95" s="9" t="s">
        <v>103</v>
      </c>
      <c r="AD95" s="397">
        <v>1</v>
      </c>
      <c r="AE95" s="12">
        <v>92</v>
      </c>
      <c r="AF95" s="398">
        <f>AD95*AE95</f>
        <v>92</v>
      </c>
      <c r="AG95" s="60"/>
      <c r="AH95" s="9" t="s">
        <v>103</v>
      </c>
      <c r="AI95" s="397">
        <v>1</v>
      </c>
      <c r="AJ95" s="12">
        <v>92</v>
      </c>
      <c r="AK95" s="398">
        <f>AI95*AJ95</f>
        <v>92</v>
      </c>
      <c r="AL95" s="60"/>
      <c r="AM95" s="60"/>
      <c r="AN95" s="60"/>
      <c r="AO95" s="60"/>
      <c r="AP95" s="60"/>
      <c r="AQ95" s="60"/>
    </row>
    <row r="96" spans="1:43" ht="18.75" customHeight="1" x14ac:dyDescent="0.2">
      <c r="A96" s="60"/>
      <c r="B96" s="60"/>
      <c r="C96" s="60"/>
      <c r="D96" s="60"/>
      <c r="E96" s="60"/>
      <c r="F96" s="60"/>
      <c r="G96" s="60"/>
      <c r="H96" s="60"/>
      <c r="I96" s="9" t="s">
        <v>91</v>
      </c>
      <c r="J96" s="423">
        <v>1</v>
      </c>
      <c r="K96" s="12">
        <v>150.26</v>
      </c>
      <c r="L96" s="398">
        <f t="shared" si="82"/>
        <v>150.26</v>
      </c>
      <c r="M96" s="409"/>
      <c r="N96" s="9" t="s">
        <v>109</v>
      </c>
      <c r="O96" s="397">
        <v>1</v>
      </c>
      <c r="P96" s="12">
        <v>689.36</v>
      </c>
      <c r="Q96" s="398">
        <f t="shared" si="81"/>
        <v>689.36</v>
      </c>
      <c r="R96" s="60"/>
      <c r="S96" s="5" t="s">
        <v>395</v>
      </c>
      <c r="T96" s="397"/>
      <c r="U96" s="228">
        <f>+K20</f>
        <v>0.26</v>
      </c>
      <c r="V96" s="401">
        <f>V95*U96</f>
        <v>140.11920000000001</v>
      </c>
      <c r="W96" s="60"/>
      <c r="X96" s="5" t="s">
        <v>395</v>
      </c>
      <c r="Y96" s="397"/>
      <c r="Z96" s="228">
        <f>+K20</f>
        <v>0.26</v>
      </c>
      <c r="AA96" s="401">
        <f>AA95*Z96</f>
        <v>195.77479999999997</v>
      </c>
      <c r="AB96" s="60"/>
      <c r="AC96" s="9" t="s">
        <v>112</v>
      </c>
      <c r="AD96" s="397">
        <v>1</v>
      </c>
      <c r="AE96" s="12">
        <v>5.98</v>
      </c>
      <c r="AF96" s="398">
        <f>AD96*AE96</f>
        <v>5.98</v>
      </c>
      <c r="AG96" s="60"/>
      <c r="AH96" s="9" t="s">
        <v>112</v>
      </c>
      <c r="AI96" s="397">
        <v>1</v>
      </c>
      <c r="AJ96" s="12">
        <v>5.98</v>
      </c>
      <c r="AK96" s="398">
        <f>AI96*AJ96</f>
        <v>5.98</v>
      </c>
      <c r="AL96" s="60"/>
      <c r="AM96" s="60"/>
      <c r="AN96" s="60"/>
      <c r="AO96" s="60"/>
      <c r="AP96" s="60"/>
      <c r="AQ96" s="60"/>
    </row>
    <row r="97" spans="1:43" ht="18.75" customHeight="1" x14ac:dyDescent="0.2">
      <c r="A97" s="60"/>
      <c r="B97" s="60"/>
      <c r="C97" s="60"/>
      <c r="D97" s="60"/>
      <c r="E97" s="60"/>
      <c r="F97" s="60"/>
      <c r="G97" s="60"/>
      <c r="H97" s="60"/>
      <c r="I97" s="9" t="s">
        <v>105</v>
      </c>
      <c r="J97" s="423">
        <v>1</v>
      </c>
      <c r="K97" s="12">
        <v>214.47</v>
      </c>
      <c r="L97" s="398">
        <f t="shared" si="82"/>
        <v>214.47</v>
      </c>
      <c r="M97" s="409"/>
      <c r="N97" s="9" t="s">
        <v>101</v>
      </c>
      <c r="O97" s="397">
        <v>1</v>
      </c>
      <c r="P97" s="12">
        <v>201.11</v>
      </c>
      <c r="Q97" s="398">
        <f t="shared" si="81"/>
        <v>201.11</v>
      </c>
      <c r="R97" s="60"/>
      <c r="S97" s="5" t="s">
        <v>41</v>
      </c>
      <c r="T97" s="397"/>
      <c r="U97" s="12"/>
      <c r="V97" s="398">
        <f>SUM(V95:V96)</f>
        <v>679.03919999999994</v>
      </c>
      <c r="W97" s="60"/>
      <c r="X97" s="5" t="s">
        <v>41</v>
      </c>
      <c r="Y97" s="397"/>
      <c r="Z97" s="12"/>
      <c r="AA97" s="398">
        <f>SUM(AA95:AA96)</f>
        <v>948.75479999999993</v>
      </c>
      <c r="AB97" s="60"/>
      <c r="AC97" s="9" t="s">
        <v>94</v>
      </c>
      <c r="AD97" s="397">
        <v>1</v>
      </c>
      <c r="AE97" s="12">
        <v>32.03</v>
      </c>
      <c r="AF97" s="398">
        <f t="shared" ref="AF97" si="83">AD97*AE97</f>
        <v>32.03</v>
      </c>
      <c r="AG97" s="60"/>
      <c r="AH97" s="9" t="s">
        <v>94</v>
      </c>
      <c r="AI97" s="397">
        <v>1</v>
      </c>
      <c r="AJ97" s="12">
        <v>32.03</v>
      </c>
      <c r="AK97" s="398">
        <f t="shared" ref="AK97" si="84">AI97*AJ97</f>
        <v>32.03</v>
      </c>
      <c r="AL97" s="60"/>
      <c r="AM97" s="60"/>
      <c r="AN97" s="60"/>
      <c r="AO97" s="60"/>
      <c r="AP97" s="60"/>
      <c r="AQ97" s="60"/>
    </row>
    <row r="98" spans="1:43" ht="18.75" customHeight="1" x14ac:dyDescent="0.2">
      <c r="A98" s="60"/>
      <c r="B98" s="60"/>
      <c r="C98" s="60"/>
      <c r="D98" s="60"/>
      <c r="E98" s="60"/>
      <c r="F98" s="60"/>
      <c r="G98" s="60"/>
      <c r="H98" s="60"/>
      <c r="I98" s="9" t="s">
        <v>199</v>
      </c>
      <c r="J98" s="397">
        <v>1</v>
      </c>
      <c r="K98" s="12">
        <v>6.39</v>
      </c>
      <c r="L98" s="398">
        <f t="shared" si="82"/>
        <v>6.39</v>
      </c>
      <c r="M98" s="409"/>
      <c r="N98" s="9" t="s">
        <v>88</v>
      </c>
      <c r="O98" s="397">
        <v>1</v>
      </c>
      <c r="P98" s="12">
        <v>10.17</v>
      </c>
      <c r="Q98" s="398">
        <f t="shared" si="81"/>
        <v>10.17</v>
      </c>
      <c r="R98" s="60"/>
      <c r="S98" s="9"/>
      <c r="T98" s="6" t="s">
        <v>39</v>
      </c>
      <c r="U98" s="7" t="s">
        <v>45</v>
      </c>
      <c r="V98" s="8" t="s">
        <v>44</v>
      </c>
      <c r="W98" s="60"/>
      <c r="X98" s="9"/>
      <c r="Y98" s="6" t="s">
        <v>39</v>
      </c>
      <c r="Z98" s="7" t="s">
        <v>45</v>
      </c>
      <c r="AA98" s="8" t="s">
        <v>44</v>
      </c>
      <c r="AB98" s="60"/>
      <c r="AC98" s="9" t="s">
        <v>37</v>
      </c>
      <c r="AD98" s="397">
        <v>2</v>
      </c>
      <c r="AE98" s="12">
        <v>4.57</v>
      </c>
      <c r="AF98" s="401">
        <f>AD98*AE98</f>
        <v>9.14</v>
      </c>
      <c r="AG98" s="60"/>
      <c r="AH98" s="9" t="s">
        <v>37</v>
      </c>
      <c r="AI98" s="397">
        <v>2</v>
      </c>
      <c r="AJ98" s="12">
        <v>4.57</v>
      </c>
      <c r="AK98" s="401">
        <f>AI98*AJ98</f>
        <v>9.14</v>
      </c>
      <c r="AL98" s="60"/>
      <c r="AM98" s="60"/>
      <c r="AN98" s="60"/>
      <c r="AO98" s="60"/>
      <c r="AP98" s="60"/>
      <c r="AQ98" s="60"/>
    </row>
    <row r="99" spans="1:43" ht="18.75" customHeight="1" x14ac:dyDescent="0.2">
      <c r="A99" s="60"/>
      <c r="B99" s="60"/>
      <c r="C99" s="60"/>
      <c r="D99" s="60"/>
      <c r="E99" s="60"/>
      <c r="F99" s="60"/>
      <c r="G99" s="60"/>
      <c r="H99" s="60"/>
      <c r="I99" s="9" t="s">
        <v>90</v>
      </c>
      <c r="J99" s="397">
        <v>200</v>
      </c>
      <c r="K99" s="12">
        <v>3.51</v>
      </c>
      <c r="L99" s="398">
        <f t="shared" si="82"/>
        <v>702</v>
      </c>
      <c r="M99" s="409"/>
      <c r="N99" s="9" t="s">
        <v>89</v>
      </c>
      <c r="O99" s="397">
        <v>1</v>
      </c>
      <c r="P99" s="12">
        <v>1.55</v>
      </c>
      <c r="Q99" s="398">
        <f t="shared" si="81"/>
        <v>1.55</v>
      </c>
      <c r="R99" s="60"/>
      <c r="S99" s="9" t="s">
        <v>47</v>
      </c>
      <c r="T99" s="397">
        <v>1</v>
      </c>
      <c r="U99" s="12">
        <v>92.68</v>
      </c>
      <c r="V99" s="398">
        <f t="shared" ref="V99:V104" si="85">T99*U99</f>
        <v>92.68</v>
      </c>
      <c r="W99" s="60"/>
      <c r="X99" s="9" t="s">
        <v>47</v>
      </c>
      <c r="Y99" s="397">
        <v>1</v>
      </c>
      <c r="Z99" s="12">
        <v>92.68</v>
      </c>
      <c r="AA99" s="398">
        <f t="shared" ref="AA99:AA104" si="86">Y99*Z99</f>
        <v>92.68</v>
      </c>
      <c r="AB99" s="60"/>
      <c r="AC99" s="5" t="s">
        <v>42</v>
      </c>
      <c r="AD99" s="397"/>
      <c r="AE99" s="12"/>
      <c r="AF99" s="398">
        <f>SUM(AF87:AF98)</f>
        <v>1554.75</v>
      </c>
      <c r="AG99" s="60"/>
      <c r="AH99" s="5" t="s">
        <v>42</v>
      </c>
      <c r="AI99" s="397"/>
      <c r="AJ99" s="12"/>
      <c r="AK99" s="398">
        <f>SUM(AK87:AK98)</f>
        <v>1592.06</v>
      </c>
      <c r="AL99" s="60"/>
      <c r="AM99" s="60"/>
      <c r="AN99" s="60"/>
      <c r="AO99" s="60"/>
      <c r="AP99" s="60"/>
      <c r="AQ99" s="60"/>
    </row>
    <row r="100" spans="1:43" ht="18.75" customHeight="1" x14ac:dyDescent="0.2">
      <c r="A100" s="60"/>
      <c r="B100" s="60"/>
      <c r="C100" s="60"/>
      <c r="D100" s="60"/>
      <c r="E100" s="60"/>
      <c r="F100" s="60"/>
      <c r="G100" s="60"/>
      <c r="H100" s="60"/>
      <c r="I100" s="9" t="s">
        <v>75</v>
      </c>
      <c r="J100" s="397">
        <v>200</v>
      </c>
      <c r="K100" s="12">
        <v>0.44</v>
      </c>
      <c r="L100" s="398">
        <f t="shared" si="82"/>
        <v>88</v>
      </c>
      <c r="M100" s="409"/>
      <c r="N100" s="9" t="s">
        <v>102</v>
      </c>
      <c r="O100" s="397">
        <v>1</v>
      </c>
      <c r="P100" s="12">
        <v>82</v>
      </c>
      <c r="Q100" s="398">
        <f>O100*P100</f>
        <v>82</v>
      </c>
      <c r="R100" s="60"/>
      <c r="S100" s="9" t="s">
        <v>91</v>
      </c>
      <c r="T100" s="423">
        <v>1</v>
      </c>
      <c r="U100" s="12">
        <v>86.76</v>
      </c>
      <c r="V100" s="398">
        <f t="shared" si="85"/>
        <v>86.76</v>
      </c>
      <c r="W100" s="60"/>
      <c r="X100" s="9" t="s">
        <v>91</v>
      </c>
      <c r="Y100" s="423">
        <v>1</v>
      </c>
      <c r="Z100" s="12">
        <v>86.76</v>
      </c>
      <c r="AA100" s="398">
        <f t="shared" si="86"/>
        <v>86.76</v>
      </c>
      <c r="AB100" s="60"/>
      <c r="AC100" s="5" t="s">
        <v>395</v>
      </c>
      <c r="AD100" s="397"/>
      <c r="AE100" s="228">
        <f>+K20</f>
        <v>0.26</v>
      </c>
      <c r="AF100" s="401">
        <f>AF99*AE100</f>
        <v>404.23500000000001</v>
      </c>
      <c r="AG100" s="60"/>
      <c r="AH100" s="5" t="s">
        <v>395</v>
      </c>
      <c r="AI100" s="397"/>
      <c r="AJ100" s="228">
        <f>+K20</f>
        <v>0.26</v>
      </c>
      <c r="AK100" s="401">
        <f>AK99*AJ100</f>
        <v>413.93560000000002</v>
      </c>
      <c r="AL100" s="60"/>
      <c r="AM100" s="60"/>
      <c r="AN100" s="60"/>
      <c r="AO100" s="60"/>
      <c r="AP100" s="60"/>
      <c r="AQ100" s="60"/>
    </row>
    <row r="101" spans="1:43" ht="18.75" customHeight="1" x14ac:dyDescent="0.2">
      <c r="A101" s="60"/>
      <c r="B101" s="60"/>
      <c r="C101" s="60"/>
      <c r="D101" s="60"/>
      <c r="E101" s="60"/>
      <c r="F101" s="60"/>
      <c r="G101" s="60"/>
      <c r="H101" s="60"/>
      <c r="I101" s="9" t="s">
        <v>99</v>
      </c>
      <c r="J101" s="397">
        <v>1</v>
      </c>
      <c r="K101" s="12">
        <v>132.35</v>
      </c>
      <c r="L101" s="398">
        <f>J101*K101</f>
        <v>132.35</v>
      </c>
      <c r="M101" s="409"/>
      <c r="N101" s="9" t="s">
        <v>103</v>
      </c>
      <c r="O101" s="397">
        <v>1</v>
      </c>
      <c r="P101" s="12">
        <v>92</v>
      </c>
      <c r="Q101" s="398">
        <f>O101*P101</f>
        <v>92</v>
      </c>
      <c r="R101" s="60"/>
      <c r="S101" s="9" t="s">
        <v>90</v>
      </c>
      <c r="T101" s="397">
        <v>200</v>
      </c>
      <c r="U101" s="12">
        <v>3.51</v>
      </c>
      <c r="V101" s="398">
        <f t="shared" si="85"/>
        <v>702</v>
      </c>
      <c r="W101" s="60"/>
      <c r="X101" s="9" t="s">
        <v>90</v>
      </c>
      <c r="Y101" s="397">
        <v>200</v>
      </c>
      <c r="Z101" s="12">
        <v>3.51</v>
      </c>
      <c r="AA101" s="398">
        <f t="shared" si="86"/>
        <v>702</v>
      </c>
      <c r="AB101" s="60"/>
      <c r="AC101" s="5" t="s">
        <v>41</v>
      </c>
      <c r="AD101" s="397"/>
      <c r="AE101" s="12"/>
      <c r="AF101" s="398">
        <f>SUM(AF99:AF100)</f>
        <v>1958.9850000000001</v>
      </c>
      <c r="AG101" s="60"/>
      <c r="AH101" s="5" t="s">
        <v>41</v>
      </c>
      <c r="AI101" s="397"/>
      <c r="AJ101" s="12"/>
      <c r="AK101" s="398">
        <f>SUM(AK99:AK100)</f>
        <v>2005.9956</v>
      </c>
      <c r="AL101" s="60"/>
      <c r="AM101" s="60"/>
      <c r="AN101" s="60"/>
      <c r="AO101" s="60"/>
      <c r="AP101" s="60"/>
      <c r="AQ101" s="60"/>
    </row>
    <row r="102" spans="1:43" ht="18.75" customHeight="1" x14ac:dyDescent="0.2">
      <c r="A102" s="60"/>
      <c r="B102" s="60"/>
      <c r="C102" s="60"/>
      <c r="D102" s="60"/>
      <c r="E102" s="60"/>
      <c r="F102" s="60"/>
      <c r="G102" s="60"/>
      <c r="H102" s="60"/>
      <c r="I102" s="9" t="s">
        <v>95</v>
      </c>
      <c r="J102" s="397">
        <v>1</v>
      </c>
      <c r="K102" s="12">
        <v>23.57</v>
      </c>
      <c r="L102" s="398">
        <f t="shared" ref="L102:L104" si="87">J102*K102</f>
        <v>23.57</v>
      </c>
      <c r="M102" s="409"/>
      <c r="N102" s="9" t="s">
        <v>98</v>
      </c>
      <c r="O102" s="397">
        <v>1</v>
      </c>
      <c r="P102" s="12">
        <v>18.399999999999999</v>
      </c>
      <c r="Q102" s="398">
        <f>O102*P102</f>
        <v>18.399999999999999</v>
      </c>
      <c r="R102" s="60"/>
      <c r="S102" s="9" t="s">
        <v>75</v>
      </c>
      <c r="T102" s="397">
        <v>200</v>
      </c>
      <c r="U102" s="12">
        <v>0.44</v>
      </c>
      <c r="V102" s="398">
        <f t="shared" si="85"/>
        <v>88</v>
      </c>
      <c r="W102" s="60"/>
      <c r="X102" s="9" t="s">
        <v>75</v>
      </c>
      <c r="Y102" s="397">
        <v>200</v>
      </c>
      <c r="Z102" s="12">
        <v>0.44</v>
      </c>
      <c r="AA102" s="398">
        <f t="shared" si="86"/>
        <v>88</v>
      </c>
      <c r="AB102" s="60"/>
      <c r="AC102" s="9"/>
      <c r="AD102" s="6" t="s">
        <v>39</v>
      </c>
      <c r="AE102" s="7" t="s">
        <v>45</v>
      </c>
      <c r="AF102" s="8" t="s">
        <v>44</v>
      </c>
      <c r="AG102" s="60"/>
      <c r="AH102" s="9"/>
      <c r="AI102" s="6" t="s">
        <v>39</v>
      </c>
      <c r="AJ102" s="7" t="s">
        <v>45</v>
      </c>
      <c r="AK102" s="8" t="s">
        <v>44</v>
      </c>
      <c r="AL102" s="60"/>
      <c r="AM102" s="60"/>
      <c r="AN102" s="60"/>
      <c r="AO102" s="60"/>
      <c r="AP102" s="60"/>
      <c r="AQ102" s="60"/>
    </row>
    <row r="103" spans="1:43" ht="18.75" customHeight="1" x14ac:dyDescent="0.2">
      <c r="A103" s="60"/>
      <c r="B103" s="60"/>
      <c r="C103" s="60"/>
      <c r="D103" s="60"/>
      <c r="E103" s="60"/>
      <c r="F103" s="60"/>
      <c r="G103" s="60"/>
      <c r="H103" s="60"/>
      <c r="I103" s="9" t="s">
        <v>111</v>
      </c>
      <c r="J103" s="397">
        <v>1</v>
      </c>
      <c r="K103" s="12">
        <v>35.64</v>
      </c>
      <c r="L103" s="398">
        <f t="shared" si="87"/>
        <v>35.64</v>
      </c>
      <c r="M103" s="409"/>
      <c r="N103" s="9" t="s">
        <v>100</v>
      </c>
      <c r="O103" s="397">
        <v>1</v>
      </c>
      <c r="P103" s="12">
        <v>34.869999999999997</v>
      </c>
      <c r="Q103" s="398">
        <f t="shared" ref="Q103:Q104" si="88">O103*P103</f>
        <v>34.869999999999997</v>
      </c>
      <c r="R103" s="60"/>
      <c r="S103" s="9" t="s">
        <v>95</v>
      </c>
      <c r="T103" s="397">
        <v>1</v>
      </c>
      <c r="U103" s="12">
        <v>23.57</v>
      </c>
      <c r="V103" s="398">
        <f t="shared" si="85"/>
        <v>23.57</v>
      </c>
      <c r="W103" s="60"/>
      <c r="X103" s="9" t="s">
        <v>95</v>
      </c>
      <c r="Y103" s="397">
        <v>1</v>
      </c>
      <c r="Z103" s="12">
        <v>23.57</v>
      </c>
      <c r="AA103" s="398">
        <f t="shared" si="86"/>
        <v>23.57</v>
      </c>
      <c r="AB103" s="60"/>
      <c r="AC103" s="9" t="s">
        <v>47</v>
      </c>
      <c r="AD103" s="397">
        <v>1</v>
      </c>
      <c r="AE103" s="12">
        <v>92.68</v>
      </c>
      <c r="AF103" s="398">
        <f t="shared" ref="AF103:AF108" si="89">AD103*AE103</f>
        <v>92.68</v>
      </c>
      <c r="AG103" s="60"/>
      <c r="AH103" s="9" t="s">
        <v>47</v>
      </c>
      <c r="AI103" s="397">
        <v>1</v>
      </c>
      <c r="AJ103" s="12">
        <v>92.68</v>
      </c>
      <c r="AK103" s="398">
        <f t="shared" ref="AK103:AK108" si="90">AI103*AJ103</f>
        <v>92.68</v>
      </c>
      <c r="AL103" s="60"/>
      <c r="AM103" s="60"/>
      <c r="AN103" s="60"/>
      <c r="AO103" s="60"/>
      <c r="AP103" s="60"/>
      <c r="AQ103" s="60"/>
    </row>
    <row r="104" spans="1:43" ht="18.75" customHeight="1" x14ac:dyDescent="0.2">
      <c r="A104" s="60"/>
      <c r="B104" s="60"/>
      <c r="C104" s="60"/>
      <c r="D104" s="60"/>
      <c r="E104" s="60"/>
      <c r="F104" s="60"/>
      <c r="G104" s="60"/>
      <c r="H104" s="60"/>
      <c r="I104" s="9" t="s">
        <v>201</v>
      </c>
      <c r="J104" s="397">
        <v>1</v>
      </c>
      <c r="K104" s="12">
        <v>277.33999999999997</v>
      </c>
      <c r="L104" s="401">
        <f t="shared" si="87"/>
        <v>277.33999999999997</v>
      </c>
      <c r="M104" s="409"/>
      <c r="N104" s="9" t="s">
        <v>94</v>
      </c>
      <c r="O104" s="397">
        <v>1</v>
      </c>
      <c r="P104" s="12">
        <v>32.03</v>
      </c>
      <c r="Q104" s="398">
        <f t="shared" si="88"/>
        <v>32.03</v>
      </c>
      <c r="R104" s="60"/>
      <c r="S104" s="9" t="s">
        <v>111</v>
      </c>
      <c r="T104" s="397">
        <v>1</v>
      </c>
      <c r="U104" s="12">
        <v>35.64</v>
      </c>
      <c r="V104" s="401">
        <f t="shared" si="85"/>
        <v>35.64</v>
      </c>
      <c r="W104" s="60"/>
      <c r="X104" s="9" t="s">
        <v>111</v>
      </c>
      <c r="Y104" s="397">
        <v>1</v>
      </c>
      <c r="Z104" s="12">
        <v>35.64</v>
      </c>
      <c r="AA104" s="401">
        <f t="shared" si="86"/>
        <v>35.64</v>
      </c>
      <c r="AB104" s="60"/>
      <c r="AC104" s="9" t="s">
        <v>91</v>
      </c>
      <c r="AD104" s="423">
        <v>1</v>
      </c>
      <c r="AE104" s="12">
        <v>86.76</v>
      </c>
      <c r="AF104" s="398">
        <f t="shared" si="89"/>
        <v>86.76</v>
      </c>
      <c r="AG104" s="60"/>
      <c r="AH104" s="9" t="s">
        <v>91</v>
      </c>
      <c r="AI104" s="423">
        <v>1</v>
      </c>
      <c r="AJ104" s="12">
        <v>86.76</v>
      </c>
      <c r="AK104" s="398">
        <f t="shared" si="90"/>
        <v>86.76</v>
      </c>
      <c r="AL104" s="60"/>
      <c r="AM104" s="60"/>
      <c r="AN104" s="60"/>
      <c r="AO104" s="60"/>
      <c r="AP104" s="60"/>
      <c r="AQ104" s="60"/>
    </row>
    <row r="105" spans="1:43" ht="18.75" customHeight="1" x14ac:dyDescent="0.2">
      <c r="A105" s="60"/>
      <c r="B105" s="60"/>
      <c r="C105" s="60"/>
      <c r="D105" s="60"/>
      <c r="E105" s="60"/>
      <c r="F105" s="60"/>
      <c r="G105" s="60"/>
      <c r="H105" s="60"/>
      <c r="I105" s="5" t="s">
        <v>42</v>
      </c>
      <c r="J105" s="397"/>
      <c r="K105" s="12"/>
      <c r="L105" s="398">
        <f>SUM(L95:L104)</f>
        <v>1722.6999999999998</v>
      </c>
      <c r="M105" s="409"/>
      <c r="N105" s="9" t="s">
        <v>37</v>
      </c>
      <c r="O105" s="397">
        <v>2</v>
      </c>
      <c r="P105" s="12">
        <v>4.57</v>
      </c>
      <c r="Q105" s="401">
        <f>O105*P105</f>
        <v>9.14</v>
      </c>
      <c r="R105" s="60"/>
      <c r="S105" s="5" t="s">
        <v>42</v>
      </c>
      <c r="T105" s="397"/>
      <c r="U105" s="12"/>
      <c r="V105" s="398">
        <f>SUM(V99:V104)</f>
        <v>1028.6500000000001</v>
      </c>
      <c r="W105" s="60"/>
      <c r="X105" s="5" t="s">
        <v>42</v>
      </c>
      <c r="Y105" s="397"/>
      <c r="Z105" s="12"/>
      <c r="AA105" s="398">
        <f>SUM(AA99:AA104)</f>
        <v>1028.6500000000001</v>
      </c>
      <c r="AB105" s="60"/>
      <c r="AC105" s="9" t="s">
        <v>90</v>
      </c>
      <c r="AD105" s="397">
        <v>200</v>
      </c>
      <c r="AE105" s="12">
        <v>3.51</v>
      </c>
      <c r="AF105" s="398">
        <f t="shared" si="89"/>
        <v>702</v>
      </c>
      <c r="AG105" s="60"/>
      <c r="AH105" s="9" t="s">
        <v>90</v>
      </c>
      <c r="AI105" s="397">
        <v>200</v>
      </c>
      <c r="AJ105" s="12">
        <v>3.51</v>
      </c>
      <c r="AK105" s="398">
        <f t="shared" si="90"/>
        <v>702</v>
      </c>
      <c r="AL105" s="60"/>
      <c r="AM105" s="60"/>
      <c r="AN105" s="60"/>
      <c r="AO105" s="60"/>
      <c r="AP105" s="60"/>
      <c r="AQ105" s="60"/>
    </row>
    <row r="106" spans="1:43" ht="18.75" customHeight="1" x14ac:dyDescent="0.2">
      <c r="A106" s="60"/>
      <c r="B106" s="60"/>
      <c r="C106" s="60"/>
      <c r="D106" s="60"/>
      <c r="E106" s="60"/>
      <c r="F106" s="60"/>
      <c r="G106" s="60"/>
      <c r="H106" s="60"/>
      <c r="I106" s="5" t="s">
        <v>394</v>
      </c>
      <c r="J106" s="397"/>
      <c r="K106" s="228">
        <f>+K34</f>
        <v>0.13</v>
      </c>
      <c r="L106" s="401">
        <f>L105*K106</f>
        <v>223.95099999999999</v>
      </c>
      <c r="M106" s="409"/>
      <c r="N106" s="5" t="s">
        <v>42</v>
      </c>
      <c r="O106" s="397"/>
      <c r="P106" s="12"/>
      <c r="Q106" s="398">
        <f>SUM(Q93:Q105)</f>
        <v>1863.8200000000004</v>
      </c>
      <c r="R106" s="60"/>
      <c r="S106" s="5" t="s">
        <v>394</v>
      </c>
      <c r="T106" s="397"/>
      <c r="U106" s="228">
        <f>+K34</f>
        <v>0.13</v>
      </c>
      <c r="V106" s="401">
        <f>V105*U106</f>
        <v>133.72450000000001</v>
      </c>
      <c r="W106" s="60"/>
      <c r="X106" s="5" t="s">
        <v>394</v>
      </c>
      <c r="Y106" s="397"/>
      <c r="Z106" s="228">
        <f>+K34</f>
        <v>0.13</v>
      </c>
      <c r="AA106" s="401">
        <f>AA105*Z106</f>
        <v>133.72450000000001</v>
      </c>
      <c r="AB106" s="60"/>
      <c r="AC106" s="9" t="s">
        <v>75</v>
      </c>
      <c r="AD106" s="397">
        <v>200</v>
      </c>
      <c r="AE106" s="12">
        <v>0.44</v>
      </c>
      <c r="AF106" s="398">
        <f t="shared" si="89"/>
        <v>88</v>
      </c>
      <c r="AG106" s="60"/>
      <c r="AH106" s="9" t="s">
        <v>75</v>
      </c>
      <c r="AI106" s="397">
        <v>200</v>
      </c>
      <c r="AJ106" s="12">
        <v>0.44</v>
      </c>
      <c r="AK106" s="398">
        <f t="shared" si="90"/>
        <v>88</v>
      </c>
      <c r="AL106" s="60"/>
      <c r="AM106" s="60"/>
      <c r="AN106" s="60"/>
      <c r="AO106" s="60"/>
      <c r="AP106" s="60"/>
      <c r="AQ106" s="60"/>
    </row>
    <row r="107" spans="1:43" ht="18.75" customHeight="1" thickBot="1" x14ac:dyDescent="0.25">
      <c r="A107" s="60"/>
      <c r="B107" s="60"/>
      <c r="C107" s="60"/>
      <c r="D107" s="60"/>
      <c r="E107" s="60"/>
      <c r="F107" s="60"/>
      <c r="G107" s="60"/>
      <c r="H107" s="60"/>
      <c r="I107" s="5" t="s">
        <v>41</v>
      </c>
      <c r="J107" s="397"/>
      <c r="K107" s="12"/>
      <c r="L107" s="398">
        <f>SUM(L105:L106)</f>
        <v>1946.6509999999998</v>
      </c>
      <c r="M107" s="409"/>
      <c r="N107" s="5" t="s">
        <v>395</v>
      </c>
      <c r="O107" s="397"/>
      <c r="P107" s="228">
        <f>+K20</f>
        <v>0.26</v>
      </c>
      <c r="Q107" s="401">
        <f>Q106*P107</f>
        <v>484.59320000000014</v>
      </c>
      <c r="R107" s="60"/>
      <c r="S107" s="5" t="s">
        <v>41</v>
      </c>
      <c r="T107" s="397"/>
      <c r="U107" s="12"/>
      <c r="V107" s="398">
        <f>SUM(V105:V106)</f>
        <v>1162.3745000000001</v>
      </c>
      <c r="W107" s="60"/>
      <c r="X107" s="5" t="s">
        <v>41</v>
      </c>
      <c r="Y107" s="397"/>
      <c r="Z107" s="12"/>
      <c r="AA107" s="398">
        <f>SUM(AA105:AA106)</f>
        <v>1162.3745000000001</v>
      </c>
      <c r="AB107" s="60"/>
      <c r="AC107" s="9" t="s">
        <v>95</v>
      </c>
      <c r="AD107" s="397">
        <v>1</v>
      </c>
      <c r="AE107" s="12">
        <v>23.57</v>
      </c>
      <c r="AF107" s="398">
        <f t="shared" si="89"/>
        <v>23.57</v>
      </c>
      <c r="AG107" s="60"/>
      <c r="AH107" s="9" t="s">
        <v>95</v>
      </c>
      <c r="AI107" s="397">
        <v>1</v>
      </c>
      <c r="AJ107" s="12">
        <v>23.57</v>
      </c>
      <c r="AK107" s="398">
        <f t="shared" si="90"/>
        <v>23.57</v>
      </c>
      <c r="AL107" s="60"/>
      <c r="AM107" s="60"/>
      <c r="AN107" s="60"/>
      <c r="AO107" s="60"/>
      <c r="AP107" s="60"/>
      <c r="AQ107" s="60"/>
    </row>
    <row r="108" spans="1:43" ht="18.75" customHeight="1" thickTop="1" thickBot="1" x14ac:dyDescent="0.25">
      <c r="A108" s="60"/>
      <c r="B108" s="60"/>
      <c r="C108" s="60"/>
      <c r="D108" s="60"/>
      <c r="E108" s="60"/>
      <c r="F108" s="60"/>
      <c r="G108" s="60"/>
      <c r="H108" s="60"/>
      <c r="I108" s="10" t="s">
        <v>48</v>
      </c>
      <c r="J108" s="11"/>
      <c r="K108" s="404"/>
      <c r="L108" s="366">
        <f>SUM(L93,L107)</f>
        <v>4105.9382000000005</v>
      </c>
      <c r="M108" s="409"/>
      <c r="N108" s="5" t="s">
        <v>41</v>
      </c>
      <c r="O108" s="397"/>
      <c r="P108" s="12"/>
      <c r="Q108" s="398">
        <f>SUM(Q106:Q107)</f>
        <v>2348.4132000000004</v>
      </c>
      <c r="R108" s="60"/>
      <c r="S108" s="10" t="s">
        <v>48</v>
      </c>
      <c r="T108" s="11"/>
      <c r="U108" s="404"/>
      <c r="V108" s="366">
        <f>SUM(V97,V107)</f>
        <v>1841.4137000000001</v>
      </c>
      <c r="W108" s="60"/>
      <c r="X108" s="10" t="s">
        <v>48</v>
      </c>
      <c r="Y108" s="11"/>
      <c r="Z108" s="404"/>
      <c r="AA108" s="366">
        <f>SUM(AA97,AA107)</f>
        <v>2111.1293000000001</v>
      </c>
      <c r="AB108" s="60"/>
      <c r="AC108" s="9" t="s">
        <v>111</v>
      </c>
      <c r="AD108" s="397">
        <v>1</v>
      </c>
      <c r="AE108" s="12">
        <v>35.64</v>
      </c>
      <c r="AF108" s="401">
        <f t="shared" si="89"/>
        <v>35.64</v>
      </c>
      <c r="AG108" s="60"/>
      <c r="AH108" s="9" t="s">
        <v>111</v>
      </c>
      <c r="AI108" s="397">
        <v>1</v>
      </c>
      <c r="AJ108" s="12">
        <v>35.64</v>
      </c>
      <c r="AK108" s="401">
        <f t="shared" si="90"/>
        <v>35.64</v>
      </c>
      <c r="AL108" s="60"/>
      <c r="AM108" s="60"/>
      <c r="AN108" s="60"/>
      <c r="AO108" s="60"/>
      <c r="AP108" s="60"/>
      <c r="AQ108" s="60"/>
    </row>
    <row r="109" spans="1:43" ht="18.75" customHeight="1" thickBot="1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423"/>
      <c r="K109" s="60"/>
      <c r="L109" s="60"/>
      <c r="M109" s="409"/>
      <c r="N109" s="9"/>
      <c r="O109" s="6" t="s">
        <v>39</v>
      </c>
      <c r="P109" s="7" t="s">
        <v>45</v>
      </c>
      <c r="Q109" s="8" t="s">
        <v>44</v>
      </c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5" t="s">
        <v>42</v>
      </c>
      <c r="AD109" s="397"/>
      <c r="AE109" s="12"/>
      <c r="AF109" s="398">
        <f>SUM(AF103:AF108)</f>
        <v>1028.6500000000001</v>
      </c>
      <c r="AG109" s="60"/>
      <c r="AH109" s="5" t="s">
        <v>42</v>
      </c>
      <c r="AI109" s="397"/>
      <c r="AJ109" s="12"/>
      <c r="AK109" s="398">
        <f>SUM(AK103:AK108)</f>
        <v>1028.6500000000001</v>
      </c>
      <c r="AL109" s="60"/>
      <c r="AM109" s="60"/>
      <c r="AN109" s="60"/>
      <c r="AO109" s="60"/>
      <c r="AP109" s="60"/>
      <c r="AQ109" s="60"/>
    </row>
    <row r="110" spans="1:43" ht="18.75" customHeight="1" thickTop="1" thickBot="1" x14ac:dyDescent="0.25">
      <c r="A110" s="60"/>
      <c r="B110" s="60"/>
      <c r="C110" s="60"/>
      <c r="D110" s="60"/>
      <c r="E110" s="60"/>
      <c r="F110" s="60"/>
      <c r="G110" s="60"/>
      <c r="H110" s="60"/>
      <c r="I110" s="360" t="s">
        <v>54</v>
      </c>
      <c r="J110" s="2" t="s">
        <v>39</v>
      </c>
      <c r="K110" s="3" t="s">
        <v>40</v>
      </c>
      <c r="L110" s="4" t="s">
        <v>43</v>
      </c>
      <c r="M110" s="409"/>
      <c r="N110" s="9" t="s">
        <v>47</v>
      </c>
      <c r="O110" s="397">
        <v>1</v>
      </c>
      <c r="P110" s="12">
        <v>92.68</v>
      </c>
      <c r="Q110" s="398">
        <f t="shared" ref="Q110:Q113" si="91">O110*P110</f>
        <v>92.68</v>
      </c>
      <c r="R110" s="60"/>
      <c r="S110" s="360" t="s">
        <v>173</v>
      </c>
      <c r="T110" s="2" t="s">
        <v>39</v>
      </c>
      <c r="U110" s="3" t="s">
        <v>40</v>
      </c>
      <c r="V110" s="4" t="s">
        <v>43</v>
      </c>
      <c r="W110" s="60"/>
      <c r="X110" s="360" t="s">
        <v>187</v>
      </c>
      <c r="Y110" s="2" t="s">
        <v>39</v>
      </c>
      <c r="Z110" s="3" t="s">
        <v>40</v>
      </c>
      <c r="AA110" s="4" t="s">
        <v>43</v>
      </c>
      <c r="AB110" s="60"/>
      <c r="AC110" s="5" t="s">
        <v>394</v>
      </c>
      <c r="AD110" s="397"/>
      <c r="AE110" s="228">
        <f>+K34</f>
        <v>0.13</v>
      </c>
      <c r="AF110" s="401">
        <f>AF109*AE110</f>
        <v>133.72450000000001</v>
      </c>
      <c r="AG110" s="60"/>
      <c r="AH110" s="5" t="s">
        <v>394</v>
      </c>
      <c r="AI110" s="397"/>
      <c r="AJ110" s="228">
        <f>+K34</f>
        <v>0.13</v>
      </c>
      <c r="AK110" s="401">
        <f>AK109*AJ110</f>
        <v>133.72450000000001</v>
      </c>
      <c r="AL110" s="60"/>
      <c r="AM110" s="60"/>
      <c r="AN110" s="60"/>
      <c r="AO110" s="60"/>
      <c r="AP110" s="60"/>
      <c r="AQ110" s="60"/>
    </row>
    <row r="111" spans="1:43" ht="18.75" customHeight="1" thickTop="1" thickBot="1" x14ac:dyDescent="0.3">
      <c r="A111" s="60"/>
      <c r="B111" s="60"/>
      <c r="C111" s="60"/>
      <c r="D111" s="60"/>
      <c r="E111" s="60"/>
      <c r="F111" s="60"/>
      <c r="G111" s="60"/>
      <c r="H111" s="60"/>
      <c r="I111" s="9" t="s">
        <v>34</v>
      </c>
      <c r="J111" s="397">
        <v>1</v>
      </c>
      <c r="K111" s="399">
        <v>50.73</v>
      </c>
      <c r="L111" s="407">
        <f>J111*K111</f>
        <v>50.73</v>
      </c>
      <c r="M111" s="408" t="s">
        <v>262</v>
      </c>
      <c r="N111" s="9" t="s">
        <v>91</v>
      </c>
      <c r="O111" s="423">
        <v>1</v>
      </c>
      <c r="P111" s="12">
        <v>157.93</v>
      </c>
      <c r="Q111" s="398">
        <f t="shared" si="91"/>
        <v>157.93</v>
      </c>
      <c r="R111" s="60"/>
      <c r="S111" s="9" t="s">
        <v>34</v>
      </c>
      <c r="T111" s="397">
        <v>1</v>
      </c>
      <c r="U111" s="399">
        <v>90.03</v>
      </c>
      <c r="V111" s="407">
        <f>T111*U111</f>
        <v>90.03</v>
      </c>
      <c r="W111" s="408" t="s">
        <v>262</v>
      </c>
      <c r="X111" s="9" t="s">
        <v>34</v>
      </c>
      <c r="Y111" s="397">
        <v>1</v>
      </c>
      <c r="Z111" s="12">
        <v>241.64</v>
      </c>
      <c r="AA111" s="398">
        <f>Y111*Z111</f>
        <v>241.64</v>
      </c>
      <c r="AB111" s="60"/>
      <c r="AC111" s="5" t="s">
        <v>41</v>
      </c>
      <c r="AD111" s="397"/>
      <c r="AE111" s="12"/>
      <c r="AF111" s="398">
        <f>SUM(AF109:AF110)</f>
        <v>1162.3745000000001</v>
      </c>
      <c r="AG111" s="60"/>
      <c r="AH111" s="5" t="s">
        <v>41</v>
      </c>
      <c r="AI111" s="397"/>
      <c r="AJ111" s="12"/>
      <c r="AK111" s="398">
        <f>SUM(AK109:AK110)</f>
        <v>1162.3745000000001</v>
      </c>
      <c r="AL111" s="60"/>
      <c r="AM111" s="60"/>
      <c r="AN111" s="60"/>
      <c r="AO111" s="60"/>
      <c r="AP111" s="60"/>
      <c r="AQ111" s="60"/>
    </row>
    <row r="112" spans="1:43" ht="18.75" customHeight="1" thickTop="1" thickBot="1" x14ac:dyDescent="0.25">
      <c r="A112" s="60"/>
      <c r="B112" s="60"/>
      <c r="C112" s="60"/>
      <c r="D112" s="60"/>
      <c r="E112" s="60"/>
      <c r="F112" s="60"/>
      <c r="G112" s="60"/>
      <c r="H112" s="60"/>
      <c r="I112" s="9" t="s">
        <v>35</v>
      </c>
      <c r="J112" s="397">
        <v>1</v>
      </c>
      <c r="K112" s="12">
        <v>5.51</v>
      </c>
      <c r="L112" s="398">
        <f t="shared" ref="L112:L118" si="92">J112*K112</f>
        <v>5.51</v>
      </c>
      <c r="M112" s="409"/>
      <c r="N112" s="9" t="s">
        <v>90</v>
      </c>
      <c r="O112" s="397">
        <v>200</v>
      </c>
      <c r="P112" s="12">
        <v>3.51</v>
      </c>
      <c r="Q112" s="398">
        <f t="shared" si="91"/>
        <v>702</v>
      </c>
      <c r="R112" s="60"/>
      <c r="S112" s="9" t="s">
        <v>35</v>
      </c>
      <c r="T112" s="397">
        <v>1</v>
      </c>
      <c r="U112" s="12">
        <v>5.51</v>
      </c>
      <c r="V112" s="398">
        <f t="shared" ref="V112:V116" si="93">T112*U112</f>
        <v>5.51</v>
      </c>
      <c r="W112" s="60"/>
      <c r="X112" s="9" t="s">
        <v>35</v>
      </c>
      <c r="Y112" s="397">
        <v>1</v>
      </c>
      <c r="Z112" s="12">
        <v>9.08</v>
      </c>
      <c r="AA112" s="398">
        <f t="shared" ref="AA112" si="94">Y112*Z112</f>
        <v>9.08</v>
      </c>
      <c r="AB112" s="60"/>
      <c r="AC112" s="10" t="s">
        <v>48</v>
      </c>
      <c r="AD112" s="11"/>
      <c r="AE112" s="404"/>
      <c r="AF112" s="366">
        <f>SUM(AF101,AF111)</f>
        <v>3121.3595000000005</v>
      </c>
      <c r="AG112" s="60"/>
      <c r="AH112" s="10" t="s">
        <v>48</v>
      </c>
      <c r="AI112" s="11"/>
      <c r="AJ112" s="404"/>
      <c r="AK112" s="366">
        <f>SUM(AK101,AK111)</f>
        <v>3168.3701000000001</v>
      </c>
      <c r="AL112" s="60"/>
      <c r="AM112" s="60"/>
      <c r="AN112" s="60"/>
      <c r="AO112" s="60"/>
      <c r="AP112" s="60"/>
      <c r="AQ112" s="60"/>
    </row>
    <row r="113" spans="1:43" ht="18.75" customHeight="1" x14ac:dyDescent="0.2">
      <c r="A113" s="60"/>
      <c r="B113" s="60"/>
      <c r="C113" s="60"/>
      <c r="D113" s="60"/>
      <c r="E113" s="60"/>
      <c r="F113" s="60"/>
      <c r="G113" s="60"/>
      <c r="H113" s="60"/>
      <c r="I113" s="9" t="s">
        <v>36</v>
      </c>
      <c r="J113" s="397">
        <v>1</v>
      </c>
      <c r="K113" s="12">
        <v>3.04</v>
      </c>
      <c r="L113" s="398">
        <f t="shared" si="92"/>
        <v>3.04</v>
      </c>
      <c r="M113" s="409"/>
      <c r="N113" s="9" t="s">
        <v>75</v>
      </c>
      <c r="O113" s="397">
        <v>200</v>
      </c>
      <c r="P113" s="12">
        <v>0.44</v>
      </c>
      <c r="Q113" s="398">
        <f t="shared" si="91"/>
        <v>88</v>
      </c>
      <c r="R113" s="60"/>
      <c r="S113" s="9" t="s">
        <v>36</v>
      </c>
      <c r="T113" s="397">
        <v>1</v>
      </c>
      <c r="U113" s="12">
        <v>3.04</v>
      </c>
      <c r="V113" s="398">
        <f t="shared" si="93"/>
        <v>3.04</v>
      </c>
      <c r="W113" s="60"/>
      <c r="X113" s="9" t="s">
        <v>36</v>
      </c>
      <c r="Y113" s="397">
        <v>1</v>
      </c>
      <c r="Z113" s="12">
        <v>3.04</v>
      </c>
      <c r="AA113" s="398">
        <f t="shared" ref="AA113:AA116" si="95">Y113*Z113</f>
        <v>3.04</v>
      </c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</row>
    <row r="114" spans="1:43" ht="18.75" customHeight="1" x14ac:dyDescent="0.2">
      <c r="A114" s="60"/>
      <c r="B114" s="60"/>
      <c r="C114" s="60"/>
      <c r="D114" s="60"/>
      <c r="E114" s="60"/>
      <c r="F114" s="60"/>
      <c r="G114" s="60"/>
      <c r="H114" s="60"/>
      <c r="I114" s="9" t="s">
        <v>260</v>
      </c>
      <c r="J114" s="397">
        <v>1</v>
      </c>
      <c r="K114" s="12">
        <v>893.46</v>
      </c>
      <c r="L114" s="398">
        <f t="shared" si="92"/>
        <v>893.46</v>
      </c>
      <c r="M114" s="409"/>
      <c r="N114" s="9" t="s">
        <v>99</v>
      </c>
      <c r="O114" s="397">
        <v>1</v>
      </c>
      <c r="P114" s="12">
        <v>132.35</v>
      </c>
      <c r="Q114" s="398">
        <f>O114*P114</f>
        <v>132.35</v>
      </c>
      <c r="R114" s="60"/>
      <c r="S114" s="9" t="s">
        <v>108</v>
      </c>
      <c r="T114" s="397">
        <v>1</v>
      </c>
      <c r="U114" s="12">
        <v>204.43</v>
      </c>
      <c r="V114" s="398">
        <f t="shared" si="93"/>
        <v>204.43</v>
      </c>
      <c r="W114" s="60"/>
      <c r="X114" s="9" t="s">
        <v>114</v>
      </c>
      <c r="Y114" s="397">
        <v>1</v>
      </c>
      <c r="Z114" s="12">
        <v>267.41000000000003</v>
      </c>
      <c r="AA114" s="398">
        <f t="shared" si="95"/>
        <v>267.41000000000003</v>
      </c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</row>
    <row r="115" spans="1:43" ht="18.75" customHeight="1" x14ac:dyDescent="0.2">
      <c r="A115" s="60"/>
      <c r="B115" s="60"/>
      <c r="C115" s="60"/>
      <c r="D115" s="60"/>
      <c r="E115" s="60"/>
      <c r="F115" s="60"/>
      <c r="G115" s="60"/>
      <c r="H115" s="60"/>
      <c r="I115" s="9" t="s">
        <v>104</v>
      </c>
      <c r="J115" s="397">
        <v>1</v>
      </c>
      <c r="K115" s="12">
        <v>14</v>
      </c>
      <c r="L115" s="398">
        <f t="shared" si="92"/>
        <v>14</v>
      </c>
      <c r="M115" s="409"/>
      <c r="N115" s="9" t="s">
        <v>95</v>
      </c>
      <c r="O115" s="397">
        <v>1</v>
      </c>
      <c r="P115" s="12">
        <v>23.57</v>
      </c>
      <c r="Q115" s="398">
        <f t="shared" ref="Q115:Q116" si="96">O115*P115</f>
        <v>23.57</v>
      </c>
      <c r="R115" s="60"/>
      <c r="S115" s="9" t="s">
        <v>88</v>
      </c>
      <c r="T115" s="397">
        <v>1</v>
      </c>
      <c r="U115" s="12">
        <v>10.17</v>
      </c>
      <c r="V115" s="398">
        <f t="shared" si="93"/>
        <v>10.17</v>
      </c>
      <c r="W115" s="60"/>
      <c r="X115" s="9" t="s">
        <v>88</v>
      </c>
      <c r="Y115" s="397">
        <v>1</v>
      </c>
      <c r="Z115" s="12">
        <v>10.17</v>
      </c>
      <c r="AA115" s="398">
        <f t="shared" si="95"/>
        <v>10.17</v>
      </c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</row>
    <row r="116" spans="1:43" ht="18.75" customHeight="1" x14ac:dyDescent="0.2">
      <c r="A116" s="60"/>
      <c r="B116" s="60"/>
      <c r="C116" s="60"/>
      <c r="D116" s="60"/>
      <c r="E116" s="60"/>
      <c r="F116" s="60"/>
      <c r="G116" s="60"/>
      <c r="H116" s="60"/>
      <c r="I116" s="9" t="s">
        <v>198</v>
      </c>
      <c r="J116" s="397">
        <v>1</v>
      </c>
      <c r="K116" s="12">
        <v>52</v>
      </c>
      <c r="L116" s="398">
        <f t="shared" si="92"/>
        <v>52</v>
      </c>
      <c r="M116" s="409"/>
      <c r="N116" s="9" t="s">
        <v>111</v>
      </c>
      <c r="O116" s="397">
        <v>1</v>
      </c>
      <c r="P116" s="12">
        <v>35.64</v>
      </c>
      <c r="Q116" s="401">
        <f t="shared" si="96"/>
        <v>35.64</v>
      </c>
      <c r="R116" s="60"/>
      <c r="S116" s="9" t="s">
        <v>89</v>
      </c>
      <c r="T116" s="397">
        <v>1</v>
      </c>
      <c r="U116" s="12">
        <v>1.55</v>
      </c>
      <c r="V116" s="398">
        <f t="shared" si="93"/>
        <v>1.55</v>
      </c>
      <c r="W116" s="60"/>
      <c r="X116" s="9" t="s">
        <v>89</v>
      </c>
      <c r="Y116" s="397">
        <v>1</v>
      </c>
      <c r="Z116" s="12">
        <v>1.55</v>
      </c>
      <c r="AA116" s="398">
        <f t="shared" si="95"/>
        <v>1.55</v>
      </c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</row>
    <row r="117" spans="1:43" ht="18.75" customHeight="1" x14ac:dyDescent="0.2">
      <c r="A117" s="60"/>
      <c r="B117" s="60"/>
      <c r="C117" s="60"/>
      <c r="D117" s="60"/>
      <c r="E117" s="60"/>
      <c r="F117" s="60"/>
      <c r="G117" s="60"/>
      <c r="H117" s="60"/>
      <c r="I117" s="9" t="s">
        <v>88</v>
      </c>
      <c r="J117" s="397">
        <v>1</v>
      </c>
      <c r="K117" s="12">
        <v>10.17</v>
      </c>
      <c r="L117" s="398">
        <f t="shared" si="92"/>
        <v>10.17</v>
      </c>
      <c r="M117" s="409"/>
      <c r="N117" s="5" t="s">
        <v>42</v>
      </c>
      <c r="O117" s="397"/>
      <c r="P117" s="12"/>
      <c r="Q117" s="398">
        <f>SUM(Q110:Q116)</f>
        <v>1232.17</v>
      </c>
      <c r="R117" s="60"/>
      <c r="S117" s="9" t="s">
        <v>102</v>
      </c>
      <c r="T117" s="397">
        <v>1</v>
      </c>
      <c r="U117" s="12">
        <v>82</v>
      </c>
      <c r="V117" s="398">
        <f>T117*U117</f>
        <v>82</v>
      </c>
      <c r="W117" s="60"/>
      <c r="X117" s="9" t="s">
        <v>102</v>
      </c>
      <c r="Y117" s="397">
        <v>1</v>
      </c>
      <c r="Z117" s="12">
        <v>82</v>
      </c>
      <c r="AA117" s="398">
        <f>Y117*Z117</f>
        <v>82</v>
      </c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</row>
    <row r="118" spans="1:43" ht="18.75" customHeight="1" x14ac:dyDescent="0.2">
      <c r="A118" s="60"/>
      <c r="B118" s="60"/>
      <c r="C118" s="60"/>
      <c r="D118" s="60"/>
      <c r="E118" s="60"/>
      <c r="F118" s="60"/>
      <c r="G118" s="60"/>
      <c r="H118" s="60"/>
      <c r="I118" s="9" t="s">
        <v>89</v>
      </c>
      <c r="J118" s="397">
        <v>1</v>
      </c>
      <c r="K118" s="12">
        <v>1.55</v>
      </c>
      <c r="L118" s="398">
        <f t="shared" si="92"/>
        <v>1.55</v>
      </c>
      <c r="M118" s="409"/>
      <c r="N118" s="5" t="s">
        <v>394</v>
      </c>
      <c r="O118" s="397"/>
      <c r="P118" s="228">
        <f>+K34</f>
        <v>0.13</v>
      </c>
      <c r="Q118" s="401">
        <f>Q117*P118</f>
        <v>160.18210000000002</v>
      </c>
      <c r="R118" s="60"/>
      <c r="S118" s="9" t="s">
        <v>103</v>
      </c>
      <c r="T118" s="397">
        <v>1</v>
      </c>
      <c r="U118" s="12">
        <v>92</v>
      </c>
      <c r="V118" s="398">
        <f>T118*U118</f>
        <v>92</v>
      </c>
      <c r="W118" s="60"/>
      <c r="X118" s="9" t="s">
        <v>103</v>
      </c>
      <c r="Y118" s="397">
        <v>1</v>
      </c>
      <c r="Z118" s="12">
        <v>92</v>
      </c>
      <c r="AA118" s="398">
        <f>Y118*Z118</f>
        <v>92</v>
      </c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</row>
    <row r="119" spans="1:43" ht="18.75" customHeight="1" thickBot="1" x14ac:dyDescent="0.25">
      <c r="A119" s="60"/>
      <c r="B119" s="60"/>
      <c r="C119" s="60"/>
      <c r="D119" s="60"/>
      <c r="E119" s="60"/>
      <c r="F119" s="60"/>
      <c r="G119" s="60"/>
      <c r="H119" s="60"/>
      <c r="I119" s="9" t="s">
        <v>97</v>
      </c>
      <c r="J119" s="397">
        <v>1</v>
      </c>
      <c r="K119" s="12">
        <v>96</v>
      </c>
      <c r="L119" s="398">
        <f>J119*K119</f>
        <v>96</v>
      </c>
      <c r="M119" s="409"/>
      <c r="N119" s="5" t="s">
        <v>41</v>
      </c>
      <c r="O119" s="397"/>
      <c r="P119" s="12"/>
      <c r="Q119" s="398">
        <f>SUM(Q117:Q118)</f>
        <v>1392.3521000000001</v>
      </c>
      <c r="R119" s="60"/>
      <c r="S119" s="9" t="s">
        <v>110</v>
      </c>
      <c r="T119" s="397">
        <v>1</v>
      </c>
      <c r="U119" s="12">
        <v>6.9</v>
      </c>
      <c r="V119" s="398">
        <f>T119*U119</f>
        <v>6.9</v>
      </c>
      <c r="W119" s="60"/>
      <c r="X119" s="9" t="s">
        <v>115</v>
      </c>
      <c r="Y119" s="397">
        <v>1</v>
      </c>
      <c r="Z119" s="12">
        <v>8.74</v>
      </c>
      <c r="AA119" s="398">
        <f>Y119*Z119</f>
        <v>8.74</v>
      </c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</row>
    <row r="120" spans="1:43" ht="18.75" customHeight="1" thickTop="1" thickBot="1" x14ac:dyDescent="0.25">
      <c r="A120" s="60"/>
      <c r="B120" s="60"/>
      <c r="C120" s="60"/>
      <c r="D120" s="60"/>
      <c r="E120" s="60"/>
      <c r="F120" s="60"/>
      <c r="G120" s="60"/>
      <c r="H120" s="60"/>
      <c r="I120" s="9" t="s">
        <v>96</v>
      </c>
      <c r="J120" s="397">
        <v>1</v>
      </c>
      <c r="K120" s="12">
        <v>123</v>
      </c>
      <c r="L120" s="398">
        <f>J120*K120</f>
        <v>123</v>
      </c>
      <c r="M120" s="409"/>
      <c r="N120" s="10" t="s">
        <v>48</v>
      </c>
      <c r="O120" s="11"/>
      <c r="P120" s="404"/>
      <c r="Q120" s="366">
        <f>SUM(Q108,Q119)</f>
        <v>3740.7653000000005</v>
      </c>
      <c r="R120" s="60"/>
      <c r="S120" s="9" t="s">
        <v>94</v>
      </c>
      <c r="T120" s="397">
        <v>1</v>
      </c>
      <c r="U120" s="12">
        <v>32.03</v>
      </c>
      <c r="V120" s="398">
        <f t="shared" ref="V120" si="97">T120*U120</f>
        <v>32.03</v>
      </c>
      <c r="W120" s="60"/>
      <c r="X120" s="9" t="s">
        <v>94</v>
      </c>
      <c r="Y120" s="397">
        <v>1</v>
      </c>
      <c r="Z120" s="12">
        <v>32.03</v>
      </c>
      <c r="AA120" s="398">
        <f t="shared" ref="AA120" si="98">Y120*Z120</f>
        <v>32.03</v>
      </c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</row>
    <row r="121" spans="1:43" ht="18.75" customHeight="1" thickBot="1" x14ac:dyDescent="0.25">
      <c r="A121" s="60"/>
      <c r="B121" s="60"/>
      <c r="C121" s="60"/>
      <c r="D121" s="60"/>
      <c r="E121" s="60"/>
      <c r="F121" s="60"/>
      <c r="G121" s="60"/>
      <c r="H121" s="60"/>
      <c r="I121" s="9" t="s">
        <v>98</v>
      </c>
      <c r="J121" s="397">
        <v>1</v>
      </c>
      <c r="K121" s="12">
        <v>18.399999999999999</v>
      </c>
      <c r="L121" s="398">
        <f>J121*K121</f>
        <v>18.399999999999999</v>
      </c>
      <c r="M121" s="409"/>
      <c r="N121" s="60"/>
      <c r="O121" s="60"/>
      <c r="P121" s="60"/>
      <c r="Q121" s="60"/>
      <c r="R121" s="60"/>
      <c r="S121" s="9" t="s">
        <v>37</v>
      </c>
      <c r="T121" s="397">
        <v>2</v>
      </c>
      <c r="U121" s="12">
        <v>4.57</v>
      </c>
      <c r="V121" s="401">
        <f>T121*U121</f>
        <v>9.14</v>
      </c>
      <c r="W121" s="60"/>
      <c r="X121" s="9" t="s">
        <v>37</v>
      </c>
      <c r="Y121" s="397">
        <v>2</v>
      </c>
      <c r="Z121" s="12">
        <v>4.57</v>
      </c>
      <c r="AA121" s="401">
        <f>Y121*Z121</f>
        <v>9.14</v>
      </c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</row>
    <row r="122" spans="1:43" ht="18.75" customHeight="1" thickTop="1" thickBot="1" x14ac:dyDescent="0.25">
      <c r="A122" s="60"/>
      <c r="B122" s="60"/>
      <c r="C122" s="60"/>
      <c r="D122" s="60"/>
      <c r="E122" s="60"/>
      <c r="F122" s="60"/>
      <c r="G122" s="60"/>
      <c r="H122" s="60"/>
      <c r="I122" s="9" t="s">
        <v>107</v>
      </c>
      <c r="J122" s="397">
        <v>1</v>
      </c>
      <c r="K122" s="12">
        <v>100.01</v>
      </c>
      <c r="L122" s="398">
        <f t="shared" ref="L122:L123" si="99">J122*K122</f>
        <v>100.01</v>
      </c>
      <c r="M122" s="409"/>
      <c r="N122" s="360" t="s">
        <v>67</v>
      </c>
      <c r="O122" s="2" t="s">
        <v>39</v>
      </c>
      <c r="P122" s="3" t="s">
        <v>40</v>
      </c>
      <c r="Q122" s="4" t="s">
        <v>43</v>
      </c>
      <c r="R122" s="60"/>
      <c r="S122" s="5" t="s">
        <v>42</v>
      </c>
      <c r="T122" s="397"/>
      <c r="U122" s="12"/>
      <c r="V122" s="398">
        <f>SUM(V111:V121)</f>
        <v>536.79999999999995</v>
      </c>
      <c r="W122" s="60"/>
      <c r="X122" s="5" t="s">
        <v>42</v>
      </c>
      <c r="Y122" s="397"/>
      <c r="Z122" s="12"/>
      <c r="AA122" s="398">
        <f>SUM(AA111:AA121)</f>
        <v>756.8</v>
      </c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</row>
    <row r="123" spans="1:43" ht="18.75" customHeight="1" thickTop="1" x14ac:dyDescent="0.2">
      <c r="A123" s="60"/>
      <c r="B123" s="60"/>
      <c r="C123" s="60"/>
      <c r="D123" s="60"/>
      <c r="E123" s="60"/>
      <c r="F123" s="60"/>
      <c r="G123" s="60"/>
      <c r="H123" s="60"/>
      <c r="I123" s="9" t="s">
        <v>94</v>
      </c>
      <c r="J123" s="397">
        <v>1</v>
      </c>
      <c r="K123" s="12">
        <v>32.03</v>
      </c>
      <c r="L123" s="398">
        <f t="shared" si="99"/>
        <v>32.03</v>
      </c>
      <c r="M123" s="409"/>
      <c r="N123" s="9" t="s">
        <v>34</v>
      </c>
      <c r="O123" s="397">
        <v>1</v>
      </c>
      <c r="P123" s="399">
        <v>338.41</v>
      </c>
      <c r="Q123" s="407">
        <f>O123*P123</f>
        <v>338.41</v>
      </c>
      <c r="R123" s="60"/>
      <c r="S123" s="5" t="s">
        <v>395</v>
      </c>
      <c r="T123" s="397"/>
      <c r="U123" s="228">
        <f>+K20</f>
        <v>0.26</v>
      </c>
      <c r="V123" s="401">
        <f>V122*U123</f>
        <v>139.56799999999998</v>
      </c>
      <c r="W123" s="60"/>
      <c r="X123" s="5" t="s">
        <v>395</v>
      </c>
      <c r="Y123" s="397"/>
      <c r="Z123" s="228">
        <f>+K20</f>
        <v>0.26</v>
      </c>
      <c r="AA123" s="401">
        <f>AA122*Z123</f>
        <v>196.768</v>
      </c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</row>
    <row r="124" spans="1:43" ht="18.75" customHeight="1" x14ac:dyDescent="0.2">
      <c r="A124" s="60"/>
      <c r="B124" s="60"/>
      <c r="C124" s="60"/>
      <c r="D124" s="60"/>
      <c r="E124" s="60"/>
      <c r="F124" s="60"/>
      <c r="G124" s="60"/>
      <c r="H124" s="60"/>
      <c r="I124" s="9" t="s">
        <v>37</v>
      </c>
      <c r="J124" s="397">
        <v>2</v>
      </c>
      <c r="K124" s="12">
        <v>4.57</v>
      </c>
      <c r="L124" s="398">
        <f>J124*K124</f>
        <v>9.14</v>
      </c>
      <c r="M124" s="409"/>
      <c r="N124" s="9" t="s">
        <v>35</v>
      </c>
      <c r="O124" s="397">
        <v>1</v>
      </c>
      <c r="P124" s="12">
        <v>19.78</v>
      </c>
      <c r="Q124" s="398">
        <f t="shared" ref="Q124:Q129" si="100">O124*P124</f>
        <v>19.78</v>
      </c>
      <c r="R124" s="60"/>
      <c r="S124" s="5" t="s">
        <v>41</v>
      </c>
      <c r="T124" s="397"/>
      <c r="U124" s="12"/>
      <c r="V124" s="398">
        <f>SUM(V122:V123)</f>
        <v>676.36799999999994</v>
      </c>
      <c r="W124" s="60"/>
      <c r="X124" s="5" t="s">
        <v>41</v>
      </c>
      <c r="Y124" s="397"/>
      <c r="Z124" s="12"/>
      <c r="AA124" s="398">
        <f>SUM(AA122:AA123)</f>
        <v>953.56799999999998</v>
      </c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</row>
    <row r="125" spans="1:43" ht="18.75" customHeight="1" x14ac:dyDescent="0.2">
      <c r="A125" s="60"/>
      <c r="B125" s="60"/>
      <c r="C125" s="60"/>
      <c r="D125" s="60"/>
      <c r="E125" s="60"/>
      <c r="F125" s="60"/>
      <c r="G125" s="60"/>
      <c r="H125" s="60"/>
      <c r="I125" s="9" t="s">
        <v>200</v>
      </c>
      <c r="J125" s="397">
        <v>1</v>
      </c>
      <c r="K125" s="12">
        <v>50</v>
      </c>
      <c r="L125" s="398">
        <f>J125*K125</f>
        <v>50</v>
      </c>
      <c r="M125" s="409"/>
      <c r="N125" s="9" t="s">
        <v>36</v>
      </c>
      <c r="O125" s="397">
        <v>1</v>
      </c>
      <c r="P125" s="12">
        <v>3.04</v>
      </c>
      <c r="Q125" s="398">
        <f t="shared" si="100"/>
        <v>3.04</v>
      </c>
      <c r="R125" s="60"/>
      <c r="S125" s="9"/>
      <c r="T125" s="6" t="s">
        <v>39</v>
      </c>
      <c r="U125" s="7" t="s">
        <v>45</v>
      </c>
      <c r="V125" s="8" t="s">
        <v>44</v>
      </c>
      <c r="W125" s="60"/>
      <c r="X125" s="9"/>
      <c r="Y125" s="6" t="s">
        <v>39</v>
      </c>
      <c r="Z125" s="7" t="s">
        <v>45</v>
      </c>
      <c r="AA125" s="8" t="s">
        <v>44</v>
      </c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</row>
    <row r="126" spans="1:43" ht="18.75" customHeight="1" x14ac:dyDescent="0.2">
      <c r="A126" s="60"/>
      <c r="B126" s="60"/>
      <c r="C126" s="60"/>
      <c r="D126" s="60"/>
      <c r="E126" s="60"/>
      <c r="F126" s="60"/>
      <c r="G126" s="60"/>
      <c r="H126" s="60"/>
      <c r="I126" s="9" t="s">
        <v>201</v>
      </c>
      <c r="J126" s="397">
        <v>1</v>
      </c>
      <c r="K126" s="12">
        <v>157</v>
      </c>
      <c r="L126" s="401">
        <f>J126*K126</f>
        <v>157</v>
      </c>
      <c r="M126" s="409"/>
      <c r="N126" s="9" t="s">
        <v>109</v>
      </c>
      <c r="O126" s="397">
        <v>1</v>
      </c>
      <c r="P126" s="12">
        <v>689.36</v>
      </c>
      <c r="Q126" s="398">
        <f t="shared" si="100"/>
        <v>689.36</v>
      </c>
      <c r="R126" s="60"/>
      <c r="S126" s="9" t="s">
        <v>47</v>
      </c>
      <c r="T126" s="397">
        <v>1</v>
      </c>
      <c r="U126" s="12">
        <v>92.68</v>
      </c>
      <c r="V126" s="398">
        <f t="shared" ref="V126:V131" si="101">T126*U126</f>
        <v>92.68</v>
      </c>
      <c r="W126" s="60"/>
      <c r="X126" s="9" t="s">
        <v>47</v>
      </c>
      <c r="Y126" s="397">
        <v>1</v>
      </c>
      <c r="Z126" s="12">
        <v>92.68</v>
      </c>
      <c r="AA126" s="398">
        <f t="shared" ref="AA126:AA131" si="102">Y126*Z126</f>
        <v>92.68</v>
      </c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</row>
    <row r="127" spans="1:43" ht="18.75" customHeight="1" x14ac:dyDescent="0.2">
      <c r="A127" s="60"/>
      <c r="B127" s="60"/>
      <c r="C127" s="60"/>
      <c r="D127" s="60"/>
      <c r="E127" s="60"/>
      <c r="F127" s="60"/>
      <c r="G127" s="60"/>
      <c r="H127" s="60"/>
      <c r="I127" s="5" t="s">
        <v>42</v>
      </c>
      <c r="J127" s="397"/>
      <c r="K127" s="12"/>
      <c r="L127" s="398">
        <f>SUM(L111:L126)</f>
        <v>1616.0400000000002</v>
      </c>
      <c r="M127" s="409"/>
      <c r="N127" s="9" t="s">
        <v>101</v>
      </c>
      <c r="O127" s="397">
        <v>1</v>
      </c>
      <c r="P127" s="12">
        <v>201.11</v>
      </c>
      <c r="Q127" s="398">
        <f t="shared" si="100"/>
        <v>201.11</v>
      </c>
      <c r="R127" s="60"/>
      <c r="S127" s="9" t="s">
        <v>91</v>
      </c>
      <c r="T127" s="423">
        <v>1</v>
      </c>
      <c r="U127" s="12">
        <v>86.76</v>
      </c>
      <c r="V127" s="398">
        <f t="shared" si="101"/>
        <v>86.76</v>
      </c>
      <c r="W127" s="60"/>
      <c r="X127" s="9" t="s">
        <v>91</v>
      </c>
      <c r="Y127" s="423">
        <v>1</v>
      </c>
      <c r="Z127" s="12">
        <v>86.76</v>
      </c>
      <c r="AA127" s="398">
        <f t="shared" si="102"/>
        <v>86.76</v>
      </c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</row>
    <row r="128" spans="1:43" ht="18.75" customHeight="1" x14ac:dyDescent="0.2">
      <c r="A128" s="60"/>
      <c r="B128" s="60"/>
      <c r="C128" s="60"/>
      <c r="D128" s="60"/>
      <c r="E128" s="60"/>
      <c r="F128" s="60"/>
      <c r="G128" s="60"/>
      <c r="H128" s="60"/>
      <c r="I128" s="5" t="s">
        <v>395</v>
      </c>
      <c r="J128" s="397"/>
      <c r="K128" s="228">
        <f>+K20</f>
        <v>0.26</v>
      </c>
      <c r="L128" s="401">
        <f>L127*K128</f>
        <v>420.17040000000009</v>
      </c>
      <c r="M128" s="409"/>
      <c r="N128" s="9" t="s">
        <v>88</v>
      </c>
      <c r="O128" s="397">
        <v>1</v>
      </c>
      <c r="P128" s="12">
        <v>10.17</v>
      </c>
      <c r="Q128" s="398">
        <f t="shared" si="100"/>
        <v>10.17</v>
      </c>
      <c r="R128" s="60"/>
      <c r="S128" s="9" t="s">
        <v>90</v>
      </c>
      <c r="T128" s="397">
        <v>200</v>
      </c>
      <c r="U128" s="12">
        <v>3.51</v>
      </c>
      <c r="V128" s="398">
        <f t="shared" si="101"/>
        <v>702</v>
      </c>
      <c r="W128" s="60"/>
      <c r="X128" s="9" t="s">
        <v>90</v>
      </c>
      <c r="Y128" s="397">
        <v>200</v>
      </c>
      <c r="Z128" s="12">
        <v>3.51</v>
      </c>
      <c r="AA128" s="398">
        <f t="shared" si="102"/>
        <v>702</v>
      </c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</row>
    <row r="129" spans="1:43" ht="18.75" customHeight="1" x14ac:dyDescent="0.2">
      <c r="A129" s="60"/>
      <c r="B129" s="60"/>
      <c r="C129" s="60"/>
      <c r="D129" s="60"/>
      <c r="E129" s="60"/>
      <c r="F129" s="60"/>
      <c r="G129" s="60"/>
      <c r="H129" s="60"/>
      <c r="I129" s="5" t="s">
        <v>41</v>
      </c>
      <c r="J129" s="397"/>
      <c r="K129" s="12"/>
      <c r="L129" s="398">
        <f>SUM(L127:L128)</f>
        <v>2036.2104000000004</v>
      </c>
      <c r="M129" s="409"/>
      <c r="N129" s="9" t="s">
        <v>89</v>
      </c>
      <c r="O129" s="397">
        <v>1</v>
      </c>
      <c r="P129" s="12">
        <v>1.55</v>
      </c>
      <c r="Q129" s="398">
        <f t="shared" si="100"/>
        <v>1.55</v>
      </c>
      <c r="R129" s="60"/>
      <c r="S129" s="9" t="s">
        <v>75</v>
      </c>
      <c r="T129" s="397">
        <v>200</v>
      </c>
      <c r="U129" s="12">
        <v>0.44</v>
      </c>
      <c r="V129" s="398">
        <f t="shared" si="101"/>
        <v>88</v>
      </c>
      <c r="W129" s="60"/>
      <c r="X129" s="9" t="s">
        <v>75</v>
      </c>
      <c r="Y129" s="397">
        <v>200</v>
      </c>
      <c r="Z129" s="12">
        <v>0.44</v>
      </c>
      <c r="AA129" s="398">
        <f t="shared" si="102"/>
        <v>88</v>
      </c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</row>
    <row r="130" spans="1:43" ht="18.75" customHeight="1" x14ac:dyDescent="0.2">
      <c r="A130" s="60"/>
      <c r="B130" s="60"/>
      <c r="C130" s="60"/>
      <c r="D130" s="60"/>
      <c r="E130" s="60"/>
      <c r="F130" s="60"/>
      <c r="G130" s="60"/>
      <c r="H130" s="60"/>
      <c r="I130" s="9"/>
      <c r="J130" s="6" t="s">
        <v>39</v>
      </c>
      <c r="K130" s="7" t="s">
        <v>45</v>
      </c>
      <c r="L130" s="8" t="s">
        <v>44</v>
      </c>
      <c r="M130" s="409"/>
      <c r="N130" s="9" t="s">
        <v>102</v>
      </c>
      <c r="O130" s="397">
        <v>1</v>
      </c>
      <c r="P130" s="12">
        <v>82</v>
      </c>
      <c r="Q130" s="398">
        <f>O130*P130</f>
        <v>82</v>
      </c>
      <c r="R130" s="60"/>
      <c r="S130" s="9" t="s">
        <v>95</v>
      </c>
      <c r="T130" s="397">
        <v>1</v>
      </c>
      <c r="U130" s="12">
        <v>23.57</v>
      </c>
      <c r="V130" s="398">
        <f t="shared" si="101"/>
        <v>23.57</v>
      </c>
      <c r="W130" s="60"/>
      <c r="X130" s="9" t="s">
        <v>95</v>
      </c>
      <c r="Y130" s="397">
        <v>1</v>
      </c>
      <c r="Z130" s="12">
        <v>23.57</v>
      </c>
      <c r="AA130" s="398">
        <f t="shared" si="102"/>
        <v>23.57</v>
      </c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</row>
    <row r="131" spans="1:43" ht="18.75" customHeight="1" x14ac:dyDescent="0.2">
      <c r="A131" s="60"/>
      <c r="B131" s="60"/>
      <c r="C131" s="60"/>
      <c r="D131" s="60"/>
      <c r="E131" s="60"/>
      <c r="F131" s="60"/>
      <c r="G131" s="60"/>
      <c r="H131" s="60"/>
      <c r="I131" s="9" t="s">
        <v>47</v>
      </c>
      <c r="J131" s="397">
        <v>1</v>
      </c>
      <c r="K131" s="12">
        <v>92.68</v>
      </c>
      <c r="L131" s="398">
        <f t="shared" ref="L131:L136" si="103">J131*K131</f>
        <v>92.68</v>
      </c>
      <c r="M131" s="409"/>
      <c r="N131" s="9" t="s">
        <v>103</v>
      </c>
      <c r="O131" s="397">
        <v>1</v>
      </c>
      <c r="P131" s="12">
        <v>92</v>
      </c>
      <c r="Q131" s="398">
        <f>O131*P131</f>
        <v>92</v>
      </c>
      <c r="R131" s="60"/>
      <c r="S131" s="9" t="s">
        <v>111</v>
      </c>
      <c r="T131" s="397">
        <v>1</v>
      </c>
      <c r="U131" s="12">
        <v>35.64</v>
      </c>
      <c r="V131" s="401">
        <f t="shared" si="101"/>
        <v>35.64</v>
      </c>
      <c r="W131" s="60"/>
      <c r="X131" s="9" t="s">
        <v>111</v>
      </c>
      <c r="Y131" s="397">
        <v>1</v>
      </c>
      <c r="Z131" s="12">
        <v>35.64</v>
      </c>
      <c r="AA131" s="401">
        <f t="shared" si="102"/>
        <v>35.64</v>
      </c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</row>
    <row r="132" spans="1:43" ht="18.75" customHeight="1" x14ac:dyDescent="0.2">
      <c r="I132" s="9" t="s">
        <v>91</v>
      </c>
      <c r="J132" s="433">
        <v>1</v>
      </c>
      <c r="K132" s="12">
        <v>150.26</v>
      </c>
      <c r="L132" s="398">
        <f t="shared" si="103"/>
        <v>150.26</v>
      </c>
      <c r="N132" s="9" t="s">
        <v>98</v>
      </c>
      <c r="O132" s="397">
        <v>1</v>
      </c>
      <c r="P132" s="12">
        <v>18.399999999999999</v>
      </c>
      <c r="Q132" s="398">
        <f>O132*P132</f>
        <v>18.399999999999999</v>
      </c>
      <c r="S132" s="5" t="s">
        <v>42</v>
      </c>
      <c r="T132" s="397"/>
      <c r="U132" s="12"/>
      <c r="V132" s="398">
        <f>SUM(V126:V131)</f>
        <v>1028.6500000000001</v>
      </c>
      <c r="X132" s="5" t="s">
        <v>42</v>
      </c>
      <c r="Y132" s="397"/>
      <c r="Z132" s="12"/>
      <c r="AA132" s="398">
        <f>SUM(AA126:AA131)</f>
        <v>1028.6500000000001</v>
      </c>
    </row>
    <row r="133" spans="1:43" ht="18.75" customHeight="1" x14ac:dyDescent="0.2">
      <c r="I133" s="9" t="s">
        <v>105</v>
      </c>
      <c r="J133" s="433">
        <v>1</v>
      </c>
      <c r="K133" s="12">
        <v>214.47</v>
      </c>
      <c r="L133" s="398">
        <f t="shared" si="103"/>
        <v>214.47</v>
      </c>
      <c r="N133" s="9" t="s">
        <v>100</v>
      </c>
      <c r="O133" s="397">
        <v>1</v>
      </c>
      <c r="P133" s="12">
        <v>34.869999999999997</v>
      </c>
      <c r="Q133" s="398">
        <f t="shared" ref="Q133:Q134" si="104">O133*P133</f>
        <v>34.869999999999997</v>
      </c>
      <c r="S133" s="5" t="s">
        <v>394</v>
      </c>
      <c r="T133" s="397"/>
      <c r="U133" s="228">
        <f>+K34</f>
        <v>0.13</v>
      </c>
      <c r="V133" s="401">
        <f>V132*U133</f>
        <v>133.72450000000001</v>
      </c>
      <c r="X133" s="5" t="s">
        <v>394</v>
      </c>
      <c r="Y133" s="397"/>
      <c r="Z133" s="228">
        <f>+K34</f>
        <v>0.13</v>
      </c>
      <c r="AA133" s="401">
        <f>AA132*Z133</f>
        <v>133.72450000000001</v>
      </c>
    </row>
    <row r="134" spans="1:43" ht="18.75" customHeight="1" thickBot="1" x14ac:dyDescent="0.25">
      <c r="I134" s="9" t="s">
        <v>199</v>
      </c>
      <c r="J134" s="397">
        <v>1</v>
      </c>
      <c r="K134" s="12">
        <v>6.39</v>
      </c>
      <c r="L134" s="398">
        <f t="shared" si="103"/>
        <v>6.39</v>
      </c>
      <c r="N134" s="9" t="s">
        <v>94</v>
      </c>
      <c r="O134" s="397">
        <v>1</v>
      </c>
      <c r="P134" s="12">
        <v>32.03</v>
      </c>
      <c r="Q134" s="398">
        <f t="shared" si="104"/>
        <v>32.03</v>
      </c>
      <c r="S134" s="5" t="s">
        <v>41</v>
      </c>
      <c r="T134" s="397"/>
      <c r="U134" s="12"/>
      <c r="V134" s="398">
        <f>SUM(V132:V133)</f>
        <v>1162.3745000000001</v>
      </c>
      <c r="X134" s="5" t="s">
        <v>41</v>
      </c>
      <c r="Y134" s="397"/>
      <c r="Z134" s="12"/>
      <c r="AA134" s="398">
        <f>SUM(AA132:AA133)</f>
        <v>1162.3745000000001</v>
      </c>
    </row>
    <row r="135" spans="1:43" ht="18.75" customHeight="1" thickTop="1" thickBot="1" x14ac:dyDescent="0.25">
      <c r="I135" s="9" t="s">
        <v>90</v>
      </c>
      <c r="J135" s="397">
        <v>200</v>
      </c>
      <c r="K135" s="12">
        <v>3.51</v>
      </c>
      <c r="L135" s="398">
        <f t="shared" si="103"/>
        <v>702</v>
      </c>
      <c r="N135" s="9" t="s">
        <v>37</v>
      </c>
      <c r="O135" s="397">
        <v>2</v>
      </c>
      <c r="P135" s="12">
        <v>4.57</v>
      </c>
      <c r="Q135" s="401">
        <f>O135*P135</f>
        <v>9.14</v>
      </c>
      <c r="S135" s="10" t="s">
        <v>48</v>
      </c>
      <c r="T135" s="11"/>
      <c r="U135" s="404"/>
      <c r="V135" s="435">
        <f>SUM(V124,V134)</f>
        <v>1838.7425000000001</v>
      </c>
      <c r="X135" s="10" t="s">
        <v>48</v>
      </c>
      <c r="Y135" s="11"/>
      <c r="Z135" s="404"/>
      <c r="AA135" s="436">
        <f>SUM(AA124,AA134)</f>
        <v>2115.9425000000001</v>
      </c>
    </row>
    <row r="136" spans="1:43" ht="18.75" customHeight="1" x14ac:dyDescent="0.2">
      <c r="I136" s="9" t="s">
        <v>75</v>
      </c>
      <c r="J136" s="397">
        <v>200</v>
      </c>
      <c r="K136" s="12">
        <v>0.44</v>
      </c>
      <c r="L136" s="398">
        <f t="shared" si="103"/>
        <v>88</v>
      </c>
      <c r="N136" s="5" t="s">
        <v>42</v>
      </c>
      <c r="O136" s="397"/>
      <c r="P136" s="12"/>
      <c r="Q136" s="398">
        <f>SUM(Q123:Q135)</f>
        <v>1531.8600000000004</v>
      </c>
      <c r="R136" s="417" t="s">
        <v>262</v>
      </c>
      <c r="S136" s="520" t="s">
        <v>287</v>
      </c>
      <c r="T136" s="520"/>
      <c r="U136" s="520"/>
      <c r="V136" s="520"/>
    </row>
    <row r="137" spans="1:43" ht="18.75" customHeight="1" x14ac:dyDescent="0.2">
      <c r="I137" s="9" t="s">
        <v>99</v>
      </c>
      <c r="J137" s="397">
        <v>1</v>
      </c>
      <c r="K137" s="12">
        <v>132.35</v>
      </c>
      <c r="L137" s="398">
        <f>J137*K137</f>
        <v>132.35</v>
      </c>
      <c r="N137" s="5" t="s">
        <v>395</v>
      </c>
      <c r="O137" s="397"/>
      <c r="P137" s="228">
        <f>+K20</f>
        <v>0.26</v>
      </c>
      <c r="Q137" s="401">
        <f>Q136*P137</f>
        <v>398.28360000000009</v>
      </c>
      <c r="S137" s="520"/>
      <c r="T137" s="520"/>
      <c r="U137" s="520"/>
      <c r="V137" s="520"/>
    </row>
    <row r="138" spans="1:43" ht="18.75" customHeight="1" x14ac:dyDescent="0.2">
      <c r="I138" s="9" t="s">
        <v>95</v>
      </c>
      <c r="J138" s="397">
        <v>1</v>
      </c>
      <c r="K138" s="12">
        <v>23.57</v>
      </c>
      <c r="L138" s="398">
        <f t="shared" ref="L138:L140" si="105">J138*K138</f>
        <v>23.57</v>
      </c>
      <c r="N138" s="5" t="s">
        <v>41</v>
      </c>
      <c r="O138" s="397"/>
      <c r="P138" s="12"/>
      <c r="Q138" s="398">
        <f>SUM(Q136:Q137)</f>
        <v>1930.1436000000003</v>
      </c>
      <c r="S138" s="520"/>
      <c r="T138" s="520"/>
      <c r="U138" s="520"/>
      <c r="V138" s="520"/>
    </row>
    <row r="139" spans="1:43" ht="18.75" customHeight="1" x14ac:dyDescent="0.2">
      <c r="I139" s="9" t="s">
        <v>111</v>
      </c>
      <c r="J139" s="397">
        <v>1</v>
      </c>
      <c r="K139" s="12">
        <v>35.64</v>
      </c>
      <c r="L139" s="398">
        <f t="shared" si="105"/>
        <v>35.64</v>
      </c>
      <c r="N139" s="9"/>
      <c r="O139" s="6" t="s">
        <v>39</v>
      </c>
      <c r="P139" s="7" t="s">
        <v>45</v>
      </c>
      <c r="Q139" s="8" t="s">
        <v>44</v>
      </c>
    </row>
    <row r="140" spans="1:43" ht="18.75" customHeight="1" x14ac:dyDescent="0.2">
      <c r="I140" s="9" t="s">
        <v>201</v>
      </c>
      <c r="J140" s="397">
        <v>1</v>
      </c>
      <c r="K140" s="12">
        <v>277.33999999999997</v>
      </c>
      <c r="L140" s="401">
        <f t="shared" si="105"/>
        <v>277.33999999999997</v>
      </c>
      <c r="N140" s="9" t="s">
        <v>47</v>
      </c>
      <c r="O140" s="397">
        <v>1</v>
      </c>
      <c r="P140" s="12">
        <v>92.68</v>
      </c>
      <c r="Q140" s="398">
        <f t="shared" ref="Q140:Q143" si="106">O140*P140</f>
        <v>92.68</v>
      </c>
    </row>
    <row r="141" spans="1:43" ht="18.75" customHeight="1" x14ac:dyDescent="0.2">
      <c r="I141" s="5" t="s">
        <v>42</v>
      </c>
      <c r="J141" s="397"/>
      <c r="K141" s="12"/>
      <c r="L141" s="398">
        <f>SUM(L131:L140)</f>
        <v>1722.6999999999998</v>
      </c>
      <c r="N141" s="9" t="s">
        <v>91</v>
      </c>
      <c r="O141" s="433">
        <v>1</v>
      </c>
      <c r="P141" s="12">
        <v>157.93</v>
      </c>
      <c r="Q141" s="398">
        <f t="shared" si="106"/>
        <v>157.93</v>
      </c>
    </row>
    <row r="142" spans="1:43" ht="18.75" customHeight="1" x14ac:dyDescent="0.2">
      <c r="I142" s="5" t="s">
        <v>394</v>
      </c>
      <c r="J142" s="397"/>
      <c r="K142" s="228">
        <f>+K34</f>
        <v>0.13</v>
      </c>
      <c r="L142" s="401">
        <f>L141*K142</f>
        <v>223.95099999999999</v>
      </c>
      <c r="N142" s="9" t="s">
        <v>90</v>
      </c>
      <c r="O142" s="397">
        <v>200</v>
      </c>
      <c r="P142" s="12">
        <v>3.51</v>
      </c>
      <c r="Q142" s="398">
        <f t="shared" si="106"/>
        <v>702</v>
      </c>
    </row>
    <row r="143" spans="1:43" ht="18.75" customHeight="1" thickBot="1" x14ac:dyDescent="0.25">
      <c r="I143" s="5" t="s">
        <v>41</v>
      </c>
      <c r="J143" s="397"/>
      <c r="K143" s="12"/>
      <c r="L143" s="398">
        <f>SUM(L141:L142)</f>
        <v>1946.6509999999998</v>
      </c>
      <c r="N143" s="9" t="s">
        <v>75</v>
      </c>
      <c r="O143" s="397">
        <v>200</v>
      </c>
      <c r="P143" s="12">
        <v>0.44</v>
      </c>
      <c r="Q143" s="398">
        <f t="shared" si="106"/>
        <v>88</v>
      </c>
    </row>
    <row r="144" spans="1:43" ht="18.75" customHeight="1" thickTop="1" thickBot="1" x14ac:dyDescent="0.25">
      <c r="I144" s="10" t="s">
        <v>48</v>
      </c>
      <c r="J144" s="11"/>
      <c r="K144" s="404"/>
      <c r="L144" s="437">
        <f>SUM(L129,L143)</f>
        <v>3982.8614000000002</v>
      </c>
      <c r="N144" s="9" t="s">
        <v>99</v>
      </c>
      <c r="O144" s="397">
        <v>1</v>
      </c>
      <c r="P144" s="12">
        <v>132.35</v>
      </c>
      <c r="Q144" s="398">
        <f>O144*P144</f>
        <v>132.35</v>
      </c>
    </row>
    <row r="145" spans="9:17" ht="18.75" customHeight="1" thickBot="1" x14ac:dyDescent="0.25">
      <c r="N145" s="9" t="s">
        <v>95</v>
      </c>
      <c r="O145" s="397">
        <v>1</v>
      </c>
      <c r="P145" s="12">
        <v>23.57</v>
      </c>
      <c r="Q145" s="398">
        <f t="shared" ref="Q145:Q146" si="107">O145*P145</f>
        <v>23.57</v>
      </c>
    </row>
    <row r="146" spans="9:17" ht="18.75" customHeight="1" thickTop="1" thickBot="1" x14ac:dyDescent="0.25">
      <c r="I146" s="438" t="s">
        <v>55</v>
      </c>
      <c r="J146" s="2" t="s">
        <v>39</v>
      </c>
      <c r="K146" s="3" t="s">
        <v>40</v>
      </c>
      <c r="L146" s="4" t="s">
        <v>43</v>
      </c>
      <c r="N146" s="9" t="s">
        <v>111</v>
      </c>
      <c r="O146" s="397">
        <v>1</v>
      </c>
      <c r="P146" s="12">
        <v>35.64</v>
      </c>
      <c r="Q146" s="401">
        <f t="shared" si="107"/>
        <v>35.64</v>
      </c>
    </row>
    <row r="147" spans="9:17" ht="18.75" customHeight="1" thickTop="1" x14ac:dyDescent="0.25">
      <c r="I147" s="9" t="s">
        <v>34</v>
      </c>
      <c r="J147" s="397">
        <v>1</v>
      </c>
      <c r="K147" s="399">
        <v>92.14</v>
      </c>
      <c r="L147" s="407">
        <f>J147*K147</f>
        <v>92.14</v>
      </c>
      <c r="M147" s="414" t="s">
        <v>262</v>
      </c>
      <c r="N147" s="5" t="s">
        <v>42</v>
      </c>
      <c r="O147" s="397"/>
      <c r="P147" s="12"/>
      <c r="Q147" s="398">
        <f>SUM(Q140:Q146)</f>
        <v>1232.17</v>
      </c>
    </row>
    <row r="148" spans="9:17" ht="18.75" customHeight="1" x14ac:dyDescent="0.2">
      <c r="I148" s="9" t="s">
        <v>35</v>
      </c>
      <c r="J148" s="397">
        <v>1</v>
      </c>
      <c r="K148" s="12">
        <v>6.39</v>
      </c>
      <c r="L148" s="398">
        <f t="shared" ref="L148:L154" si="108">J148*K148</f>
        <v>6.39</v>
      </c>
      <c r="N148" s="5" t="s">
        <v>394</v>
      </c>
      <c r="O148" s="397"/>
      <c r="P148" s="228">
        <f>+K34</f>
        <v>0.13</v>
      </c>
      <c r="Q148" s="401">
        <f>Q147*P148</f>
        <v>160.18210000000002</v>
      </c>
    </row>
    <row r="149" spans="9:17" ht="18.75" customHeight="1" thickBot="1" x14ac:dyDescent="0.25">
      <c r="I149" s="9" t="s">
        <v>36</v>
      </c>
      <c r="J149" s="397">
        <v>1</v>
      </c>
      <c r="K149" s="12">
        <v>3.04</v>
      </c>
      <c r="L149" s="398">
        <f t="shared" si="108"/>
        <v>3.04</v>
      </c>
      <c r="N149" s="5" t="s">
        <v>41</v>
      </c>
      <c r="O149" s="397"/>
      <c r="P149" s="12"/>
      <c r="Q149" s="398">
        <f>SUM(Q147:Q148)</f>
        <v>1392.3521000000001</v>
      </c>
    </row>
    <row r="150" spans="9:17" ht="18.75" customHeight="1" thickTop="1" thickBot="1" x14ac:dyDescent="0.25">
      <c r="I150" s="9" t="s">
        <v>260</v>
      </c>
      <c r="J150" s="397">
        <v>1</v>
      </c>
      <c r="K150" s="12">
        <v>893.46</v>
      </c>
      <c r="L150" s="398">
        <f t="shared" si="108"/>
        <v>893.46</v>
      </c>
      <c r="N150" s="10" t="s">
        <v>48</v>
      </c>
      <c r="O150" s="11"/>
      <c r="P150" s="404"/>
      <c r="Q150" s="439">
        <f>SUM(Q138,Q149)</f>
        <v>3322.4957000000004</v>
      </c>
    </row>
    <row r="151" spans="9:17" ht="18.75" customHeight="1" thickBot="1" x14ac:dyDescent="0.25">
      <c r="I151" s="9" t="s">
        <v>104</v>
      </c>
      <c r="J151" s="397">
        <v>1</v>
      </c>
      <c r="K151" s="12">
        <v>14</v>
      </c>
      <c r="L151" s="398">
        <f t="shared" si="108"/>
        <v>14</v>
      </c>
    </row>
    <row r="152" spans="9:17" ht="18.75" customHeight="1" thickTop="1" thickBot="1" x14ac:dyDescent="0.25">
      <c r="I152" s="9" t="s">
        <v>198</v>
      </c>
      <c r="J152" s="397">
        <v>1</v>
      </c>
      <c r="K152" s="12">
        <v>52</v>
      </c>
      <c r="L152" s="398">
        <f t="shared" si="108"/>
        <v>52</v>
      </c>
      <c r="N152" s="440" t="s">
        <v>68</v>
      </c>
      <c r="O152" s="2" t="s">
        <v>39</v>
      </c>
      <c r="P152" s="3" t="s">
        <v>40</v>
      </c>
      <c r="Q152" s="4" t="s">
        <v>43</v>
      </c>
    </row>
    <row r="153" spans="9:17" ht="18.75" customHeight="1" thickTop="1" x14ac:dyDescent="0.2">
      <c r="I153" s="9" t="s">
        <v>88</v>
      </c>
      <c r="J153" s="397">
        <v>1</v>
      </c>
      <c r="K153" s="12">
        <v>10.17</v>
      </c>
      <c r="L153" s="398">
        <f t="shared" si="108"/>
        <v>10.17</v>
      </c>
      <c r="N153" s="9" t="s">
        <v>34</v>
      </c>
      <c r="O153" s="397">
        <v>1</v>
      </c>
      <c r="P153" s="12">
        <v>264.10000000000002</v>
      </c>
      <c r="Q153" s="398">
        <f>O153*P153</f>
        <v>264.10000000000002</v>
      </c>
    </row>
    <row r="154" spans="9:17" ht="18.75" customHeight="1" x14ac:dyDescent="0.2">
      <c r="I154" s="9" t="s">
        <v>89</v>
      </c>
      <c r="J154" s="397">
        <v>1</v>
      </c>
      <c r="K154" s="12">
        <v>1.55</v>
      </c>
      <c r="L154" s="398">
        <f t="shared" si="108"/>
        <v>1.55</v>
      </c>
      <c r="N154" s="9" t="s">
        <v>261</v>
      </c>
      <c r="O154" s="397">
        <v>1</v>
      </c>
      <c r="P154" s="12">
        <v>0</v>
      </c>
      <c r="Q154" s="398">
        <f t="shared" ref="Q154:Q159" si="109">O154*P154</f>
        <v>0</v>
      </c>
    </row>
    <row r="155" spans="9:17" ht="18.75" customHeight="1" x14ac:dyDescent="0.2">
      <c r="I155" s="9" t="s">
        <v>97</v>
      </c>
      <c r="J155" s="397">
        <v>1</v>
      </c>
      <c r="K155" s="12">
        <v>96</v>
      </c>
      <c r="L155" s="398">
        <f>J155*K155</f>
        <v>96</v>
      </c>
      <c r="N155" s="9" t="s">
        <v>36</v>
      </c>
      <c r="O155" s="397">
        <v>1</v>
      </c>
      <c r="P155" s="12">
        <v>3.04</v>
      </c>
      <c r="Q155" s="398">
        <f t="shared" si="109"/>
        <v>3.04</v>
      </c>
    </row>
    <row r="156" spans="9:17" ht="18.75" customHeight="1" x14ac:dyDescent="0.2">
      <c r="I156" s="9" t="s">
        <v>96</v>
      </c>
      <c r="J156" s="397">
        <v>1</v>
      </c>
      <c r="K156" s="12">
        <v>123</v>
      </c>
      <c r="L156" s="398">
        <f>J156*K156</f>
        <v>123</v>
      </c>
      <c r="N156" s="9" t="s">
        <v>109</v>
      </c>
      <c r="O156" s="397">
        <v>1</v>
      </c>
      <c r="P156" s="12">
        <v>689.36</v>
      </c>
      <c r="Q156" s="398">
        <f t="shared" si="109"/>
        <v>689.36</v>
      </c>
    </row>
    <row r="157" spans="9:17" ht="18.75" customHeight="1" x14ac:dyDescent="0.2">
      <c r="I157" s="9" t="s">
        <v>98</v>
      </c>
      <c r="J157" s="397">
        <v>1</v>
      </c>
      <c r="K157" s="12">
        <v>18.399999999999999</v>
      </c>
      <c r="L157" s="398">
        <f>J157*K157</f>
        <v>18.399999999999999</v>
      </c>
      <c r="N157" s="9" t="s">
        <v>101</v>
      </c>
      <c r="O157" s="397">
        <v>1</v>
      </c>
      <c r="P157" s="12">
        <v>201.11</v>
      </c>
      <c r="Q157" s="398">
        <f t="shared" si="109"/>
        <v>201.11</v>
      </c>
    </row>
    <row r="158" spans="9:17" ht="18.75" customHeight="1" x14ac:dyDescent="0.2">
      <c r="I158" s="9" t="s">
        <v>107</v>
      </c>
      <c r="J158" s="397">
        <v>1</v>
      </c>
      <c r="K158" s="12">
        <v>100.01</v>
      </c>
      <c r="L158" s="398">
        <f t="shared" ref="L158:L159" si="110">J158*K158</f>
        <v>100.01</v>
      </c>
      <c r="N158" s="9" t="s">
        <v>88</v>
      </c>
      <c r="O158" s="397">
        <v>1</v>
      </c>
      <c r="P158" s="12">
        <v>10.17</v>
      </c>
      <c r="Q158" s="398">
        <f t="shared" si="109"/>
        <v>10.17</v>
      </c>
    </row>
    <row r="159" spans="9:17" ht="18.75" customHeight="1" x14ac:dyDescent="0.2">
      <c r="I159" s="9" t="s">
        <v>94</v>
      </c>
      <c r="J159" s="397">
        <v>1</v>
      </c>
      <c r="K159" s="12">
        <v>32.03</v>
      </c>
      <c r="L159" s="398">
        <f t="shared" si="110"/>
        <v>32.03</v>
      </c>
      <c r="N159" s="9" t="s">
        <v>89</v>
      </c>
      <c r="O159" s="397">
        <v>1</v>
      </c>
      <c r="P159" s="12">
        <v>1.55</v>
      </c>
      <c r="Q159" s="398">
        <f t="shared" si="109"/>
        <v>1.55</v>
      </c>
    </row>
    <row r="160" spans="9:17" ht="18.75" customHeight="1" x14ac:dyDescent="0.2">
      <c r="I160" s="9" t="s">
        <v>37</v>
      </c>
      <c r="J160" s="397">
        <v>2</v>
      </c>
      <c r="K160" s="12">
        <v>4.57</v>
      </c>
      <c r="L160" s="398">
        <f>J160*K160</f>
        <v>9.14</v>
      </c>
      <c r="N160" s="9" t="s">
        <v>102</v>
      </c>
      <c r="O160" s="397">
        <v>1</v>
      </c>
      <c r="P160" s="12">
        <v>82</v>
      </c>
      <c r="Q160" s="398">
        <f>O160*P160</f>
        <v>82</v>
      </c>
    </row>
    <row r="161" spans="9:17" ht="18.75" customHeight="1" x14ac:dyDescent="0.2">
      <c r="I161" s="9" t="s">
        <v>200</v>
      </c>
      <c r="J161" s="397">
        <v>1</v>
      </c>
      <c r="K161" s="12">
        <v>50</v>
      </c>
      <c r="L161" s="398">
        <f>J161*K161</f>
        <v>50</v>
      </c>
      <c r="N161" s="9" t="s">
        <v>103</v>
      </c>
      <c r="O161" s="397">
        <v>1</v>
      </c>
      <c r="P161" s="12">
        <v>92</v>
      </c>
      <c r="Q161" s="398">
        <f>O161*P161</f>
        <v>92</v>
      </c>
    </row>
    <row r="162" spans="9:17" ht="18.75" customHeight="1" x14ac:dyDescent="0.2">
      <c r="I162" s="9" t="s">
        <v>201</v>
      </c>
      <c r="J162" s="397">
        <v>1</v>
      </c>
      <c r="K162" s="12">
        <v>157</v>
      </c>
      <c r="L162" s="401">
        <f>J162*K162</f>
        <v>157</v>
      </c>
      <c r="N162" s="9" t="s">
        <v>98</v>
      </c>
      <c r="O162" s="397">
        <v>1</v>
      </c>
      <c r="P162" s="12">
        <v>18.399999999999999</v>
      </c>
      <c r="Q162" s="398">
        <f>O162*P162</f>
        <v>18.399999999999999</v>
      </c>
    </row>
    <row r="163" spans="9:17" ht="18.75" customHeight="1" x14ac:dyDescent="0.2">
      <c r="I163" s="5" t="s">
        <v>42</v>
      </c>
      <c r="J163" s="397"/>
      <c r="K163" s="12"/>
      <c r="L163" s="398">
        <f>SUM(L147:L162)</f>
        <v>1658.3300000000004</v>
      </c>
      <c r="N163" s="9" t="s">
        <v>100</v>
      </c>
      <c r="O163" s="397">
        <v>1</v>
      </c>
      <c r="P163" s="12">
        <v>34.869999999999997</v>
      </c>
      <c r="Q163" s="398">
        <f t="shared" ref="Q163:Q164" si="111">O163*P163</f>
        <v>34.869999999999997</v>
      </c>
    </row>
    <row r="164" spans="9:17" ht="18.75" customHeight="1" x14ac:dyDescent="0.2">
      <c r="I164" s="5" t="s">
        <v>395</v>
      </c>
      <c r="J164" s="397"/>
      <c r="K164" s="228">
        <f>+K20</f>
        <v>0.26</v>
      </c>
      <c r="L164" s="401">
        <f>L163*K164</f>
        <v>431.1658000000001</v>
      </c>
      <c r="N164" s="9" t="s">
        <v>94</v>
      </c>
      <c r="O164" s="397">
        <v>1</v>
      </c>
      <c r="P164" s="12">
        <v>32.03</v>
      </c>
      <c r="Q164" s="398">
        <f t="shared" si="111"/>
        <v>32.03</v>
      </c>
    </row>
    <row r="165" spans="9:17" ht="18.75" customHeight="1" x14ac:dyDescent="0.2">
      <c r="I165" s="5" t="s">
        <v>41</v>
      </c>
      <c r="J165" s="397"/>
      <c r="K165" s="12"/>
      <c r="L165" s="398">
        <f>SUM(L163:L164)</f>
        <v>2089.4958000000006</v>
      </c>
      <c r="N165" s="9" t="s">
        <v>37</v>
      </c>
      <c r="O165" s="397">
        <v>2</v>
      </c>
      <c r="P165" s="12">
        <v>4.57</v>
      </c>
      <c r="Q165" s="401">
        <f>O165*P165</f>
        <v>9.14</v>
      </c>
    </row>
    <row r="166" spans="9:17" ht="18.75" customHeight="1" x14ac:dyDescent="0.2">
      <c r="I166" s="9"/>
      <c r="J166" s="6" t="s">
        <v>39</v>
      </c>
      <c r="K166" s="7" t="s">
        <v>45</v>
      </c>
      <c r="L166" s="8" t="s">
        <v>44</v>
      </c>
      <c r="N166" s="5" t="s">
        <v>42</v>
      </c>
      <c r="O166" s="397"/>
      <c r="P166" s="12"/>
      <c r="Q166" s="398">
        <f>SUM(Q153:Q165)</f>
        <v>1437.7700000000002</v>
      </c>
    </row>
    <row r="167" spans="9:17" ht="18.75" customHeight="1" x14ac:dyDescent="0.2">
      <c r="I167" s="9" t="s">
        <v>47</v>
      </c>
      <c r="J167" s="397">
        <v>1</v>
      </c>
      <c r="K167" s="12">
        <v>92.68</v>
      </c>
      <c r="L167" s="398">
        <f t="shared" ref="L167:L172" si="112">J167*K167</f>
        <v>92.68</v>
      </c>
      <c r="N167" s="5" t="s">
        <v>395</v>
      </c>
      <c r="O167" s="397"/>
      <c r="P167" s="228">
        <f>+K20</f>
        <v>0.26</v>
      </c>
      <c r="Q167" s="401">
        <f>Q166*P167</f>
        <v>373.82020000000006</v>
      </c>
    </row>
    <row r="168" spans="9:17" ht="18.75" customHeight="1" x14ac:dyDescent="0.2">
      <c r="I168" s="9" t="s">
        <v>91</v>
      </c>
      <c r="J168" s="433">
        <v>1</v>
      </c>
      <c r="K168" s="12">
        <v>150.26</v>
      </c>
      <c r="L168" s="398">
        <f t="shared" si="112"/>
        <v>150.26</v>
      </c>
      <c r="N168" s="5" t="s">
        <v>41</v>
      </c>
      <c r="O168" s="397"/>
      <c r="P168" s="12"/>
      <c r="Q168" s="398">
        <f>SUM(Q166:Q167)</f>
        <v>1811.5902000000003</v>
      </c>
    </row>
    <row r="169" spans="9:17" ht="18.75" customHeight="1" x14ac:dyDescent="0.2">
      <c r="I169" s="9" t="s">
        <v>105</v>
      </c>
      <c r="J169" s="433">
        <v>1</v>
      </c>
      <c r="K169" s="12">
        <v>214.47</v>
      </c>
      <c r="L169" s="398">
        <f t="shared" si="112"/>
        <v>214.47</v>
      </c>
      <c r="N169" s="9"/>
      <c r="O169" s="6" t="s">
        <v>39</v>
      </c>
      <c r="P169" s="7" t="s">
        <v>45</v>
      </c>
      <c r="Q169" s="8" t="s">
        <v>44</v>
      </c>
    </row>
    <row r="170" spans="9:17" ht="18.75" customHeight="1" x14ac:dyDescent="0.2">
      <c r="I170" s="9" t="s">
        <v>199</v>
      </c>
      <c r="J170" s="397">
        <v>1</v>
      </c>
      <c r="K170" s="12">
        <v>6.39</v>
      </c>
      <c r="L170" s="398">
        <f t="shared" si="112"/>
        <v>6.39</v>
      </c>
      <c r="N170" s="9" t="s">
        <v>47</v>
      </c>
      <c r="O170" s="397">
        <v>1</v>
      </c>
      <c r="P170" s="12">
        <v>92.68</v>
      </c>
      <c r="Q170" s="398">
        <f t="shared" ref="Q170:Q173" si="113">O170*P170</f>
        <v>92.68</v>
      </c>
    </row>
    <row r="171" spans="9:17" ht="18.75" customHeight="1" x14ac:dyDescent="0.2">
      <c r="I171" s="9" t="s">
        <v>90</v>
      </c>
      <c r="J171" s="397">
        <v>200</v>
      </c>
      <c r="K171" s="12">
        <v>3.51</v>
      </c>
      <c r="L171" s="398">
        <f t="shared" si="112"/>
        <v>702</v>
      </c>
      <c r="N171" s="9" t="s">
        <v>91</v>
      </c>
      <c r="O171" s="433">
        <v>1</v>
      </c>
      <c r="P171" s="12">
        <v>157.93</v>
      </c>
      <c r="Q171" s="398">
        <f t="shared" si="113"/>
        <v>157.93</v>
      </c>
    </row>
    <row r="172" spans="9:17" ht="18.75" customHeight="1" x14ac:dyDescent="0.2">
      <c r="I172" s="9" t="s">
        <v>75</v>
      </c>
      <c r="J172" s="397">
        <v>200</v>
      </c>
      <c r="K172" s="12">
        <v>0.44</v>
      </c>
      <c r="L172" s="398">
        <f t="shared" si="112"/>
        <v>88</v>
      </c>
      <c r="N172" s="9" t="s">
        <v>90</v>
      </c>
      <c r="O172" s="397">
        <v>200</v>
      </c>
      <c r="P172" s="12">
        <v>3.51</v>
      </c>
      <c r="Q172" s="398">
        <f t="shared" si="113"/>
        <v>702</v>
      </c>
    </row>
    <row r="173" spans="9:17" ht="18.75" customHeight="1" x14ac:dyDescent="0.2">
      <c r="I173" s="9" t="s">
        <v>99</v>
      </c>
      <c r="J173" s="397">
        <v>1</v>
      </c>
      <c r="K173" s="12">
        <v>132.35</v>
      </c>
      <c r="L173" s="398">
        <f>J173*K173</f>
        <v>132.35</v>
      </c>
      <c r="N173" s="9" t="s">
        <v>75</v>
      </c>
      <c r="O173" s="397">
        <v>200</v>
      </c>
      <c r="P173" s="12">
        <v>0.44</v>
      </c>
      <c r="Q173" s="398">
        <f t="shared" si="113"/>
        <v>88</v>
      </c>
    </row>
    <row r="174" spans="9:17" ht="18.75" customHeight="1" x14ac:dyDescent="0.2">
      <c r="I174" s="9" t="s">
        <v>95</v>
      </c>
      <c r="J174" s="397">
        <v>1</v>
      </c>
      <c r="K174" s="12">
        <v>23.57</v>
      </c>
      <c r="L174" s="398">
        <f t="shared" ref="L174:L176" si="114">J174*K174</f>
        <v>23.57</v>
      </c>
      <c r="N174" s="9" t="s">
        <v>99</v>
      </c>
      <c r="O174" s="397">
        <v>1</v>
      </c>
      <c r="P174" s="12">
        <v>132.35</v>
      </c>
      <c r="Q174" s="398">
        <f>O174*P174</f>
        <v>132.35</v>
      </c>
    </row>
    <row r="175" spans="9:17" ht="18.75" customHeight="1" x14ac:dyDescent="0.2">
      <c r="I175" s="9" t="s">
        <v>111</v>
      </c>
      <c r="J175" s="397">
        <v>1</v>
      </c>
      <c r="K175" s="12">
        <v>35.64</v>
      </c>
      <c r="L175" s="398">
        <f t="shared" si="114"/>
        <v>35.64</v>
      </c>
      <c r="N175" s="9" t="s">
        <v>95</v>
      </c>
      <c r="O175" s="397">
        <v>1</v>
      </c>
      <c r="P175" s="12">
        <v>23.57</v>
      </c>
      <c r="Q175" s="398">
        <f t="shared" ref="Q175:Q176" si="115">O175*P175</f>
        <v>23.57</v>
      </c>
    </row>
    <row r="176" spans="9:17" ht="18.75" customHeight="1" x14ac:dyDescent="0.2">
      <c r="I176" s="9" t="s">
        <v>201</v>
      </c>
      <c r="J176" s="397">
        <v>1</v>
      </c>
      <c r="K176" s="12">
        <v>277.33999999999997</v>
      </c>
      <c r="L176" s="401">
        <f t="shared" si="114"/>
        <v>277.33999999999997</v>
      </c>
      <c r="N176" s="9" t="s">
        <v>111</v>
      </c>
      <c r="O176" s="397">
        <v>1</v>
      </c>
      <c r="P176" s="12">
        <v>35.64</v>
      </c>
      <c r="Q176" s="401">
        <f t="shared" si="115"/>
        <v>35.64</v>
      </c>
    </row>
    <row r="177" spans="9:17" ht="18.75" customHeight="1" x14ac:dyDescent="0.2">
      <c r="I177" s="5" t="s">
        <v>42</v>
      </c>
      <c r="J177" s="397"/>
      <c r="K177" s="12"/>
      <c r="L177" s="398">
        <f>SUM(L167:L176)</f>
        <v>1722.6999999999998</v>
      </c>
      <c r="N177" s="5" t="s">
        <v>42</v>
      </c>
      <c r="O177" s="397"/>
      <c r="P177" s="12"/>
      <c r="Q177" s="398">
        <f>SUM(Q170:Q176)</f>
        <v>1232.17</v>
      </c>
    </row>
    <row r="178" spans="9:17" ht="18.75" customHeight="1" x14ac:dyDescent="0.2">
      <c r="I178" s="5" t="s">
        <v>394</v>
      </c>
      <c r="J178" s="397"/>
      <c r="K178" s="228">
        <f>+K34</f>
        <v>0.13</v>
      </c>
      <c r="L178" s="401">
        <f>L177*K178</f>
        <v>223.95099999999999</v>
      </c>
      <c r="N178" s="5" t="s">
        <v>394</v>
      </c>
      <c r="O178" s="397"/>
      <c r="P178" s="228">
        <f>+K34</f>
        <v>0.13</v>
      </c>
      <c r="Q178" s="401">
        <f>Q177*P178</f>
        <v>160.18210000000002</v>
      </c>
    </row>
    <row r="179" spans="9:17" ht="18.75" customHeight="1" thickBot="1" x14ac:dyDescent="0.25">
      <c r="I179" s="5" t="s">
        <v>41</v>
      </c>
      <c r="J179" s="397"/>
      <c r="K179" s="12"/>
      <c r="L179" s="398">
        <f>SUM(L177:L178)</f>
        <v>1946.6509999999998</v>
      </c>
      <c r="N179" s="5" t="s">
        <v>41</v>
      </c>
      <c r="O179" s="397"/>
      <c r="P179" s="12"/>
      <c r="Q179" s="398">
        <f>SUM(Q177:Q178)</f>
        <v>1392.3521000000001</v>
      </c>
    </row>
    <row r="180" spans="9:17" ht="18.75" customHeight="1" thickTop="1" thickBot="1" x14ac:dyDescent="0.25">
      <c r="I180" s="10" t="s">
        <v>48</v>
      </c>
      <c r="J180" s="11"/>
      <c r="K180" s="404"/>
      <c r="L180" s="437">
        <f>SUM(L165,L179)</f>
        <v>4036.1468000000004</v>
      </c>
      <c r="N180" s="10" t="s">
        <v>48</v>
      </c>
      <c r="O180" s="11"/>
      <c r="P180" s="404"/>
      <c r="Q180" s="439">
        <f>SUM(Q168,Q179)</f>
        <v>3203.9423000000006</v>
      </c>
    </row>
    <row r="181" spans="9:17" ht="18.75" customHeight="1" thickBot="1" x14ac:dyDescent="0.25"/>
    <row r="182" spans="9:17" ht="18.75" customHeight="1" thickTop="1" thickBot="1" x14ac:dyDescent="0.25">
      <c r="I182" s="438" t="s">
        <v>56</v>
      </c>
      <c r="J182" s="2" t="s">
        <v>39</v>
      </c>
      <c r="K182" s="3" t="s">
        <v>40</v>
      </c>
      <c r="L182" s="4" t="s">
        <v>43</v>
      </c>
      <c r="N182" s="440" t="s">
        <v>69</v>
      </c>
      <c r="O182" s="2" t="s">
        <v>39</v>
      </c>
      <c r="P182" s="3" t="s">
        <v>40</v>
      </c>
      <c r="Q182" s="4" t="s">
        <v>43</v>
      </c>
    </row>
    <row r="183" spans="9:17" s="60" customFormat="1" ht="18.75" customHeight="1" thickTop="1" x14ac:dyDescent="0.25">
      <c r="I183" s="9" t="s">
        <v>34</v>
      </c>
      <c r="J183" s="397">
        <v>1</v>
      </c>
      <c r="K183" s="399">
        <v>93.47</v>
      </c>
      <c r="L183" s="407">
        <f>J183*K183</f>
        <v>93.47</v>
      </c>
      <c r="M183" s="408" t="s">
        <v>262</v>
      </c>
      <c r="N183" s="9" t="s">
        <v>34</v>
      </c>
      <c r="O183" s="397">
        <v>1</v>
      </c>
      <c r="P183" s="399">
        <v>620.17999999999995</v>
      </c>
      <c r="Q183" s="407">
        <f>O183*P183</f>
        <v>620.17999999999995</v>
      </c>
    </row>
    <row r="184" spans="9:17" ht="18.75" customHeight="1" x14ac:dyDescent="0.2">
      <c r="I184" s="9" t="s">
        <v>35</v>
      </c>
      <c r="J184" s="397">
        <v>1</v>
      </c>
      <c r="K184" s="12">
        <v>7.32</v>
      </c>
      <c r="L184" s="398">
        <f t="shared" ref="L184:L190" si="116">J184*K184</f>
        <v>7.32</v>
      </c>
      <c r="N184" s="9" t="s">
        <v>35</v>
      </c>
      <c r="O184" s="397">
        <v>1</v>
      </c>
      <c r="P184" s="12">
        <v>22.98</v>
      </c>
      <c r="Q184" s="398">
        <f t="shared" ref="Q184:Q189" si="117">O184*P184</f>
        <v>22.98</v>
      </c>
    </row>
    <row r="185" spans="9:17" ht="18.75" customHeight="1" x14ac:dyDescent="0.2">
      <c r="I185" s="9" t="s">
        <v>36</v>
      </c>
      <c r="J185" s="397">
        <v>1</v>
      </c>
      <c r="K185" s="12">
        <v>3.04</v>
      </c>
      <c r="L185" s="398">
        <f t="shared" si="116"/>
        <v>3.04</v>
      </c>
      <c r="N185" s="9" t="s">
        <v>36</v>
      </c>
      <c r="O185" s="397">
        <v>1</v>
      </c>
      <c r="P185" s="12">
        <v>3.04</v>
      </c>
      <c r="Q185" s="398">
        <f t="shared" si="117"/>
        <v>3.04</v>
      </c>
    </row>
    <row r="186" spans="9:17" ht="18.75" customHeight="1" x14ac:dyDescent="0.2">
      <c r="I186" s="9" t="s">
        <v>260</v>
      </c>
      <c r="J186" s="397">
        <v>1</v>
      </c>
      <c r="K186" s="12">
        <v>893.46</v>
      </c>
      <c r="L186" s="398">
        <f t="shared" si="116"/>
        <v>893.46</v>
      </c>
      <c r="N186" s="9" t="s">
        <v>109</v>
      </c>
      <c r="O186" s="397">
        <v>1</v>
      </c>
      <c r="P186" s="12">
        <v>689.36</v>
      </c>
      <c r="Q186" s="398">
        <f t="shared" si="117"/>
        <v>689.36</v>
      </c>
    </row>
    <row r="187" spans="9:17" ht="18.75" customHeight="1" x14ac:dyDescent="0.2">
      <c r="I187" s="9" t="s">
        <v>104</v>
      </c>
      <c r="J187" s="397">
        <v>1</v>
      </c>
      <c r="K187" s="12">
        <v>14</v>
      </c>
      <c r="L187" s="398">
        <f t="shared" si="116"/>
        <v>14</v>
      </c>
      <c r="N187" s="9" t="s">
        <v>101</v>
      </c>
      <c r="O187" s="397">
        <v>1</v>
      </c>
      <c r="P187" s="12">
        <v>201.11</v>
      </c>
      <c r="Q187" s="398">
        <f t="shared" si="117"/>
        <v>201.11</v>
      </c>
    </row>
    <row r="188" spans="9:17" ht="18.75" customHeight="1" x14ac:dyDescent="0.2">
      <c r="I188" s="9" t="s">
        <v>198</v>
      </c>
      <c r="J188" s="397">
        <v>1</v>
      </c>
      <c r="K188" s="12">
        <v>52</v>
      </c>
      <c r="L188" s="398">
        <f t="shared" si="116"/>
        <v>52</v>
      </c>
      <c r="N188" s="9" t="s">
        <v>88</v>
      </c>
      <c r="O188" s="397">
        <v>1</v>
      </c>
      <c r="P188" s="12">
        <v>10.17</v>
      </c>
      <c r="Q188" s="398">
        <f t="shared" si="117"/>
        <v>10.17</v>
      </c>
    </row>
    <row r="189" spans="9:17" ht="18.75" customHeight="1" x14ac:dyDescent="0.2">
      <c r="I189" s="9" t="s">
        <v>88</v>
      </c>
      <c r="J189" s="397">
        <v>1</v>
      </c>
      <c r="K189" s="12">
        <v>10.17</v>
      </c>
      <c r="L189" s="398">
        <f t="shared" si="116"/>
        <v>10.17</v>
      </c>
      <c r="N189" s="9" t="s">
        <v>89</v>
      </c>
      <c r="O189" s="397">
        <v>1</v>
      </c>
      <c r="P189" s="12">
        <v>1.55</v>
      </c>
      <c r="Q189" s="398">
        <f t="shared" si="117"/>
        <v>1.55</v>
      </c>
    </row>
    <row r="190" spans="9:17" ht="18.75" customHeight="1" x14ac:dyDescent="0.2">
      <c r="I190" s="9" t="s">
        <v>89</v>
      </c>
      <c r="J190" s="397">
        <v>1</v>
      </c>
      <c r="K190" s="12">
        <v>1.55</v>
      </c>
      <c r="L190" s="398">
        <f t="shared" si="116"/>
        <v>1.55</v>
      </c>
      <c r="N190" s="9" t="s">
        <v>102</v>
      </c>
      <c r="O190" s="397">
        <v>1</v>
      </c>
      <c r="P190" s="12">
        <v>82</v>
      </c>
      <c r="Q190" s="398">
        <f>O190*P190</f>
        <v>82</v>
      </c>
    </row>
    <row r="191" spans="9:17" ht="18.75" customHeight="1" x14ac:dyDescent="0.2">
      <c r="I191" s="9" t="s">
        <v>97</v>
      </c>
      <c r="J191" s="397">
        <v>1</v>
      </c>
      <c r="K191" s="12">
        <v>96</v>
      </c>
      <c r="L191" s="398">
        <f>J191*K191</f>
        <v>96</v>
      </c>
      <c r="N191" s="9" t="s">
        <v>103</v>
      </c>
      <c r="O191" s="397">
        <v>1</v>
      </c>
      <c r="P191" s="12">
        <v>92</v>
      </c>
      <c r="Q191" s="398">
        <f>O191*P191</f>
        <v>92</v>
      </c>
    </row>
    <row r="192" spans="9:17" ht="18.75" customHeight="1" x14ac:dyDescent="0.2">
      <c r="I192" s="9" t="s">
        <v>96</v>
      </c>
      <c r="J192" s="397">
        <v>1</v>
      </c>
      <c r="K192" s="12">
        <v>123</v>
      </c>
      <c r="L192" s="398">
        <f>J192*K192</f>
        <v>123</v>
      </c>
      <c r="N192" s="9" t="s">
        <v>98</v>
      </c>
      <c r="O192" s="397">
        <v>1</v>
      </c>
      <c r="P192" s="12">
        <v>18.399999999999999</v>
      </c>
      <c r="Q192" s="398">
        <f>O192*P192</f>
        <v>18.399999999999999</v>
      </c>
    </row>
    <row r="193" spans="9:17" ht="18.75" customHeight="1" x14ac:dyDescent="0.2">
      <c r="I193" s="9" t="s">
        <v>98</v>
      </c>
      <c r="J193" s="397">
        <v>1</v>
      </c>
      <c r="K193" s="12">
        <v>18.399999999999999</v>
      </c>
      <c r="L193" s="398">
        <f>J193*K193</f>
        <v>18.399999999999999</v>
      </c>
      <c r="N193" s="9" t="s">
        <v>100</v>
      </c>
      <c r="O193" s="397">
        <v>1</v>
      </c>
      <c r="P193" s="12">
        <v>34.869999999999997</v>
      </c>
      <c r="Q193" s="398">
        <f t="shared" ref="Q193:Q194" si="118">O193*P193</f>
        <v>34.869999999999997</v>
      </c>
    </row>
    <row r="194" spans="9:17" ht="18.75" customHeight="1" x14ac:dyDescent="0.2">
      <c r="I194" s="9" t="s">
        <v>107</v>
      </c>
      <c r="J194" s="397">
        <v>1</v>
      </c>
      <c r="K194" s="12">
        <v>100.01</v>
      </c>
      <c r="L194" s="398">
        <f t="shared" ref="L194:L195" si="119">J194*K194</f>
        <v>100.01</v>
      </c>
      <c r="N194" s="9" t="s">
        <v>94</v>
      </c>
      <c r="O194" s="397">
        <v>1</v>
      </c>
      <c r="P194" s="12">
        <v>32.03</v>
      </c>
      <c r="Q194" s="398">
        <f t="shared" si="118"/>
        <v>32.03</v>
      </c>
    </row>
    <row r="195" spans="9:17" ht="18.75" customHeight="1" x14ac:dyDescent="0.2">
      <c r="I195" s="9" t="s">
        <v>94</v>
      </c>
      <c r="J195" s="397">
        <v>1</v>
      </c>
      <c r="K195" s="12">
        <v>32.03</v>
      </c>
      <c r="L195" s="398">
        <f t="shared" si="119"/>
        <v>32.03</v>
      </c>
      <c r="N195" s="9" t="s">
        <v>37</v>
      </c>
      <c r="O195" s="397">
        <v>2</v>
      </c>
      <c r="P195" s="12">
        <v>4.57</v>
      </c>
      <c r="Q195" s="401">
        <f>O195*P195</f>
        <v>9.14</v>
      </c>
    </row>
    <row r="196" spans="9:17" ht="18.75" customHeight="1" x14ac:dyDescent="0.2">
      <c r="I196" s="9" t="s">
        <v>37</v>
      </c>
      <c r="J196" s="397">
        <v>2</v>
      </c>
      <c r="K196" s="12">
        <v>4.57</v>
      </c>
      <c r="L196" s="398">
        <f>J196*K196</f>
        <v>9.14</v>
      </c>
      <c r="N196" s="5" t="s">
        <v>42</v>
      </c>
      <c r="O196" s="397"/>
      <c r="P196" s="12"/>
      <c r="Q196" s="398">
        <f>SUM(Q183:Q195)</f>
        <v>1816.8300000000002</v>
      </c>
    </row>
    <row r="197" spans="9:17" ht="18.75" customHeight="1" x14ac:dyDescent="0.2">
      <c r="I197" s="9" t="s">
        <v>200</v>
      </c>
      <c r="J197" s="397">
        <v>1</v>
      </c>
      <c r="K197" s="12">
        <v>50</v>
      </c>
      <c r="L197" s="398">
        <f>J197*K197</f>
        <v>50</v>
      </c>
      <c r="N197" s="5" t="s">
        <v>395</v>
      </c>
      <c r="O197" s="397"/>
      <c r="P197" s="228">
        <f>+K20</f>
        <v>0.26</v>
      </c>
      <c r="Q197" s="401">
        <f>Q196*P197</f>
        <v>472.37580000000008</v>
      </c>
    </row>
    <row r="198" spans="9:17" ht="18.75" customHeight="1" x14ac:dyDescent="0.2">
      <c r="I198" s="9" t="s">
        <v>201</v>
      </c>
      <c r="J198" s="397">
        <v>1</v>
      </c>
      <c r="K198" s="12">
        <v>157</v>
      </c>
      <c r="L198" s="401">
        <f>J198*K198</f>
        <v>157</v>
      </c>
      <c r="N198" s="5" t="s">
        <v>41</v>
      </c>
      <c r="O198" s="397"/>
      <c r="P198" s="12"/>
      <c r="Q198" s="398">
        <f>SUM(Q196:Q197)</f>
        <v>2289.2058000000002</v>
      </c>
    </row>
    <row r="199" spans="9:17" ht="18.75" customHeight="1" x14ac:dyDescent="0.2">
      <c r="I199" s="5" t="s">
        <v>42</v>
      </c>
      <c r="J199" s="397"/>
      <c r="K199" s="12"/>
      <c r="L199" s="398">
        <f>SUM(L183:L198)</f>
        <v>1660.5900000000001</v>
      </c>
      <c r="N199" s="9"/>
      <c r="O199" s="6" t="s">
        <v>39</v>
      </c>
      <c r="P199" s="7" t="s">
        <v>45</v>
      </c>
      <c r="Q199" s="8" t="s">
        <v>44</v>
      </c>
    </row>
    <row r="200" spans="9:17" ht="18.75" customHeight="1" x14ac:dyDescent="0.2">
      <c r="I200" s="5" t="s">
        <v>395</v>
      </c>
      <c r="J200" s="397"/>
      <c r="K200" s="228">
        <f>+K20</f>
        <v>0.26</v>
      </c>
      <c r="L200" s="401">
        <f>L199*K200</f>
        <v>431.75340000000006</v>
      </c>
      <c r="N200" s="9" t="s">
        <v>47</v>
      </c>
      <c r="O200" s="397">
        <v>1</v>
      </c>
      <c r="P200" s="12">
        <v>92.68</v>
      </c>
      <c r="Q200" s="398">
        <f t="shared" ref="Q200:Q203" si="120">O200*P200</f>
        <v>92.68</v>
      </c>
    </row>
    <row r="201" spans="9:17" ht="18.75" customHeight="1" x14ac:dyDescent="0.2">
      <c r="I201" s="5" t="s">
        <v>41</v>
      </c>
      <c r="J201" s="397"/>
      <c r="K201" s="12"/>
      <c r="L201" s="398">
        <f>SUM(L199:L200)</f>
        <v>2092.3434000000002</v>
      </c>
      <c r="N201" s="9" t="s">
        <v>91</v>
      </c>
      <c r="O201" s="433">
        <v>1</v>
      </c>
      <c r="P201" s="12">
        <v>157.93</v>
      </c>
      <c r="Q201" s="398">
        <f t="shared" si="120"/>
        <v>157.93</v>
      </c>
    </row>
    <row r="202" spans="9:17" ht="18.75" customHeight="1" x14ac:dyDescent="0.2">
      <c r="I202" s="9"/>
      <c r="J202" s="6" t="s">
        <v>39</v>
      </c>
      <c r="K202" s="7" t="s">
        <v>45</v>
      </c>
      <c r="L202" s="8" t="s">
        <v>44</v>
      </c>
      <c r="N202" s="9" t="s">
        <v>90</v>
      </c>
      <c r="O202" s="397">
        <v>200</v>
      </c>
      <c r="P202" s="12">
        <v>3.51</v>
      </c>
      <c r="Q202" s="398">
        <f t="shared" si="120"/>
        <v>702</v>
      </c>
    </row>
    <row r="203" spans="9:17" ht="18.75" customHeight="1" x14ac:dyDescent="0.2">
      <c r="I203" s="9" t="s">
        <v>47</v>
      </c>
      <c r="J203" s="397">
        <v>1</v>
      </c>
      <c r="K203" s="12">
        <v>92.68</v>
      </c>
      <c r="L203" s="398">
        <f t="shared" ref="L203:L208" si="121">J203*K203</f>
        <v>92.68</v>
      </c>
      <c r="N203" s="9" t="s">
        <v>75</v>
      </c>
      <c r="O203" s="397">
        <v>200</v>
      </c>
      <c r="P203" s="12">
        <v>0.44</v>
      </c>
      <c r="Q203" s="398">
        <f t="shared" si="120"/>
        <v>88</v>
      </c>
    </row>
    <row r="204" spans="9:17" ht="18.75" customHeight="1" x14ac:dyDescent="0.2">
      <c r="I204" s="9" t="s">
        <v>91</v>
      </c>
      <c r="J204" s="433">
        <v>1</v>
      </c>
      <c r="K204" s="12">
        <v>150.26</v>
      </c>
      <c r="L204" s="398">
        <f t="shared" si="121"/>
        <v>150.26</v>
      </c>
      <c r="N204" s="9" t="s">
        <v>99</v>
      </c>
      <c r="O204" s="397">
        <v>1</v>
      </c>
      <c r="P204" s="12">
        <v>132.35</v>
      </c>
      <c r="Q204" s="398">
        <f>O204*P204</f>
        <v>132.35</v>
      </c>
    </row>
    <row r="205" spans="9:17" ht="18.75" customHeight="1" x14ac:dyDescent="0.2">
      <c r="I205" s="9" t="s">
        <v>105</v>
      </c>
      <c r="J205" s="433">
        <v>1</v>
      </c>
      <c r="K205" s="12">
        <v>214.47</v>
      </c>
      <c r="L205" s="398">
        <f t="shared" si="121"/>
        <v>214.47</v>
      </c>
      <c r="N205" s="9" t="s">
        <v>95</v>
      </c>
      <c r="O205" s="397">
        <v>1</v>
      </c>
      <c r="P205" s="12">
        <v>23.57</v>
      </c>
      <c r="Q205" s="398">
        <f t="shared" ref="Q205:Q206" si="122">O205*P205</f>
        <v>23.57</v>
      </c>
    </row>
    <row r="206" spans="9:17" ht="18.75" customHeight="1" x14ac:dyDescent="0.2">
      <c r="I206" s="9" t="s">
        <v>199</v>
      </c>
      <c r="J206" s="397">
        <v>1</v>
      </c>
      <c r="K206" s="12">
        <v>6.39</v>
      </c>
      <c r="L206" s="398">
        <f t="shared" si="121"/>
        <v>6.39</v>
      </c>
      <c r="N206" s="9" t="s">
        <v>111</v>
      </c>
      <c r="O206" s="397">
        <v>1</v>
      </c>
      <c r="P206" s="12">
        <v>35.64</v>
      </c>
      <c r="Q206" s="401">
        <f t="shared" si="122"/>
        <v>35.64</v>
      </c>
    </row>
    <row r="207" spans="9:17" ht="18.75" customHeight="1" x14ac:dyDescent="0.2">
      <c r="I207" s="9" t="s">
        <v>90</v>
      </c>
      <c r="J207" s="397">
        <v>200</v>
      </c>
      <c r="K207" s="12">
        <v>3.51</v>
      </c>
      <c r="L207" s="398">
        <f t="shared" si="121"/>
        <v>702</v>
      </c>
      <c r="N207" s="5" t="s">
        <v>42</v>
      </c>
      <c r="O207" s="397"/>
      <c r="P207" s="12"/>
      <c r="Q207" s="398">
        <f>SUM(Q200:Q206)</f>
        <v>1232.17</v>
      </c>
    </row>
    <row r="208" spans="9:17" ht="18.75" customHeight="1" x14ac:dyDescent="0.2">
      <c r="I208" s="9" t="s">
        <v>75</v>
      </c>
      <c r="J208" s="397">
        <v>200</v>
      </c>
      <c r="K208" s="12">
        <v>0.44</v>
      </c>
      <c r="L208" s="398">
        <f t="shared" si="121"/>
        <v>88</v>
      </c>
      <c r="N208" s="5" t="s">
        <v>394</v>
      </c>
      <c r="O208" s="397"/>
      <c r="P208" s="228">
        <f>+K34</f>
        <v>0.13</v>
      </c>
      <c r="Q208" s="401">
        <f>Q207*P208</f>
        <v>160.18210000000002</v>
      </c>
    </row>
    <row r="209" spans="8:17" ht="18.75" customHeight="1" thickBot="1" x14ac:dyDescent="0.25">
      <c r="I209" s="9" t="s">
        <v>99</v>
      </c>
      <c r="J209" s="397">
        <v>1</v>
      </c>
      <c r="K209" s="12">
        <v>132.35</v>
      </c>
      <c r="L209" s="398">
        <f>J209*K209</f>
        <v>132.35</v>
      </c>
      <c r="N209" s="5" t="s">
        <v>41</v>
      </c>
      <c r="O209" s="397"/>
      <c r="P209" s="12"/>
      <c r="Q209" s="398">
        <f>SUM(Q207:Q208)</f>
        <v>1392.3521000000001</v>
      </c>
    </row>
    <row r="210" spans="8:17" ht="18.75" customHeight="1" thickTop="1" thickBot="1" x14ac:dyDescent="0.25">
      <c r="I210" s="9" t="s">
        <v>95</v>
      </c>
      <c r="J210" s="397">
        <v>1</v>
      </c>
      <c r="K210" s="12">
        <v>23.57</v>
      </c>
      <c r="L210" s="398">
        <f t="shared" ref="L210:L212" si="123">J210*K210</f>
        <v>23.57</v>
      </c>
      <c r="N210" s="10" t="s">
        <v>48</v>
      </c>
      <c r="O210" s="11"/>
      <c r="P210" s="404"/>
      <c r="Q210" s="439">
        <f>SUM(Q198,Q209)</f>
        <v>3681.5579000000002</v>
      </c>
    </row>
    <row r="211" spans="8:17" ht="18.75" customHeight="1" x14ac:dyDescent="0.2">
      <c r="I211" s="9" t="s">
        <v>111</v>
      </c>
      <c r="J211" s="397">
        <v>1</v>
      </c>
      <c r="K211" s="12">
        <v>35.64</v>
      </c>
      <c r="L211" s="398">
        <f t="shared" si="123"/>
        <v>35.64</v>
      </c>
    </row>
    <row r="212" spans="8:17" ht="18.75" customHeight="1" x14ac:dyDescent="0.2">
      <c r="I212" s="9" t="s">
        <v>201</v>
      </c>
      <c r="J212" s="397">
        <v>1</v>
      </c>
      <c r="K212" s="12">
        <v>277.33999999999997</v>
      </c>
      <c r="L212" s="401">
        <f t="shared" si="123"/>
        <v>277.33999999999997</v>
      </c>
    </row>
    <row r="213" spans="8:17" ht="18.75" customHeight="1" x14ac:dyDescent="0.2">
      <c r="I213" s="5" t="s">
        <v>42</v>
      </c>
      <c r="J213" s="397"/>
      <c r="K213" s="12"/>
      <c r="L213" s="398">
        <f>SUM(L203:L212)</f>
        <v>1722.6999999999998</v>
      </c>
    </row>
    <row r="214" spans="8:17" ht="18.75" customHeight="1" x14ac:dyDescent="0.2">
      <c r="I214" s="5" t="s">
        <v>394</v>
      </c>
      <c r="J214" s="397"/>
      <c r="K214" s="228">
        <f>+K34</f>
        <v>0.13</v>
      </c>
      <c r="L214" s="401">
        <f>L213*K214</f>
        <v>223.95099999999999</v>
      </c>
    </row>
    <row r="215" spans="8:17" ht="18.75" customHeight="1" thickBot="1" x14ac:dyDescent="0.25">
      <c r="I215" s="5" t="s">
        <v>41</v>
      </c>
      <c r="J215" s="397"/>
      <c r="K215" s="12"/>
      <c r="L215" s="398">
        <f>SUM(L213:L214)</f>
        <v>1946.6509999999998</v>
      </c>
    </row>
    <row r="216" spans="8:17" ht="18.75" customHeight="1" thickTop="1" thickBot="1" x14ac:dyDescent="0.25">
      <c r="I216" s="10" t="s">
        <v>48</v>
      </c>
      <c r="J216" s="11"/>
      <c r="K216" s="404"/>
      <c r="L216" s="437">
        <f>SUM(L201,L215)</f>
        <v>4038.9944</v>
      </c>
    </row>
    <row r="218" spans="8:17" ht="14.25" customHeight="1" x14ac:dyDescent="0.2">
      <c r="H218" s="441"/>
      <c r="I218" s="520"/>
      <c r="J218" s="520"/>
      <c r="K218" s="520"/>
      <c r="L218" s="520"/>
    </row>
    <row r="219" spans="8:17" ht="18.75" customHeight="1" x14ac:dyDescent="0.2">
      <c r="H219" s="442"/>
      <c r="I219" s="520"/>
      <c r="J219" s="520"/>
      <c r="K219" s="520"/>
      <c r="L219" s="520"/>
    </row>
    <row r="220" spans="8:17" ht="18.75" customHeight="1" x14ac:dyDescent="0.2">
      <c r="H220" s="442"/>
      <c r="I220" s="520"/>
      <c r="J220" s="520"/>
      <c r="K220" s="520"/>
      <c r="L220" s="520"/>
    </row>
  </sheetData>
  <mergeCells count="9">
    <mergeCell ref="S136:V138"/>
    <mergeCell ref="I218:L220"/>
    <mergeCell ref="AM1:AP1"/>
    <mergeCell ref="AH1:AK1"/>
    <mergeCell ref="I1:L1"/>
    <mergeCell ref="N1:Q1"/>
    <mergeCell ref="S1:V1"/>
    <mergeCell ref="X1:AA1"/>
    <mergeCell ref="AC1:AF1"/>
  </mergeCells>
  <phoneticPr fontId="5" type="noConversion"/>
  <pageMargins left="0.75" right="0.75" top="1" bottom="1" header="0.5" footer="0.5"/>
  <pageSetup paperSize="17" scale="67" orientation="portrait" r:id="rId1"/>
  <headerFooter alignWithMargins="0"/>
  <colBreaks count="2" manualBreakCount="2">
    <brk id="18" max="219" man="1"/>
    <brk id="28" max="2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/>
  </sheetViews>
  <sheetFormatPr defaultColWidth="8.85546875" defaultRowHeight="21" customHeight="1" x14ac:dyDescent="0.2"/>
  <cols>
    <col min="1" max="1" width="8.85546875" style="26"/>
    <col min="2" max="2" width="23.85546875" style="26" customWidth="1"/>
    <col min="3" max="3" width="25.28515625" style="26" customWidth="1"/>
    <col min="4" max="4" width="27.85546875" style="26" bestFit="1" customWidth="1"/>
    <col min="5" max="5" width="4.42578125" style="26" bestFit="1" customWidth="1"/>
    <col min="6" max="6" width="12.7109375" style="26" bestFit="1" customWidth="1"/>
    <col min="7" max="7" width="15.85546875" style="26" bestFit="1" customWidth="1"/>
    <col min="8" max="9" width="8.85546875" style="26"/>
    <col min="10" max="10" width="21.28515625" style="26" bestFit="1" customWidth="1"/>
    <col min="11" max="12" width="8.85546875" style="26"/>
    <col min="13" max="13" width="9.5703125" style="26" bestFit="1" customWidth="1"/>
    <col min="14" max="16384" width="8.85546875" style="26"/>
  </cols>
  <sheetData>
    <row r="1" spans="1:13" ht="21" customHeight="1" thickTop="1" thickBot="1" x14ac:dyDescent="0.25">
      <c r="A1" s="60">
        <v>956</v>
      </c>
      <c r="B1" s="443" t="s">
        <v>194</v>
      </c>
      <c r="C1" s="444" t="s">
        <v>269</v>
      </c>
      <c r="D1" s="521" t="s">
        <v>193</v>
      </c>
      <c r="E1" s="522"/>
      <c r="F1" s="522"/>
      <c r="G1" s="523"/>
      <c r="H1" s="60"/>
      <c r="I1" s="60"/>
      <c r="J1" s="525"/>
      <c r="K1" s="525"/>
      <c r="L1" s="525"/>
      <c r="M1" s="525"/>
    </row>
    <row r="2" spans="1:13" ht="18.75" customHeight="1" thickTop="1" thickBot="1" x14ac:dyDescent="0.25">
      <c r="A2" s="60">
        <v>956</v>
      </c>
      <c r="B2" s="445" t="s">
        <v>196</v>
      </c>
      <c r="C2" s="444" t="s">
        <v>269</v>
      </c>
      <c r="D2" s="360" t="s">
        <v>263</v>
      </c>
      <c r="E2" s="2" t="s">
        <v>39</v>
      </c>
      <c r="F2" s="3" t="s">
        <v>40</v>
      </c>
      <c r="G2" s="4" t="s">
        <v>43</v>
      </c>
      <c r="H2" s="60"/>
      <c r="I2" s="60"/>
      <c r="J2" s="27"/>
      <c r="K2" s="397"/>
      <c r="L2" s="446"/>
      <c r="M2" s="361"/>
    </row>
    <row r="3" spans="1:13" ht="18.75" customHeight="1" thickTop="1" x14ac:dyDescent="0.2">
      <c r="A3" s="60">
        <v>950</v>
      </c>
      <c r="B3" s="445" t="s">
        <v>15</v>
      </c>
      <c r="C3" s="444" t="s">
        <v>270</v>
      </c>
      <c r="D3" s="9" t="s">
        <v>264</v>
      </c>
      <c r="E3" s="397">
        <v>1</v>
      </c>
      <c r="F3" s="12">
        <v>459.68</v>
      </c>
      <c r="G3" s="398">
        <f>E3*F3</f>
        <v>459.68</v>
      </c>
      <c r="H3" s="60"/>
      <c r="I3" s="60"/>
      <c r="J3" s="27"/>
      <c r="K3" s="397"/>
      <c r="L3" s="446"/>
      <c r="M3" s="361"/>
    </row>
    <row r="4" spans="1:13" ht="18.75" customHeight="1" thickBot="1" x14ac:dyDescent="0.25">
      <c r="A4" s="60">
        <v>951</v>
      </c>
      <c r="B4" s="447" t="s">
        <v>16</v>
      </c>
      <c r="C4" s="448" t="s">
        <v>270</v>
      </c>
      <c r="D4" s="5" t="s">
        <v>42</v>
      </c>
      <c r="E4" s="397"/>
      <c r="F4" s="12"/>
      <c r="G4" s="398">
        <f>SUM(G3:G3)</f>
        <v>459.68</v>
      </c>
      <c r="H4" s="60"/>
      <c r="I4" s="60"/>
      <c r="J4" s="27"/>
      <c r="K4" s="397"/>
      <c r="L4" s="446"/>
      <c r="M4" s="361"/>
    </row>
    <row r="5" spans="1:13" ht="18.75" customHeight="1" thickTop="1" x14ac:dyDescent="0.2">
      <c r="A5" s="60"/>
      <c r="B5" s="60"/>
      <c r="C5" s="60"/>
      <c r="D5" s="5" t="s">
        <v>395</v>
      </c>
      <c r="E5" s="397"/>
      <c r="F5" s="402">
        <f>+'Reference Sources'!M15</f>
        <v>0.26</v>
      </c>
      <c r="G5" s="401">
        <f>G4*F5</f>
        <v>119.5168</v>
      </c>
      <c r="H5" s="60"/>
      <c r="I5" s="60"/>
      <c r="J5" s="27"/>
      <c r="K5" s="397"/>
      <c r="L5" s="446"/>
      <c r="M5" s="361"/>
    </row>
    <row r="6" spans="1:13" ht="18.75" customHeight="1" x14ac:dyDescent="0.2">
      <c r="A6" s="60"/>
      <c r="B6" s="60"/>
      <c r="C6" s="60"/>
      <c r="D6" s="5" t="s">
        <v>41</v>
      </c>
      <c r="E6" s="397"/>
      <c r="F6" s="12"/>
      <c r="G6" s="398">
        <f>SUM(G4:G5)</f>
        <v>579.19680000000005</v>
      </c>
      <c r="H6" s="60"/>
      <c r="I6" s="60"/>
      <c r="J6" s="27"/>
      <c r="K6" s="397"/>
      <c r="L6" s="446"/>
      <c r="M6" s="362"/>
    </row>
    <row r="7" spans="1:13" ht="18.75" customHeight="1" x14ac:dyDescent="0.2">
      <c r="A7" s="60"/>
      <c r="B7" s="60"/>
      <c r="C7" s="60"/>
      <c r="D7" s="9"/>
      <c r="E7" s="6" t="s">
        <v>39</v>
      </c>
      <c r="F7" s="7" t="s">
        <v>45</v>
      </c>
      <c r="G7" s="8" t="s">
        <v>44</v>
      </c>
      <c r="H7" s="60"/>
      <c r="I7" s="60"/>
      <c r="J7" s="27"/>
      <c r="K7" s="397"/>
      <c r="L7" s="446"/>
      <c r="M7" s="363"/>
    </row>
    <row r="8" spans="1:13" ht="18.75" customHeight="1" x14ac:dyDescent="0.2">
      <c r="A8" s="60"/>
      <c r="B8" s="60"/>
      <c r="C8" s="60"/>
      <c r="D8" s="9" t="s">
        <v>265</v>
      </c>
      <c r="E8" s="397">
        <v>1</v>
      </c>
      <c r="F8" s="12">
        <v>25.55</v>
      </c>
      <c r="G8" s="398">
        <f t="shared" ref="G8" si="0">E8*F8</f>
        <v>25.55</v>
      </c>
      <c r="H8" s="60"/>
      <c r="I8" s="60"/>
      <c r="J8" s="364"/>
      <c r="K8" s="397"/>
      <c r="L8" s="446"/>
      <c r="M8" s="27"/>
    </row>
    <row r="9" spans="1:13" ht="18.75" customHeight="1" x14ac:dyDescent="0.2">
      <c r="A9" s="60"/>
      <c r="B9" s="60"/>
      <c r="C9" s="60"/>
      <c r="D9" s="5" t="s">
        <v>42</v>
      </c>
      <c r="E9" s="397"/>
      <c r="F9" s="12"/>
      <c r="G9" s="398">
        <f>SUM(G8:G8)</f>
        <v>25.55</v>
      </c>
      <c r="H9" s="60"/>
      <c r="I9" s="60"/>
      <c r="J9" s="27"/>
      <c r="K9" s="397"/>
      <c r="L9" s="446"/>
      <c r="M9" s="361"/>
    </row>
    <row r="10" spans="1:13" ht="18.75" customHeight="1" x14ac:dyDescent="0.2">
      <c r="A10" s="60"/>
      <c r="B10" s="60"/>
      <c r="C10" s="60"/>
      <c r="D10" s="5" t="s">
        <v>394</v>
      </c>
      <c r="E10" s="397"/>
      <c r="F10" s="402">
        <f>+'Reference Sources'!M21</f>
        <v>0.13</v>
      </c>
      <c r="G10" s="401">
        <f>G9*F10</f>
        <v>3.3215000000000003</v>
      </c>
      <c r="H10" s="60"/>
      <c r="I10" s="60"/>
      <c r="J10" s="27"/>
      <c r="K10" s="397"/>
      <c r="L10" s="446"/>
      <c r="M10" s="365"/>
    </row>
    <row r="11" spans="1:13" ht="18.75" customHeight="1" thickBot="1" x14ac:dyDescent="0.25">
      <c r="A11" s="60"/>
      <c r="B11" s="60"/>
      <c r="C11" s="60"/>
      <c r="D11" s="5" t="s">
        <v>41</v>
      </c>
      <c r="E11" s="397"/>
      <c r="F11" s="12"/>
      <c r="G11" s="398">
        <f>SUM(G9:G10)</f>
        <v>28.871500000000001</v>
      </c>
      <c r="H11" s="60"/>
      <c r="I11" s="60"/>
      <c r="J11" s="27"/>
      <c r="K11" s="397"/>
      <c r="L11" s="446"/>
      <c r="M11" s="363"/>
    </row>
    <row r="12" spans="1:13" ht="18.75" customHeight="1" thickTop="1" thickBot="1" x14ac:dyDescent="0.25">
      <c r="A12" s="60"/>
      <c r="B12" s="60"/>
      <c r="C12" s="60"/>
      <c r="D12" s="10" t="s">
        <v>48</v>
      </c>
      <c r="E12" s="11"/>
      <c r="F12" s="404"/>
      <c r="G12" s="366">
        <f>SUM(G6,G11)</f>
        <v>608.06830000000002</v>
      </c>
      <c r="H12" s="60"/>
      <c r="I12" s="60"/>
      <c r="J12" s="27"/>
      <c r="K12" s="397"/>
      <c r="L12" s="446"/>
      <c r="M12" s="27"/>
    </row>
    <row r="13" spans="1:13" ht="18.75" customHeight="1" thickBo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367"/>
      <c r="K13" s="397"/>
      <c r="L13" s="446"/>
      <c r="M13" s="368"/>
    </row>
    <row r="14" spans="1:13" ht="18.75" customHeight="1" thickTop="1" thickBot="1" x14ac:dyDescent="0.25">
      <c r="A14" s="60"/>
      <c r="B14" s="60"/>
      <c r="C14" s="60"/>
      <c r="D14" s="360" t="s">
        <v>266</v>
      </c>
      <c r="E14" s="2" t="s">
        <v>39</v>
      </c>
      <c r="F14" s="3" t="s">
        <v>40</v>
      </c>
      <c r="G14" s="4" t="s">
        <v>43</v>
      </c>
      <c r="H14" s="60"/>
      <c r="I14" s="60"/>
      <c r="J14" s="429"/>
      <c r="K14" s="429"/>
      <c r="L14" s="429"/>
      <c r="M14" s="429"/>
    </row>
    <row r="15" spans="1:13" ht="18.75" customHeight="1" thickTop="1" x14ac:dyDescent="0.2">
      <c r="A15" s="60"/>
      <c r="B15" s="60"/>
      <c r="C15" s="60"/>
      <c r="D15" s="9" t="s">
        <v>264</v>
      </c>
      <c r="E15" s="397">
        <v>1</v>
      </c>
      <c r="F15" s="12">
        <v>430.95</v>
      </c>
      <c r="G15" s="398">
        <f>E15*F15</f>
        <v>430.95</v>
      </c>
      <c r="H15" s="60"/>
      <c r="I15" s="60"/>
      <c r="J15" s="429"/>
      <c r="K15" s="429"/>
      <c r="L15" s="429"/>
      <c r="M15" s="429"/>
    </row>
    <row r="16" spans="1:13" ht="18.75" customHeight="1" x14ac:dyDescent="0.2">
      <c r="A16" s="60"/>
      <c r="B16" s="60"/>
      <c r="C16" s="60"/>
      <c r="D16" s="5" t="s">
        <v>42</v>
      </c>
      <c r="E16" s="397"/>
      <c r="F16" s="12"/>
      <c r="G16" s="398">
        <f>SUM(G15:G15)</f>
        <v>430.95</v>
      </c>
      <c r="H16" s="60"/>
      <c r="I16" s="60"/>
      <c r="J16" s="60"/>
      <c r="K16" s="60"/>
      <c r="L16" s="60"/>
      <c r="M16" s="60"/>
    </row>
    <row r="17" spans="1:13" ht="18.75" customHeight="1" x14ac:dyDescent="0.2">
      <c r="A17" s="60"/>
      <c r="B17" s="60"/>
      <c r="C17" s="60"/>
      <c r="D17" s="5" t="s">
        <v>395</v>
      </c>
      <c r="E17" s="397"/>
      <c r="F17" s="228">
        <f>+F5</f>
        <v>0.26</v>
      </c>
      <c r="G17" s="401">
        <f>G16*F17</f>
        <v>112.047</v>
      </c>
      <c r="H17" s="60"/>
      <c r="I17" s="60"/>
      <c r="J17" s="60"/>
      <c r="K17" s="60"/>
      <c r="L17" s="60"/>
      <c r="M17" s="60"/>
    </row>
    <row r="18" spans="1:13" ht="18.75" customHeight="1" x14ac:dyDescent="0.2">
      <c r="A18" s="60"/>
      <c r="B18" s="60"/>
      <c r="C18" s="60"/>
      <c r="D18" s="5" t="s">
        <v>41</v>
      </c>
      <c r="E18" s="397"/>
      <c r="F18" s="12"/>
      <c r="G18" s="398">
        <f>SUM(G16:G17)</f>
        <v>542.99699999999996</v>
      </c>
      <c r="H18" s="60"/>
      <c r="I18" s="60"/>
      <c r="J18" s="60"/>
      <c r="K18" s="60"/>
      <c r="L18" s="60"/>
      <c r="M18" s="60"/>
    </row>
    <row r="19" spans="1:13" ht="18.75" customHeight="1" x14ac:dyDescent="0.2">
      <c r="A19" s="60"/>
      <c r="B19" s="60"/>
      <c r="C19" s="60"/>
      <c r="D19" s="9"/>
      <c r="E19" s="6" t="s">
        <v>39</v>
      </c>
      <c r="F19" s="7" t="s">
        <v>45</v>
      </c>
      <c r="G19" s="8" t="s">
        <v>44</v>
      </c>
      <c r="H19" s="60"/>
      <c r="I19" s="60"/>
      <c r="J19" s="60"/>
      <c r="K19" s="60"/>
      <c r="L19" s="60"/>
      <c r="M19" s="60"/>
    </row>
    <row r="20" spans="1:13" ht="18.75" customHeight="1" x14ac:dyDescent="0.2">
      <c r="A20" s="60"/>
      <c r="B20" s="60"/>
      <c r="C20" s="60"/>
      <c r="D20" s="9" t="s">
        <v>265</v>
      </c>
      <c r="E20" s="397">
        <v>1</v>
      </c>
      <c r="F20" s="12">
        <v>25.55</v>
      </c>
      <c r="G20" s="398">
        <f t="shared" ref="G20" si="1">E20*F20</f>
        <v>25.55</v>
      </c>
      <c r="H20" s="60"/>
      <c r="I20" s="60"/>
      <c r="J20" s="60"/>
      <c r="K20" s="60"/>
      <c r="L20" s="60"/>
      <c r="M20" s="60"/>
    </row>
    <row r="21" spans="1:13" ht="18.75" customHeight="1" x14ac:dyDescent="0.2">
      <c r="A21" s="60"/>
      <c r="B21" s="60"/>
      <c r="C21" s="60"/>
      <c r="D21" s="5" t="s">
        <v>42</v>
      </c>
      <c r="E21" s="397"/>
      <c r="F21" s="12"/>
      <c r="G21" s="398">
        <f>SUM(G20:G20)</f>
        <v>25.55</v>
      </c>
      <c r="H21" s="60"/>
      <c r="I21" s="60"/>
      <c r="J21" s="60"/>
      <c r="K21" s="60"/>
      <c r="L21" s="60"/>
      <c r="M21" s="60"/>
    </row>
    <row r="22" spans="1:13" ht="18.75" customHeight="1" x14ac:dyDescent="0.2">
      <c r="A22" s="60"/>
      <c r="B22" s="60"/>
      <c r="C22" s="60"/>
      <c r="D22" s="5" t="s">
        <v>394</v>
      </c>
      <c r="E22" s="397"/>
      <c r="F22" s="228">
        <f>+F10</f>
        <v>0.13</v>
      </c>
      <c r="G22" s="401">
        <f>G21*F22</f>
        <v>3.3215000000000003</v>
      </c>
      <c r="H22" s="60"/>
      <c r="I22" s="60"/>
      <c r="J22" s="60"/>
      <c r="K22" s="60"/>
      <c r="L22" s="60"/>
      <c r="M22" s="60"/>
    </row>
    <row r="23" spans="1:13" ht="18.75" customHeight="1" thickBot="1" x14ac:dyDescent="0.25">
      <c r="A23" s="60"/>
      <c r="B23" s="60"/>
      <c r="C23" s="60"/>
      <c r="D23" s="5" t="s">
        <v>41</v>
      </c>
      <c r="E23" s="397"/>
      <c r="F23" s="12"/>
      <c r="G23" s="398">
        <f>SUM(G21:G22)</f>
        <v>28.871500000000001</v>
      </c>
      <c r="H23" s="60"/>
      <c r="I23" s="60"/>
      <c r="J23" s="60"/>
      <c r="K23" s="60"/>
      <c r="L23" s="60"/>
      <c r="M23" s="60"/>
    </row>
    <row r="24" spans="1:13" ht="18.75" customHeight="1" thickTop="1" thickBot="1" x14ac:dyDescent="0.25">
      <c r="A24" s="60"/>
      <c r="B24" s="60"/>
      <c r="C24" s="60"/>
      <c r="D24" s="10" t="s">
        <v>48</v>
      </c>
      <c r="E24" s="11"/>
      <c r="F24" s="404"/>
      <c r="G24" s="366">
        <f>SUM(G18,G23)</f>
        <v>571.86849999999993</v>
      </c>
      <c r="H24" s="60"/>
      <c r="I24" s="60"/>
      <c r="J24" s="60"/>
      <c r="K24" s="60"/>
      <c r="L24" s="60"/>
      <c r="M24" s="60"/>
    </row>
    <row r="25" spans="1:13" ht="18.75" customHeight="1" thickBot="1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8.75" customHeight="1" thickTop="1" thickBot="1" x14ac:dyDescent="0.25">
      <c r="A26" s="60"/>
      <c r="B26" s="60"/>
      <c r="C26" s="60"/>
      <c r="D26" s="360" t="s">
        <v>267</v>
      </c>
      <c r="E26" s="2" t="s">
        <v>39</v>
      </c>
      <c r="F26" s="3" t="s">
        <v>40</v>
      </c>
      <c r="G26" s="4" t="s">
        <v>43</v>
      </c>
      <c r="H26" s="60"/>
      <c r="I26" s="60"/>
      <c r="J26" s="60"/>
      <c r="K26" s="60"/>
      <c r="L26" s="60"/>
      <c r="M26" s="60"/>
    </row>
    <row r="27" spans="1:13" ht="18.75" customHeight="1" thickTop="1" x14ac:dyDescent="0.2">
      <c r="A27" s="60"/>
      <c r="B27" s="60"/>
      <c r="C27" s="60"/>
      <c r="D27" s="9" t="s">
        <v>264</v>
      </c>
      <c r="E27" s="397">
        <v>1</v>
      </c>
      <c r="F27" s="12">
        <v>255.26</v>
      </c>
      <c r="G27" s="398">
        <f>E27*F27</f>
        <v>255.26</v>
      </c>
      <c r="H27" s="60"/>
      <c r="I27" s="60"/>
      <c r="J27" s="60"/>
      <c r="K27" s="60"/>
      <c r="L27" s="60"/>
      <c r="M27" s="60"/>
    </row>
    <row r="28" spans="1:13" ht="18.75" customHeight="1" x14ac:dyDescent="0.2">
      <c r="A28" s="60"/>
      <c r="B28" s="60"/>
      <c r="C28" s="60"/>
      <c r="D28" s="5" t="s">
        <v>42</v>
      </c>
      <c r="E28" s="397"/>
      <c r="F28" s="12"/>
      <c r="G28" s="398">
        <f>SUM(G27:G27)</f>
        <v>255.26</v>
      </c>
      <c r="H28" s="60"/>
      <c r="I28" s="60"/>
      <c r="J28" s="60"/>
      <c r="K28" s="60"/>
      <c r="L28" s="60"/>
      <c r="M28" s="60"/>
    </row>
    <row r="29" spans="1:13" ht="18.75" customHeight="1" x14ac:dyDescent="0.2">
      <c r="A29" s="60"/>
      <c r="B29" s="60"/>
      <c r="C29" s="60"/>
      <c r="D29" s="5" t="s">
        <v>395</v>
      </c>
      <c r="E29" s="397"/>
      <c r="F29" s="228">
        <f>+F5</f>
        <v>0.26</v>
      </c>
      <c r="G29" s="401">
        <f>G28*F29</f>
        <v>66.367599999999996</v>
      </c>
      <c r="H29" s="60"/>
      <c r="I29" s="60"/>
      <c r="J29" s="60"/>
      <c r="K29" s="60"/>
      <c r="L29" s="60"/>
      <c r="M29" s="60"/>
    </row>
    <row r="30" spans="1:13" ht="18.75" customHeight="1" x14ac:dyDescent="0.2">
      <c r="A30" s="60"/>
      <c r="B30" s="60"/>
      <c r="C30" s="60"/>
      <c r="D30" s="5" t="s">
        <v>41</v>
      </c>
      <c r="E30" s="397"/>
      <c r="F30" s="12"/>
      <c r="G30" s="398">
        <f>SUM(G28:G29)</f>
        <v>321.62759999999997</v>
      </c>
      <c r="H30" s="60"/>
      <c r="I30" s="60"/>
      <c r="J30" s="60"/>
      <c r="K30" s="60"/>
      <c r="L30" s="60"/>
      <c r="M30" s="60"/>
    </row>
    <row r="31" spans="1:13" ht="18.75" customHeight="1" x14ac:dyDescent="0.2">
      <c r="A31" s="60"/>
      <c r="B31" s="60"/>
      <c r="C31" s="60"/>
      <c r="D31" s="9"/>
      <c r="E31" s="6" t="s">
        <v>39</v>
      </c>
      <c r="F31" s="7" t="s">
        <v>45</v>
      </c>
      <c r="G31" s="8" t="s">
        <v>44</v>
      </c>
      <c r="H31" s="60"/>
      <c r="I31" s="60"/>
      <c r="J31" s="60"/>
      <c r="K31" s="60"/>
      <c r="L31" s="60"/>
      <c r="M31" s="60"/>
    </row>
    <row r="32" spans="1:13" ht="18.75" customHeight="1" x14ac:dyDescent="0.2">
      <c r="A32" s="60"/>
      <c r="B32" s="60"/>
      <c r="C32" s="60"/>
      <c r="D32" s="9" t="s">
        <v>265</v>
      </c>
      <c r="E32" s="397">
        <v>1</v>
      </c>
      <c r="F32" s="12">
        <v>25.55</v>
      </c>
      <c r="G32" s="398">
        <f t="shared" ref="G32" si="2">E32*F32</f>
        <v>25.55</v>
      </c>
      <c r="H32" s="60"/>
      <c r="I32" s="60"/>
      <c r="J32" s="60"/>
      <c r="K32" s="60"/>
      <c r="L32" s="60"/>
      <c r="M32" s="60"/>
    </row>
    <row r="33" spans="1:13" ht="18.75" customHeight="1" x14ac:dyDescent="0.2">
      <c r="A33" s="60"/>
      <c r="B33" s="60"/>
      <c r="C33" s="60"/>
      <c r="D33" s="5" t="s">
        <v>42</v>
      </c>
      <c r="E33" s="397"/>
      <c r="F33" s="12"/>
      <c r="G33" s="398">
        <f>SUM(G32:G32)</f>
        <v>25.55</v>
      </c>
      <c r="H33" s="60"/>
      <c r="I33" s="60"/>
      <c r="J33" s="60"/>
      <c r="K33" s="60"/>
      <c r="L33" s="60"/>
      <c r="M33" s="60"/>
    </row>
    <row r="34" spans="1:13" ht="18.75" customHeight="1" x14ac:dyDescent="0.2">
      <c r="A34" s="60"/>
      <c r="B34" s="60"/>
      <c r="C34" s="60"/>
      <c r="D34" s="5" t="s">
        <v>394</v>
      </c>
      <c r="E34" s="397"/>
      <c r="F34" s="228">
        <f>+F10</f>
        <v>0.13</v>
      </c>
      <c r="G34" s="401">
        <f>G33*F34</f>
        <v>3.3215000000000003</v>
      </c>
      <c r="H34" s="60"/>
      <c r="I34" s="60"/>
      <c r="J34" s="60"/>
      <c r="K34" s="60"/>
      <c r="L34" s="60"/>
      <c r="M34" s="60"/>
    </row>
    <row r="35" spans="1:13" ht="18.75" customHeight="1" thickBot="1" x14ac:dyDescent="0.25">
      <c r="A35" s="60"/>
      <c r="B35" s="60"/>
      <c r="C35" s="60"/>
      <c r="D35" s="5" t="s">
        <v>41</v>
      </c>
      <c r="E35" s="397"/>
      <c r="F35" s="12"/>
      <c r="G35" s="398">
        <f>SUM(G33:G34)</f>
        <v>28.871500000000001</v>
      </c>
      <c r="H35" s="60"/>
      <c r="I35" s="60"/>
      <c r="J35" s="60"/>
      <c r="K35" s="60"/>
      <c r="L35" s="60"/>
      <c r="M35" s="60"/>
    </row>
    <row r="36" spans="1:13" ht="18.75" customHeight="1" thickTop="1" thickBot="1" x14ac:dyDescent="0.25">
      <c r="A36" s="60"/>
      <c r="B36" s="60"/>
      <c r="C36" s="60"/>
      <c r="D36" s="10" t="s">
        <v>48</v>
      </c>
      <c r="E36" s="11"/>
      <c r="F36" s="404"/>
      <c r="G36" s="366">
        <f>SUM(G30,G35)</f>
        <v>350.4991</v>
      </c>
      <c r="H36" s="60"/>
      <c r="I36" s="60"/>
      <c r="J36" s="60"/>
      <c r="K36" s="60"/>
      <c r="L36" s="60"/>
      <c r="M36" s="60"/>
    </row>
    <row r="37" spans="1:13" ht="18.75" customHeight="1" thickBo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8.75" customHeight="1" thickTop="1" thickBot="1" x14ac:dyDescent="0.25">
      <c r="A38" s="60"/>
      <c r="B38" s="60"/>
      <c r="C38" s="60"/>
      <c r="D38" s="360" t="s">
        <v>268</v>
      </c>
      <c r="E38" s="2" t="s">
        <v>39</v>
      </c>
      <c r="F38" s="3" t="s">
        <v>40</v>
      </c>
      <c r="G38" s="4" t="s">
        <v>43</v>
      </c>
      <c r="H38" s="60"/>
      <c r="I38" s="60"/>
      <c r="J38" s="60"/>
      <c r="K38" s="60"/>
      <c r="L38" s="60"/>
      <c r="M38" s="60"/>
    </row>
    <row r="39" spans="1:13" ht="18.75" customHeight="1" thickTop="1" x14ac:dyDescent="0.2">
      <c r="A39" s="60"/>
      <c r="B39" s="60"/>
      <c r="C39" s="60"/>
      <c r="D39" s="9" t="s">
        <v>264</v>
      </c>
      <c r="E39" s="397">
        <v>1</v>
      </c>
      <c r="F39" s="12">
        <v>217.69</v>
      </c>
      <c r="G39" s="398">
        <f>E39*F39</f>
        <v>217.69</v>
      </c>
      <c r="H39" s="60"/>
      <c r="I39" s="60"/>
      <c r="J39" s="60"/>
      <c r="K39" s="60"/>
      <c r="L39" s="60"/>
      <c r="M39" s="60"/>
    </row>
    <row r="40" spans="1:13" ht="18.75" customHeight="1" x14ac:dyDescent="0.2">
      <c r="A40" s="60"/>
      <c r="B40" s="60"/>
      <c r="C40" s="60"/>
      <c r="D40" s="5" t="s">
        <v>42</v>
      </c>
      <c r="E40" s="397"/>
      <c r="F40" s="12"/>
      <c r="G40" s="398">
        <f>SUM(G39:G39)</f>
        <v>217.69</v>
      </c>
      <c r="H40" s="60"/>
      <c r="I40" s="60"/>
      <c r="J40" s="60"/>
      <c r="K40" s="60"/>
      <c r="L40" s="60"/>
      <c r="M40" s="60"/>
    </row>
    <row r="41" spans="1:13" ht="18.75" customHeight="1" x14ac:dyDescent="0.2">
      <c r="A41" s="60"/>
      <c r="B41" s="60"/>
      <c r="C41" s="60"/>
      <c r="D41" s="5" t="s">
        <v>395</v>
      </c>
      <c r="E41" s="397"/>
      <c r="F41" s="228">
        <f>+F5</f>
        <v>0.26</v>
      </c>
      <c r="G41" s="401">
        <f>G40*F41</f>
        <v>56.599400000000003</v>
      </c>
      <c r="H41" s="60"/>
      <c r="I41" s="60"/>
      <c r="J41" s="60"/>
      <c r="K41" s="60"/>
      <c r="L41" s="60"/>
      <c r="M41" s="60"/>
    </row>
    <row r="42" spans="1:13" ht="18.75" customHeight="1" x14ac:dyDescent="0.2">
      <c r="A42" s="60"/>
      <c r="B42" s="60"/>
      <c r="C42" s="60"/>
      <c r="D42" s="5" t="s">
        <v>41</v>
      </c>
      <c r="E42" s="397"/>
      <c r="F42" s="12"/>
      <c r="G42" s="398">
        <f>SUM(G40:G41)</f>
        <v>274.2894</v>
      </c>
      <c r="H42" s="60"/>
      <c r="I42" s="60"/>
      <c r="J42" s="60"/>
      <c r="K42" s="60"/>
      <c r="L42" s="60"/>
      <c r="M42" s="60"/>
    </row>
    <row r="43" spans="1:13" ht="18.75" customHeight="1" x14ac:dyDescent="0.2">
      <c r="A43" s="60"/>
      <c r="B43" s="60"/>
      <c r="C43" s="60"/>
      <c r="D43" s="9"/>
      <c r="E43" s="6" t="s">
        <v>39</v>
      </c>
      <c r="F43" s="7" t="s">
        <v>45</v>
      </c>
      <c r="G43" s="8" t="s">
        <v>44</v>
      </c>
      <c r="H43" s="60"/>
      <c r="I43" s="60"/>
      <c r="J43" s="60"/>
      <c r="K43" s="60"/>
      <c r="L43" s="60"/>
      <c r="M43" s="60"/>
    </row>
    <row r="44" spans="1:13" ht="18.75" customHeight="1" x14ac:dyDescent="0.2">
      <c r="A44" s="60"/>
      <c r="B44" s="60"/>
      <c r="C44" s="60"/>
      <c r="D44" s="9" t="s">
        <v>265</v>
      </c>
      <c r="E44" s="397">
        <v>1</v>
      </c>
      <c r="F44" s="12">
        <v>25.55</v>
      </c>
      <c r="G44" s="398">
        <f t="shared" ref="G44" si="3">E44*F44</f>
        <v>25.55</v>
      </c>
      <c r="H44" s="60"/>
      <c r="I44" s="60"/>
      <c r="J44" s="60"/>
      <c r="K44" s="60"/>
      <c r="L44" s="60"/>
      <c r="M44" s="60"/>
    </row>
    <row r="45" spans="1:13" ht="18.75" customHeight="1" x14ac:dyDescent="0.2">
      <c r="A45" s="60"/>
      <c r="B45" s="60"/>
      <c r="C45" s="60"/>
      <c r="D45" s="5" t="s">
        <v>42</v>
      </c>
      <c r="E45" s="397"/>
      <c r="F45" s="12"/>
      <c r="G45" s="398">
        <f>SUM(G44:G44)</f>
        <v>25.55</v>
      </c>
      <c r="H45" s="60"/>
      <c r="I45" s="60"/>
      <c r="J45" s="60"/>
      <c r="K45" s="60"/>
      <c r="L45" s="60"/>
      <c r="M45" s="60"/>
    </row>
    <row r="46" spans="1:13" ht="18.75" customHeight="1" x14ac:dyDescent="0.2">
      <c r="A46" s="60"/>
      <c r="B46" s="60"/>
      <c r="C46" s="60"/>
      <c r="D46" s="5" t="s">
        <v>394</v>
      </c>
      <c r="E46" s="397"/>
      <c r="F46" s="228">
        <f>+F10</f>
        <v>0.13</v>
      </c>
      <c r="G46" s="401">
        <f>G45*F46</f>
        <v>3.3215000000000003</v>
      </c>
      <c r="H46" s="60"/>
      <c r="I46" s="60"/>
      <c r="J46" s="60"/>
      <c r="K46" s="60"/>
      <c r="L46" s="60"/>
      <c r="M46" s="60"/>
    </row>
    <row r="47" spans="1:13" ht="18.75" customHeight="1" thickBot="1" x14ac:dyDescent="0.25">
      <c r="A47" s="60"/>
      <c r="B47" s="60"/>
      <c r="C47" s="60"/>
      <c r="D47" s="5" t="s">
        <v>41</v>
      </c>
      <c r="E47" s="397"/>
      <c r="F47" s="12"/>
      <c r="G47" s="398">
        <f>SUM(G45:G46)</f>
        <v>28.871500000000001</v>
      </c>
      <c r="H47" s="60"/>
      <c r="I47" s="60"/>
      <c r="J47" s="60"/>
      <c r="K47" s="60"/>
      <c r="L47" s="60"/>
      <c r="M47" s="60"/>
    </row>
    <row r="48" spans="1:13" ht="18.75" customHeight="1" thickTop="1" thickBot="1" x14ac:dyDescent="0.25">
      <c r="A48" s="60"/>
      <c r="B48" s="60"/>
      <c r="C48" s="60"/>
      <c r="D48" s="10" t="s">
        <v>48</v>
      </c>
      <c r="E48" s="11"/>
      <c r="F48" s="404"/>
      <c r="G48" s="366">
        <f>SUM(G42,G47)</f>
        <v>303.16090000000003</v>
      </c>
      <c r="H48" s="60"/>
      <c r="I48" s="60"/>
      <c r="J48" s="60"/>
      <c r="K48" s="60"/>
      <c r="L48" s="60"/>
      <c r="M48" s="60"/>
    </row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</sheetData>
  <mergeCells count="2">
    <mergeCell ref="D1:G1"/>
    <mergeCell ref="J1:M1"/>
  </mergeCells>
  <phoneticPr fontId="5" type="noConversion"/>
  <pageMargins left="0.75" right="0.75" top="1" bottom="1" header="0.5" footer="0.5"/>
  <pageSetup paperSize="17" fitToHeight="1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selection sqref="A1:D1"/>
    </sheetView>
  </sheetViews>
  <sheetFormatPr defaultColWidth="8.85546875" defaultRowHeight="15" x14ac:dyDescent="0.25"/>
  <cols>
    <col min="1" max="1" width="25" style="250" bestFit="1" customWidth="1"/>
    <col min="2" max="2" width="5.42578125" style="272" customWidth="1"/>
    <col min="3" max="3" width="8.7109375" style="250" bestFit="1" customWidth="1"/>
    <col min="4" max="4" width="11" style="250" bestFit="1" customWidth="1"/>
    <col min="5" max="5" width="8.85546875" style="250"/>
    <col min="6" max="6" width="21.140625" style="250" bestFit="1" customWidth="1"/>
    <col min="7" max="8" width="8.85546875" style="250"/>
    <col min="9" max="9" width="11" style="250" bestFit="1" customWidth="1"/>
    <col min="10" max="10" width="8.85546875" style="250"/>
    <col min="11" max="11" width="21.7109375" style="250" bestFit="1" customWidth="1"/>
    <col min="12" max="12" width="4" style="250" bestFit="1" customWidth="1"/>
    <col min="13" max="13" width="11.85546875" style="250" bestFit="1" customWidth="1"/>
    <col min="14" max="14" width="14.140625" style="250" bestFit="1" customWidth="1"/>
    <col min="15" max="15" width="8.85546875" style="250"/>
    <col min="16" max="16" width="21.7109375" style="250" bestFit="1" customWidth="1"/>
    <col min="17" max="17" width="4" style="250" bestFit="1" customWidth="1"/>
    <col min="18" max="18" width="11.85546875" style="250" bestFit="1" customWidth="1"/>
    <col min="19" max="19" width="14.140625" style="250" bestFit="1" customWidth="1"/>
    <col min="20" max="16384" width="8.85546875" style="250"/>
  </cols>
  <sheetData>
    <row r="1" spans="1:20" ht="18.75" thickBot="1" x14ac:dyDescent="0.3">
      <c r="A1" s="526" t="s">
        <v>527</v>
      </c>
      <c r="B1" s="527"/>
      <c r="C1" s="527"/>
      <c r="D1" s="528"/>
      <c r="E1" s="255"/>
      <c r="F1" s="526" t="s">
        <v>528</v>
      </c>
      <c r="G1" s="527"/>
      <c r="H1" s="527"/>
      <c r="I1" s="528"/>
      <c r="J1" s="255"/>
      <c r="K1" s="526" t="s">
        <v>529</v>
      </c>
      <c r="L1" s="527"/>
      <c r="M1" s="527"/>
      <c r="N1" s="528"/>
      <c r="O1" s="255"/>
      <c r="P1" s="526" t="s">
        <v>530</v>
      </c>
      <c r="Q1" s="527"/>
      <c r="R1" s="527"/>
      <c r="S1" s="528"/>
    </row>
    <row r="2" spans="1:20" ht="16.5" thickTop="1" thickBot="1" x14ac:dyDescent="0.3">
      <c r="A2" s="265" t="s">
        <v>521</v>
      </c>
      <c r="B2" s="369">
        <v>1</v>
      </c>
      <c r="C2" s="266">
        <v>179.88</v>
      </c>
      <c r="D2" s="370">
        <f>B2*C2</f>
        <v>179.88</v>
      </c>
      <c r="E2" s="255"/>
      <c r="F2" s="251" t="s">
        <v>531</v>
      </c>
      <c r="G2" s="252">
        <v>1</v>
      </c>
      <c r="H2" s="253">
        <v>234.26</v>
      </c>
      <c r="I2" s="254">
        <v>204.26</v>
      </c>
      <c r="J2" s="255"/>
      <c r="K2" s="256" t="s">
        <v>84</v>
      </c>
      <c r="L2" s="257" t="s">
        <v>39</v>
      </c>
      <c r="M2" s="258" t="s">
        <v>40</v>
      </c>
      <c r="N2" s="259" t="s">
        <v>43</v>
      </c>
      <c r="O2" s="255"/>
      <c r="P2" s="256" t="s">
        <v>85</v>
      </c>
      <c r="Q2" s="257" t="s">
        <v>39</v>
      </c>
      <c r="R2" s="258" t="s">
        <v>40</v>
      </c>
      <c r="S2" s="259" t="s">
        <v>43</v>
      </c>
      <c r="T2" s="255"/>
    </row>
    <row r="3" spans="1:20" ht="15.75" thickTop="1" x14ac:dyDescent="0.25">
      <c r="A3" s="371" t="s">
        <v>522</v>
      </c>
      <c r="B3" s="369">
        <v>1</v>
      </c>
      <c r="C3" s="266">
        <v>3.59</v>
      </c>
      <c r="D3" s="370">
        <f>B3*C3</f>
        <v>3.59</v>
      </c>
      <c r="E3" s="255"/>
      <c r="F3" s="260" t="s">
        <v>88</v>
      </c>
      <c r="G3" s="261">
        <v>1</v>
      </c>
      <c r="H3" s="262">
        <v>10.17</v>
      </c>
      <c r="I3" s="263">
        <f>G3*H3</f>
        <v>10.17</v>
      </c>
      <c r="J3" s="255"/>
      <c r="K3" s="264" t="s">
        <v>34</v>
      </c>
      <c r="L3" s="261">
        <v>1</v>
      </c>
      <c r="M3" s="262">
        <v>1166</v>
      </c>
      <c r="N3" s="263">
        <f t="shared" ref="N3:N10" si="0">L3*M3</f>
        <v>1166</v>
      </c>
      <c r="O3" s="255"/>
      <c r="P3" s="264" t="s">
        <v>34</v>
      </c>
      <c r="Q3" s="261">
        <v>1</v>
      </c>
      <c r="R3" s="262">
        <v>1193</v>
      </c>
      <c r="S3" s="263">
        <f>Q3*R3</f>
        <v>1193</v>
      </c>
      <c r="T3" s="255"/>
    </row>
    <row r="4" spans="1:20" x14ac:dyDescent="0.25">
      <c r="A4" s="265" t="s">
        <v>523</v>
      </c>
      <c r="B4" s="369">
        <v>1</v>
      </c>
      <c r="C4" s="266">
        <v>10.19</v>
      </c>
      <c r="D4" s="372">
        <f>B4*C4</f>
        <v>10.19</v>
      </c>
      <c r="E4" s="255"/>
      <c r="F4" s="260" t="s">
        <v>89</v>
      </c>
      <c r="G4" s="261">
        <v>1</v>
      </c>
      <c r="H4" s="262">
        <v>1.55</v>
      </c>
      <c r="I4" s="263">
        <f>G4*H4</f>
        <v>1.55</v>
      </c>
      <c r="J4" s="255"/>
      <c r="K4" s="264" t="s">
        <v>35</v>
      </c>
      <c r="L4" s="261">
        <v>1</v>
      </c>
      <c r="M4" s="262">
        <v>7.07</v>
      </c>
      <c r="N4" s="263">
        <f t="shared" si="0"/>
        <v>7.07</v>
      </c>
      <c r="O4" s="255"/>
      <c r="P4" s="264" t="s">
        <v>35</v>
      </c>
      <c r="Q4" s="261">
        <v>1</v>
      </c>
      <c r="R4" s="262">
        <v>7.07</v>
      </c>
      <c r="S4" s="263">
        <f t="shared" ref="S4:S5" si="1">Q4*R4</f>
        <v>7.07</v>
      </c>
      <c r="T4" s="255"/>
    </row>
    <row r="5" spans="1:20" x14ac:dyDescent="0.25">
      <c r="A5" s="265" t="s">
        <v>42</v>
      </c>
      <c r="B5" s="369"/>
      <c r="C5" s="266"/>
      <c r="D5" s="370">
        <f>SUM(D2:D4)</f>
        <v>193.66</v>
      </c>
      <c r="E5" s="255"/>
      <c r="F5" s="265" t="s">
        <v>42</v>
      </c>
      <c r="G5" s="261"/>
      <c r="H5" s="262"/>
      <c r="I5" s="263">
        <f>SUM(I2:I4)</f>
        <v>215.98</v>
      </c>
      <c r="J5" s="255"/>
      <c r="K5" s="264" t="s">
        <v>36</v>
      </c>
      <c r="L5" s="261">
        <v>1</v>
      </c>
      <c r="M5" s="262">
        <v>3.04</v>
      </c>
      <c r="N5" s="263">
        <f t="shared" si="0"/>
        <v>3.04</v>
      </c>
      <c r="O5" s="255"/>
      <c r="P5" s="264" t="s">
        <v>36</v>
      </c>
      <c r="Q5" s="261">
        <v>1</v>
      </c>
      <c r="R5" s="262">
        <v>3.04</v>
      </c>
      <c r="S5" s="263">
        <f t="shared" si="1"/>
        <v>3.04</v>
      </c>
      <c r="T5" s="255"/>
    </row>
    <row r="6" spans="1:20" x14ac:dyDescent="0.25">
      <c r="A6" s="265" t="s">
        <v>524</v>
      </c>
      <c r="B6" s="369"/>
      <c r="C6" s="266">
        <v>0.26</v>
      </c>
      <c r="D6" s="267">
        <f>D5*C6</f>
        <v>50.351599999999998</v>
      </c>
      <c r="E6" s="255"/>
      <c r="F6" s="265" t="s">
        <v>524</v>
      </c>
      <c r="G6" s="261"/>
      <c r="H6" s="266">
        <v>0.26</v>
      </c>
      <c r="I6" s="267">
        <f>I5*H6</f>
        <v>56.154800000000002</v>
      </c>
      <c r="J6" s="255"/>
      <c r="K6" s="264" t="s">
        <v>102</v>
      </c>
      <c r="L6" s="261">
        <v>1</v>
      </c>
      <c r="M6" s="262">
        <v>82</v>
      </c>
      <c r="N6" s="263">
        <f t="shared" si="0"/>
        <v>82</v>
      </c>
      <c r="O6" s="255"/>
      <c r="P6" s="264" t="s">
        <v>102</v>
      </c>
      <c r="Q6" s="261">
        <v>1</v>
      </c>
      <c r="R6" s="262">
        <v>82</v>
      </c>
      <c r="S6" s="263">
        <f>Q6*R6</f>
        <v>82</v>
      </c>
      <c r="T6" s="255"/>
    </row>
    <row r="7" spans="1:20" x14ac:dyDescent="0.25">
      <c r="A7" s="265" t="s">
        <v>236</v>
      </c>
      <c r="B7" s="369"/>
      <c r="C7" s="266"/>
      <c r="D7" s="373">
        <f>SUM(D5:D6)</f>
        <v>244.01159999999999</v>
      </c>
      <c r="E7" s="255"/>
      <c r="F7" s="265" t="s">
        <v>236</v>
      </c>
      <c r="G7" s="261"/>
      <c r="H7" s="262"/>
      <c r="I7" s="263">
        <f>SUM(I5:I6)</f>
        <v>272.13479999999998</v>
      </c>
      <c r="J7" s="255"/>
      <c r="K7" s="264" t="s">
        <v>103</v>
      </c>
      <c r="L7" s="261">
        <v>1</v>
      </c>
      <c r="M7" s="262">
        <v>92</v>
      </c>
      <c r="N7" s="263">
        <f t="shared" si="0"/>
        <v>92</v>
      </c>
      <c r="O7" s="255"/>
      <c r="P7" s="264" t="s">
        <v>103</v>
      </c>
      <c r="Q7" s="261">
        <v>1</v>
      </c>
      <c r="R7" s="262">
        <v>92</v>
      </c>
      <c r="S7" s="263">
        <f>Q7*R7</f>
        <v>92</v>
      </c>
      <c r="T7" s="255"/>
    </row>
    <row r="8" spans="1:20" x14ac:dyDescent="0.25">
      <c r="A8" s="374"/>
      <c r="B8" s="369"/>
      <c r="C8" s="266"/>
      <c r="D8" s="375"/>
      <c r="E8" s="255"/>
      <c r="F8" s="260"/>
      <c r="G8" s="261"/>
      <c r="H8" s="262"/>
      <c r="I8" s="263"/>
      <c r="J8" s="255"/>
      <c r="K8" s="264" t="s">
        <v>112</v>
      </c>
      <c r="L8" s="261">
        <v>1</v>
      </c>
      <c r="M8" s="262">
        <v>5.98</v>
      </c>
      <c r="N8" s="263">
        <f t="shared" si="0"/>
        <v>5.98</v>
      </c>
      <c r="O8" s="255"/>
      <c r="P8" s="264" t="s">
        <v>112</v>
      </c>
      <c r="Q8" s="261">
        <v>1</v>
      </c>
      <c r="R8" s="262">
        <v>5.98</v>
      </c>
      <c r="S8" s="263">
        <f>Q8*R8</f>
        <v>5.98</v>
      </c>
      <c r="T8" s="255"/>
    </row>
    <row r="9" spans="1:20" x14ac:dyDescent="0.25">
      <c r="A9" s="265" t="s">
        <v>525</v>
      </c>
      <c r="B9" s="369">
        <v>1</v>
      </c>
      <c r="C9" s="266">
        <v>265.16000000000003</v>
      </c>
      <c r="D9" s="376">
        <f>B9*C9</f>
        <v>265.16000000000003</v>
      </c>
      <c r="E9" s="255"/>
      <c r="F9" s="260" t="s">
        <v>91</v>
      </c>
      <c r="G9" s="377">
        <v>1</v>
      </c>
      <c r="H9" s="262">
        <v>86.76</v>
      </c>
      <c r="I9" s="263">
        <f>G9*H9</f>
        <v>86.76</v>
      </c>
      <c r="J9" s="255"/>
      <c r="K9" s="264" t="s">
        <v>94</v>
      </c>
      <c r="L9" s="261">
        <v>1</v>
      </c>
      <c r="M9" s="262">
        <v>32.03</v>
      </c>
      <c r="N9" s="263">
        <f t="shared" si="0"/>
        <v>32.03</v>
      </c>
      <c r="O9" s="255"/>
      <c r="P9" s="264" t="s">
        <v>94</v>
      </c>
      <c r="Q9" s="261">
        <v>1</v>
      </c>
      <c r="R9" s="262">
        <v>32.03</v>
      </c>
      <c r="S9" s="263">
        <f t="shared" ref="S9" si="2">Q9*R9</f>
        <v>32.03</v>
      </c>
    </row>
    <row r="10" spans="1:20" x14ac:dyDescent="0.25">
      <c r="A10" s="265" t="s">
        <v>526</v>
      </c>
      <c r="B10" s="369"/>
      <c r="C10" s="266">
        <v>0.13</v>
      </c>
      <c r="D10" s="378">
        <f>D9*C10</f>
        <v>34.470800000000004</v>
      </c>
      <c r="E10" s="255"/>
      <c r="F10" s="260" t="s">
        <v>42</v>
      </c>
      <c r="G10" s="261"/>
      <c r="H10" s="262"/>
      <c r="I10" s="263">
        <f>SUM(I9:I9)</f>
        <v>86.76</v>
      </c>
      <c r="J10" s="255"/>
      <c r="K10" s="264" t="s">
        <v>37</v>
      </c>
      <c r="L10" s="261">
        <v>2</v>
      </c>
      <c r="M10" s="262">
        <v>4.57</v>
      </c>
      <c r="N10" s="268">
        <f t="shared" si="0"/>
        <v>9.14</v>
      </c>
      <c r="O10" s="255"/>
      <c r="P10" s="264" t="s">
        <v>37</v>
      </c>
      <c r="Q10" s="261">
        <v>2</v>
      </c>
      <c r="R10" s="262">
        <v>4.57</v>
      </c>
      <c r="S10" s="268">
        <f>Q10*R10</f>
        <v>9.14</v>
      </c>
    </row>
    <row r="11" spans="1:20" x14ac:dyDescent="0.25">
      <c r="A11" s="371" t="s">
        <v>254</v>
      </c>
      <c r="B11" s="369"/>
      <c r="C11" s="266"/>
      <c r="D11" s="373">
        <f>SUM(D9:D10)</f>
        <v>299.63080000000002</v>
      </c>
      <c r="E11" s="255"/>
      <c r="F11" s="265" t="s">
        <v>526</v>
      </c>
      <c r="G11" s="369"/>
      <c r="H11" s="266">
        <v>0.13</v>
      </c>
      <c r="I11" s="378">
        <f>I10*H11</f>
        <v>11.2788</v>
      </c>
      <c r="J11" s="255"/>
      <c r="K11" s="265" t="s">
        <v>42</v>
      </c>
      <c r="L11" s="261"/>
      <c r="M11" s="262"/>
      <c r="N11" s="263">
        <f>SUM(N3:N10)</f>
        <v>1397.26</v>
      </c>
      <c r="O11" s="255"/>
      <c r="P11" s="265" t="s">
        <v>42</v>
      </c>
      <c r="Q11" s="261"/>
      <c r="R11" s="262"/>
      <c r="S11" s="263">
        <f>SUM(S3:S10)</f>
        <v>1424.26</v>
      </c>
    </row>
    <row r="12" spans="1:20" ht="15.75" thickBot="1" x14ac:dyDescent="0.3">
      <c r="A12" s="265"/>
      <c r="B12" s="369"/>
      <c r="C12" s="266"/>
      <c r="D12" s="375"/>
      <c r="E12" s="255"/>
      <c r="F12" s="371" t="s">
        <v>254</v>
      </c>
      <c r="G12" s="261"/>
      <c r="H12" s="262"/>
      <c r="I12" s="263">
        <f>SUM(I10:I11)</f>
        <v>98.038800000000009</v>
      </c>
      <c r="J12" s="255"/>
      <c r="K12" s="265" t="s">
        <v>524</v>
      </c>
      <c r="L12" s="261"/>
      <c r="M12" s="262"/>
      <c r="N12" s="268">
        <f>N11*0.26</f>
        <v>363.2876</v>
      </c>
      <c r="O12" s="255"/>
      <c r="P12" s="265" t="s">
        <v>524</v>
      </c>
      <c r="Q12" s="261"/>
      <c r="R12" s="262"/>
      <c r="S12" s="268">
        <f>S11*0.26</f>
        <v>370.30760000000004</v>
      </c>
    </row>
    <row r="13" spans="1:20" ht="17.25" thickTop="1" thickBot="1" x14ac:dyDescent="0.3">
      <c r="A13" s="269" t="s">
        <v>48</v>
      </c>
      <c r="B13" s="379"/>
      <c r="C13" s="380"/>
      <c r="D13" s="381">
        <f>SUM(D11,D7)</f>
        <v>543.64239999999995</v>
      </c>
      <c r="E13" s="255"/>
      <c r="F13" s="269" t="s">
        <v>48</v>
      </c>
      <c r="G13" s="270"/>
      <c r="H13" s="271"/>
      <c r="I13" s="381">
        <f>SUM(I7,I12)</f>
        <v>370.17359999999996</v>
      </c>
      <c r="J13" s="255"/>
      <c r="K13" s="265" t="s">
        <v>236</v>
      </c>
      <c r="L13" s="261"/>
      <c r="M13" s="262"/>
      <c r="N13" s="263">
        <f>SUM(N11:N12)</f>
        <v>1760.5475999999999</v>
      </c>
      <c r="O13" s="255"/>
      <c r="P13" s="265" t="s">
        <v>236</v>
      </c>
      <c r="Q13" s="261"/>
      <c r="R13" s="262"/>
      <c r="S13" s="263">
        <f>SUM(S11:S12)</f>
        <v>1794.5676000000001</v>
      </c>
    </row>
    <row r="14" spans="1:20" ht="15.75" thickBot="1" x14ac:dyDescent="0.3">
      <c r="A14" s="255"/>
      <c r="B14" s="382"/>
      <c r="C14" s="255"/>
      <c r="D14" s="255"/>
      <c r="E14" s="255"/>
      <c r="F14" s="383"/>
      <c r="G14" s="383"/>
      <c r="H14" s="383"/>
      <c r="I14" s="383"/>
      <c r="J14" s="255"/>
      <c r="K14" s="264"/>
      <c r="L14" s="273"/>
      <c r="M14" s="274"/>
      <c r="N14" s="275"/>
      <c r="O14" s="255"/>
      <c r="P14" s="264"/>
      <c r="Q14" s="273"/>
      <c r="R14" s="274"/>
      <c r="S14" s="275"/>
    </row>
    <row r="15" spans="1:20" ht="18.75" thickBot="1" x14ac:dyDescent="0.3">
      <c r="A15" s="255"/>
      <c r="B15" s="382"/>
      <c r="C15" s="255"/>
      <c r="D15" s="255"/>
      <c r="E15" s="255"/>
      <c r="F15" s="526" t="s">
        <v>532</v>
      </c>
      <c r="G15" s="527"/>
      <c r="H15" s="527"/>
      <c r="I15" s="528"/>
      <c r="J15" s="255"/>
      <c r="K15" s="264" t="s">
        <v>47</v>
      </c>
      <c r="L15" s="261">
        <v>1</v>
      </c>
      <c r="M15" s="262">
        <v>92.68</v>
      </c>
      <c r="N15" s="263">
        <f>L15*M15</f>
        <v>92.68</v>
      </c>
      <c r="O15" s="255"/>
      <c r="P15" s="264" t="s">
        <v>47</v>
      </c>
      <c r="Q15" s="261">
        <v>1</v>
      </c>
      <c r="R15" s="262">
        <v>92.68</v>
      </c>
      <c r="S15" s="263">
        <f t="shared" ref="S15:S19" si="3">Q15*R15</f>
        <v>92.68</v>
      </c>
    </row>
    <row r="16" spans="1:20" x14ac:dyDescent="0.25">
      <c r="A16" s="255"/>
      <c r="B16" s="382"/>
      <c r="C16" s="255"/>
      <c r="D16" s="255"/>
      <c r="E16" s="255"/>
      <c r="F16" s="251" t="s">
        <v>533</v>
      </c>
      <c r="G16" s="252">
        <v>1</v>
      </c>
      <c r="H16" s="253">
        <v>234.26</v>
      </c>
      <c r="I16" s="254">
        <f>G16*H16</f>
        <v>234.26</v>
      </c>
      <c r="J16" s="255"/>
      <c r="K16" s="264" t="s">
        <v>90</v>
      </c>
      <c r="L16" s="261">
        <v>200</v>
      </c>
      <c r="M16" s="262">
        <v>3.51</v>
      </c>
      <c r="N16" s="263">
        <f>L16*M16</f>
        <v>702</v>
      </c>
      <c r="O16" s="255"/>
      <c r="P16" s="264" t="s">
        <v>90</v>
      </c>
      <c r="Q16" s="261">
        <v>200</v>
      </c>
      <c r="R16" s="262">
        <v>3.51</v>
      </c>
      <c r="S16" s="263">
        <f t="shared" si="3"/>
        <v>702</v>
      </c>
    </row>
    <row r="17" spans="1:19" x14ac:dyDescent="0.25">
      <c r="A17" s="255"/>
      <c r="B17" s="382"/>
      <c r="C17" s="255"/>
      <c r="D17" s="255"/>
      <c r="E17" s="255"/>
      <c r="F17" s="260" t="s">
        <v>88</v>
      </c>
      <c r="G17" s="261">
        <v>1</v>
      </c>
      <c r="H17" s="262">
        <v>10.17</v>
      </c>
      <c r="I17" s="263">
        <f>G17*H17</f>
        <v>10.17</v>
      </c>
      <c r="J17" s="255"/>
      <c r="K17" s="264" t="s">
        <v>75</v>
      </c>
      <c r="L17" s="261">
        <v>200</v>
      </c>
      <c r="M17" s="262">
        <v>0.44</v>
      </c>
      <c r="N17" s="263">
        <f>L17*M17</f>
        <v>88</v>
      </c>
      <c r="O17" s="255"/>
      <c r="P17" s="264" t="s">
        <v>75</v>
      </c>
      <c r="Q17" s="261">
        <v>200</v>
      </c>
      <c r="R17" s="262">
        <v>0.44</v>
      </c>
      <c r="S17" s="263">
        <f t="shared" si="3"/>
        <v>88</v>
      </c>
    </row>
    <row r="18" spans="1:19" x14ac:dyDescent="0.25">
      <c r="A18" s="255"/>
      <c r="B18" s="382"/>
      <c r="C18" s="255"/>
      <c r="D18" s="255"/>
      <c r="E18" s="255"/>
      <c r="F18" s="260" t="s">
        <v>89</v>
      </c>
      <c r="G18" s="261">
        <v>1</v>
      </c>
      <c r="H18" s="262">
        <v>1.55</v>
      </c>
      <c r="I18" s="263">
        <f>G18*H18</f>
        <v>1.55</v>
      </c>
      <c r="J18" s="255"/>
      <c r="K18" s="264" t="s">
        <v>95</v>
      </c>
      <c r="L18" s="261">
        <v>1</v>
      </c>
      <c r="M18" s="262">
        <v>23.57</v>
      </c>
      <c r="N18" s="263">
        <f>L18*M18</f>
        <v>23.57</v>
      </c>
      <c r="O18" s="255"/>
      <c r="P18" s="264" t="s">
        <v>95</v>
      </c>
      <c r="Q18" s="261">
        <v>1</v>
      </c>
      <c r="R18" s="262">
        <v>23.57</v>
      </c>
      <c r="S18" s="263">
        <f t="shared" si="3"/>
        <v>23.57</v>
      </c>
    </row>
    <row r="19" spans="1:19" x14ac:dyDescent="0.25">
      <c r="A19" s="255"/>
      <c r="B19" s="382"/>
      <c r="C19" s="255"/>
      <c r="D19" s="255"/>
      <c r="E19" s="255"/>
      <c r="F19" s="260" t="s">
        <v>42</v>
      </c>
      <c r="G19" s="261"/>
      <c r="H19" s="262"/>
      <c r="I19" s="263">
        <f>SUM(I16:I18)</f>
        <v>245.98</v>
      </c>
      <c r="J19" s="255"/>
      <c r="K19" s="264" t="s">
        <v>111</v>
      </c>
      <c r="L19" s="261">
        <v>1</v>
      </c>
      <c r="M19" s="262">
        <v>35.64</v>
      </c>
      <c r="N19" s="268">
        <f>L19*M19</f>
        <v>35.64</v>
      </c>
      <c r="O19" s="255"/>
      <c r="P19" s="264" t="s">
        <v>111</v>
      </c>
      <c r="Q19" s="261">
        <v>1</v>
      </c>
      <c r="R19" s="262">
        <v>35.64</v>
      </c>
      <c r="S19" s="268">
        <f t="shared" si="3"/>
        <v>35.64</v>
      </c>
    </row>
    <row r="20" spans="1:19" x14ac:dyDescent="0.25">
      <c r="A20" s="255"/>
      <c r="B20" s="382"/>
      <c r="C20" s="255"/>
      <c r="D20" s="255"/>
      <c r="E20" s="255"/>
      <c r="F20" s="265" t="s">
        <v>524</v>
      </c>
      <c r="G20" s="369"/>
      <c r="H20" s="266">
        <v>0.26</v>
      </c>
      <c r="I20" s="267">
        <f>I19*H20</f>
        <v>63.954799999999999</v>
      </c>
      <c r="J20" s="255"/>
      <c r="K20" s="260" t="s">
        <v>42</v>
      </c>
      <c r="L20" s="261"/>
      <c r="M20" s="262"/>
      <c r="N20" s="263">
        <f>SUM(N15:N19)</f>
        <v>941.8900000000001</v>
      </c>
      <c r="O20" s="255"/>
      <c r="P20" s="260" t="s">
        <v>42</v>
      </c>
      <c r="Q20" s="261"/>
      <c r="R20" s="262"/>
      <c r="S20" s="263">
        <f>SUM(S15:S19)</f>
        <v>941.8900000000001</v>
      </c>
    </row>
    <row r="21" spans="1:19" x14ac:dyDescent="0.25">
      <c r="A21" s="255"/>
      <c r="B21" s="382"/>
      <c r="C21" s="255"/>
      <c r="D21" s="255"/>
      <c r="E21" s="255"/>
      <c r="F21" s="265" t="s">
        <v>236</v>
      </c>
      <c r="G21" s="261"/>
      <c r="H21" s="262"/>
      <c r="I21" s="263">
        <f>SUM(I19:I20)</f>
        <v>309.9348</v>
      </c>
      <c r="J21" s="255"/>
      <c r="K21" s="265" t="s">
        <v>526</v>
      </c>
      <c r="L21" s="261"/>
      <c r="M21" s="262"/>
      <c r="N21" s="268">
        <f>N20*0.13</f>
        <v>122.44570000000002</v>
      </c>
      <c r="O21" s="255"/>
      <c r="P21" s="265" t="s">
        <v>526</v>
      </c>
      <c r="Q21" s="261"/>
      <c r="R21" s="262"/>
      <c r="S21" s="268">
        <f>S20*0.13</f>
        <v>122.44570000000002</v>
      </c>
    </row>
    <row r="22" spans="1:19" ht="15.75" thickBot="1" x14ac:dyDescent="0.3">
      <c r="A22" s="255"/>
      <c r="B22" s="382"/>
      <c r="C22" s="255"/>
      <c r="D22" s="255"/>
      <c r="E22" s="255"/>
      <c r="F22" s="260"/>
      <c r="G22" s="261"/>
      <c r="H22" s="262"/>
      <c r="I22" s="263"/>
      <c r="J22" s="255"/>
      <c r="K22" s="371" t="s">
        <v>254</v>
      </c>
      <c r="L22" s="261"/>
      <c r="M22" s="262"/>
      <c r="N22" s="263">
        <f>SUM(N20:N21)</f>
        <v>1064.3357000000001</v>
      </c>
      <c r="O22" s="255"/>
      <c r="P22" s="371" t="s">
        <v>254</v>
      </c>
      <c r="Q22" s="261"/>
      <c r="R22" s="262"/>
      <c r="S22" s="263">
        <f>SUM(S20:S21)</f>
        <v>1064.3357000000001</v>
      </c>
    </row>
    <row r="23" spans="1:19" ht="17.25" thickTop="1" thickBot="1" x14ac:dyDescent="0.3">
      <c r="A23" s="255"/>
      <c r="B23" s="382"/>
      <c r="C23" s="255"/>
      <c r="D23" s="255"/>
      <c r="E23" s="255"/>
      <c r="F23" s="260" t="s">
        <v>91</v>
      </c>
      <c r="G23" s="377">
        <v>1</v>
      </c>
      <c r="H23" s="262">
        <v>86.76</v>
      </c>
      <c r="I23" s="263">
        <f>G23*H23</f>
        <v>86.76</v>
      </c>
      <c r="J23" s="255"/>
      <c r="K23" s="269" t="s">
        <v>48</v>
      </c>
      <c r="L23" s="270"/>
      <c r="M23" s="271"/>
      <c r="N23" s="384">
        <f>SUM(N13,N22)</f>
        <v>2824.8833</v>
      </c>
      <c r="O23" s="255"/>
      <c r="P23" s="269" t="s">
        <v>48</v>
      </c>
      <c r="Q23" s="270"/>
      <c r="R23" s="271"/>
      <c r="S23" s="384">
        <f>SUM(S13,S22)</f>
        <v>2858.9032999999999</v>
      </c>
    </row>
    <row r="24" spans="1:19" ht="15.75" thickBot="1" x14ac:dyDescent="0.3">
      <c r="A24" s="255"/>
      <c r="B24" s="382"/>
      <c r="C24" s="255"/>
      <c r="D24" s="255"/>
      <c r="E24" s="255"/>
      <c r="F24" s="260" t="s">
        <v>42</v>
      </c>
      <c r="G24" s="261"/>
      <c r="H24" s="262"/>
      <c r="I24" s="263">
        <f>SUM(I23:I23)</f>
        <v>86.76</v>
      </c>
      <c r="J24" s="255"/>
      <c r="K24" s="383"/>
      <c r="L24" s="383"/>
      <c r="M24" s="383"/>
      <c r="N24" s="383"/>
      <c r="O24" s="255"/>
      <c r="P24" s="383"/>
      <c r="Q24" s="383"/>
      <c r="R24" s="383"/>
      <c r="S24" s="383"/>
    </row>
    <row r="25" spans="1:19" ht="18.75" thickBot="1" x14ac:dyDescent="0.3">
      <c r="A25" s="255"/>
      <c r="B25" s="382"/>
      <c r="C25" s="255"/>
      <c r="D25" s="255"/>
      <c r="E25" s="255"/>
      <c r="F25" s="265" t="s">
        <v>526</v>
      </c>
      <c r="G25" s="369"/>
      <c r="H25" s="266">
        <v>0.13</v>
      </c>
      <c r="I25" s="378">
        <f>I24*H25</f>
        <v>11.2788</v>
      </c>
      <c r="J25" s="255"/>
      <c r="K25" s="526" t="s">
        <v>534</v>
      </c>
      <c r="L25" s="527"/>
      <c r="M25" s="527"/>
      <c r="N25" s="528"/>
      <c r="O25" s="255"/>
      <c r="P25" s="526" t="s">
        <v>535</v>
      </c>
      <c r="Q25" s="527"/>
      <c r="R25" s="527"/>
      <c r="S25" s="528"/>
    </row>
    <row r="26" spans="1:19" ht="16.5" thickTop="1" thickBot="1" x14ac:dyDescent="0.3">
      <c r="A26" s="255"/>
      <c r="B26" s="382"/>
      <c r="C26" s="255"/>
      <c r="D26" s="255"/>
      <c r="E26" s="255"/>
      <c r="F26" s="371" t="s">
        <v>254</v>
      </c>
      <c r="G26" s="261"/>
      <c r="H26" s="262"/>
      <c r="I26" s="263">
        <f>SUM(I24:I25)</f>
        <v>98.038800000000009</v>
      </c>
      <c r="J26" s="255"/>
      <c r="K26" s="256" t="s">
        <v>195</v>
      </c>
      <c r="L26" s="257" t="s">
        <v>39</v>
      </c>
      <c r="M26" s="258" t="s">
        <v>40</v>
      </c>
      <c r="N26" s="259" t="s">
        <v>43</v>
      </c>
      <c r="O26" s="255"/>
      <c r="P26" s="256" t="s">
        <v>192</v>
      </c>
      <c r="Q26" s="257" t="s">
        <v>39</v>
      </c>
      <c r="R26" s="258" t="s">
        <v>40</v>
      </c>
      <c r="S26" s="259" t="s">
        <v>43</v>
      </c>
    </row>
    <row r="27" spans="1:19" ht="17.25" thickTop="1" thickBot="1" x14ac:dyDescent="0.3">
      <c r="A27" s="255"/>
      <c r="B27" s="382"/>
      <c r="C27" s="255"/>
      <c r="D27" s="255"/>
      <c r="E27" s="255"/>
      <c r="F27" s="269" t="s">
        <v>48</v>
      </c>
      <c r="G27" s="270"/>
      <c r="H27" s="271"/>
      <c r="I27" s="381">
        <f>SUM(I21,I26)</f>
        <v>407.97360000000003</v>
      </c>
      <c r="J27" s="255"/>
      <c r="K27" s="264" t="s">
        <v>34</v>
      </c>
      <c r="L27" s="261">
        <v>1</v>
      </c>
      <c r="M27" s="262">
        <v>1144.31</v>
      </c>
      <c r="N27" s="263">
        <f t="shared" ref="N27:N34" si="4">L27*M27</f>
        <v>1144.31</v>
      </c>
      <c r="O27" s="255"/>
      <c r="P27" s="264" t="s">
        <v>34</v>
      </c>
      <c r="Q27" s="261">
        <v>1</v>
      </c>
      <c r="R27" s="262">
        <v>1107</v>
      </c>
      <c r="S27" s="263">
        <f>Q27*R27</f>
        <v>1107</v>
      </c>
    </row>
    <row r="28" spans="1:19" x14ac:dyDescent="0.25">
      <c r="A28" s="255"/>
      <c r="B28" s="382"/>
      <c r="C28" s="255"/>
      <c r="D28" s="255"/>
      <c r="E28" s="255"/>
      <c r="F28" s="255"/>
      <c r="G28" s="255"/>
      <c r="H28" s="255"/>
      <c r="I28" s="255"/>
      <c r="J28" s="255"/>
      <c r="K28" s="264" t="s">
        <v>35</v>
      </c>
      <c r="L28" s="261">
        <v>1</v>
      </c>
      <c r="M28" s="262">
        <v>7.58</v>
      </c>
      <c r="N28" s="263">
        <f t="shared" si="4"/>
        <v>7.58</v>
      </c>
      <c r="O28" s="255"/>
      <c r="P28" s="264" t="s">
        <v>35</v>
      </c>
      <c r="Q28" s="261">
        <v>1</v>
      </c>
      <c r="R28" s="262">
        <v>7.58</v>
      </c>
      <c r="S28" s="263">
        <f t="shared" ref="S28:S29" si="5">Q28*R28</f>
        <v>7.58</v>
      </c>
    </row>
    <row r="29" spans="1:19" x14ac:dyDescent="0.25">
      <c r="A29" s="255"/>
      <c r="B29" s="382"/>
      <c r="C29" s="255"/>
      <c r="D29" s="255"/>
      <c r="E29" s="255"/>
      <c r="F29" s="255"/>
      <c r="G29" s="255"/>
      <c r="H29" s="255"/>
      <c r="I29" s="255"/>
      <c r="J29" s="255"/>
      <c r="K29" s="264" t="s">
        <v>36</v>
      </c>
      <c r="L29" s="261">
        <v>1</v>
      </c>
      <c r="M29" s="262">
        <v>3.04</v>
      </c>
      <c r="N29" s="263">
        <f t="shared" si="4"/>
        <v>3.04</v>
      </c>
      <c r="O29" s="255"/>
      <c r="P29" s="264" t="s">
        <v>36</v>
      </c>
      <c r="Q29" s="261">
        <v>1</v>
      </c>
      <c r="R29" s="262">
        <v>3.04</v>
      </c>
      <c r="S29" s="263">
        <f t="shared" si="5"/>
        <v>3.04</v>
      </c>
    </row>
    <row r="30" spans="1:19" x14ac:dyDescent="0.25">
      <c r="A30" s="255"/>
      <c r="B30" s="382"/>
      <c r="C30" s="255"/>
      <c r="D30" s="255"/>
      <c r="E30" s="255"/>
      <c r="F30" s="255"/>
      <c r="G30" s="255"/>
      <c r="H30" s="255"/>
      <c r="I30" s="255"/>
      <c r="J30" s="255"/>
      <c r="K30" s="264" t="s">
        <v>102</v>
      </c>
      <c r="L30" s="261">
        <v>1</v>
      </c>
      <c r="M30" s="262">
        <v>82</v>
      </c>
      <c r="N30" s="263">
        <f t="shared" si="4"/>
        <v>82</v>
      </c>
      <c r="O30" s="255"/>
      <c r="P30" s="264" t="s">
        <v>102</v>
      </c>
      <c r="Q30" s="261">
        <v>1</v>
      </c>
      <c r="R30" s="262">
        <v>82</v>
      </c>
      <c r="S30" s="263">
        <f>Q30*R30</f>
        <v>82</v>
      </c>
    </row>
    <row r="31" spans="1:19" x14ac:dyDescent="0.25">
      <c r="A31" s="255"/>
      <c r="B31" s="382"/>
      <c r="C31" s="255"/>
      <c r="D31" s="255"/>
      <c r="E31" s="255"/>
      <c r="F31" s="255"/>
      <c r="G31" s="255"/>
      <c r="H31" s="255"/>
      <c r="I31" s="255"/>
      <c r="J31" s="255"/>
      <c r="K31" s="264" t="s">
        <v>103</v>
      </c>
      <c r="L31" s="261">
        <v>1</v>
      </c>
      <c r="M31" s="262">
        <v>92</v>
      </c>
      <c r="N31" s="263">
        <f t="shared" si="4"/>
        <v>92</v>
      </c>
      <c r="O31" s="255"/>
      <c r="P31" s="264" t="s">
        <v>103</v>
      </c>
      <c r="Q31" s="261">
        <v>1</v>
      </c>
      <c r="R31" s="262">
        <v>92</v>
      </c>
      <c r="S31" s="263">
        <f>Q31*R31</f>
        <v>92</v>
      </c>
    </row>
    <row r="32" spans="1:19" x14ac:dyDescent="0.25">
      <c r="A32" s="255"/>
      <c r="B32" s="382"/>
      <c r="C32" s="255"/>
      <c r="D32" s="255"/>
      <c r="E32" s="255"/>
      <c r="F32" s="255"/>
      <c r="G32" s="255"/>
      <c r="H32" s="255"/>
      <c r="I32" s="255"/>
      <c r="J32" s="255"/>
      <c r="K32" s="264" t="s">
        <v>112</v>
      </c>
      <c r="L32" s="261">
        <v>1</v>
      </c>
      <c r="M32" s="262">
        <v>5.98</v>
      </c>
      <c r="N32" s="263">
        <f t="shared" si="4"/>
        <v>5.98</v>
      </c>
      <c r="O32" s="255"/>
      <c r="P32" s="264" t="s">
        <v>112</v>
      </c>
      <c r="Q32" s="261">
        <v>1</v>
      </c>
      <c r="R32" s="262">
        <v>5.98</v>
      </c>
      <c r="S32" s="263">
        <f>Q32*R32</f>
        <v>5.98</v>
      </c>
    </row>
    <row r="33" spans="1:19" x14ac:dyDescent="0.25">
      <c r="A33" s="255"/>
      <c r="B33" s="382"/>
      <c r="C33" s="255"/>
      <c r="D33" s="255"/>
      <c r="E33" s="255"/>
      <c r="F33" s="255"/>
      <c r="G33" s="255"/>
      <c r="H33" s="255"/>
      <c r="I33" s="255"/>
      <c r="J33" s="255"/>
      <c r="K33" s="264" t="s">
        <v>94</v>
      </c>
      <c r="L33" s="261">
        <v>1</v>
      </c>
      <c r="M33" s="262">
        <v>32.03</v>
      </c>
      <c r="N33" s="263">
        <f t="shared" si="4"/>
        <v>32.03</v>
      </c>
      <c r="O33" s="255"/>
      <c r="P33" s="264" t="s">
        <v>94</v>
      </c>
      <c r="Q33" s="261">
        <v>1</v>
      </c>
      <c r="R33" s="262">
        <v>32.03</v>
      </c>
      <c r="S33" s="263">
        <f t="shared" ref="S33" si="6">Q33*R33</f>
        <v>32.03</v>
      </c>
    </row>
    <row r="34" spans="1:19" x14ac:dyDescent="0.25">
      <c r="A34" s="255"/>
      <c r="B34" s="382"/>
      <c r="C34" s="255"/>
      <c r="D34" s="255"/>
      <c r="E34" s="255"/>
      <c r="F34" s="255"/>
      <c r="G34" s="255"/>
      <c r="H34" s="255"/>
      <c r="I34" s="255"/>
      <c r="J34" s="255"/>
      <c r="K34" s="264" t="s">
        <v>37</v>
      </c>
      <c r="L34" s="261">
        <v>2</v>
      </c>
      <c r="M34" s="262">
        <v>4.57</v>
      </c>
      <c r="N34" s="268">
        <f t="shared" si="4"/>
        <v>9.14</v>
      </c>
      <c r="O34" s="255"/>
      <c r="P34" s="264" t="s">
        <v>37</v>
      </c>
      <c r="Q34" s="261">
        <v>2</v>
      </c>
      <c r="R34" s="262">
        <v>4.57</v>
      </c>
      <c r="S34" s="268">
        <f>Q34*R34</f>
        <v>9.14</v>
      </c>
    </row>
    <row r="35" spans="1:19" x14ac:dyDescent="0.25">
      <c r="A35" s="255"/>
      <c r="B35" s="382"/>
      <c r="C35" s="255"/>
      <c r="D35" s="255"/>
      <c r="E35" s="255"/>
      <c r="F35" s="255"/>
      <c r="G35" s="255"/>
      <c r="H35" s="255"/>
      <c r="I35" s="255"/>
      <c r="J35" s="255"/>
      <c r="K35" s="265" t="s">
        <v>42</v>
      </c>
      <c r="L35" s="261"/>
      <c r="M35" s="262"/>
      <c r="N35" s="263">
        <f>SUM(N27:N34)</f>
        <v>1376.08</v>
      </c>
      <c r="O35" s="255"/>
      <c r="P35" s="265" t="s">
        <v>42</v>
      </c>
      <c r="Q35" s="261"/>
      <c r="R35" s="262"/>
      <c r="S35" s="263">
        <f>SUM(S27:S34)</f>
        <v>1338.77</v>
      </c>
    </row>
    <row r="36" spans="1:19" x14ac:dyDescent="0.25">
      <c r="A36" s="255"/>
      <c r="B36" s="382"/>
      <c r="C36" s="255"/>
      <c r="D36" s="255"/>
      <c r="E36" s="255"/>
      <c r="F36" s="255"/>
      <c r="G36" s="255"/>
      <c r="H36" s="255"/>
      <c r="I36" s="255"/>
      <c r="J36" s="255"/>
      <c r="K36" s="265" t="s">
        <v>524</v>
      </c>
      <c r="L36" s="261"/>
      <c r="M36" s="262"/>
      <c r="N36" s="268">
        <f>N35*0.26</f>
        <v>357.7808</v>
      </c>
      <c r="O36" s="255"/>
      <c r="P36" s="265" t="s">
        <v>524</v>
      </c>
      <c r="Q36" s="261"/>
      <c r="R36" s="262"/>
      <c r="S36" s="268">
        <f>S35*0.26</f>
        <v>348.08019999999999</v>
      </c>
    </row>
    <row r="37" spans="1:19" x14ac:dyDescent="0.25">
      <c r="A37" s="255"/>
      <c r="B37" s="382"/>
      <c r="C37" s="255"/>
      <c r="D37" s="255"/>
      <c r="E37" s="255"/>
      <c r="F37" s="255"/>
      <c r="G37" s="255"/>
      <c r="H37" s="255"/>
      <c r="I37" s="255"/>
      <c r="J37" s="255"/>
      <c r="K37" s="265" t="s">
        <v>236</v>
      </c>
      <c r="L37" s="261"/>
      <c r="M37" s="262"/>
      <c r="N37" s="263">
        <f>SUM(N35:N36)</f>
        <v>1733.8607999999999</v>
      </c>
      <c r="O37" s="255"/>
      <c r="P37" s="265" t="s">
        <v>236</v>
      </c>
      <c r="Q37" s="261"/>
      <c r="R37" s="262"/>
      <c r="S37" s="263">
        <f>SUM(S35:S36)</f>
        <v>1686.8501999999999</v>
      </c>
    </row>
    <row r="38" spans="1:19" x14ac:dyDescent="0.25">
      <c r="A38" s="255"/>
      <c r="B38" s="382"/>
      <c r="C38" s="255"/>
      <c r="D38" s="255"/>
      <c r="E38" s="255"/>
      <c r="F38" s="255"/>
      <c r="G38" s="255"/>
      <c r="H38" s="255"/>
      <c r="I38" s="255"/>
      <c r="J38" s="255"/>
      <c r="K38" s="264"/>
      <c r="L38" s="273"/>
      <c r="M38" s="274"/>
      <c r="N38" s="275"/>
      <c r="O38" s="255"/>
      <c r="P38" s="264"/>
      <c r="Q38" s="273"/>
      <c r="R38" s="274"/>
      <c r="S38" s="275"/>
    </row>
    <row r="39" spans="1:19" x14ac:dyDescent="0.25">
      <c r="A39" s="255"/>
      <c r="B39" s="382"/>
      <c r="C39" s="255"/>
      <c r="D39" s="255"/>
      <c r="E39" s="255"/>
      <c r="F39" s="255"/>
      <c r="G39" s="255"/>
      <c r="H39" s="255"/>
      <c r="I39" s="255"/>
      <c r="J39" s="255"/>
      <c r="K39" s="264" t="s">
        <v>47</v>
      </c>
      <c r="L39" s="261">
        <v>1</v>
      </c>
      <c r="M39" s="262">
        <v>92.68</v>
      </c>
      <c r="N39" s="263">
        <f t="shared" ref="N39:N43" si="7">L39*M39</f>
        <v>92.68</v>
      </c>
      <c r="O39" s="255"/>
      <c r="P39" s="264" t="s">
        <v>47</v>
      </c>
      <c r="Q39" s="261">
        <v>1</v>
      </c>
      <c r="R39" s="262">
        <v>92.68</v>
      </c>
      <c r="S39" s="263">
        <f t="shared" ref="S39:S43" si="8">Q39*R39</f>
        <v>92.68</v>
      </c>
    </row>
    <row r="40" spans="1:19" x14ac:dyDescent="0.25">
      <c r="A40" s="255"/>
      <c r="B40" s="382"/>
      <c r="C40" s="255"/>
      <c r="D40" s="255"/>
      <c r="E40" s="255"/>
      <c r="F40" s="255"/>
      <c r="G40" s="255"/>
      <c r="H40" s="255"/>
      <c r="I40" s="255"/>
      <c r="J40" s="255"/>
      <c r="K40" s="264" t="s">
        <v>90</v>
      </c>
      <c r="L40" s="261">
        <v>200</v>
      </c>
      <c r="M40" s="262">
        <v>3.51</v>
      </c>
      <c r="N40" s="263">
        <f t="shared" si="7"/>
        <v>702</v>
      </c>
      <c r="O40" s="255"/>
      <c r="P40" s="264" t="s">
        <v>90</v>
      </c>
      <c r="Q40" s="261">
        <v>200</v>
      </c>
      <c r="R40" s="262">
        <v>3.51</v>
      </c>
      <c r="S40" s="263">
        <f t="shared" si="8"/>
        <v>702</v>
      </c>
    </row>
    <row r="41" spans="1:19" x14ac:dyDescent="0.25">
      <c r="A41" s="255"/>
      <c r="B41" s="382"/>
      <c r="C41" s="255"/>
      <c r="D41" s="255"/>
      <c r="E41" s="255"/>
      <c r="F41" s="255"/>
      <c r="G41" s="255"/>
      <c r="H41" s="255"/>
      <c r="I41" s="255"/>
      <c r="J41" s="255"/>
      <c r="K41" s="264" t="s">
        <v>75</v>
      </c>
      <c r="L41" s="261">
        <v>200</v>
      </c>
      <c r="M41" s="262">
        <v>0.44</v>
      </c>
      <c r="N41" s="263">
        <f t="shared" si="7"/>
        <v>88</v>
      </c>
      <c r="O41" s="255"/>
      <c r="P41" s="264" t="s">
        <v>75</v>
      </c>
      <c r="Q41" s="261">
        <v>200</v>
      </c>
      <c r="R41" s="262">
        <v>0.44</v>
      </c>
      <c r="S41" s="263">
        <f t="shared" si="8"/>
        <v>88</v>
      </c>
    </row>
    <row r="42" spans="1:19" x14ac:dyDescent="0.25">
      <c r="A42" s="255"/>
      <c r="B42" s="382"/>
      <c r="C42" s="255"/>
      <c r="D42" s="255"/>
      <c r="E42" s="255"/>
      <c r="F42" s="255"/>
      <c r="G42" s="255"/>
      <c r="H42" s="255"/>
      <c r="I42" s="255"/>
      <c r="J42" s="255"/>
      <c r="K42" s="264" t="s">
        <v>95</v>
      </c>
      <c r="L42" s="261">
        <v>1</v>
      </c>
      <c r="M42" s="262">
        <v>23.57</v>
      </c>
      <c r="N42" s="263">
        <f t="shared" si="7"/>
        <v>23.57</v>
      </c>
      <c r="O42" s="255"/>
      <c r="P42" s="264" t="s">
        <v>95</v>
      </c>
      <c r="Q42" s="261">
        <v>1</v>
      </c>
      <c r="R42" s="262">
        <v>23.57</v>
      </c>
      <c r="S42" s="263">
        <f t="shared" si="8"/>
        <v>23.57</v>
      </c>
    </row>
    <row r="43" spans="1:19" x14ac:dyDescent="0.25">
      <c r="A43" s="255"/>
      <c r="B43" s="382"/>
      <c r="C43" s="255"/>
      <c r="D43" s="255"/>
      <c r="E43" s="255"/>
      <c r="F43" s="255"/>
      <c r="G43" s="255"/>
      <c r="H43" s="255"/>
      <c r="I43" s="255"/>
      <c r="J43" s="255"/>
      <c r="K43" s="264" t="s">
        <v>111</v>
      </c>
      <c r="L43" s="261">
        <v>1</v>
      </c>
      <c r="M43" s="262">
        <v>35.64</v>
      </c>
      <c r="N43" s="268">
        <f t="shared" si="7"/>
        <v>35.64</v>
      </c>
      <c r="O43" s="255"/>
      <c r="P43" s="264" t="s">
        <v>111</v>
      </c>
      <c r="Q43" s="261">
        <v>1</v>
      </c>
      <c r="R43" s="262">
        <v>35.64</v>
      </c>
      <c r="S43" s="268">
        <f t="shared" si="8"/>
        <v>35.64</v>
      </c>
    </row>
    <row r="44" spans="1:19" x14ac:dyDescent="0.25">
      <c r="A44" s="255"/>
      <c r="B44" s="382"/>
      <c r="C44" s="255"/>
      <c r="D44" s="255"/>
      <c r="E44" s="255"/>
      <c r="F44" s="255"/>
      <c r="G44" s="255"/>
      <c r="H44" s="255"/>
      <c r="I44" s="255"/>
      <c r="J44" s="255"/>
      <c r="K44" s="260" t="s">
        <v>42</v>
      </c>
      <c r="L44" s="261"/>
      <c r="M44" s="262"/>
      <c r="N44" s="263">
        <f>SUM(N39:N43)</f>
        <v>941.8900000000001</v>
      </c>
      <c r="O44" s="255"/>
      <c r="P44" s="260" t="s">
        <v>42</v>
      </c>
      <c r="Q44" s="261"/>
      <c r="R44" s="262"/>
      <c r="S44" s="263">
        <f>SUM(S39:S43)</f>
        <v>941.8900000000001</v>
      </c>
    </row>
    <row r="45" spans="1:19" x14ac:dyDescent="0.25">
      <c r="A45" s="255"/>
      <c r="B45" s="382"/>
      <c r="C45" s="255"/>
      <c r="D45" s="255"/>
      <c r="E45" s="255"/>
      <c r="F45" s="255"/>
      <c r="G45" s="255"/>
      <c r="H45" s="255"/>
      <c r="I45" s="255"/>
      <c r="J45" s="255"/>
      <c r="K45" s="265" t="s">
        <v>526</v>
      </c>
      <c r="L45" s="261"/>
      <c r="M45" s="262"/>
      <c r="N45" s="268">
        <f>N44*0.13</f>
        <v>122.44570000000002</v>
      </c>
      <c r="O45" s="255"/>
      <c r="P45" s="265" t="s">
        <v>526</v>
      </c>
      <c r="Q45" s="261"/>
      <c r="R45" s="262"/>
      <c r="S45" s="268">
        <f>S44*0.13</f>
        <v>122.44570000000002</v>
      </c>
    </row>
    <row r="46" spans="1:19" ht="15.75" thickBot="1" x14ac:dyDescent="0.3">
      <c r="A46" s="255"/>
      <c r="B46" s="382"/>
      <c r="C46" s="255"/>
      <c r="D46" s="255"/>
      <c r="E46" s="255"/>
      <c r="F46" s="255"/>
      <c r="G46" s="255"/>
      <c r="H46" s="255"/>
      <c r="I46" s="255"/>
      <c r="J46" s="255"/>
      <c r="K46" s="371" t="s">
        <v>254</v>
      </c>
      <c r="L46" s="261"/>
      <c r="M46" s="262"/>
      <c r="N46" s="263">
        <f>SUM(N44:N45)</f>
        <v>1064.3357000000001</v>
      </c>
      <c r="O46" s="255"/>
      <c r="P46" s="371" t="s">
        <v>254</v>
      </c>
      <c r="Q46" s="261"/>
      <c r="R46" s="262"/>
      <c r="S46" s="263">
        <f>SUM(S44:S45)</f>
        <v>1064.3357000000001</v>
      </c>
    </row>
    <row r="47" spans="1:19" ht="17.25" thickTop="1" thickBot="1" x14ac:dyDescent="0.3">
      <c r="A47" s="255"/>
      <c r="B47" s="382"/>
      <c r="C47" s="255"/>
      <c r="D47" s="255"/>
      <c r="E47" s="255"/>
      <c r="F47" s="255"/>
      <c r="G47" s="255"/>
      <c r="H47" s="255"/>
      <c r="I47" s="255"/>
      <c r="J47" s="255"/>
      <c r="K47" s="269" t="s">
        <v>48</v>
      </c>
      <c r="L47" s="270"/>
      <c r="M47" s="271"/>
      <c r="N47" s="384">
        <f>SUM(N37,N46)</f>
        <v>2798.1965</v>
      </c>
      <c r="O47" s="255"/>
      <c r="P47" s="269" t="s">
        <v>48</v>
      </c>
      <c r="Q47" s="270"/>
      <c r="R47" s="271"/>
      <c r="S47" s="384">
        <f>SUM(S37,S46)</f>
        <v>2751.1858999999999</v>
      </c>
    </row>
    <row r="48" spans="1:19" x14ac:dyDescent="0.25">
      <c r="A48" s="255"/>
      <c r="B48" s="382"/>
      <c r="C48" s="255"/>
      <c r="D48" s="255"/>
      <c r="E48" s="255"/>
      <c r="F48" s="255"/>
      <c r="G48" s="255"/>
      <c r="H48" s="255"/>
      <c r="I48" s="255"/>
      <c r="J48" s="255"/>
      <c r="K48" s="383"/>
      <c r="L48" s="383"/>
      <c r="M48" s="383"/>
      <c r="N48" s="383"/>
      <c r="O48" s="255"/>
      <c r="P48" s="383"/>
      <c r="Q48" s="383"/>
      <c r="R48" s="383"/>
      <c r="S48" s="383"/>
    </row>
    <row r="49" spans="1:19" x14ac:dyDescent="0.25">
      <c r="A49" s="255"/>
      <c r="B49" s="382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</row>
    <row r="50" spans="1:19" x14ac:dyDescent="0.25">
      <c r="A50" s="255"/>
      <c r="B50" s="382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</row>
    <row r="51" spans="1:19" x14ac:dyDescent="0.25">
      <c r="A51" s="255"/>
      <c r="B51" s="382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</row>
    <row r="52" spans="1:19" x14ac:dyDescent="0.25">
      <c r="A52" s="255"/>
      <c r="B52" s="382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</row>
    <row r="53" spans="1:19" x14ac:dyDescent="0.25">
      <c r="A53" s="255"/>
      <c r="B53" s="382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</row>
    <row r="54" spans="1:19" x14ac:dyDescent="0.25">
      <c r="A54" s="255"/>
      <c r="B54" s="382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</row>
    <row r="55" spans="1:19" x14ac:dyDescent="0.25">
      <c r="A55" s="255"/>
      <c r="B55" s="382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</row>
    <row r="56" spans="1:19" x14ac:dyDescent="0.25">
      <c r="A56" s="255"/>
      <c r="B56" s="382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</row>
    <row r="57" spans="1:19" x14ac:dyDescent="0.25">
      <c r="A57" s="255"/>
      <c r="B57" s="382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</row>
    <row r="58" spans="1:19" x14ac:dyDescent="0.25">
      <c r="A58" s="255"/>
      <c r="B58" s="382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spans="1:19" x14ac:dyDescent="0.25">
      <c r="A59" s="255"/>
      <c r="B59" s="382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</row>
    <row r="60" spans="1:19" x14ac:dyDescent="0.25">
      <c r="A60" s="255"/>
      <c r="B60" s="382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</row>
    <row r="61" spans="1:19" x14ac:dyDescent="0.25">
      <c r="A61" s="255"/>
      <c r="B61" s="382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</row>
  </sheetData>
  <mergeCells count="7">
    <mergeCell ref="K25:N25"/>
    <mergeCell ref="P25:S25"/>
    <mergeCell ref="A1:D1"/>
    <mergeCell ref="F1:I1"/>
    <mergeCell ref="K1:N1"/>
    <mergeCell ref="P1:S1"/>
    <mergeCell ref="F15:I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90" zoomScaleNormal="90" workbookViewId="0">
      <selection sqref="A1:B1"/>
    </sheetView>
  </sheetViews>
  <sheetFormatPr defaultColWidth="8.85546875" defaultRowHeight="21" customHeight="1" x14ac:dyDescent="0.2"/>
  <cols>
    <col min="1" max="1" width="35.85546875" style="405" bestFit="1" customWidth="1"/>
    <col min="2" max="3" width="15.5703125" style="49" customWidth="1"/>
    <col min="4" max="4" width="37.7109375" style="49" bestFit="1" customWidth="1"/>
    <col min="5" max="5" width="15.5703125" style="49" customWidth="1"/>
    <col min="6" max="7" width="19.7109375" style="49"/>
    <col min="8" max="8" width="14.42578125" style="49" customWidth="1"/>
    <col min="9" max="9" width="11.7109375" style="49" customWidth="1"/>
    <col min="10" max="10" width="28.85546875" style="49" bestFit="1" customWidth="1"/>
    <col min="11" max="11" width="13.5703125" style="49" customWidth="1"/>
    <col min="12" max="12" width="19.7109375" style="27"/>
    <col min="13" max="13" width="27.5703125" style="49" bestFit="1" customWidth="1"/>
    <col min="14" max="14" width="13.140625" style="49" customWidth="1"/>
    <col min="15" max="16384" width="8.85546875" style="60"/>
  </cols>
  <sheetData>
    <row r="1" spans="1:14" ht="21" customHeight="1" x14ac:dyDescent="0.2">
      <c r="A1" s="529" t="s">
        <v>138</v>
      </c>
      <c r="B1" s="529"/>
      <c r="C1" s="20"/>
      <c r="D1" s="529" t="s">
        <v>139</v>
      </c>
      <c r="E1" s="529"/>
      <c r="F1" s="20"/>
      <c r="G1" s="529" t="s">
        <v>140</v>
      </c>
      <c r="H1" s="529"/>
      <c r="I1" s="20"/>
      <c r="J1" s="529" t="s">
        <v>141</v>
      </c>
      <c r="K1" s="529"/>
      <c r="L1" s="21"/>
      <c r="M1" s="529" t="s">
        <v>142</v>
      </c>
      <c r="N1" s="529"/>
    </row>
    <row r="2" spans="1:14" ht="21" customHeight="1" x14ac:dyDescent="0.2">
      <c r="A2" s="24" t="s">
        <v>33</v>
      </c>
      <c r="B2" s="22">
        <v>33.74</v>
      </c>
      <c r="C2" s="23"/>
      <c r="D2" s="24" t="s">
        <v>65</v>
      </c>
      <c r="E2" s="25">
        <v>236.99</v>
      </c>
      <c r="G2" s="24" t="s">
        <v>143</v>
      </c>
      <c r="H2" s="25">
        <v>7.58</v>
      </c>
      <c r="J2" s="24" t="s">
        <v>144</v>
      </c>
      <c r="K2" s="25">
        <v>204.26</v>
      </c>
      <c r="L2" s="450"/>
      <c r="M2" s="24" t="s">
        <v>145</v>
      </c>
      <c r="N2" s="22">
        <v>3.04</v>
      </c>
    </row>
    <row r="3" spans="1:14" ht="21" customHeight="1" x14ac:dyDescent="0.2">
      <c r="A3" s="24" t="s">
        <v>49</v>
      </c>
      <c r="B3" s="25">
        <v>92.15</v>
      </c>
      <c r="C3" s="12"/>
      <c r="D3" s="24" t="s">
        <v>70</v>
      </c>
      <c r="E3" s="25">
        <v>281.77999999999997</v>
      </c>
      <c r="G3" s="24" t="s">
        <v>146</v>
      </c>
      <c r="H3" s="22">
        <v>7.07</v>
      </c>
      <c r="J3" s="24" t="s">
        <v>147</v>
      </c>
      <c r="K3" s="25">
        <v>234.26</v>
      </c>
      <c r="L3" s="450"/>
      <c r="M3" s="24" t="s">
        <v>92</v>
      </c>
      <c r="N3" s="25">
        <v>27.17</v>
      </c>
    </row>
    <row r="4" spans="1:14" ht="21" customHeight="1" x14ac:dyDescent="0.2">
      <c r="A4" s="24" t="s">
        <v>50</v>
      </c>
      <c r="B4" s="25">
        <v>27.09</v>
      </c>
      <c r="C4" s="12"/>
      <c r="D4" s="24" t="s">
        <v>66</v>
      </c>
      <c r="E4" s="25">
        <v>281.77999999999997</v>
      </c>
      <c r="G4" s="24" t="s">
        <v>148</v>
      </c>
      <c r="H4" s="22">
        <v>7.58</v>
      </c>
      <c r="J4" s="24" t="s">
        <v>149</v>
      </c>
      <c r="K4" s="25">
        <v>204.43</v>
      </c>
      <c r="L4" s="450"/>
      <c r="M4" s="24" t="s">
        <v>37</v>
      </c>
      <c r="N4" s="25">
        <v>4.57</v>
      </c>
    </row>
    <row r="5" spans="1:14" ht="21" customHeight="1" x14ac:dyDescent="0.2">
      <c r="A5" s="24" t="s">
        <v>51</v>
      </c>
      <c r="B5" s="25">
        <v>72.739999999999995</v>
      </c>
      <c r="C5" s="12"/>
      <c r="D5" s="24" t="s">
        <v>71</v>
      </c>
      <c r="E5" s="25">
        <v>656.09</v>
      </c>
      <c r="G5" s="24" t="s">
        <v>150</v>
      </c>
      <c r="H5" s="25">
        <v>9.08</v>
      </c>
      <c r="J5" s="24" t="s">
        <v>151</v>
      </c>
      <c r="K5" s="25">
        <v>267.41000000000003</v>
      </c>
      <c r="L5" s="450"/>
      <c r="M5" s="24" t="s">
        <v>93</v>
      </c>
      <c r="N5" s="25">
        <v>7.45</v>
      </c>
    </row>
    <row r="6" spans="1:14" ht="21" customHeight="1" x14ac:dyDescent="0.2">
      <c r="A6" s="24" t="s">
        <v>52</v>
      </c>
      <c r="B6" s="25">
        <v>100.56</v>
      </c>
      <c r="C6" s="12"/>
      <c r="D6" s="24" t="s">
        <v>67</v>
      </c>
      <c r="E6" s="25">
        <v>338.41</v>
      </c>
      <c r="G6" s="24" t="s">
        <v>152</v>
      </c>
      <c r="H6" s="25">
        <v>8.07</v>
      </c>
      <c r="J6" s="24" t="s">
        <v>153</v>
      </c>
      <c r="K6" s="25">
        <v>896.16</v>
      </c>
      <c r="L6" s="450"/>
      <c r="M6" s="24" t="s">
        <v>88</v>
      </c>
      <c r="N6" s="25">
        <v>10.17</v>
      </c>
    </row>
    <row r="7" spans="1:14" ht="21" customHeight="1" x14ac:dyDescent="0.2">
      <c r="A7" s="24" t="s">
        <v>53</v>
      </c>
      <c r="B7" s="25">
        <v>145.5</v>
      </c>
      <c r="C7" s="12"/>
      <c r="D7" s="24" t="s">
        <v>68</v>
      </c>
      <c r="E7" s="25">
        <v>264.10000000000002</v>
      </c>
      <c r="G7" s="24" t="s">
        <v>154</v>
      </c>
      <c r="H7" s="25">
        <v>8.42</v>
      </c>
      <c r="J7" s="24" t="s">
        <v>155</v>
      </c>
      <c r="K7" s="25">
        <v>689.36</v>
      </c>
      <c r="L7" s="450"/>
      <c r="M7" s="24" t="s">
        <v>89</v>
      </c>
      <c r="N7" s="25">
        <v>1.55</v>
      </c>
    </row>
    <row r="8" spans="1:14" ht="21" customHeight="1" x14ac:dyDescent="0.2">
      <c r="A8" s="24" t="s">
        <v>54</v>
      </c>
      <c r="B8" s="25">
        <v>50.73</v>
      </c>
      <c r="C8" s="12"/>
      <c r="D8" s="24" t="s">
        <v>69</v>
      </c>
      <c r="E8" s="25">
        <v>620.17999999999995</v>
      </c>
      <c r="G8" s="24" t="s">
        <v>156</v>
      </c>
      <c r="H8" s="25">
        <v>34.06</v>
      </c>
      <c r="J8" s="24" t="s">
        <v>157</v>
      </c>
      <c r="K8" s="25">
        <v>767</v>
      </c>
      <c r="M8" s="24" t="s">
        <v>158</v>
      </c>
      <c r="N8" s="25">
        <v>0.41</v>
      </c>
    </row>
    <row r="9" spans="1:14" ht="21" customHeight="1" x14ac:dyDescent="0.2">
      <c r="A9" s="24" t="s">
        <v>55</v>
      </c>
      <c r="B9" s="25">
        <v>92.14</v>
      </c>
      <c r="C9" s="12"/>
      <c r="D9" s="24" t="s">
        <v>87</v>
      </c>
      <c r="E9" s="25">
        <v>118.6</v>
      </c>
      <c r="G9" s="24" t="s">
        <v>159</v>
      </c>
      <c r="H9" s="25">
        <v>19.78</v>
      </c>
      <c r="M9" s="24" t="s">
        <v>160</v>
      </c>
      <c r="N9" s="25">
        <v>0.55000000000000004</v>
      </c>
    </row>
    <row r="10" spans="1:14" ht="21" customHeight="1" x14ac:dyDescent="0.2">
      <c r="A10" s="24" t="s">
        <v>56</v>
      </c>
      <c r="B10" s="25">
        <v>93.47</v>
      </c>
      <c r="C10" s="12"/>
      <c r="D10" s="24" t="s">
        <v>161</v>
      </c>
      <c r="E10" s="25">
        <v>114.92</v>
      </c>
      <c r="G10" s="24" t="s">
        <v>162</v>
      </c>
      <c r="H10" s="25">
        <v>23.24</v>
      </c>
      <c r="J10" s="529" t="s">
        <v>163</v>
      </c>
      <c r="K10" s="529"/>
      <c r="M10" s="24" t="s">
        <v>164</v>
      </c>
      <c r="N10" s="25">
        <v>34.869999999999997</v>
      </c>
    </row>
    <row r="11" spans="1:14" ht="21" customHeight="1" x14ac:dyDescent="0.2">
      <c r="A11" s="24" t="s">
        <v>57</v>
      </c>
      <c r="B11" s="25">
        <v>0</v>
      </c>
      <c r="C11" s="12" t="s">
        <v>288</v>
      </c>
      <c r="D11" s="24" t="s">
        <v>165</v>
      </c>
      <c r="E11" s="25">
        <v>121.06</v>
      </c>
      <c r="G11" s="24" t="s">
        <v>166</v>
      </c>
      <c r="H11" s="25">
        <v>22.98</v>
      </c>
      <c r="J11" s="24" t="s">
        <v>167</v>
      </c>
      <c r="K11" s="25">
        <v>69.760000000000005</v>
      </c>
      <c r="M11" s="24" t="s">
        <v>168</v>
      </c>
      <c r="N11" s="25">
        <v>165.15</v>
      </c>
    </row>
    <row r="12" spans="1:14" ht="21" customHeight="1" x14ac:dyDescent="0.2">
      <c r="A12" s="24" t="s">
        <v>58</v>
      </c>
      <c r="B12" s="25">
        <v>147.21</v>
      </c>
      <c r="C12" s="12"/>
      <c r="D12" s="24" t="s">
        <v>169</v>
      </c>
      <c r="E12" s="25">
        <v>92.15</v>
      </c>
      <c r="G12" s="24" t="s">
        <v>170</v>
      </c>
      <c r="H12" s="25">
        <v>5.51</v>
      </c>
      <c r="J12" s="24" t="s">
        <v>171</v>
      </c>
      <c r="K12" s="25">
        <v>69.760000000000005</v>
      </c>
      <c r="M12" s="24" t="s">
        <v>172</v>
      </c>
      <c r="N12" s="25">
        <v>32.03</v>
      </c>
    </row>
    <row r="13" spans="1:14" ht="21" customHeight="1" x14ac:dyDescent="0.2">
      <c r="A13" s="24" t="s">
        <v>59</v>
      </c>
      <c r="B13" s="25">
        <v>185.4</v>
      </c>
      <c r="C13" s="12"/>
      <c r="D13" s="24" t="s">
        <v>173</v>
      </c>
      <c r="E13" s="25">
        <v>90.03</v>
      </c>
      <c r="G13" s="24" t="s">
        <v>174</v>
      </c>
      <c r="H13" s="25">
        <v>5.51</v>
      </c>
      <c r="J13" s="24" t="s">
        <v>175</v>
      </c>
      <c r="K13" s="25">
        <v>123.76</v>
      </c>
      <c r="M13" s="24" t="s">
        <v>176</v>
      </c>
      <c r="N13" s="25">
        <v>9.91</v>
      </c>
    </row>
    <row r="14" spans="1:14" ht="21" customHeight="1" x14ac:dyDescent="0.2">
      <c r="A14" s="24" t="s">
        <v>60</v>
      </c>
      <c r="B14" s="25">
        <v>244.33</v>
      </c>
      <c r="C14" s="12"/>
      <c r="D14" s="24" t="s">
        <v>86</v>
      </c>
      <c r="E14" s="25">
        <v>284.19</v>
      </c>
      <c r="G14" s="24" t="s">
        <v>177</v>
      </c>
      <c r="H14" s="25">
        <v>6.39</v>
      </c>
      <c r="J14" s="24" t="s">
        <v>178</v>
      </c>
      <c r="K14" s="25">
        <v>201.11</v>
      </c>
      <c r="M14" s="24" t="s">
        <v>179</v>
      </c>
      <c r="N14" s="25">
        <v>71.83</v>
      </c>
    </row>
    <row r="15" spans="1:14" ht="21" customHeight="1" x14ac:dyDescent="0.2">
      <c r="A15" s="24" t="s">
        <v>61</v>
      </c>
      <c r="B15" s="25">
        <v>227.01</v>
      </c>
      <c r="C15" s="12"/>
      <c r="D15" s="24" t="s">
        <v>180</v>
      </c>
      <c r="E15" s="25">
        <v>234.67</v>
      </c>
      <c r="G15" s="24" t="s">
        <v>181</v>
      </c>
      <c r="H15" s="25">
        <v>7.32</v>
      </c>
      <c r="M15" s="24" t="s">
        <v>182</v>
      </c>
      <c r="N15" s="25">
        <v>9</v>
      </c>
    </row>
    <row r="16" spans="1:14" ht="21" customHeight="1" x14ac:dyDescent="0.2">
      <c r="A16" s="24" t="s">
        <v>62</v>
      </c>
      <c r="B16" s="25">
        <v>300.33999999999997</v>
      </c>
      <c r="C16" s="12"/>
      <c r="D16" s="24" t="s">
        <v>116</v>
      </c>
      <c r="E16" s="25">
        <v>239.32</v>
      </c>
      <c r="G16" s="24" t="s">
        <v>183</v>
      </c>
      <c r="H16" s="25">
        <v>33.14</v>
      </c>
      <c r="J16" s="529" t="s">
        <v>184</v>
      </c>
      <c r="K16" s="529"/>
    </row>
    <row r="17" spans="1:13" ht="21" customHeight="1" x14ac:dyDescent="0.2">
      <c r="A17" s="24" t="s">
        <v>63</v>
      </c>
      <c r="B17" s="25">
        <v>141.26</v>
      </c>
      <c r="C17" s="12"/>
      <c r="D17" s="24" t="s">
        <v>185</v>
      </c>
      <c r="E17" s="25">
        <v>241.64</v>
      </c>
      <c r="J17" s="24" t="s">
        <v>186</v>
      </c>
      <c r="K17" s="25">
        <v>0.22</v>
      </c>
      <c r="M17" s="60"/>
    </row>
    <row r="18" spans="1:13" ht="21" customHeight="1" x14ac:dyDescent="0.2">
      <c r="A18" s="24" t="s">
        <v>64</v>
      </c>
      <c r="B18" s="25">
        <v>234.62</v>
      </c>
      <c r="C18" s="12"/>
      <c r="D18" s="24" t="s">
        <v>187</v>
      </c>
      <c r="E18" s="25">
        <v>241.64</v>
      </c>
      <c r="J18" s="24" t="s">
        <v>188</v>
      </c>
      <c r="K18" s="25">
        <v>0.46</v>
      </c>
    </row>
    <row r="19" spans="1:13" ht="21" customHeight="1" x14ac:dyDescent="0.2">
      <c r="A19" s="49"/>
      <c r="C19" s="12"/>
      <c r="D19" s="24" t="s">
        <v>118</v>
      </c>
      <c r="E19" s="25">
        <v>259.82</v>
      </c>
      <c r="J19" s="24" t="s">
        <v>189</v>
      </c>
      <c r="K19" s="25">
        <v>0.4</v>
      </c>
    </row>
    <row r="20" spans="1:13" ht="21" customHeight="1" x14ac:dyDescent="0.2">
      <c r="A20" s="49"/>
      <c r="C20" s="12"/>
      <c r="D20" s="24" t="s">
        <v>190</v>
      </c>
      <c r="E20" s="25">
        <v>277.22000000000003</v>
      </c>
      <c r="J20" s="24" t="s">
        <v>191</v>
      </c>
      <c r="K20" s="25">
        <v>0.37</v>
      </c>
    </row>
    <row r="21" spans="1:13" ht="21" customHeight="1" x14ac:dyDescent="0.2">
      <c r="A21" s="49"/>
      <c r="C21" s="12"/>
      <c r="D21" s="24" t="s">
        <v>85</v>
      </c>
      <c r="E21" s="25">
        <v>1193</v>
      </c>
    </row>
    <row r="22" spans="1:13" ht="21" customHeight="1" thickBot="1" x14ac:dyDescent="0.25">
      <c r="A22" s="49"/>
      <c r="C22" s="12"/>
      <c r="D22" s="24" t="s">
        <v>192</v>
      </c>
      <c r="E22" s="25">
        <v>1107</v>
      </c>
      <c r="J22" s="529" t="s">
        <v>193</v>
      </c>
      <c r="K22" s="529"/>
    </row>
    <row r="23" spans="1:13" ht="21" customHeight="1" thickTop="1" thickBot="1" x14ac:dyDescent="0.25">
      <c r="A23" s="49"/>
      <c r="C23" s="12"/>
      <c r="D23" s="24" t="s">
        <v>84</v>
      </c>
      <c r="E23" s="25">
        <v>1166</v>
      </c>
      <c r="J23" s="24" t="s">
        <v>194</v>
      </c>
      <c r="K23" s="25">
        <v>459.68</v>
      </c>
      <c r="M23" s="451"/>
    </row>
    <row r="24" spans="1:13" ht="21" customHeight="1" thickTop="1" x14ac:dyDescent="0.2">
      <c r="A24" s="49"/>
      <c r="C24" s="12"/>
      <c r="D24" s="24" t="s">
        <v>195</v>
      </c>
      <c r="E24" s="25">
        <v>1144.31</v>
      </c>
      <c r="J24" s="24" t="s">
        <v>196</v>
      </c>
      <c r="K24" s="25">
        <v>430.95</v>
      </c>
    </row>
    <row r="25" spans="1:13" ht="21" customHeight="1" x14ac:dyDescent="0.2">
      <c r="A25" s="49"/>
      <c r="C25" s="12"/>
      <c r="D25" s="12"/>
      <c r="E25" s="12"/>
      <c r="J25" s="24" t="s">
        <v>15</v>
      </c>
      <c r="K25" s="25">
        <v>255.26</v>
      </c>
      <c r="M25" s="449"/>
    </row>
    <row r="26" spans="1:13" ht="21" customHeight="1" x14ac:dyDescent="0.2">
      <c r="A26" s="27"/>
      <c r="C26" s="12"/>
      <c r="D26" s="12"/>
      <c r="E26" s="12"/>
      <c r="J26" s="24" t="s">
        <v>16</v>
      </c>
      <c r="K26" s="25">
        <v>217.69</v>
      </c>
      <c r="M26" s="449"/>
    </row>
    <row r="27" spans="1:13" ht="21" customHeight="1" x14ac:dyDescent="0.2">
      <c r="A27" s="24" t="s">
        <v>49</v>
      </c>
      <c r="B27" s="25">
        <v>0</v>
      </c>
      <c r="C27" s="12"/>
      <c r="D27" s="12"/>
      <c r="J27" s="24" t="s">
        <v>197</v>
      </c>
      <c r="K27" s="25">
        <v>207.99</v>
      </c>
      <c r="M27" s="449"/>
    </row>
    <row r="28" spans="1:13" ht="21" customHeight="1" x14ac:dyDescent="0.2">
      <c r="A28" s="24" t="s">
        <v>57</v>
      </c>
      <c r="B28" s="25">
        <v>0</v>
      </c>
      <c r="C28" s="12"/>
      <c r="D28" s="12"/>
      <c r="M28" s="449"/>
    </row>
    <row r="29" spans="1:13" ht="21" customHeight="1" x14ac:dyDescent="0.2">
      <c r="A29" s="24" t="s">
        <v>65</v>
      </c>
      <c r="B29" s="25">
        <v>0</v>
      </c>
      <c r="C29" s="12"/>
      <c r="D29" s="12"/>
      <c r="M29" s="449"/>
    </row>
    <row r="30" spans="1:13" ht="21" customHeight="1" x14ac:dyDescent="0.2">
      <c r="A30" s="24" t="s">
        <v>67</v>
      </c>
      <c r="B30" s="25">
        <v>0</v>
      </c>
      <c r="M30" s="449"/>
    </row>
    <row r="31" spans="1:13" ht="21" customHeight="1" x14ac:dyDescent="0.2">
      <c r="A31" s="24" t="s">
        <v>69</v>
      </c>
      <c r="B31" s="25">
        <v>0</v>
      </c>
      <c r="M31" s="449"/>
    </row>
    <row r="32" spans="1:13" ht="21" customHeight="1" x14ac:dyDescent="0.2">
      <c r="A32" s="49"/>
      <c r="L32" s="12"/>
      <c r="M32" s="449"/>
    </row>
    <row r="33" spans="5:13" ht="21" customHeight="1" x14ac:dyDescent="0.2">
      <c r="G33" s="27"/>
      <c r="H33" s="27"/>
      <c r="L33" s="12"/>
      <c r="M33" s="449"/>
    </row>
    <row r="34" spans="5:13" ht="21" customHeight="1" x14ac:dyDescent="0.2">
      <c r="M34" s="449"/>
    </row>
    <row r="37" spans="5:13" ht="21" customHeight="1" x14ac:dyDescent="0.2">
      <c r="E37" s="27"/>
      <c r="F37" s="27"/>
      <c r="I37" s="27"/>
      <c r="J37" s="27"/>
      <c r="K37" s="27"/>
      <c r="M37" s="27"/>
    </row>
    <row r="38" spans="5:13" ht="21" customHeight="1" x14ac:dyDescent="0.2">
      <c r="E38" s="12"/>
    </row>
    <row r="39" spans="5:13" ht="21" customHeight="1" x14ac:dyDescent="0.2">
      <c r="E39" s="12"/>
    </row>
    <row r="40" spans="5:13" ht="21" customHeight="1" x14ac:dyDescent="0.2">
      <c r="E40" s="12"/>
    </row>
    <row r="41" spans="5:13" ht="21" customHeight="1" x14ac:dyDescent="0.2">
      <c r="E41" s="12"/>
    </row>
    <row r="58" spans="1:1" ht="21" customHeight="1" x14ac:dyDescent="0.2">
      <c r="A58" s="49"/>
    </row>
    <row r="59" spans="1:1" ht="21" customHeight="1" x14ac:dyDescent="0.2">
      <c r="A59" s="49"/>
    </row>
    <row r="60" spans="1:1" ht="21" customHeight="1" x14ac:dyDescent="0.2">
      <c r="A60" s="49"/>
    </row>
    <row r="61" spans="1:1" ht="21" customHeight="1" x14ac:dyDescent="0.2">
      <c r="A61" s="49"/>
    </row>
  </sheetData>
  <mergeCells count="8">
    <mergeCell ref="M1:N1"/>
    <mergeCell ref="J10:K10"/>
    <mergeCell ref="J16:K16"/>
    <mergeCell ref="J22:K22"/>
    <mergeCell ref="A1:B1"/>
    <mergeCell ref="D1:E1"/>
    <mergeCell ref="G1:H1"/>
    <mergeCell ref="J1:K1"/>
  </mergeCells>
  <pageMargins left="0.7" right="0.7" top="0.75" bottom="0.75" header="0.3" footer="0.3"/>
  <pageSetup paperSize="17" scale="70" fitToHeight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LG&amp;E RATE SUMMARY</vt:lpstr>
      <vt:lpstr>LED</vt:lpstr>
      <vt:lpstr>BY RATE CODE</vt:lpstr>
      <vt:lpstr>kWh</vt:lpstr>
      <vt:lpstr>FIXTURES ONLY</vt:lpstr>
      <vt:lpstr>FIXTURES &amp; UG POLE</vt:lpstr>
      <vt:lpstr>BASES</vt:lpstr>
      <vt:lpstr>Vict-London-Wood</vt:lpstr>
      <vt:lpstr>Material costs</vt:lpstr>
      <vt:lpstr>Cobra Comparison</vt:lpstr>
      <vt:lpstr>Duplicate Rate Codes</vt:lpstr>
      <vt:lpstr>Reference Sources</vt:lpstr>
      <vt:lpstr>'FIXTURES &amp; UG POLE'!Print_Area</vt:lpstr>
      <vt:lpstr>'FIXTURES ONLY'!Print_Area</vt:lpstr>
      <vt:lpstr>LED!Print_Area</vt:lpstr>
      <vt:lpstr>'LG&amp;E RATE SUMMARY'!Print_Area</vt:lpstr>
      <vt:lpstr>LED!Print_Titles</vt:lpstr>
      <vt:lpstr>'LG&amp;E RATE SUMMARY'!Print_Titles</vt:lpstr>
    </vt:vector>
  </TitlesOfParts>
  <Company>Louisville Gas &amp; Electric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Cox</dc:creator>
  <cp:lastModifiedBy>Knoy, Jason</cp:lastModifiedBy>
  <cp:lastPrinted>2016-11-28T16:34:51Z</cp:lastPrinted>
  <dcterms:created xsi:type="dcterms:W3CDTF">2000-03-15T15:40:31Z</dcterms:created>
  <dcterms:modified xsi:type="dcterms:W3CDTF">2016-11-28T16:34:56Z</dcterms:modified>
</cp:coreProperties>
</file>