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330" windowWidth="19440" windowHeight="9750"/>
  </bookViews>
  <sheets>
    <sheet name="Data" sheetId="1" r:id="rId1"/>
  </sheets>
  <definedNames>
    <definedName name="_xlnm._FilterDatabase" localSheetId="0" hidden="1">Data!$B$5:$L$46</definedName>
  </definedNames>
  <calcPr calcId="152511"/>
</workbook>
</file>

<file path=xl/calcChain.xml><?xml version="1.0" encoding="utf-8"?>
<calcChain xmlns="http://schemas.openxmlformats.org/spreadsheetml/2006/main">
  <c r="L43" i="1" l="1"/>
  <c r="K43" i="1"/>
  <c r="L42" i="1"/>
  <c r="K42" i="1"/>
  <c r="L41" i="1"/>
  <c r="K41"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G46" i="1" l="1"/>
  <c r="G45" i="1"/>
  <c r="H45" i="1"/>
  <c r="H46" i="1" l="1"/>
  <c r="I46" i="1"/>
  <c r="I45" i="1"/>
  <c r="J46" i="1"/>
  <c r="J45" i="1"/>
  <c r="I43" i="1"/>
  <c r="K45" i="1" l="1"/>
  <c r="L45" i="1"/>
  <c r="L46" i="1"/>
  <c r="K46" i="1" l="1"/>
</calcChain>
</file>

<file path=xl/sharedStrings.xml><?xml version="1.0" encoding="utf-8"?>
<sst xmlns="http://schemas.openxmlformats.org/spreadsheetml/2006/main" count="148" uniqueCount="41">
  <si>
    <t>Rate</t>
  </si>
  <si>
    <t>Category</t>
  </si>
  <si>
    <t>Values</t>
  </si>
  <si>
    <t>Period</t>
  </si>
  <si>
    <t>Delta</t>
  </si>
  <si>
    <t>% Delta</t>
  </si>
  <si>
    <t>AES</t>
  </si>
  <si>
    <t>Customers</t>
  </si>
  <si>
    <t>Avg Number of Customers</t>
  </si>
  <si>
    <t>Energy</t>
  </si>
  <si>
    <t>Sum of Volume</t>
  </si>
  <si>
    <t>GWh</t>
  </si>
  <si>
    <t>FLS</t>
  </si>
  <si>
    <t>Demand</t>
  </si>
  <si>
    <t>MVA</t>
  </si>
  <si>
    <t>Base</t>
  </si>
  <si>
    <t>Intermediate</t>
  </si>
  <si>
    <t>Peak</t>
  </si>
  <si>
    <t>GS</t>
  </si>
  <si>
    <t>PS-Pri</t>
  </si>
  <si>
    <t>MW</t>
  </si>
  <si>
    <t>PS-Sec</t>
  </si>
  <si>
    <t>RS</t>
  </si>
  <si>
    <t>RTS</t>
  </si>
  <si>
    <t>TOD-Pri</t>
  </si>
  <si>
    <t>TOD-Sec</t>
  </si>
  <si>
    <t>Lighting</t>
  </si>
  <si>
    <t>Total KU Customers</t>
  </si>
  <si>
    <t>Residential</t>
  </si>
  <si>
    <t>Total KU Energy - Calendar Adjusted</t>
  </si>
  <si>
    <t>Total KU Unbilled</t>
  </si>
  <si>
    <t>Comparison of KU Electric Customers, Billing Demand, and Energy by Rate Classes: Base Period vs Test Period</t>
  </si>
  <si>
    <t>Other</t>
  </si>
  <si>
    <t>KU Unbilled Adjustment**</t>
  </si>
  <si>
    <t xml:space="preserve">*All customers are assigned to one of twenty billing cycles.  Because the beginning and end of most billing cycles do not coincide directly with the beginning and end of calendar months, most customers' monthly bills include energy that was consumed in more than one calendar month.  </t>
  </si>
  <si>
    <t>Base Period</t>
  </si>
  <si>
    <t>Forecasted Test Period
(Jul '17 - Jun '18)</t>
  </si>
  <si>
    <t>Total
(Mar '16 - Feb '17)</t>
  </si>
  <si>
    <t>Billed Actual
(Mar '16 - Aug '16)*</t>
  </si>
  <si>
    <t xml:space="preserve"> Calendar Forecasted
(Sep '16 - Feb '17)</t>
  </si>
  <si>
    <t>**Billed sales in March include a portion of the energy consumed in March and a portion of the energy consumed in February.  Likewise, billed sales for August include a portion of the energy consumed in August and a portion of the energy consumed in July.  The portion of the energy consumed in August but not included in August billed sales is the "unbilled" portion of calendar-month ("calendar") sales for August.  To properly compare the Base Period to the Forecasted Test Period (which includes twelve months of calendar sales), unbilled sales for August must be added to the Base Period and unbilled sales for February (which are included in March billed sales) must be subtracted from the Base Period.  Because August unbilled sales are greater than February unbilled sales, the total unbilled sales adjustment is positive.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</si>
</sst>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3" xfId="0" applyBorder="1"/>
    <xf numFmtId="0" fontId="0" fillId="0" borderId="4" xfId="0" applyBorder="1"/>
    <xf numFmtId="164" fontId="0" fillId="0" borderId="4" xfId="1" applyNumberFormat="1" applyFont="1" applyBorder="1"/>
    <xf numFmtId="164" fontId="0" fillId="0" borderId="4" xfId="1" applyNumberFormat="1" applyFont="1" applyFill="1" applyBorder="1"/>
    <xf numFmtId="0" fontId="0" fillId="0" borderId="5" xfId="0" applyBorder="1"/>
    <xf numFmtId="0" fontId="0" fillId="0" borderId="6" xfId="0" applyBorder="1"/>
    <xf numFmtId="164" fontId="0" fillId="0" borderId="6" xfId="1" applyNumberFormat="1" applyFont="1" applyBorder="1"/>
    <xf numFmtId="164" fontId="0" fillId="0" borderId="6" xfId="1" applyNumberFormat="1" applyFont="1" applyFill="1" applyBorder="1"/>
    <xf numFmtId="0" fontId="0" fillId="0" borderId="7" xfId="0" applyBorder="1"/>
    <xf numFmtId="0" fontId="0" fillId="0" borderId="8" xfId="0" applyBorder="1"/>
    <xf numFmtId="164" fontId="0" fillId="0" borderId="8" xfId="1" applyNumberFormat="1" applyFont="1" applyBorder="1"/>
    <xf numFmtId="164" fontId="0" fillId="0" borderId="8" xfId="1" applyNumberFormat="1" applyFont="1" applyFill="1" applyBorder="1"/>
    <xf numFmtId="0" fontId="0" fillId="0" borderId="9" xfId="0" applyBorder="1"/>
    <xf numFmtId="0" fontId="0" fillId="0" borderId="2" xfId="0" applyBorder="1"/>
    <xf numFmtId="164" fontId="0" fillId="0" borderId="1" xfId="1" applyNumberFormat="1" applyFont="1" applyBorder="1"/>
    <xf numFmtId="164" fontId="0" fillId="0" borderId="1" xfId="1" applyNumberFormat="1" applyFont="1" applyFill="1" applyBorder="1"/>
    <xf numFmtId="165" fontId="0" fillId="0" borderId="1" xfId="2" applyNumberFormat="1" applyFont="1" applyFill="1" applyBorder="1"/>
    <xf numFmtId="0" fontId="0" fillId="0" borderId="1" xfId="0" applyBorder="1"/>
    <xf numFmtId="0" fontId="0" fillId="0" borderId="0" xfId="0" applyBorder="1"/>
    <xf numFmtId="0" fontId="0" fillId="0" borderId="10" xfId="0" applyBorder="1"/>
    <xf numFmtId="164" fontId="0" fillId="0" borderId="0" xfId="1" applyNumberFormat="1" applyFont="1" applyBorder="1"/>
    <xf numFmtId="164" fontId="0" fillId="0" borderId="0" xfId="1" applyNumberFormat="1" applyFont="1" applyFill="1" applyBorder="1"/>
    <xf numFmtId="0" fontId="0" fillId="0" borderId="10" xfId="0" applyFill="1" applyBorder="1"/>
    <xf numFmtId="9" fontId="0" fillId="0" borderId="10" xfId="0" applyNumberFormat="1" applyFill="1" applyBorder="1"/>
    <xf numFmtId="164" fontId="0" fillId="0" borderId="7" xfId="1" applyNumberFormat="1" applyFont="1" applyBorder="1"/>
    <xf numFmtId="164" fontId="0" fillId="0" borderId="7" xfId="1" applyNumberFormat="1" applyFont="1" applyFill="1" applyBorder="1"/>
    <xf numFmtId="0" fontId="0" fillId="0" borderId="1" xfId="0" applyFill="1" applyBorder="1" applyAlignment="1">
      <alignment horizontal="left" indent="1"/>
    </xf>
    <xf numFmtId="165" fontId="0" fillId="0" borderId="4" xfId="2" applyNumberFormat="1" applyFont="1" applyFill="1" applyBorder="1"/>
    <xf numFmtId="165" fontId="0" fillId="0" borderId="6" xfId="2" applyNumberFormat="1" applyFont="1" applyFill="1" applyBorder="1"/>
    <xf numFmtId="165" fontId="0" fillId="0" borderId="8" xfId="2" applyNumberFormat="1" applyFont="1" applyFill="1" applyBorder="1"/>
    <xf numFmtId="0" fontId="3" fillId="0" borderId="0" xfId="0" applyFont="1"/>
    <xf numFmtId="0" fontId="3" fillId="0" borderId="0" xfId="0" applyFont="1" applyBorder="1"/>
    <xf numFmtId="0" fontId="0"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wrapText="1"/>
    </xf>
    <xf numFmtId="0" fontId="2" fillId="0" borderId="0" xfId="0" applyFont="1" applyFill="1" applyBorder="1" applyAlignment="1">
      <alignment horizontal="center"/>
    </xf>
    <xf numFmtId="165" fontId="0" fillId="0" borderId="0" xfId="2" applyNumberFormat="1" applyFont="1" applyFill="1" applyBorder="1"/>
    <xf numFmtId="0" fontId="0" fillId="0" borderId="0" xfId="0" applyFill="1" applyBorder="1" applyAlignment="1">
      <alignment horizontal="left" indent="1"/>
    </xf>
    <xf numFmtId="0" fontId="0" fillId="0" borderId="0" xfId="0" applyBorder="1" applyAlignment="1">
      <alignment horizontal="left" wrapText="1"/>
    </xf>
    <xf numFmtId="0" fontId="0" fillId="0" borderId="0" xfId="0" applyBorder="1" applyAlignment="1">
      <alignment horizontal="left"/>
    </xf>
    <xf numFmtId="0" fontId="0" fillId="0" borderId="0" xfId="0" applyAlignment="1"/>
    <xf numFmtId="0" fontId="0" fillId="0" borderId="0" xfId="0" applyBorder="1" applyAlignment="1">
      <alignment horizontal="left" vertical="top"/>
    </xf>
    <xf numFmtId="0" fontId="2" fillId="0" borderId="3" xfId="0" applyFont="1" applyBorder="1"/>
    <xf numFmtId="164" fontId="2" fillId="0" borderId="3" xfId="1" applyNumberFormat="1" applyFont="1" applyFill="1" applyBorder="1"/>
    <xf numFmtId="165" fontId="2" fillId="0" borderId="4" xfId="2" applyNumberFormat="1" applyFont="1" applyFill="1" applyBorder="1"/>
    <xf numFmtId="0" fontId="2" fillId="0" borderId="7" xfId="0" applyFont="1" applyBorder="1"/>
    <xf numFmtId="3" fontId="2" fillId="0" borderId="1" xfId="0" applyNumberFormat="1" applyFont="1" applyBorder="1" applyAlignment="1">
      <alignment horizontal="center" wrapText="1"/>
    </xf>
    <xf numFmtId="164" fontId="2" fillId="0" borderId="1" xfId="1" applyNumberFormat="1" applyFont="1" applyBorder="1" applyAlignment="1">
      <alignment horizontal="center" wrapText="1"/>
    </xf>
    <xf numFmtId="164" fontId="2" fillId="0" borderId="7" xfId="1" applyNumberFormat="1" applyFont="1" applyFill="1" applyBorder="1"/>
    <xf numFmtId="165" fontId="2" fillId="0" borderId="8" xfId="2" applyNumberFormat="1" applyFont="1" applyFill="1" applyBorder="1"/>
    <xf numFmtId="0" fontId="0" fillId="0" borderId="0" xfId="0" applyBorder="1" applyAlignment="1">
      <alignment horizontal="left" vertical="top" wrapText="1"/>
    </xf>
    <xf numFmtId="3" fontId="2" fillId="0" borderId="9" xfId="0" applyNumberFormat="1" applyFont="1" applyBorder="1" applyAlignment="1">
      <alignment horizontal="center"/>
    </xf>
    <xf numFmtId="3" fontId="2" fillId="0" borderId="11" xfId="0" applyNumberFormat="1" applyFont="1" applyBorder="1" applyAlignment="1">
      <alignment horizontal="center"/>
    </xf>
    <xf numFmtId="3" fontId="2" fillId="0" borderId="2" xfId="0" applyNumberFormat="1" applyFont="1" applyBorder="1" applyAlignment="1">
      <alignment horizontal="center"/>
    </xf>
    <xf numFmtId="164" fontId="2" fillId="0" borderId="3" xfId="1" applyNumberFormat="1" applyFont="1" applyBorder="1" applyAlignment="1">
      <alignment horizontal="center" wrapText="1"/>
    </xf>
    <xf numFmtId="164" fontId="2" fillId="0" borderId="5" xfId="1" applyNumberFormat="1"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M61"/>
  <sheetViews>
    <sheetView showGridLines="0" tabSelected="1" workbookViewId="0"/>
  </sheetViews>
  <sheetFormatPr defaultRowHeight="15" x14ac:dyDescent="0.25"/>
  <cols>
    <col min="1" max="1" width="2.42578125" customWidth="1"/>
    <col min="2" max="2" width="34.85546875" customWidth="1"/>
    <col min="3" max="3" width="12.7109375" customWidth="1"/>
    <col min="4" max="4" width="24.5703125" bestFit="1" customWidth="1"/>
    <col min="5" max="5" width="5.28515625" bestFit="1" customWidth="1"/>
    <col min="6" max="6" width="12.7109375" bestFit="1" customWidth="1"/>
    <col min="7" max="10" width="18.7109375" customWidth="1"/>
    <col min="11" max="11" width="9.42578125" customWidth="1"/>
    <col min="12" max="12" width="9.28515625" customWidth="1"/>
  </cols>
  <sheetData>
    <row r="2" spans="2:12" ht="15.75" x14ac:dyDescent="0.25">
      <c r="B2" s="31" t="s">
        <v>31</v>
      </c>
    </row>
    <row r="3" spans="2:12" ht="15.75" x14ac:dyDescent="0.25">
      <c r="B3" s="31"/>
    </row>
    <row r="4" spans="2:12" x14ac:dyDescent="0.25">
      <c r="B4" s="44"/>
      <c r="C4" s="44"/>
      <c r="D4" s="44"/>
      <c r="E4" s="44"/>
      <c r="F4" s="44"/>
      <c r="G4" s="53" t="s">
        <v>35</v>
      </c>
      <c r="H4" s="54"/>
      <c r="I4" s="55"/>
      <c r="J4" s="56" t="s">
        <v>36</v>
      </c>
      <c r="K4" s="45"/>
      <c r="L4" s="46"/>
    </row>
    <row r="5" spans="2:12" ht="45" x14ac:dyDescent="0.25">
      <c r="B5" s="47" t="s">
        <v>0</v>
      </c>
      <c r="C5" s="47" t="s">
        <v>1</v>
      </c>
      <c r="D5" s="47" t="s">
        <v>2</v>
      </c>
      <c r="E5" s="47"/>
      <c r="F5" s="47" t="s">
        <v>3</v>
      </c>
      <c r="G5" s="48" t="s">
        <v>38</v>
      </c>
      <c r="H5" s="48" t="s">
        <v>39</v>
      </c>
      <c r="I5" s="49" t="s">
        <v>37</v>
      </c>
      <c r="J5" s="57"/>
      <c r="K5" s="50" t="s">
        <v>4</v>
      </c>
      <c r="L5" s="51" t="s">
        <v>5</v>
      </c>
    </row>
    <row r="6" spans="2:12" x14ac:dyDescent="0.25">
      <c r="B6" s="1" t="s">
        <v>6</v>
      </c>
      <c r="C6" s="2" t="s">
        <v>7</v>
      </c>
      <c r="D6" s="2" t="s">
        <v>8</v>
      </c>
      <c r="E6" s="2"/>
      <c r="F6" s="2"/>
      <c r="G6" s="3">
        <v>579.66666666666663</v>
      </c>
      <c r="H6" s="3">
        <v>601.66666666666663</v>
      </c>
      <c r="I6" s="3">
        <v>590.66666666666663</v>
      </c>
      <c r="J6" s="3">
        <v>593</v>
      </c>
      <c r="K6" s="4">
        <f t="shared" ref="K6:K39" si="0">IF(I6="","",J6-I6)</f>
        <v>2.3333333333333712</v>
      </c>
      <c r="L6" s="28">
        <f t="shared" ref="L6:L39" si="1">IF(I6="","",J6/I6-1)</f>
        <v>3.950338600451575E-3</v>
      </c>
    </row>
    <row r="7" spans="2:12" x14ac:dyDescent="0.25">
      <c r="B7" s="5"/>
      <c r="C7" s="6" t="s">
        <v>9</v>
      </c>
      <c r="D7" s="6" t="s">
        <v>10</v>
      </c>
      <c r="E7" s="6" t="s">
        <v>11</v>
      </c>
      <c r="F7" s="6"/>
      <c r="G7" s="7">
        <v>64.204226000000006</v>
      </c>
      <c r="H7" s="7">
        <v>78.701999999999998</v>
      </c>
      <c r="I7" s="7">
        <v>142.906226</v>
      </c>
      <c r="J7" s="7">
        <v>151.86099999999999</v>
      </c>
      <c r="K7" s="8">
        <f t="shared" si="0"/>
        <v>8.9547739999999862</v>
      </c>
      <c r="L7" s="29">
        <f t="shared" si="1"/>
        <v>6.2661888503024343E-2</v>
      </c>
    </row>
    <row r="8" spans="2:12" x14ac:dyDescent="0.25">
      <c r="B8" s="1" t="s">
        <v>12</v>
      </c>
      <c r="C8" s="2" t="s">
        <v>7</v>
      </c>
      <c r="D8" s="2" t="s">
        <v>8</v>
      </c>
      <c r="E8" s="2"/>
      <c r="F8" s="2"/>
      <c r="G8" s="3">
        <v>1</v>
      </c>
      <c r="H8" s="3">
        <v>1</v>
      </c>
      <c r="I8" s="3">
        <v>1</v>
      </c>
      <c r="J8" s="3">
        <v>1</v>
      </c>
      <c r="K8" s="4">
        <f t="shared" si="0"/>
        <v>0</v>
      </c>
      <c r="L8" s="28">
        <f t="shared" si="1"/>
        <v>0</v>
      </c>
    </row>
    <row r="9" spans="2:12" x14ac:dyDescent="0.25">
      <c r="B9" s="9"/>
      <c r="C9" s="10" t="s">
        <v>13</v>
      </c>
      <c r="D9" s="10" t="s">
        <v>10</v>
      </c>
      <c r="E9" s="10" t="s">
        <v>14</v>
      </c>
      <c r="F9" s="10" t="s">
        <v>15</v>
      </c>
      <c r="G9" s="11">
        <v>1157.4269999999999</v>
      </c>
      <c r="H9" s="11">
        <v>1145.9059999999979</v>
      </c>
      <c r="I9" s="11">
        <v>2303.3329999999983</v>
      </c>
      <c r="J9" s="11">
        <v>2291.8119999999958</v>
      </c>
      <c r="K9" s="12">
        <f t="shared" si="0"/>
        <v>-11.521000000002459</v>
      </c>
      <c r="L9" s="30">
        <f t="shared" si="1"/>
        <v>-5.0018820552661936E-3</v>
      </c>
    </row>
    <row r="10" spans="2:12" x14ac:dyDescent="0.25">
      <c r="B10" s="9"/>
      <c r="C10" s="10" t="s">
        <v>13</v>
      </c>
      <c r="D10" s="10" t="s">
        <v>10</v>
      </c>
      <c r="E10" s="10" t="s">
        <v>14</v>
      </c>
      <c r="F10" s="10" t="s">
        <v>16</v>
      </c>
      <c r="G10" s="11">
        <v>1157.4269999999999</v>
      </c>
      <c r="H10" s="11">
        <v>1145.9059999999979</v>
      </c>
      <c r="I10" s="11">
        <v>2303.3329999999983</v>
      </c>
      <c r="J10" s="11">
        <v>2291.8119999999958</v>
      </c>
      <c r="K10" s="12">
        <f t="shared" si="0"/>
        <v>-11.521000000002459</v>
      </c>
      <c r="L10" s="30">
        <f t="shared" si="1"/>
        <v>-5.0018820552661936E-3</v>
      </c>
    </row>
    <row r="11" spans="2:12" x14ac:dyDescent="0.25">
      <c r="B11" s="9"/>
      <c r="C11" s="10" t="s">
        <v>13</v>
      </c>
      <c r="D11" s="10" t="s">
        <v>10</v>
      </c>
      <c r="E11" s="10" t="s">
        <v>14</v>
      </c>
      <c r="F11" s="10" t="s">
        <v>17</v>
      </c>
      <c r="G11" s="11">
        <v>829.28399999999999</v>
      </c>
      <c r="H11" s="11">
        <v>812.59450000000197</v>
      </c>
      <c r="I11" s="11">
        <v>1641.8785000000018</v>
      </c>
      <c r="J11" s="11">
        <v>1625.1890000000039</v>
      </c>
      <c r="K11" s="12">
        <f t="shared" si="0"/>
        <v>-16.689499999997906</v>
      </c>
      <c r="L11" s="30">
        <f t="shared" si="1"/>
        <v>-1.0164881262528236E-2</v>
      </c>
    </row>
    <row r="12" spans="2:12" x14ac:dyDescent="0.25">
      <c r="B12" s="5"/>
      <c r="C12" s="6" t="s">
        <v>9</v>
      </c>
      <c r="D12" s="6" t="s">
        <v>10</v>
      </c>
      <c r="E12" s="6"/>
      <c r="F12" s="6"/>
      <c r="G12" s="7">
        <v>293.976</v>
      </c>
      <c r="H12" s="7">
        <v>271.23368399999998</v>
      </c>
      <c r="I12" s="7">
        <v>565.20968400000004</v>
      </c>
      <c r="J12" s="7">
        <v>552.917598</v>
      </c>
      <c r="K12" s="8">
        <f t="shared" si="0"/>
        <v>-12.29208600000004</v>
      </c>
      <c r="L12" s="29">
        <f t="shared" si="1"/>
        <v>-2.1747833322686039E-2</v>
      </c>
    </row>
    <row r="13" spans="2:12" x14ac:dyDescent="0.25">
      <c r="B13" s="1" t="s">
        <v>18</v>
      </c>
      <c r="C13" s="2" t="s">
        <v>7</v>
      </c>
      <c r="D13" s="2" t="s">
        <v>8</v>
      </c>
      <c r="E13" s="2"/>
      <c r="F13" s="2"/>
      <c r="G13" s="3">
        <v>82491.666666666672</v>
      </c>
      <c r="H13" s="3">
        <v>82941.967792012016</v>
      </c>
      <c r="I13" s="3">
        <v>82716.817229339344</v>
      </c>
      <c r="J13" s="3">
        <v>83328.936247675898</v>
      </c>
      <c r="K13" s="4">
        <f t="shared" si="0"/>
        <v>612.11901833655429</v>
      </c>
      <c r="L13" s="28">
        <f t="shared" si="1"/>
        <v>7.4001761532893617E-3</v>
      </c>
    </row>
    <row r="14" spans="2:12" x14ac:dyDescent="0.25">
      <c r="B14" s="5"/>
      <c r="C14" s="6" t="s">
        <v>9</v>
      </c>
      <c r="D14" s="6" t="s">
        <v>10</v>
      </c>
      <c r="E14" s="6" t="s">
        <v>11</v>
      </c>
      <c r="F14" s="6"/>
      <c r="G14" s="7">
        <v>884.65862900000002</v>
      </c>
      <c r="H14" s="7">
        <v>899.97862699999996</v>
      </c>
      <c r="I14" s="7">
        <v>1784.637256</v>
      </c>
      <c r="J14" s="7">
        <v>1804.6821970000001</v>
      </c>
      <c r="K14" s="8">
        <f t="shared" si="0"/>
        <v>20.044941000000108</v>
      </c>
      <c r="L14" s="29">
        <f t="shared" si="1"/>
        <v>1.1231941355369868E-2</v>
      </c>
    </row>
    <row r="15" spans="2:12" x14ac:dyDescent="0.25">
      <c r="B15" s="1" t="s">
        <v>19</v>
      </c>
      <c r="C15" s="2" t="s">
        <v>7</v>
      </c>
      <c r="D15" s="2" t="s">
        <v>8</v>
      </c>
      <c r="E15" s="2"/>
      <c r="F15" s="2"/>
      <c r="G15" s="3">
        <v>210</v>
      </c>
      <c r="H15" s="3">
        <v>192</v>
      </c>
      <c r="I15" s="3">
        <v>201</v>
      </c>
      <c r="J15" s="3">
        <v>172.5</v>
      </c>
      <c r="K15" s="4">
        <f t="shared" si="0"/>
        <v>-28.5</v>
      </c>
      <c r="L15" s="28">
        <f t="shared" si="1"/>
        <v>-0.14179104477611937</v>
      </c>
    </row>
    <row r="16" spans="2:12" x14ac:dyDescent="0.25">
      <c r="B16" s="9"/>
      <c r="C16" s="10" t="s">
        <v>13</v>
      </c>
      <c r="D16" s="10" t="s">
        <v>10</v>
      </c>
      <c r="E16" s="10" t="s">
        <v>20</v>
      </c>
      <c r="F16" s="10" t="s">
        <v>15</v>
      </c>
      <c r="G16" s="11">
        <v>223.96562999999998</v>
      </c>
      <c r="H16" s="11">
        <v>233.32505466348729</v>
      </c>
      <c r="I16" s="11">
        <v>457.29068466348718</v>
      </c>
      <c r="J16" s="11">
        <v>486.73768768196197</v>
      </c>
      <c r="K16" s="12">
        <f t="shared" si="0"/>
        <v>29.447003018474788</v>
      </c>
      <c r="L16" s="30">
        <f t="shared" si="1"/>
        <v>6.4394495680891284E-2</v>
      </c>
    </row>
    <row r="17" spans="2:12" x14ac:dyDescent="0.25">
      <c r="B17" s="5"/>
      <c r="C17" s="6" t="s">
        <v>9</v>
      </c>
      <c r="D17" s="6" t="s">
        <v>10</v>
      </c>
      <c r="E17" s="6" t="s">
        <v>11</v>
      </c>
      <c r="F17" s="6"/>
      <c r="G17" s="7">
        <v>75.444421000000006</v>
      </c>
      <c r="H17" s="7">
        <v>81.534948999999997</v>
      </c>
      <c r="I17" s="7">
        <v>156.97936999999999</v>
      </c>
      <c r="J17" s="7">
        <v>169.814471</v>
      </c>
      <c r="K17" s="8">
        <f t="shared" si="0"/>
        <v>12.835101000000009</v>
      </c>
      <c r="L17" s="29">
        <f t="shared" si="1"/>
        <v>8.176297942844335E-2</v>
      </c>
    </row>
    <row r="18" spans="2:12" x14ac:dyDescent="0.25">
      <c r="B18" s="1" t="s">
        <v>21</v>
      </c>
      <c r="C18" s="2" t="s">
        <v>7</v>
      </c>
      <c r="D18" s="2" t="s">
        <v>8</v>
      </c>
      <c r="E18" s="2"/>
      <c r="F18" s="2"/>
      <c r="G18" s="3">
        <v>4642.166666666667</v>
      </c>
      <c r="H18" s="3">
        <v>4624.6147280685627</v>
      </c>
      <c r="I18" s="3">
        <v>4633.3906973676158</v>
      </c>
      <c r="J18" s="3">
        <v>4502.8100893429028</v>
      </c>
      <c r="K18" s="4">
        <f t="shared" si="0"/>
        <v>-130.580608024713</v>
      </c>
      <c r="L18" s="28">
        <f t="shared" si="1"/>
        <v>-2.818251612127165E-2</v>
      </c>
    </row>
    <row r="19" spans="2:12" x14ac:dyDescent="0.25">
      <c r="B19" s="9"/>
      <c r="C19" s="10" t="s">
        <v>13</v>
      </c>
      <c r="D19" s="10" t="s">
        <v>10</v>
      </c>
      <c r="E19" s="10" t="s">
        <v>20</v>
      </c>
      <c r="F19" s="10" t="s">
        <v>15</v>
      </c>
      <c r="G19" s="11">
        <v>2967.8274399999996</v>
      </c>
      <c r="H19" s="11">
        <v>3272.2253278891712</v>
      </c>
      <c r="I19" s="11">
        <v>6240.0527678891722</v>
      </c>
      <c r="J19" s="11">
        <v>6098.0964337161122</v>
      </c>
      <c r="K19" s="12">
        <f t="shared" si="0"/>
        <v>-141.95633417305999</v>
      </c>
      <c r="L19" s="30">
        <f t="shared" si="1"/>
        <v>-2.2749220151399352E-2</v>
      </c>
    </row>
    <row r="20" spans="2:12" x14ac:dyDescent="0.25">
      <c r="B20" s="5"/>
      <c r="C20" s="6" t="s">
        <v>9</v>
      </c>
      <c r="D20" s="6" t="s">
        <v>10</v>
      </c>
      <c r="E20" s="6" t="s">
        <v>11</v>
      </c>
      <c r="F20" s="6"/>
      <c r="G20" s="7">
        <v>1010.0082609999999</v>
      </c>
      <c r="H20" s="7">
        <v>1082.7609749999999</v>
      </c>
      <c r="I20" s="7">
        <v>2092.7692360000001</v>
      </c>
      <c r="J20" s="7">
        <v>2146.5941320000002</v>
      </c>
      <c r="K20" s="8">
        <f t="shared" si="0"/>
        <v>53.824896000000081</v>
      </c>
      <c r="L20" s="29">
        <f t="shared" si="1"/>
        <v>2.5719460642912528E-2</v>
      </c>
    </row>
    <row r="21" spans="2:12" x14ac:dyDescent="0.25">
      <c r="B21" s="9" t="s">
        <v>22</v>
      </c>
      <c r="C21" s="10" t="s">
        <v>7</v>
      </c>
      <c r="D21" s="10" t="s">
        <v>8</v>
      </c>
      <c r="E21" s="10"/>
      <c r="F21" s="10"/>
      <c r="G21" s="11">
        <v>428556.66666666669</v>
      </c>
      <c r="H21" s="11">
        <v>428721.15261378832</v>
      </c>
      <c r="I21" s="11">
        <v>428638.90964022744</v>
      </c>
      <c r="J21" s="11">
        <v>430654.14902426797</v>
      </c>
      <c r="K21" s="12">
        <f t="shared" si="0"/>
        <v>2015.2393840405275</v>
      </c>
      <c r="L21" s="30">
        <f t="shared" si="1"/>
        <v>4.701484953225421E-3</v>
      </c>
    </row>
    <row r="22" spans="2:12" x14ac:dyDescent="0.25">
      <c r="B22" s="5"/>
      <c r="C22" s="6" t="s">
        <v>9</v>
      </c>
      <c r="D22" s="6" t="s">
        <v>10</v>
      </c>
      <c r="E22" s="6" t="s">
        <v>11</v>
      </c>
      <c r="F22" s="6"/>
      <c r="G22" s="7">
        <v>2797.0755650000001</v>
      </c>
      <c r="H22" s="7">
        <v>3228.7990159999999</v>
      </c>
      <c r="I22" s="7">
        <v>6025.874581</v>
      </c>
      <c r="J22" s="7">
        <v>6091.631445</v>
      </c>
      <c r="K22" s="8">
        <f t="shared" si="0"/>
        <v>65.75686399999995</v>
      </c>
      <c r="L22" s="29">
        <f t="shared" si="1"/>
        <v>1.0912418291501691E-2</v>
      </c>
    </row>
    <row r="23" spans="2:12" x14ac:dyDescent="0.25">
      <c r="B23" s="9" t="s">
        <v>23</v>
      </c>
      <c r="C23" s="10" t="s">
        <v>7</v>
      </c>
      <c r="D23" s="10" t="s">
        <v>8</v>
      </c>
      <c r="E23" s="10"/>
      <c r="F23" s="10"/>
      <c r="G23" s="11">
        <v>29.166666666666668</v>
      </c>
      <c r="H23" s="11">
        <v>30</v>
      </c>
      <c r="I23" s="11">
        <v>29.583333333333332</v>
      </c>
      <c r="J23" s="11">
        <v>30</v>
      </c>
      <c r="K23" s="12">
        <f t="shared" si="0"/>
        <v>0.41666666666666785</v>
      </c>
      <c r="L23" s="30">
        <f t="shared" si="1"/>
        <v>1.4084507042253502E-2</v>
      </c>
    </row>
    <row r="24" spans="2:12" x14ac:dyDescent="0.25">
      <c r="B24" s="9"/>
      <c r="C24" s="10" t="s">
        <v>13</v>
      </c>
      <c r="D24" s="10" t="s">
        <v>10</v>
      </c>
      <c r="E24" s="10" t="s">
        <v>14</v>
      </c>
      <c r="F24" s="10" t="s">
        <v>15</v>
      </c>
      <c r="G24" s="11">
        <v>1610.549</v>
      </c>
      <c r="H24" s="11">
        <v>1600.8997964785942</v>
      </c>
      <c r="I24" s="11">
        <v>3211.448796478594</v>
      </c>
      <c r="J24" s="11">
        <v>3346.3422279388151</v>
      </c>
      <c r="K24" s="12">
        <f t="shared" si="0"/>
        <v>134.89343146022111</v>
      </c>
      <c r="L24" s="30">
        <f t="shared" si="1"/>
        <v>4.2003917860416795E-2</v>
      </c>
    </row>
    <row r="25" spans="2:12" x14ac:dyDescent="0.25">
      <c r="B25" s="9"/>
      <c r="C25" s="10" t="s">
        <v>13</v>
      </c>
      <c r="D25" s="10" t="s">
        <v>10</v>
      </c>
      <c r="E25" s="10" t="s">
        <v>14</v>
      </c>
      <c r="F25" s="10" t="s">
        <v>16</v>
      </c>
      <c r="G25" s="11">
        <v>1565.4649999999999</v>
      </c>
      <c r="H25" s="11">
        <v>1597.320329257906</v>
      </c>
      <c r="I25" s="11">
        <v>3162.7853292579066</v>
      </c>
      <c r="J25" s="11">
        <v>3292.3480142517355</v>
      </c>
      <c r="K25" s="12">
        <f t="shared" si="0"/>
        <v>129.56268499382895</v>
      </c>
      <c r="L25" s="30">
        <f t="shared" si="1"/>
        <v>4.0964741993484877E-2</v>
      </c>
    </row>
    <row r="26" spans="2:12" x14ac:dyDescent="0.25">
      <c r="B26" s="9"/>
      <c r="C26" s="10" t="s">
        <v>13</v>
      </c>
      <c r="D26" s="10" t="s">
        <v>10</v>
      </c>
      <c r="E26" s="10" t="s">
        <v>14</v>
      </c>
      <c r="F26" s="10" t="s">
        <v>17</v>
      </c>
      <c r="G26" s="11">
        <v>1535.558</v>
      </c>
      <c r="H26" s="11">
        <v>1562.6070822674351</v>
      </c>
      <c r="I26" s="11">
        <v>3098.1650822674346</v>
      </c>
      <c r="J26" s="11">
        <v>3234.1765892948088</v>
      </c>
      <c r="K26" s="12">
        <f t="shared" si="0"/>
        <v>136.01150702737414</v>
      </c>
      <c r="L26" s="30">
        <f t="shared" si="1"/>
        <v>4.3900664882528639E-2</v>
      </c>
    </row>
    <row r="27" spans="2:12" x14ac:dyDescent="0.25">
      <c r="B27" s="9"/>
      <c r="C27" s="10" t="s">
        <v>9</v>
      </c>
      <c r="D27" s="10" t="s">
        <v>10</v>
      </c>
      <c r="E27" s="10" t="s">
        <v>11</v>
      </c>
      <c r="F27" s="10"/>
      <c r="G27" s="11">
        <v>725.09165299999995</v>
      </c>
      <c r="H27" s="11">
        <v>708.30825500000003</v>
      </c>
      <c r="I27" s="11">
        <v>1433.3999080000001</v>
      </c>
      <c r="J27" s="11">
        <v>1497.714279</v>
      </c>
      <c r="K27" s="12">
        <f t="shared" si="0"/>
        <v>64.314370999999937</v>
      </c>
      <c r="L27" s="30">
        <f t="shared" si="1"/>
        <v>4.4868407372606001E-2</v>
      </c>
    </row>
    <row r="28" spans="2:12" x14ac:dyDescent="0.25">
      <c r="B28" s="1" t="s">
        <v>24</v>
      </c>
      <c r="C28" s="2" t="s">
        <v>7</v>
      </c>
      <c r="D28" s="2" t="s">
        <v>8</v>
      </c>
      <c r="E28" s="2"/>
      <c r="F28" s="2"/>
      <c r="G28" s="3">
        <v>247.83333333333334</v>
      </c>
      <c r="H28" s="3">
        <v>263.5</v>
      </c>
      <c r="I28" s="3">
        <v>255.66666666666666</v>
      </c>
      <c r="J28" s="3">
        <v>276.5</v>
      </c>
      <c r="K28" s="4">
        <f t="shared" si="0"/>
        <v>20.833333333333343</v>
      </c>
      <c r="L28" s="28">
        <f t="shared" si="1"/>
        <v>8.1486310299869746E-2</v>
      </c>
    </row>
    <row r="29" spans="2:12" x14ac:dyDescent="0.25">
      <c r="B29" s="9"/>
      <c r="C29" s="10" t="s">
        <v>13</v>
      </c>
      <c r="D29" s="10" t="s">
        <v>10</v>
      </c>
      <c r="E29" s="10" t="s">
        <v>14</v>
      </c>
      <c r="F29" s="10" t="s">
        <v>15</v>
      </c>
      <c r="G29" s="11">
        <v>4886.076</v>
      </c>
      <c r="H29" s="11">
        <v>4818.9698208312557</v>
      </c>
      <c r="I29" s="11">
        <v>9705.0458208312575</v>
      </c>
      <c r="J29" s="11">
        <v>9457.9209121091062</v>
      </c>
      <c r="K29" s="12">
        <f t="shared" si="0"/>
        <v>-247.1249087221513</v>
      </c>
      <c r="L29" s="30">
        <f t="shared" si="1"/>
        <v>-2.5463548888323029E-2</v>
      </c>
    </row>
    <row r="30" spans="2:12" x14ac:dyDescent="0.25">
      <c r="B30" s="9"/>
      <c r="C30" s="10" t="s">
        <v>13</v>
      </c>
      <c r="D30" s="10" t="s">
        <v>10</v>
      </c>
      <c r="E30" s="10" t="s">
        <v>14</v>
      </c>
      <c r="F30" s="10" t="s">
        <v>16</v>
      </c>
      <c r="G30" s="11">
        <v>4503.5020000000004</v>
      </c>
      <c r="H30" s="11">
        <v>4462.7526938506762</v>
      </c>
      <c r="I30" s="11">
        <v>8966.2546938506766</v>
      </c>
      <c r="J30" s="11">
        <v>9098.1716469537168</v>
      </c>
      <c r="K30" s="12">
        <f t="shared" si="0"/>
        <v>131.91695310304021</v>
      </c>
      <c r="L30" s="30">
        <f t="shared" si="1"/>
        <v>1.4712603824817982E-2</v>
      </c>
    </row>
    <row r="31" spans="2:12" x14ac:dyDescent="0.25">
      <c r="B31" s="9"/>
      <c r="C31" s="10" t="s">
        <v>13</v>
      </c>
      <c r="D31" s="10" t="s">
        <v>10</v>
      </c>
      <c r="E31" s="10" t="s">
        <v>14</v>
      </c>
      <c r="F31" s="10" t="s">
        <v>17</v>
      </c>
      <c r="G31" s="11">
        <v>4419.3639999999996</v>
      </c>
      <c r="H31" s="11">
        <v>4399.8606201610955</v>
      </c>
      <c r="I31" s="11">
        <v>8819.224620161096</v>
      </c>
      <c r="J31" s="11">
        <v>8969.5831639337121</v>
      </c>
      <c r="K31" s="12">
        <f t="shared" si="0"/>
        <v>150.35854377261603</v>
      </c>
      <c r="L31" s="30">
        <f t="shared" si="1"/>
        <v>1.7048952742272805E-2</v>
      </c>
    </row>
    <row r="32" spans="2:12" x14ac:dyDescent="0.25">
      <c r="B32" s="9"/>
      <c r="C32" s="10" t="s">
        <v>9</v>
      </c>
      <c r="D32" s="10" t="s">
        <v>10</v>
      </c>
      <c r="E32" s="10"/>
      <c r="F32" s="10"/>
      <c r="G32" s="11">
        <v>2072.0604899999998</v>
      </c>
      <c r="H32" s="11">
        <v>1977.222546</v>
      </c>
      <c r="I32" s="11">
        <v>4049.2830359999998</v>
      </c>
      <c r="J32" s="11">
        <v>4118.0009170000003</v>
      </c>
      <c r="K32" s="12">
        <f t="shared" si="0"/>
        <v>68.717881000000489</v>
      </c>
      <c r="L32" s="30">
        <f t="shared" si="1"/>
        <v>1.6970382260036443E-2</v>
      </c>
    </row>
    <row r="33" spans="2:12" x14ac:dyDescent="0.25">
      <c r="B33" s="1" t="s">
        <v>25</v>
      </c>
      <c r="C33" s="2" t="s">
        <v>7</v>
      </c>
      <c r="D33" s="2" t="s">
        <v>8</v>
      </c>
      <c r="E33" s="2"/>
      <c r="F33" s="2"/>
      <c r="G33" s="3">
        <v>619.16666666666663</v>
      </c>
      <c r="H33" s="3">
        <v>608.37797727934037</v>
      </c>
      <c r="I33" s="3">
        <v>613.7723219730035</v>
      </c>
      <c r="J33" s="3">
        <v>618.23316905781019</v>
      </c>
      <c r="K33" s="4">
        <f t="shared" si="0"/>
        <v>4.4608470848066872</v>
      </c>
      <c r="L33" s="28">
        <f t="shared" si="1"/>
        <v>7.267918290070563E-3</v>
      </c>
    </row>
    <row r="34" spans="2:12" x14ac:dyDescent="0.25">
      <c r="B34" s="9"/>
      <c r="C34" s="10" t="s">
        <v>13</v>
      </c>
      <c r="D34" s="10" t="s">
        <v>10</v>
      </c>
      <c r="E34" s="10" t="s">
        <v>20</v>
      </c>
      <c r="F34" s="10" t="s">
        <v>15</v>
      </c>
      <c r="G34" s="11">
        <v>2185.9075899999998</v>
      </c>
      <c r="H34" s="11">
        <v>2193.189766837972</v>
      </c>
      <c r="I34" s="11">
        <v>4379.0973568379723</v>
      </c>
      <c r="J34" s="11">
        <v>4420.8808601884066</v>
      </c>
      <c r="K34" s="12">
        <f t="shared" si="0"/>
        <v>41.78350335043433</v>
      </c>
      <c r="L34" s="30">
        <f t="shared" si="1"/>
        <v>9.5415789934858442E-3</v>
      </c>
    </row>
    <row r="35" spans="2:12" x14ac:dyDescent="0.25">
      <c r="B35" s="9"/>
      <c r="C35" s="10" t="s">
        <v>13</v>
      </c>
      <c r="D35" s="10" t="s">
        <v>10</v>
      </c>
      <c r="E35" s="10" t="s">
        <v>20</v>
      </c>
      <c r="F35" s="10" t="s">
        <v>16</v>
      </c>
      <c r="G35" s="11">
        <v>1972.6458499999999</v>
      </c>
      <c r="H35" s="11">
        <v>1991.9170256897501</v>
      </c>
      <c r="I35" s="11">
        <v>3964.5628756897495</v>
      </c>
      <c r="J35" s="11">
        <v>4012.7174802028462</v>
      </c>
      <c r="K35" s="12">
        <f t="shared" si="0"/>
        <v>48.154604513096729</v>
      </c>
      <c r="L35" s="30">
        <f t="shared" si="1"/>
        <v>1.2146258244099428E-2</v>
      </c>
    </row>
    <row r="36" spans="2:12" x14ac:dyDescent="0.25">
      <c r="B36" s="9"/>
      <c r="C36" s="10" t="s">
        <v>13</v>
      </c>
      <c r="D36" s="10" t="s">
        <v>10</v>
      </c>
      <c r="E36" s="10" t="s">
        <v>20</v>
      </c>
      <c r="F36" s="10" t="s">
        <v>17</v>
      </c>
      <c r="G36" s="11">
        <v>1927.3679500000003</v>
      </c>
      <c r="H36" s="11">
        <v>1944.9005735825581</v>
      </c>
      <c r="I36" s="11">
        <v>3872.2685235825584</v>
      </c>
      <c r="J36" s="11">
        <v>3908.9163186127544</v>
      </c>
      <c r="K36" s="12">
        <f t="shared" si="0"/>
        <v>36.647795030195994</v>
      </c>
      <c r="L36" s="30">
        <f t="shared" si="1"/>
        <v>9.4641667557420206E-3</v>
      </c>
    </row>
    <row r="37" spans="2:12" x14ac:dyDescent="0.25">
      <c r="B37" s="5"/>
      <c r="C37" s="6" t="s">
        <v>9</v>
      </c>
      <c r="D37" s="6" t="s">
        <v>10</v>
      </c>
      <c r="E37" s="6" t="s">
        <v>11</v>
      </c>
      <c r="F37" s="6"/>
      <c r="G37" s="7">
        <v>858.98615600000005</v>
      </c>
      <c r="H37" s="7">
        <v>812.01394700000003</v>
      </c>
      <c r="I37" s="7">
        <v>1671.0001030000001</v>
      </c>
      <c r="J37" s="7">
        <v>1671.130915</v>
      </c>
      <c r="K37" s="8">
        <f t="shared" si="0"/>
        <v>0.13081199999987803</v>
      </c>
      <c r="L37" s="29">
        <f t="shared" si="1"/>
        <v>7.8283657652056249E-5</v>
      </c>
    </row>
    <row r="38" spans="2:12" x14ac:dyDescent="0.25">
      <c r="B38" s="9" t="s">
        <v>26</v>
      </c>
      <c r="C38" s="10" t="s">
        <v>7</v>
      </c>
      <c r="D38" s="10" t="s">
        <v>8</v>
      </c>
      <c r="E38" s="10"/>
      <c r="F38" s="10"/>
      <c r="G38" s="11">
        <v>718.16666666666663</v>
      </c>
      <c r="H38" s="11">
        <v>773.5</v>
      </c>
      <c r="I38" s="11">
        <v>745.83333333333337</v>
      </c>
      <c r="J38" s="11">
        <v>780</v>
      </c>
      <c r="K38" s="12">
        <f t="shared" si="0"/>
        <v>34.166666666666629</v>
      </c>
      <c r="L38" s="30">
        <f t="shared" si="1"/>
        <v>4.5810055865921795E-2</v>
      </c>
    </row>
    <row r="39" spans="2:12" x14ac:dyDescent="0.25">
      <c r="B39" s="5"/>
      <c r="C39" s="6" t="s">
        <v>9</v>
      </c>
      <c r="D39" s="6" t="s">
        <v>10</v>
      </c>
      <c r="E39" s="6" t="s">
        <v>11</v>
      </c>
      <c r="F39" s="6"/>
      <c r="G39" s="7">
        <v>53.967264999999998</v>
      </c>
      <c r="H39" s="7">
        <v>69.408152000000001</v>
      </c>
      <c r="I39" s="7">
        <v>123.375417</v>
      </c>
      <c r="J39" s="7">
        <v>125.570331</v>
      </c>
      <c r="K39" s="8">
        <f t="shared" si="0"/>
        <v>2.1949139999999971</v>
      </c>
      <c r="L39" s="29">
        <f t="shared" si="1"/>
        <v>1.7790529534745136E-2</v>
      </c>
    </row>
    <row r="40" spans="2:12" s="19" customFormat="1" x14ac:dyDescent="0.25">
      <c r="B40" s="1" t="s">
        <v>33</v>
      </c>
      <c r="C40" s="2"/>
      <c r="D40" s="2"/>
      <c r="E40" s="2"/>
      <c r="F40" s="2"/>
      <c r="G40" s="3"/>
      <c r="H40" s="3"/>
      <c r="I40" s="3"/>
      <c r="J40" s="3"/>
      <c r="K40" s="4"/>
      <c r="L40" s="28"/>
    </row>
    <row r="41" spans="2:12" s="19" customFormat="1" x14ac:dyDescent="0.25">
      <c r="B41" s="9" t="s">
        <v>28</v>
      </c>
      <c r="C41" s="10" t="s">
        <v>9</v>
      </c>
      <c r="D41" s="10" t="s">
        <v>10</v>
      </c>
      <c r="E41" s="10" t="s">
        <v>11</v>
      </c>
      <c r="F41" s="10"/>
      <c r="G41" s="11">
        <v>49.419460000000001</v>
      </c>
      <c r="H41" s="11"/>
      <c r="I41" s="11">
        <v>49.419460000000001</v>
      </c>
      <c r="J41" s="11"/>
      <c r="K41" s="12">
        <f t="shared" ref="K41:K43" si="2">IF(I41="","",J41-I41)</f>
        <v>-49.419460000000001</v>
      </c>
      <c r="L41" s="30">
        <f t="shared" ref="L41:L43" si="3">IF(I41="","",J41/I41-1)</f>
        <v>-1</v>
      </c>
    </row>
    <row r="42" spans="2:12" s="19" customFormat="1" x14ac:dyDescent="0.25">
      <c r="B42" s="9" t="s">
        <v>32</v>
      </c>
      <c r="C42" s="9" t="s">
        <v>9</v>
      </c>
      <c r="D42" s="9" t="s">
        <v>10</v>
      </c>
      <c r="E42" s="9" t="s">
        <v>11</v>
      </c>
      <c r="F42" s="9"/>
      <c r="G42" s="25">
        <v>105.939204</v>
      </c>
      <c r="H42" s="25"/>
      <c r="I42" s="25">
        <v>105.939204</v>
      </c>
      <c r="J42" s="25"/>
      <c r="K42" s="26">
        <f t="shared" si="2"/>
        <v>-105.939204</v>
      </c>
      <c r="L42" s="30">
        <f t="shared" si="3"/>
        <v>-1</v>
      </c>
    </row>
    <row r="43" spans="2:12" s="19" customFormat="1" x14ac:dyDescent="0.25">
      <c r="B43" s="27" t="s">
        <v>30</v>
      </c>
      <c r="C43" s="18" t="s">
        <v>9</v>
      </c>
      <c r="D43" s="18" t="s">
        <v>10</v>
      </c>
      <c r="E43" s="18" t="s">
        <v>11</v>
      </c>
      <c r="F43" s="18"/>
      <c r="G43" s="15">
        <v>155.358664</v>
      </c>
      <c r="H43" s="15"/>
      <c r="I43" s="15">
        <f>+SUM(I41:I42)</f>
        <v>155.358664</v>
      </c>
      <c r="J43" s="15"/>
      <c r="K43" s="16">
        <f t="shared" si="2"/>
        <v>-155.358664</v>
      </c>
      <c r="L43" s="17">
        <f t="shared" si="3"/>
        <v>-1</v>
      </c>
    </row>
    <row r="44" spans="2:12" s="19" customFormat="1" x14ac:dyDescent="0.25">
      <c r="B44" s="20"/>
      <c r="C44" s="20"/>
      <c r="D44" s="20"/>
      <c r="E44" s="20"/>
      <c r="F44" s="20"/>
      <c r="G44" s="20"/>
      <c r="H44" s="20"/>
      <c r="I44" s="20"/>
      <c r="J44" s="20"/>
      <c r="K44" s="23"/>
      <c r="L44" s="24"/>
    </row>
    <row r="45" spans="2:12" x14ac:dyDescent="0.25">
      <c r="B45" s="13" t="s">
        <v>29</v>
      </c>
      <c r="C45" s="13" t="s">
        <v>9</v>
      </c>
      <c r="D45" s="18" t="s">
        <v>10</v>
      </c>
      <c r="E45" s="18" t="s">
        <v>11</v>
      </c>
      <c r="F45" s="14"/>
      <c r="G45" s="15">
        <f>SUMIF($C$6:$C$39,"Energy",G$6:G$39)+SUM(G41:G42)</f>
        <v>8990.8313299999991</v>
      </c>
      <c r="H45" s="15">
        <f>SUMIF($C$6:$C$39,"Energy",H$6:H$39)</f>
        <v>9209.9621509999997</v>
      </c>
      <c r="I45" s="15">
        <f>SUMIF($C$6:$C$39,"Energy",I$6:I$39)+SUM(I41:I42)</f>
        <v>18200.793480999997</v>
      </c>
      <c r="J45" s="15">
        <f>SUMIF($C$6:$C$39,"Energy",J$6:J$39)</f>
        <v>18329.917285000003</v>
      </c>
      <c r="K45" s="16">
        <f>IF(I45="","",J45-I45)</f>
        <v>129.1238040000062</v>
      </c>
      <c r="L45" s="17">
        <f>IF(I45="","",J45/I45-1)</f>
        <v>7.0944052046302275E-3</v>
      </c>
    </row>
    <row r="46" spans="2:12" x14ac:dyDescent="0.25">
      <c r="B46" s="13" t="s">
        <v>27</v>
      </c>
      <c r="C46" s="13" t="s">
        <v>7</v>
      </c>
      <c r="D46" s="18" t="s">
        <v>8</v>
      </c>
      <c r="E46" s="18"/>
      <c r="F46" s="14"/>
      <c r="G46" s="15">
        <f>SUMIF($C$6:$C$39,"Customers",G$6:G$39)</f>
        <v>518095.50000000006</v>
      </c>
      <c r="H46" s="15">
        <f>SUMIF($C$6:$C$39,"Customers",H$6:H$39)</f>
        <v>518757.77977781493</v>
      </c>
      <c r="I46" s="15">
        <f>SUMIF($C$6:$C$39,"Customers",I$6:I$39)</f>
        <v>518426.63988890738</v>
      </c>
      <c r="J46" s="15">
        <f>SUMIF($C$6:$C$39,"Customers",J$6:J$39)</f>
        <v>520957.12853034458</v>
      </c>
      <c r="K46" s="16">
        <f>IF(I46="","",J46-I46)</f>
        <v>2530.4886414372013</v>
      </c>
      <c r="L46" s="17">
        <f>IF(I46="","",J46/I46-1)</f>
        <v>4.8810929970330985E-3</v>
      </c>
    </row>
    <row r="47" spans="2:12" x14ac:dyDescent="0.25">
      <c r="B47" s="40"/>
      <c r="C47" s="41"/>
      <c r="D47" s="41"/>
      <c r="E47" s="41"/>
      <c r="F47" s="41"/>
      <c r="G47" s="41"/>
      <c r="H47" s="41"/>
      <c r="I47" s="41"/>
      <c r="J47" s="41"/>
      <c r="K47" s="41"/>
      <c r="L47" s="41"/>
    </row>
    <row r="48" spans="2:12" ht="24.95" customHeight="1" x14ac:dyDescent="0.25">
      <c r="B48" s="52" t="s">
        <v>34</v>
      </c>
      <c r="C48" s="52"/>
      <c r="D48" s="52"/>
      <c r="E48" s="52"/>
      <c r="F48" s="52"/>
      <c r="G48" s="52"/>
      <c r="H48" s="52"/>
      <c r="I48" s="52"/>
      <c r="J48" s="52"/>
      <c r="K48" s="52"/>
      <c r="L48" s="52"/>
    </row>
    <row r="49" spans="1:13" x14ac:dyDescent="0.25">
      <c r="B49" s="52"/>
      <c r="C49" s="52"/>
      <c r="D49" s="52"/>
      <c r="E49" s="52"/>
      <c r="F49" s="52"/>
      <c r="G49" s="52"/>
      <c r="H49" s="52"/>
      <c r="I49" s="52"/>
      <c r="J49" s="52"/>
      <c r="K49" s="52"/>
      <c r="L49" s="52"/>
    </row>
    <row r="50" spans="1:13" ht="86.25" customHeight="1" x14ac:dyDescent="0.25">
      <c r="B50" s="52" t="s">
        <v>40</v>
      </c>
      <c r="C50" s="52"/>
      <c r="D50" s="52"/>
      <c r="E50" s="52"/>
      <c r="F50" s="52"/>
      <c r="G50" s="52"/>
      <c r="H50" s="52"/>
      <c r="I50" s="52"/>
      <c r="J50" s="52"/>
      <c r="K50" s="52"/>
      <c r="L50" s="52"/>
    </row>
    <row r="51" spans="1:13" s="42" customFormat="1" ht="39" customHeight="1" x14ac:dyDescent="0.25">
      <c r="B51" s="43"/>
      <c r="C51" s="43"/>
      <c r="D51" s="43"/>
      <c r="E51" s="43"/>
      <c r="F51" s="43"/>
      <c r="G51" s="43"/>
      <c r="H51" s="43"/>
      <c r="I51" s="43"/>
      <c r="J51" s="43"/>
      <c r="K51" s="43"/>
      <c r="L51" s="43"/>
    </row>
    <row r="53" spans="1:13" ht="15.75" x14ac:dyDescent="0.25">
      <c r="A53" s="19"/>
      <c r="B53" s="32"/>
      <c r="C53" s="19"/>
      <c r="D53" s="19"/>
      <c r="E53" s="19"/>
      <c r="F53" s="19"/>
      <c r="G53" s="19"/>
      <c r="H53" s="19"/>
      <c r="I53" s="19"/>
      <c r="J53" s="19"/>
      <c r="K53" s="19"/>
      <c r="L53" s="19"/>
      <c r="M53" s="19"/>
    </row>
    <row r="54" spans="1:13" x14ac:dyDescent="0.25">
      <c r="A54" s="19"/>
      <c r="B54" s="33"/>
      <c r="C54" s="19"/>
      <c r="D54" s="19"/>
      <c r="E54" s="19"/>
      <c r="F54" s="19"/>
      <c r="G54" s="19"/>
      <c r="H54" s="19"/>
      <c r="I54" s="19"/>
      <c r="J54" s="19"/>
      <c r="K54" s="19"/>
      <c r="L54" s="19"/>
      <c r="M54" s="19"/>
    </row>
    <row r="55" spans="1:13" x14ac:dyDescent="0.25">
      <c r="A55" s="19"/>
      <c r="B55" s="34"/>
      <c r="C55" s="35"/>
      <c r="D55" s="35"/>
      <c r="E55" s="35"/>
      <c r="F55" s="35"/>
      <c r="G55" s="35"/>
      <c r="H55" s="35"/>
      <c r="I55" s="36"/>
      <c r="J55" s="36"/>
      <c r="K55" s="37"/>
      <c r="L55" s="37"/>
      <c r="M55" s="19"/>
    </row>
    <row r="56" spans="1:13" x14ac:dyDescent="0.25">
      <c r="A56" s="19"/>
      <c r="B56" s="19"/>
      <c r="C56" s="19"/>
      <c r="D56" s="19"/>
      <c r="E56" s="19"/>
      <c r="F56" s="19"/>
      <c r="G56" s="19"/>
      <c r="H56" s="19"/>
      <c r="I56" s="21"/>
      <c r="J56" s="21"/>
      <c r="K56" s="22"/>
      <c r="L56" s="38"/>
      <c r="M56" s="19"/>
    </row>
    <row r="57" spans="1:13" x14ac:dyDescent="0.25">
      <c r="A57" s="19"/>
      <c r="B57" s="19"/>
      <c r="C57" s="19"/>
      <c r="D57" s="19"/>
      <c r="E57" s="19"/>
      <c r="F57" s="19"/>
      <c r="G57" s="19"/>
      <c r="H57" s="19"/>
      <c r="I57" s="21"/>
      <c r="J57" s="21"/>
      <c r="K57" s="22"/>
      <c r="L57" s="38"/>
      <c r="M57" s="19"/>
    </row>
    <row r="58" spans="1:13" x14ac:dyDescent="0.25">
      <c r="A58" s="19"/>
      <c r="B58" s="19"/>
      <c r="C58" s="19"/>
      <c r="D58" s="19"/>
      <c r="E58" s="19"/>
      <c r="F58" s="19"/>
      <c r="G58" s="19"/>
      <c r="H58" s="19"/>
      <c r="I58" s="21"/>
      <c r="J58" s="21"/>
      <c r="K58" s="22"/>
      <c r="L58" s="38"/>
      <c r="M58" s="19"/>
    </row>
    <row r="59" spans="1:13" x14ac:dyDescent="0.25">
      <c r="A59" s="19"/>
      <c r="B59" s="19"/>
      <c r="C59" s="19"/>
      <c r="D59" s="19"/>
      <c r="E59" s="19"/>
      <c r="F59" s="19"/>
      <c r="G59" s="19"/>
      <c r="H59" s="19"/>
      <c r="I59" s="21"/>
      <c r="J59" s="21"/>
      <c r="K59" s="22"/>
      <c r="L59" s="38"/>
      <c r="M59" s="19"/>
    </row>
    <row r="60" spans="1:13" x14ac:dyDescent="0.25">
      <c r="A60" s="19"/>
      <c r="B60" s="39"/>
      <c r="C60" s="19"/>
      <c r="D60" s="19"/>
      <c r="E60" s="19"/>
      <c r="F60" s="19"/>
      <c r="G60" s="19"/>
      <c r="H60" s="19"/>
      <c r="I60" s="21"/>
      <c r="J60" s="21"/>
      <c r="K60" s="21"/>
      <c r="L60" s="38"/>
      <c r="M60" s="19"/>
    </row>
    <row r="61" spans="1:13" x14ac:dyDescent="0.25">
      <c r="A61" s="19"/>
      <c r="B61" s="19"/>
      <c r="C61" s="19"/>
      <c r="D61" s="19"/>
      <c r="E61" s="19"/>
      <c r="F61" s="19"/>
      <c r="G61" s="19"/>
      <c r="H61" s="19"/>
      <c r="I61" s="19"/>
      <c r="J61" s="19"/>
      <c r="K61" s="19"/>
      <c r="L61" s="19"/>
      <c r="M61" s="19"/>
    </row>
  </sheetData>
  <mergeCells count="4">
    <mergeCell ref="B48:L49"/>
    <mergeCell ref="B50:L50"/>
    <mergeCell ref="G4:I4"/>
    <mergeCell ref="J4:J5"/>
  </mergeCells>
  <pageMargins left="0.7" right="0.7" top="0.75" bottom="0.75" header="0.3" footer="0.3"/>
  <pageSetup scale="59" orientation="landscape" r:id="rId1"/>
  <headerFooter>
    <oddHeader>&amp;R&amp;"-,Bold"&amp;14Exhibit DSS-2
Page &amp;P of &amp;N</oddHeader>
  </headerFooter>
  <ignoredErrors>
    <ignoredError sqref="H45:I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2016-12-01T14:37:18Z</dcterms:created>
  <dcterms:modified xsi:type="dcterms:W3CDTF">2016-12-01T14:37:23Z</dcterms:modified>
</cp:coreProperties>
</file>