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N2016\CNs-00370-00371 - K L 2016 Rate Case\UPDATES to DRs-Filing Reqs\Updates Filed 3-28-17\LGE\Kroger\Kroger 2-9\"/>
    </mc:Choice>
  </mc:AlternateContent>
  <bookViews>
    <workbookView xWindow="0" yWindow="0" windowWidth="21576" windowHeight="11520"/>
  </bookViews>
  <sheets>
    <sheet name="LGE" sheetId="22" r:id="rId1"/>
    <sheet name="actual data" sheetId="1" r:id="rId2"/>
    <sheet name="data for base" sheetId="14" r:id="rId3"/>
    <sheet name="2017 thru 2020" sheetId="8" r:id="rId4"/>
    <sheet name="test yr" sheetId="9" r:id="rId5"/>
  </sheets>
  <definedNames>
    <definedName name="_xlnm._FilterDatabase" localSheetId="3" hidden="1">'2017 thru 2020'!$A$1:$L$1</definedName>
    <definedName name="_xlnm._FilterDatabase" localSheetId="1" hidden="1">'actual data'!$A$1:$P$1</definedName>
    <definedName name="_xlnm._FilterDatabase" localSheetId="2" hidden="1">'data for base'!$A$1:$R$1</definedName>
    <definedName name="_xlnm._FilterDatabase" localSheetId="4" hidden="1">'test yr'!$A$1:$U$61</definedName>
    <definedName name="_xlnm.Print_Titles" localSheetId="0">LGE!$1:$2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8" i="14" l="1"/>
  <c r="R169" i="14"/>
  <c r="R170" i="14"/>
  <c r="R171" i="14"/>
  <c r="R172" i="14"/>
  <c r="R173" i="14"/>
  <c r="E173" i="14"/>
  <c r="E172" i="14"/>
  <c r="E171" i="14"/>
  <c r="E170" i="14"/>
  <c r="E169" i="14"/>
  <c r="E168" i="14"/>
  <c r="C72" i="22"/>
  <c r="L37" i="8" l="1"/>
  <c r="O1249" i="1" l="1"/>
  <c r="L1249" i="1"/>
  <c r="M1249" i="1" s="1"/>
  <c r="N1249" i="1" s="1"/>
  <c r="J1249" i="1"/>
  <c r="D1249" i="1"/>
  <c r="O1248" i="1"/>
  <c r="L1248" i="1"/>
  <c r="M1248" i="1" s="1"/>
  <c r="N1248" i="1" s="1"/>
  <c r="J1248" i="1"/>
  <c r="D1248" i="1"/>
  <c r="D1247" i="1"/>
  <c r="J1247" i="1"/>
  <c r="L1247" i="1"/>
  <c r="M1247" i="1" s="1"/>
  <c r="N1247" i="1" s="1"/>
  <c r="O1247" i="1"/>
  <c r="P1248" i="1" l="1"/>
  <c r="P1249" i="1"/>
  <c r="P1247" i="1"/>
  <c r="O1246" i="1"/>
  <c r="L1246" i="1"/>
  <c r="M1246" i="1" s="1"/>
  <c r="N1246" i="1" s="1"/>
  <c r="J1246" i="1"/>
  <c r="D1246" i="1"/>
  <c r="O1245" i="1"/>
  <c r="L1245" i="1"/>
  <c r="M1245" i="1" s="1"/>
  <c r="N1245" i="1" s="1"/>
  <c r="J1245" i="1"/>
  <c r="D1245" i="1"/>
  <c r="O1244" i="1"/>
  <c r="L1244" i="1"/>
  <c r="M1244" i="1" s="1"/>
  <c r="N1244" i="1" s="1"/>
  <c r="J1244" i="1"/>
  <c r="D1244" i="1"/>
  <c r="P1244" i="1" l="1"/>
  <c r="P1245" i="1"/>
  <c r="P1246" i="1"/>
  <c r="I12" i="22" l="1"/>
  <c r="I56" i="22"/>
  <c r="I4" i="22"/>
  <c r="I5" i="22"/>
  <c r="I6" i="22"/>
  <c r="I3" i="22"/>
  <c r="K1" i="22" l="1"/>
  <c r="L1" i="22" s="1"/>
  <c r="M1" i="22" s="1"/>
  <c r="D1" i="22"/>
  <c r="V3" i="9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2" i="9"/>
  <c r="I50" i="22" s="1"/>
  <c r="L2" i="8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U2" i="9"/>
  <c r="U3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L12" i="22" l="1"/>
  <c r="J56" i="22"/>
  <c r="K4" i="22"/>
  <c r="L5" i="22"/>
  <c r="M6" i="22"/>
  <c r="J3" i="22"/>
  <c r="M12" i="22"/>
  <c r="K56" i="22"/>
  <c r="K3" i="22"/>
  <c r="L4" i="22"/>
  <c r="M5" i="22"/>
  <c r="J4" i="22"/>
  <c r="J12" i="22"/>
  <c r="L56" i="22"/>
  <c r="L3" i="22"/>
  <c r="M4" i="22"/>
  <c r="K6" i="22"/>
  <c r="J5" i="22"/>
  <c r="K12" i="22"/>
  <c r="M56" i="22"/>
  <c r="M3" i="22"/>
  <c r="K5" i="22"/>
  <c r="L6" i="22"/>
  <c r="J6" i="22"/>
  <c r="J13" i="22"/>
  <c r="M57" i="22"/>
  <c r="M71" i="22"/>
  <c r="L13" i="22"/>
  <c r="K57" i="22"/>
  <c r="K71" i="22"/>
  <c r="M8" i="22"/>
  <c r="M10" i="22"/>
  <c r="M14" i="22"/>
  <c r="M16" i="22"/>
  <c r="M18" i="22"/>
  <c r="M20" i="22"/>
  <c r="M22" i="22"/>
  <c r="M24" i="22"/>
  <c r="M26" i="22"/>
  <c r="M28" i="22"/>
  <c r="M30" i="22"/>
  <c r="M32" i="22"/>
  <c r="M34" i="22"/>
  <c r="M36" i="22"/>
  <c r="M38" i="22"/>
  <c r="M40" i="22"/>
  <c r="M42" i="22"/>
  <c r="M44" i="22"/>
  <c r="M46" i="22"/>
  <c r="M48" i="22"/>
  <c r="M50" i="22"/>
  <c r="M52" i="22"/>
  <c r="M54" i="22"/>
  <c r="M58" i="22"/>
  <c r="M60" i="22"/>
  <c r="M62" i="22"/>
  <c r="M64" i="22"/>
  <c r="M67" i="22"/>
  <c r="K7" i="22"/>
  <c r="K9" i="22"/>
  <c r="K11" i="22"/>
  <c r="K15" i="22"/>
  <c r="K17" i="22"/>
  <c r="K19" i="22"/>
  <c r="K21" i="22"/>
  <c r="K23" i="22"/>
  <c r="K25" i="22"/>
  <c r="K27" i="22"/>
  <c r="K29" i="22"/>
  <c r="K31" i="22"/>
  <c r="K33" i="22"/>
  <c r="K35" i="22"/>
  <c r="K37" i="22"/>
  <c r="K39" i="22"/>
  <c r="K41" i="22"/>
  <c r="K43" i="22"/>
  <c r="K45" i="22"/>
  <c r="K47" i="22"/>
  <c r="K49" i="22"/>
  <c r="K51" i="22"/>
  <c r="K53" i="22"/>
  <c r="K55" i="22"/>
  <c r="K59" i="22"/>
  <c r="K61" i="22"/>
  <c r="K63" i="22"/>
  <c r="K65" i="22"/>
  <c r="K68" i="22"/>
  <c r="K70" i="22"/>
  <c r="M7" i="22"/>
  <c r="M9" i="22"/>
  <c r="M11" i="22"/>
  <c r="M15" i="22"/>
  <c r="M17" i="22"/>
  <c r="M19" i="22"/>
  <c r="M21" i="22"/>
  <c r="M23" i="22"/>
  <c r="M25" i="22"/>
  <c r="M27" i="22"/>
  <c r="M29" i="22"/>
  <c r="M31" i="22"/>
  <c r="M33" i="22"/>
  <c r="M35" i="22"/>
  <c r="M37" i="22"/>
  <c r="M39" i="22"/>
  <c r="M41" i="22"/>
  <c r="M43" i="22"/>
  <c r="M45" i="22"/>
  <c r="M47" i="22"/>
  <c r="M49" i="22"/>
  <c r="M51" i="22"/>
  <c r="M53" i="22"/>
  <c r="M55" i="22"/>
  <c r="M59" i="22"/>
  <c r="M61" i="22"/>
  <c r="M63" i="22"/>
  <c r="M65" i="22"/>
  <c r="M68" i="22"/>
  <c r="M70" i="22"/>
  <c r="K8" i="22"/>
  <c r="K10" i="22"/>
  <c r="K14" i="22"/>
  <c r="K16" i="22"/>
  <c r="K18" i="22"/>
  <c r="K20" i="22"/>
  <c r="K22" i="22"/>
  <c r="K24" i="22"/>
  <c r="K26" i="22"/>
  <c r="K28" i="22"/>
  <c r="K30" i="22"/>
  <c r="K32" i="22"/>
  <c r="K34" i="22"/>
  <c r="K36" i="22"/>
  <c r="K38" i="22"/>
  <c r="K40" i="22"/>
  <c r="K42" i="22"/>
  <c r="K44" i="22"/>
  <c r="K46" i="22"/>
  <c r="K48" i="22"/>
  <c r="K50" i="22"/>
  <c r="K52" i="22"/>
  <c r="K54" i="22"/>
  <c r="K58" i="22"/>
  <c r="K60" i="22"/>
  <c r="K62" i="22"/>
  <c r="K64" i="22"/>
  <c r="K67" i="22"/>
  <c r="L7" i="22"/>
  <c r="L8" i="22"/>
  <c r="L9" i="22"/>
  <c r="L10" i="22"/>
  <c r="L11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8" i="22"/>
  <c r="L59" i="22"/>
  <c r="L60" i="22"/>
  <c r="L61" i="22"/>
  <c r="L62" i="22"/>
  <c r="L63" i="22"/>
  <c r="L64" i="22"/>
  <c r="L65" i="22"/>
  <c r="L67" i="22"/>
  <c r="L68" i="22"/>
  <c r="L70" i="22"/>
  <c r="L71" i="22"/>
  <c r="L57" i="22"/>
  <c r="K13" i="22"/>
  <c r="J7" i="22"/>
  <c r="J8" i="22"/>
  <c r="J9" i="22"/>
  <c r="J10" i="22"/>
  <c r="J11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8" i="22"/>
  <c r="J59" i="22"/>
  <c r="J60" i="22"/>
  <c r="J61" i="22"/>
  <c r="J62" i="22"/>
  <c r="J63" i="22"/>
  <c r="J64" i="22"/>
  <c r="J65" i="22"/>
  <c r="J67" i="22"/>
  <c r="J68" i="22"/>
  <c r="J70" i="22"/>
  <c r="J71" i="22"/>
  <c r="J57" i="22"/>
  <c r="M13" i="22"/>
  <c r="I55" i="22"/>
  <c r="I65" i="22"/>
  <c r="I7" i="22"/>
  <c r="I9" i="22"/>
  <c r="I11" i="22"/>
  <c r="I15" i="22"/>
  <c r="I17" i="22"/>
  <c r="I19" i="22"/>
  <c r="I21" i="22"/>
  <c r="I23" i="22"/>
  <c r="I25" i="22"/>
  <c r="I27" i="22"/>
  <c r="I29" i="22"/>
  <c r="I31" i="22"/>
  <c r="I33" i="22"/>
  <c r="I35" i="22"/>
  <c r="I37" i="22"/>
  <c r="I39" i="22"/>
  <c r="I41" i="22"/>
  <c r="I43" i="22"/>
  <c r="I45" i="22"/>
  <c r="I47" i="22"/>
  <c r="I49" i="22"/>
  <c r="I51" i="22"/>
  <c r="I13" i="22"/>
  <c r="I59" i="22"/>
  <c r="I67" i="22"/>
  <c r="I71" i="22"/>
  <c r="I52" i="22"/>
  <c r="I54" i="22"/>
  <c r="I58" i="22"/>
  <c r="I60" i="22"/>
  <c r="I62" i="22"/>
  <c r="I64" i="22"/>
  <c r="I66" i="22"/>
  <c r="I68" i="22"/>
  <c r="I70" i="22"/>
  <c r="I57" i="22"/>
  <c r="I53" i="22"/>
  <c r="I61" i="22"/>
  <c r="I63" i="22"/>
  <c r="I69" i="22"/>
  <c r="I8" i="22"/>
  <c r="I10" i="22"/>
  <c r="I14" i="22"/>
  <c r="I16" i="22"/>
  <c r="I18" i="22"/>
  <c r="I20" i="22"/>
  <c r="I22" i="22"/>
  <c r="I24" i="22"/>
  <c r="I26" i="22"/>
  <c r="I28" i="22"/>
  <c r="I30" i="22"/>
  <c r="I32" i="22"/>
  <c r="I34" i="22"/>
  <c r="I36" i="22"/>
  <c r="I38" i="22"/>
  <c r="I40" i="22"/>
  <c r="I42" i="22"/>
  <c r="I44" i="22"/>
  <c r="I46" i="22"/>
  <c r="I48" i="22"/>
  <c r="E1" i="22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I72" i="22" l="1"/>
  <c r="F1" i="22"/>
  <c r="G1" i="22" l="1"/>
  <c r="E122" i="14" l="1"/>
  <c r="R122" i="14" s="1"/>
  <c r="E123" i="14"/>
  <c r="R123" i="14" s="1"/>
  <c r="E124" i="14"/>
  <c r="R124" i="14" s="1"/>
  <c r="E125" i="14"/>
  <c r="R125" i="14" s="1"/>
  <c r="E126" i="14"/>
  <c r="R126" i="14" s="1"/>
  <c r="E127" i="14"/>
  <c r="R127" i="14" s="1"/>
  <c r="E128" i="14"/>
  <c r="R128" i="14" s="1"/>
  <c r="E129" i="14"/>
  <c r="R129" i="14" s="1"/>
  <c r="E130" i="14"/>
  <c r="R130" i="14" s="1"/>
  <c r="E131" i="14"/>
  <c r="R131" i="14" s="1"/>
  <c r="E132" i="14"/>
  <c r="R132" i="14" s="1"/>
  <c r="E133" i="14"/>
  <c r="R133" i="14" s="1"/>
  <c r="E134" i="14"/>
  <c r="R134" i="14" s="1"/>
  <c r="E135" i="14"/>
  <c r="R135" i="14" s="1"/>
  <c r="E136" i="14"/>
  <c r="R136" i="14" s="1"/>
  <c r="E137" i="14"/>
  <c r="R137" i="14" s="1"/>
  <c r="E138" i="14"/>
  <c r="R138" i="14" s="1"/>
  <c r="E139" i="14"/>
  <c r="R139" i="14" s="1"/>
  <c r="E140" i="14"/>
  <c r="R140" i="14" s="1"/>
  <c r="E141" i="14"/>
  <c r="R141" i="14" s="1"/>
  <c r="E142" i="14"/>
  <c r="R142" i="14" s="1"/>
  <c r="E143" i="14"/>
  <c r="R143" i="14" s="1"/>
  <c r="E144" i="14"/>
  <c r="R144" i="14" s="1"/>
  <c r="E145" i="14"/>
  <c r="R145" i="14" s="1"/>
  <c r="E146" i="14"/>
  <c r="R146" i="14" s="1"/>
  <c r="E147" i="14"/>
  <c r="R147" i="14" s="1"/>
  <c r="E148" i="14"/>
  <c r="R148" i="14" s="1"/>
  <c r="E149" i="14"/>
  <c r="R149" i="14" s="1"/>
  <c r="E150" i="14"/>
  <c r="R150" i="14" s="1"/>
  <c r="E151" i="14"/>
  <c r="R151" i="14" s="1"/>
  <c r="E152" i="14"/>
  <c r="R152" i="14" s="1"/>
  <c r="E153" i="14"/>
  <c r="R153" i="14" s="1"/>
  <c r="E154" i="14"/>
  <c r="R154" i="14" s="1"/>
  <c r="E155" i="14"/>
  <c r="R155" i="14" s="1"/>
  <c r="E156" i="14"/>
  <c r="R156" i="14" s="1"/>
  <c r="E157" i="14"/>
  <c r="R157" i="14" s="1"/>
  <c r="E158" i="14"/>
  <c r="R158" i="14" s="1"/>
  <c r="E159" i="14"/>
  <c r="R159" i="14" s="1"/>
  <c r="E160" i="14"/>
  <c r="R160" i="14" s="1"/>
  <c r="E161" i="14"/>
  <c r="R161" i="14" s="1"/>
  <c r="E162" i="14"/>
  <c r="R162" i="14" s="1"/>
  <c r="E163" i="14"/>
  <c r="R163" i="14" s="1"/>
  <c r="E164" i="14"/>
  <c r="R164" i="14" s="1"/>
  <c r="E165" i="14"/>
  <c r="R165" i="14" s="1"/>
  <c r="E166" i="14"/>
  <c r="R166" i="14" s="1"/>
  <c r="E167" i="14"/>
  <c r="R167" i="14" s="1"/>
  <c r="E3" i="14"/>
  <c r="R3" i="14" s="1"/>
  <c r="E4" i="14"/>
  <c r="R4" i="14" s="1"/>
  <c r="E5" i="14"/>
  <c r="R5" i="14" s="1"/>
  <c r="E6" i="14"/>
  <c r="R6" i="14" s="1"/>
  <c r="E7" i="14"/>
  <c r="R7" i="14" s="1"/>
  <c r="E8" i="14"/>
  <c r="R8" i="14" s="1"/>
  <c r="E9" i="14"/>
  <c r="R9" i="14" s="1"/>
  <c r="E10" i="14"/>
  <c r="R10" i="14" s="1"/>
  <c r="E11" i="14"/>
  <c r="R11" i="14" s="1"/>
  <c r="E12" i="14"/>
  <c r="R12" i="14" s="1"/>
  <c r="E13" i="14"/>
  <c r="R13" i="14" s="1"/>
  <c r="E14" i="14"/>
  <c r="R14" i="14" s="1"/>
  <c r="E15" i="14"/>
  <c r="R15" i="14" s="1"/>
  <c r="E16" i="14"/>
  <c r="R16" i="14" s="1"/>
  <c r="E17" i="14"/>
  <c r="R17" i="14" s="1"/>
  <c r="E18" i="14"/>
  <c r="R18" i="14" s="1"/>
  <c r="E19" i="14"/>
  <c r="R19" i="14" s="1"/>
  <c r="E20" i="14"/>
  <c r="R20" i="14" s="1"/>
  <c r="E21" i="14"/>
  <c r="R21" i="14" s="1"/>
  <c r="E22" i="14"/>
  <c r="R22" i="14" s="1"/>
  <c r="E23" i="14"/>
  <c r="R23" i="14" s="1"/>
  <c r="E24" i="14"/>
  <c r="R24" i="14" s="1"/>
  <c r="E25" i="14"/>
  <c r="R25" i="14" s="1"/>
  <c r="E26" i="14"/>
  <c r="R26" i="14" s="1"/>
  <c r="E27" i="14"/>
  <c r="R27" i="14" s="1"/>
  <c r="E28" i="14"/>
  <c r="R28" i="14" s="1"/>
  <c r="E29" i="14"/>
  <c r="R29" i="14" s="1"/>
  <c r="E30" i="14"/>
  <c r="R30" i="14" s="1"/>
  <c r="E31" i="14"/>
  <c r="R31" i="14" s="1"/>
  <c r="E32" i="14"/>
  <c r="R32" i="14" s="1"/>
  <c r="E33" i="14"/>
  <c r="R33" i="14" s="1"/>
  <c r="E34" i="14"/>
  <c r="R34" i="14" s="1"/>
  <c r="E35" i="14"/>
  <c r="R35" i="14" s="1"/>
  <c r="E36" i="14"/>
  <c r="R36" i="14" s="1"/>
  <c r="E37" i="14"/>
  <c r="R37" i="14" s="1"/>
  <c r="E38" i="14"/>
  <c r="R38" i="14" s="1"/>
  <c r="E39" i="14"/>
  <c r="R39" i="14" s="1"/>
  <c r="E40" i="14"/>
  <c r="R40" i="14" s="1"/>
  <c r="E41" i="14"/>
  <c r="R41" i="14" s="1"/>
  <c r="E42" i="14"/>
  <c r="R42" i="14" s="1"/>
  <c r="E43" i="14"/>
  <c r="R43" i="14" s="1"/>
  <c r="E44" i="14"/>
  <c r="R44" i="14" s="1"/>
  <c r="E45" i="14"/>
  <c r="R45" i="14" s="1"/>
  <c r="E46" i="14"/>
  <c r="R46" i="14" s="1"/>
  <c r="E47" i="14"/>
  <c r="R47" i="14" s="1"/>
  <c r="E48" i="14"/>
  <c r="R48" i="14" s="1"/>
  <c r="E49" i="14"/>
  <c r="R49" i="14" s="1"/>
  <c r="E50" i="14"/>
  <c r="R50" i="14" s="1"/>
  <c r="E51" i="14"/>
  <c r="R51" i="14" s="1"/>
  <c r="E52" i="14"/>
  <c r="R52" i="14" s="1"/>
  <c r="E53" i="14"/>
  <c r="R53" i="14" s="1"/>
  <c r="E54" i="14"/>
  <c r="R54" i="14" s="1"/>
  <c r="E55" i="14"/>
  <c r="R55" i="14" s="1"/>
  <c r="E56" i="14"/>
  <c r="R56" i="14" s="1"/>
  <c r="E57" i="14"/>
  <c r="R57" i="14" s="1"/>
  <c r="E58" i="14"/>
  <c r="R58" i="14" s="1"/>
  <c r="E59" i="14"/>
  <c r="R59" i="14" s="1"/>
  <c r="E60" i="14"/>
  <c r="R60" i="14" s="1"/>
  <c r="E61" i="14"/>
  <c r="R61" i="14" s="1"/>
  <c r="E62" i="14"/>
  <c r="R62" i="14" s="1"/>
  <c r="E63" i="14"/>
  <c r="R63" i="14" s="1"/>
  <c r="E64" i="14"/>
  <c r="R64" i="14" s="1"/>
  <c r="E65" i="14"/>
  <c r="R65" i="14" s="1"/>
  <c r="E66" i="14"/>
  <c r="R66" i="14" s="1"/>
  <c r="E67" i="14"/>
  <c r="R67" i="14" s="1"/>
  <c r="E68" i="14"/>
  <c r="R68" i="14" s="1"/>
  <c r="E69" i="14"/>
  <c r="R69" i="14" s="1"/>
  <c r="E70" i="14"/>
  <c r="R70" i="14" s="1"/>
  <c r="E71" i="14"/>
  <c r="R71" i="14" s="1"/>
  <c r="E72" i="14"/>
  <c r="R72" i="14" s="1"/>
  <c r="E73" i="14"/>
  <c r="R73" i="14" s="1"/>
  <c r="E74" i="14"/>
  <c r="R74" i="14" s="1"/>
  <c r="E75" i="14"/>
  <c r="R75" i="14" s="1"/>
  <c r="E76" i="14"/>
  <c r="R76" i="14" s="1"/>
  <c r="E77" i="14"/>
  <c r="R77" i="14" s="1"/>
  <c r="E78" i="14"/>
  <c r="R78" i="14" s="1"/>
  <c r="E79" i="14"/>
  <c r="R79" i="14" s="1"/>
  <c r="E80" i="14"/>
  <c r="R80" i="14" s="1"/>
  <c r="E81" i="14"/>
  <c r="R81" i="14" s="1"/>
  <c r="E82" i="14"/>
  <c r="R82" i="14" s="1"/>
  <c r="E83" i="14"/>
  <c r="R83" i="14" s="1"/>
  <c r="E84" i="14"/>
  <c r="R84" i="14" s="1"/>
  <c r="E85" i="14"/>
  <c r="R85" i="14" s="1"/>
  <c r="E86" i="14"/>
  <c r="R86" i="14" s="1"/>
  <c r="E87" i="14"/>
  <c r="R87" i="14" s="1"/>
  <c r="E88" i="14"/>
  <c r="R88" i="14" s="1"/>
  <c r="E89" i="14"/>
  <c r="R89" i="14" s="1"/>
  <c r="E90" i="14"/>
  <c r="R90" i="14" s="1"/>
  <c r="E91" i="14"/>
  <c r="R91" i="14" s="1"/>
  <c r="E92" i="14"/>
  <c r="R92" i="14" s="1"/>
  <c r="E93" i="14"/>
  <c r="R93" i="14" s="1"/>
  <c r="E94" i="14"/>
  <c r="R94" i="14" s="1"/>
  <c r="E95" i="14"/>
  <c r="R95" i="14" s="1"/>
  <c r="E96" i="14"/>
  <c r="R96" i="14" s="1"/>
  <c r="E97" i="14"/>
  <c r="R97" i="14" s="1"/>
  <c r="E98" i="14"/>
  <c r="R98" i="14" s="1"/>
  <c r="E99" i="14"/>
  <c r="R99" i="14" s="1"/>
  <c r="E100" i="14"/>
  <c r="R100" i="14" s="1"/>
  <c r="E101" i="14"/>
  <c r="R101" i="14" s="1"/>
  <c r="E102" i="14"/>
  <c r="R102" i="14" s="1"/>
  <c r="E103" i="14"/>
  <c r="R103" i="14" s="1"/>
  <c r="E104" i="14"/>
  <c r="R104" i="14" s="1"/>
  <c r="E105" i="14"/>
  <c r="R105" i="14" s="1"/>
  <c r="E106" i="14"/>
  <c r="R106" i="14" s="1"/>
  <c r="E107" i="14"/>
  <c r="R107" i="14" s="1"/>
  <c r="E108" i="14"/>
  <c r="R108" i="14" s="1"/>
  <c r="E109" i="14"/>
  <c r="R109" i="14" s="1"/>
  <c r="E110" i="14"/>
  <c r="R110" i="14" s="1"/>
  <c r="E111" i="14"/>
  <c r="R111" i="14" s="1"/>
  <c r="E112" i="14"/>
  <c r="R112" i="14" s="1"/>
  <c r="E113" i="14"/>
  <c r="R113" i="14" s="1"/>
  <c r="E114" i="14"/>
  <c r="R114" i="14" s="1"/>
  <c r="E115" i="14"/>
  <c r="R115" i="14" s="1"/>
  <c r="E116" i="14"/>
  <c r="R116" i="14" s="1"/>
  <c r="E117" i="14"/>
  <c r="R117" i="14" s="1"/>
  <c r="E118" i="14"/>
  <c r="R118" i="14" s="1"/>
  <c r="E119" i="14"/>
  <c r="R119" i="14" s="1"/>
  <c r="E120" i="14"/>
  <c r="R120" i="14" s="1"/>
  <c r="E121" i="14"/>
  <c r="R121" i="14" s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217" i="1"/>
  <c r="O218" i="1"/>
  <c r="O219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732" i="1"/>
  <c r="O733" i="1"/>
  <c r="O734" i="1"/>
  <c r="O73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52" i="1"/>
  <c r="O853" i="1"/>
  <c r="O854" i="1"/>
  <c r="O855" i="1"/>
  <c r="O856" i="1"/>
  <c r="O857" i="1"/>
  <c r="O858" i="1"/>
  <c r="O859" i="1"/>
  <c r="O860" i="1"/>
  <c r="O861" i="1"/>
  <c r="O862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P167" i="14"/>
  <c r="P166" i="14"/>
  <c r="P165" i="14"/>
  <c r="P164" i="14"/>
  <c r="P163" i="14"/>
  <c r="P162" i="14"/>
  <c r="Q161" i="14"/>
  <c r="Q160" i="14"/>
  <c r="Q159" i="14"/>
  <c r="Q158" i="14"/>
  <c r="Q157" i="14"/>
  <c r="Q156" i="14"/>
  <c r="P153" i="14"/>
  <c r="P154" i="14"/>
  <c r="Q155" i="14"/>
  <c r="M155" i="14"/>
  <c r="P155" i="14" s="1"/>
  <c r="M154" i="14"/>
  <c r="Q154" i="14" s="1"/>
  <c r="M153" i="14"/>
  <c r="Q153" i="14" s="1"/>
  <c r="Q123" i="14"/>
  <c r="Q124" i="14"/>
  <c r="Q125" i="14"/>
  <c r="Q126" i="14"/>
  <c r="Q127" i="14"/>
  <c r="Q128" i="14"/>
  <c r="Q129" i="14"/>
  <c r="Q130" i="14"/>
  <c r="Q131" i="14"/>
  <c r="Q132" i="14"/>
  <c r="Q133" i="14"/>
  <c r="Q134" i="14"/>
  <c r="Q135" i="14"/>
  <c r="Q136" i="14"/>
  <c r="Q137" i="14"/>
  <c r="Q138" i="14"/>
  <c r="Q148" i="14"/>
  <c r="Q149" i="14"/>
  <c r="Q150" i="14"/>
  <c r="Q152" i="14"/>
  <c r="Q122" i="14"/>
  <c r="P139" i="14"/>
  <c r="P140" i="14"/>
  <c r="P141" i="14"/>
  <c r="P142" i="14"/>
  <c r="P143" i="14"/>
  <c r="P144" i="14"/>
  <c r="P145" i="14"/>
  <c r="P146" i="14"/>
  <c r="P147" i="14"/>
  <c r="P151" i="14"/>
  <c r="M152" i="14"/>
  <c r="P152" i="14" s="1"/>
  <c r="M151" i="14"/>
  <c r="Q151" i="14" s="1"/>
  <c r="M150" i="14"/>
  <c r="P150" i="14" s="1"/>
  <c r="M149" i="14"/>
  <c r="P149" i="14" s="1"/>
  <c r="M148" i="14"/>
  <c r="P148" i="14" s="1"/>
  <c r="M147" i="14"/>
  <c r="Q147" i="14" s="1"/>
  <c r="M146" i="14"/>
  <c r="Q146" i="14" s="1"/>
  <c r="M145" i="14"/>
  <c r="Q145" i="14" s="1"/>
  <c r="M144" i="14"/>
  <c r="Q144" i="14" s="1"/>
  <c r="M143" i="14"/>
  <c r="Q143" i="14" s="1"/>
  <c r="M142" i="14"/>
  <c r="Q142" i="14" s="1"/>
  <c r="M141" i="14"/>
  <c r="Q141" i="14" s="1"/>
  <c r="M140" i="14"/>
  <c r="Q140" i="14" s="1"/>
  <c r="M139" i="14"/>
  <c r="Q139" i="14" s="1"/>
  <c r="M138" i="14"/>
  <c r="P138" i="14" s="1"/>
  <c r="M137" i="14"/>
  <c r="P137" i="14" s="1"/>
  <c r="M136" i="14"/>
  <c r="P136" i="14" s="1"/>
  <c r="M135" i="14"/>
  <c r="P135" i="14" s="1"/>
  <c r="M134" i="14"/>
  <c r="P134" i="14" s="1"/>
  <c r="M133" i="14"/>
  <c r="P133" i="14" s="1"/>
  <c r="M132" i="14"/>
  <c r="P132" i="14" s="1"/>
  <c r="M131" i="14"/>
  <c r="P131" i="14" s="1"/>
  <c r="M130" i="14"/>
  <c r="P130" i="14" s="1"/>
  <c r="M129" i="14"/>
  <c r="P129" i="14" s="1"/>
  <c r="M128" i="14"/>
  <c r="M161" i="14" s="1"/>
  <c r="M127" i="14"/>
  <c r="P127" i="14" s="1"/>
  <c r="M126" i="14"/>
  <c r="P126" i="14" s="1"/>
  <c r="M125" i="14"/>
  <c r="P125" i="14" s="1"/>
  <c r="M124" i="14"/>
  <c r="P124" i="14" s="1"/>
  <c r="M123" i="14"/>
  <c r="P123" i="14" s="1"/>
  <c r="M122" i="14"/>
  <c r="P122" i="14" s="1"/>
  <c r="Q116" i="14"/>
  <c r="N116" i="14"/>
  <c r="M116" i="14"/>
  <c r="Q115" i="14"/>
  <c r="N115" i="14"/>
  <c r="M115" i="14"/>
  <c r="Q114" i="14"/>
  <c r="N114" i="14"/>
  <c r="M114" i="14"/>
  <c r="Q113" i="14"/>
  <c r="N113" i="14"/>
  <c r="M113" i="14"/>
  <c r="Q112" i="14"/>
  <c r="N112" i="14"/>
  <c r="M112" i="14"/>
  <c r="Q111" i="14"/>
  <c r="Q110" i="14"/>
  <c r="Q109" i="14"/>
  <c r="Q108" i="14"/>
  <c r="Q107" i="14"/>
  <c r="N106" i="14"/>
  <c r="O106" i="14" s="1"/>
  <c r="P106" i="14" s="1"/>
  <c r="L106" i="14"/>
  <c r="Q105" i="14"/>
  <c r="N105" i="14"/>
  <c r="O105" i="14" s="1"/>
  <c r="P105" i="14" s="1"/>
  <c r="L105" i="14"/>
  <c r="Q104" i="14"/>
  <c r="N104" i="14"/>
  <c r="O104" i="14" s="1"/>
  <c r="P104" i="14" s="1"/>
  <c r="L104" i="14"/>
  <c r="Q103" i="14"/>
  <c r="N103" i="14"/>
  <c r="O103" i="14" s="1"/>
  <c r="P103" i="14" s="1"/>
  <c r="L103" i="14"/>
  <c r="Q102" i="14"/>
  <c r="N102" i="14"/>
  <c r="O102" i="14" s="1"/>
  <c r="P102" i="14" s="1"/>
  <c r="L102" i="14"/>
  <c r="Q101" i="14"/>
  <c r="N101" i="14"/>
  <c r="O101" i="14" s="1"/>
  <c r="P101" i="14" s="1"/>
  <c r="L101" i="14"/>
  <c r="Q100" i="14"/>
  <c r="N100" i="14"/>
  <c r="O100" i="14" s="1"/>
  <c r="P100" i="14" s="1"/>
  <c r="L100" i="14"/>
  <c r="Q99" i="14"/>
  <c r="N99" i="14"/>
  <c r="O99" i="14" s="1"/>
  <c r="P99" i="14" s="1"/>
  <c r="L99" i="14"/>
  <c r="N98" i="14"/>
  <c r="O98" i="14" s="1"/>
  <c r="L98" i="14"/>
  <c r="N97" i="14"/>
  <c r="O97" i="14" s="1"/>
  <c r="L97" i="14"/>
  <c r="N96" i="14"/>
  <c r="O96" i="14" s="1"/>
  <c r="L96" i="14"/>
  <c r="N95" i="14"/>
  <c r="O95" i="14" s="1"/>
  <c r="L95" i="14"/>
  <c r="Q94" i="14"/>
  <c r="N94" i="14"/>
  <c r="O94" i="14" s="1"/>
  <c r="P94" i="14" s="1"/>
  <c r="L94" i="14"/>
  <c r="Q93" i="14"/>
  <c r="N93" i="14"/>
  <c r="O93" i="14" s="1"/>
  <c r="P93" i="14" s="1"/>
  <c r="L93" i="14"/>
  <c r="Q92" i="14"/>
  <c r="N92" i="14"/>
  <c r="O92" i="14" s="1"/>
  <c r="P92" i="14" s="1"/>
  <c r="L92" i="14"/>
  <c r="N91" i="14"/>
  <c r="O91" i="14" s="1"/>
  <c r="Q91" i="14" s="1"/>
  <c r="L91" i="14"/>
  <c r="N90" i="14"/>
  <c r="O90" i="14" s="1"/>
  <c r="Q90" i="14" s="1"/>
  <c r="L90" i="14"/>
  <c r="N89" i="14"/>
  <c r="O89" i="14" s="1"/>
  <c r="L89" i="14"/>
  <c r="N88" i="14"/>
  <c r="O88" i="14" s="1"/>
  <c r="Q88" i="14" s="1"/>
  <c r="L88" i="14"/>
  <c r="N87" i="14"/>
  <c r="O87" i="14" s="1"/>
  <c r="Q87" i="14" s="1"/>
  <c r="L87" i="14"/>
  <c r="N86" i="14"/>
  <c r="O86" i="14" s="1"/>
  <c r="P86" i="14" s="1"/>
  <c r="L86" i="14"/>
  <c r="N85" i="14"/>
  <c r="O85" i="14" s="1"/>
  <c r="L85" i="14"/>
  <c r="N84" i="14"/>
  <c r="O84" i="14" s="1"/>
  <c r="L84" i="14"/>
  <c r="N83" i="14"/>
  <c r="O83" i="14" s="1"/>
  <c r="P83" i="14" s="1"/>
  <c r="L83" i="14"/>
  <c r="N82" i="14"/>
  <c r="O82" i="14" s="1"/>
  <c r="P82" i="14" s="1"/>
  <c r="L82" i="14"/>
  <c r="N81" i="14"/>
  <c r="O81" i="14" s="1"/>
  <c r="L81" i="14"/>
  <c r="Q80" i="14"/>
  <c r="N80" i="14"/>
  <c r="O80" i="14" s="1"/>
  <c r="P80" i="14" s="1"/>
  <c r="L80" i="14"/>
  <c r="N79" i="14"/>
  <c r="O79" i="14" s="1"/>
  <c r="Q79" i="14" s="1"/>
  <c r="L79" i="14"/>
  <c r="N78" i="14"/>
  <c r="O78" i="14" s="1"/>
  <c r="Q78" i="14" s="1"/>
  <c r="L78" i="14"/>
  <c r="N77" i="14"/>
  <c r="O77" i="14" s="1"/>
  <c r="Q77" i="14" s="1"/>
  <c r="L77" i="14"/>
  <c r="N76" i="14"/>
  <c r="O76" i="14" s="1"/>
  <c r="Q76" i="14" s="1"/>
  <c r="L76" i="14"/>
  <c r="Q75" i="14"/>
  <c r="N75" i="14"/>
  <c r="O75" i="14" s="1"/>
  <c r="P75" i="14" s="1"/>
  <c r="L75" i="14"/>
  <c r="N74" i="14"/>
  <c r="O74" i="14" s="1"/>
  <c r="L74" i="14"/>
  <c r="N73" i="14"/>
  <c r="O73" i="14" s="1"/>
  <c r="L73" i="14"/>
  <c r="N72" i="14"/>
  <c r="O72" i="14" s="1"/>
  <c r="L72" i="14"/>
  <c r="N71" i="14"/>
  <c r="O71" i="14" s="1"/>
  <c r="L71" i="14"/>
  <c r="N70" i="14"/>
  <c r="O70" i="14" s="1"/>
  <c r="L70" i="14"/>
  <c r="N69" i="14"/>
  <c r="O69" i="14" s="1"/>
  <c r="L69" i="14"/>
  <c r="Q68" i="14"/>
  <c r="N68" i="14"/>
  <c r="O68" i="14" s="1"/>
  <c r="P68" i="14" s="1"/>
  <c r="L68" i="14"/>
  <c r="Q67" i="14"/>
  <c r="N67" i="14"/>
  <c r="O67" i="14" s="1"/>
  <c r="P67" i="14" s="1"/>
  <c r="L67" i="14"/>
  <c r="Q66" i="14"/>
  <c r="N66" i="14"/>
  <c r="O66" i="14" s="1"/>
  <c r="P66" i="14" s="1"/>
  <c r="L66" i="14"/>
  <c r="Q65" i="14"/>
  <c r="N65" i="14"/>
  <c r="O65" i="14" s="1"/>
  <c r="P65" i="14" s="1"/>
  <c r="L65" i="14"/>
  <c r="Q64" i="14"/>
  <c r="N64" i="14"/>
  <c r="O64" i="14" s="1"/>
  <c r="P64" i="14" s="1"/>
  <c r="L64" i="14"/>
  <c r="Q63" i="14"/>
  <c r="N63" i="14"/>
  <c r="O63" i="14" s="1"/>
  <c r="P63" i="14" s="1"/>
  <c r="L63" i="14"/>
  <c r="Q62" i="14"/>
  <c r="N62" i="14"/>
  <c r="O62" i="14" s="1"/>
  <c r="P62" i="14" s="1"/>
  <c r="L62" i="14"/>
  <c r="Q61" i="14"/>
  <c r="N61" i="14"/>
  <c r="O61" i="14" s="1"/>
  <c r="P61" i="14" s="1"/>
  <c r="L61" i="14"/>
  <c r="N60" i="14"/>
  <c r="O60" i="14" s="1"/>
  <c r="Q60" i="14" s="1"/>
  <c r="L60" i="14"/>
  <c r="N59" i="14"/>
  <c r="O59" i="14" s="1"/>
  <c r="L59" i="14"/>
  <c r="N58" i="14"/>
  <c r="O58" i="14" s="1"/>
  <c r="L58" i="14"/>
  <c r="N57" i="14"/>
  <c r="O57" i="14" s="1"/>
  <c r="Q57" i="14" s="1"/>
  <c r="L57" i="14"/>
  <c r="N56" i="14"/>
  <c r="O56" i="14" s="1"/>
  <c r="Q56" i="14" s="1"/>
  <c r="L56" i="14"/>
  <c r="N55" i="14"/>
  <c r="O55" i="14" s="1"/>
  <c r="L55" i="14"/>
  <c r="N54" i="14"/>
  <c r="O54" i="14" s="1"/>
  <c r="Q54" i="14" s="1"/>
  <c r="L54" i="14"/>
  <c r="N53" i="14"/>
  <c r="O53" i="14" s="1"/>
  <c r="Q53" i="14" s="1"/>
  <c r="L53" i="14"/>
  <c r="Q52" i="14"/>
  <c r="N52" i="14"/>
  <c r="O52" i="14" s="1"/>
  <c r="P52" i="14" s="1"/>
  <c r="L52" i="14"/>
  <c r="Q51" i="14"/>
  <c r="N51" i="14"/>
  <c r="O51" i="14" s="1"/>
  <c r="P51" i="14" s="1"/>
  <c r="L51" i="14"/>
  <c r="Q50" i="14"/>
  <c r="N50" i="14"/>
  <c r="O50" i="14" s="1"/>
  <c r="P50" i="14" s="1"/>
  <c r="L50" i="14"/>
  <c r="Q49" i="14"/>
  <c r="N49" i="14"/>
  <c r="O49" i="14" s="1"/>
  <c r="P49" i="14" s="1"/>
  <c r="L49" i="14"/>
  <c r="Q48" i="14"/>
  <c r="N48" i="14"/>
  <c r="O48" i="14" s="1"/>
  <c r="P48" i="14" s="1"/>
  <c r="L48" i="14"/>
  <c r="Q47" i="14"/>
  <c r="N47" i="14"/>
  <c r="O47" i="14" s="1"/>
  <c r="P47" i="14" s="1"/>
  <c r="L47" i="14"/>
  <c r="Q46" i="14"/>
  <c r="N46" i="14"/>
  <c r="O46" i="14" s="1"/>
  <c r="P46" i="14" s="1"/>
  <c r="L46" i="14"/>
  <c r="Q45" i="14"/>
  <c r="N45" i="14"/>
  <c r="O45" i="14" s="1"/>
  <c r="P45" i="14" s="1"/>
  <c r="L45" i="14"/>
  <c r="Q44" i="14"/>
  <c r="N44" i="14"/>
  <c r="O44" i="14" s="1"/>
  <c r="P44" i="14" s="1"/>
  <c r="L44" i="14"/>
  <c r="Q43" i="14"/>
  <c r="N43" i="14"/>
  <c r="O43" i="14" s="1"/>
  <c r="P43" i="14" s="1"/>
  <c r="L43" i="14"/>
  <c r="Q42" i="14"/>
  <c r="N42" i="14"/>
  <c r="O42" i="14" s="1"/>
  <c r="P42" i="14" s="1"/>
  <c r="L42" i="14"/>
  <c r="Q41" i="14"/>
  <c r="N41" i="14"/>
  <c r="O41" i="14" s="1"/>
  <c r="P41" i="14" s="1"/>
  <c r="L41" i="14"/>
  <c r="Q40" i="14"/>
  <c r="N40" i="14"/>
  <c r="O40" i="14" s="1"/>
  <c r="P40" i="14" s="1"/>
  <c r="L40" i="14"/>
  <c r="Q39" i="14"/>
  <c r="N39" i="14"/>
  <c r="O39" i="14" s="1"/>
  <c r="P39" i="14" s="1"/>
  <c r="L39" i="14"/>
  <c r="Q38" i="14"/>
  <c r="N38" i="14"/>
  <c r="O38" i="14" s="1"/>
  <c r="P38" i="14" s="1"/>
  <c r="L38" i="14"/>
  <c r="Q37" i="14"/>
  <c r="N37" i="14"/>
  <c r="O37" i="14" s="1"/>
  <c r="P37" i="14" s="1"/>
  <c r="L37" i="14"/>
  <c r="Q36" i="14"/>
  <c r="N36" i="14"/>
  <c r="O36" i="14" s="1"/>
  <c r="P36" i="14" s="1"/>
  <c r="L36" i="14"/>
  <c r="Q35" i="14"/>
  <c r="N35" i="14"/>
  <c r="O35" i="14" s="1"/>
  <c r="P35" i="14" s="1"/>
  <c r="L35" i="14"/>
  <c r="Q34" i="14"/>
  <c r="N34" i="14"/>
  <c r="O34" i="14" s="1"/>
  <c r="P34" i="14" s="1"/>
  <c r="L34" i="14"/>
  <c r="Q33" i="14"/>
  <c r="N33" i="14"/>
  <c r="O33" i="14" s="1"/>
  <c r="P33" i="14" s="1"/>
  <c r="L33" i="14"/>
  <c r="Q32" i="14"/>
  <c r="N32" i="14"/>
  <c r="O32" i="14" s="1"/>
  <c r="P32" i="14" s="1"/>
  <c r="L32" i="14"/>
  <c r="Q31" i="14"/>
  <c r="N31" i="14"/>
  <c r="O31" i="14" s="1"/>
  <c r="P31" i="14" s="1"/>
  <c r="L31" i="14"/>
  <c r="Q30" i="14"/>
  <c r="N30" i="14"/>
  <c r="O30" i="14" s="1"/>
  <c r="P30" i="14" s="1"/>
  <c r="L30" i="14"/>
  <c r="Q29" i="14"/>
  <c r="N29" i="14"/>
  <c r="O29" i="14" s="1"/>
  <c r="P29" i="14" s="1"/>
  <c r="L29" i="14"/>
  <c r="Q28" i="14"/>
  <c r="N28" i="14"/>
  <c r="O28" i="14" s="1"/>
  <c r="P28" i="14" s="1"/>
  <c r="L28" i="14"/>
  <c r="Q27" i="14"/>
  <c r="N27" i="14"/>
  <c r="O27" i="14" s="1"/>
  <c r="P27" i="14" s="1"/>
  <c r="L27" i="14"/>
  <c r="Q26" i="14"/>
  <c r="N26" i="14"/>
  <c r="O26" i="14" s="1"/>
  <c r="P26" i="14" s="1"/>
  <c r="L26" i="14"/>
  <c r="Q25" i="14"/>
  <c r="N25" i="14"/>
  <c r="O25" i="14" s="1"/>
  <c r="P25" i="14" s="1"/>
  <c r="L25" i="14"/>
  <c r="Q24" i="14"/>
  <c r="N24" i="14"/>
  <c r="O24" i="14" s="1"/>
  <c r="P24" i="14" s="1"/>
  <c r="L24" i="14"/>
  <c r="Q23" i="14"/>
  <c r="N23" i="14"/>
  <c r="O23" i="14" s="1"/>
  <c r="P23" i="14" s="1"/>
  <c r="L23" i="14"/>
  <c r="Q22" i="14"/>
  <c r="N22" i="14"/>
  <c r="O22" i="14" s="1"/>
  <c r="P22" i="14" s="1"/>
  <c r="L22" i="14"/>
  <c r="Q21" i="14"/>
  <c r="N21" i="14"/>
  <c r="O21" i="14" s="1"/>
  <c r="P21" i="14" s="1"/>
  <c r="L21" i="14"/>
  <c r="Q20" i="14"/>
  <c r="N20" i="14"/>
  <c r="O20" i="14" s="1"/>
  <c r="P20" i="14" s="1"/>
  <c r="L20" i="14"/>
  <c r="Q19" i="14"/>
  <c r="N19" i="14"/>
  <c r="O19" i="14" s="1"/>
  <c r="P19" i="14" s="1"/>
  <c r="L19" i="14"/>
  <c r="Q18" i="14"/>
  <c r="N18" i="14"/>
  <c r="O18" i="14" s="1"/>
  <c r="P18" i="14" s="1"/>
  <c r="L18" i="14"/>
  <c r="Q17" i="14"/>
  <c r="N17" i="14"/>
  <c r="O17" i="14" s="1"/>
  <c r="P17" i="14" s="1"/>
  <c r="L17" i="14"/>
  <c r="Q16" i="14"/>
  <c r="N16" i="14"/>
  <c r="O16" i="14" s="1"/>
  <c r="P16" i="14" s="1"/>
  <c r="L16" i="14"/>
  <c r="Q15" i="14"/>
  <c r="N15" i="14"/>
  <c r="O15" i="14" s="1"/>
  <c r="P15" i="14" s="1"/>
  <c r="L15" i="14"/>
  <c r="Q14" i="14"/>
  <c r="N14" i="14"/>
  <c r="O14" i="14" s="1"/>
  <c r="P14" i="14" s="1"/>
  <c r="L14" i="14"/>
  <c r="Q13" i="14"/>
  <c r="N13" i="14"/>
  <c r="O13" i="14" s="1"/>
  <c r="P13" i="14" s="1"/>
  <c r="L13" i="14"/>
  <c r="Q12" i="14"/>
  <c r="N12" i="14"/>
  <c r="O12" i="14" s="1"/>
  <c r="P12" i="14" s="1"/>
  <c r="L12" i="14"/>
  <c r="Q11" i="14"/>
  <c r="N11" i="14"/>
  <c r="O11" i="14" s="1"/>
  <c r="P11" i="14" s="1"/>
  <c r="L11" i="14"/>
  <c r="Q10" i="14"/>
  <c r="N10" i="14"/>
  <c r="O10" i="14" s="1"/>
  <c r="P10" i="14" s="1"/>
  <c r="L10" i="14"/>
  <c r="Q9" i="14"/>
  <c r="N9" i="14"/>
  <c r="O9" i="14" s="1"/>
  <c r="P9" i="14" s="1"/>
  <c r="L9" i="14"/>
  <c r="Q8" i="14"/>
  <c r="N8" i="14"/>
  <c r="O8" i="14" s="1"/>
  <c r="P8" i="14" s="1"/>
  <c r="L8" i="14"/>
  <c r="N7" i="14"/>
  <c r="O7" i="14" s="1"/>
  <c r="L7" i="14"/>
  <c r="N6" i="14"/>
  <c r="O6" i="14" s="1"/>
  <c r="Q6" i="14" s="1"/>
  <c r="L6" i="14"/>
  <c r="N5" i="14"/>
  <c r="O5" i="14" s="1"/>
  <c r="L5" i="14"/>
  <c r="N4" i="14"/>
  <c r="O4" i="14" s="1"/>
  <c r="Q4" i="14" s="1"/>
  <c r="L4" i="14"/>
  <c r="N3" i="14"/>
  <c r="O3" i="14" s="1"/>
  <c r="L3" i="14"/>
  <c r="N2" i="14"/>
  <c r="O2" i="14" s="1"/>
  <c r="Q2" i="14" s="1"/>
  <c r="L2" i="14"/>
  <c r="E2" i="14"/>
  <c r="R2" i="14" s="1"/>
  <c r="K69" i="22"/>
  <c r="K72" i="22" s="1"/>
  <c r="L69" i="22"/>
  <c r="L72" i="22" s="1"/>
  <c r="M69" i="22"/>
  <c r="M72" i="22" s="1"/>
  <c r="Q106" i="14" l="1"/>
  <c r="H6" i="22"/>
  <c r="H8" i="22"/>
  <c r="H3" i="22"/>
  <c r="H36" i="22"/>
  <c r="H4" i="22"/>
  <c r="H70" i="22"/>
  <c r="H66" i="22"/>
  <c r="H49" i="22"/>
  <c r="H45" i="22"/>
  <c r="H41" i="22"/>
  <c r="H37" i="22"/>
  <c r="H32" i="22"/>
  <c r="H28" i="22"/>
  <c r="H24" i="22"/>
  <c r="H20" i="22"/>
  <c r="H16" i="22"/>
  <c r="H11" i="22"/>
  <c r="H69" i="22"/>
  <c r="H65" i="22"/>
  <c r="H57" i="22"/>
  <c r="H53" i="22"/>
  <c r="H48" i="22"/>
  <c r="H44" i="22"/>
  <c r="H40" i="22"/>
  <c r="H35" i="22"/>
  <c r="H31" i="22"/>
  <c r="H27" i="22"/>
  <c r="H23" i="22"/>
  <c r="H19" i="22"/>
  <c r="H15" i="22"/>
  <c r="H68" i="22"/>
  <c r="H56" i="22"/>
  <c r="H51" i="22"/>
  <c r="H47" i="22"/>
  <c r="H43" i="22"/>
  <c r="H39" i="22"/>
  <c r="H34" i="22"/>
  <c r="H30" i="22"/>
  <c r="H26" i="22"/>
  <c r="H22" i="22"/>
  <c r="H18" i="22"/>
  <c r="H14" i="22"/>
  <c r="H67" i="22"/>
  <c r="H59" i="22"/>
  <c r="H50" i="22"/>
  <c r="H46" i="22"/>
  <c r="H42" i="22"/>
  <c r="H38" i="22"/>
  <c r="H33" i="22"/>
  <c r="H29" i="22"/>
  <c r="H25" i="22"/>
  <c r="H21" i="22"/>
  <c r="H17" i="22"/>
  <c r="H13" i="22"/>
  <c r="J69" i="22"/>
  <c r="J72" i="22" s="1"/>
  <c r="P128" i="14"/>
  <c r="M158" i="14"/>
  <c r="P158" i="14" s="1"/>
  <c r="H61" i="22" s="1"/>
  <c r="M167" i="14"/>
  <c r="Q167" i="14" s="1"/>
  <c r="P161" i="14"/>
  <c r="M156" i="14"/>
  <c r="M157" i="14"/>
  <c r="M163" i="14" s="1"/>
  <c r="Q163" i="14" s="1"/>
  <c r="M160" i="14"/>
  <c r="M159" i="14"/>
  <c r="Q83" i="14"/>
  <c r="Q71" i="14"/>
  <c r="P71" i="14"/>
  <c r="Q70" i="14"/>
  <c r="P70" i="14"/>
  <c r="Q74" i="14"/>
  <c r="P74" i="14"/>
  <c r="Q72" i="14"/>
  <c r="P72" i="14"/>
  <c r="Q81" i="14"/>
  <c r="P81" i="14"/>
  <c r="P59" i="14"/>
  <c r="Q59" i="14"/>
  <c r="Q69" i="14"/>
  <c r="P69" i="14"/>
  <c r="Q73" i="14"/>
  <c r="P73" i="14"/>
  <c r="Q85" i="14"/>
  <c r="P85" i="14"/>
  <c r="P87" i="14"/>
  <c r="P88" i="14"/>
  <c r="P5" i="14"/>
  <c r="H58" i="22" s="1"/>
  <c r="Q5" i="14"/>
  <c r="P7" i="14"/>
  <c r="Q7" i="14"/>
  <c r="P3" i="14"/>
  <c r="Q3" i="14"/>
  <c r="Q55" i="14"/>
  <c r="P55" i="14"/>
  <c r="Q58" i="14"/>
  <c r="P58" i="14"/>
  <c r="P2" i="14"/>
  <c r="P53" i="14"/>
  <c r="P54" i="14"/>
  <c r="P56" i="14"/>
  <c r="P57" i="14"/>
  <c r="P60" i="14"/>
  <c r="P84" i="14"/>
  <c r="Q84" i="14"/>
  <c r="P6" i="14"/>
  <c r="Q86" i="14"/>
  <c r="Q89" i="14"/>
  <c r="P89" i="14"/>
  <c r="P4" i="14"/>
  <c r="P76" i="14"/>
  <c r="P77" i="14"/>
  <c r="P78" i="14"/>
  <c r="P79" i="14"/>
  <c r="Q82" i="14"/>
  <c r="P91" i="14"/>
  <c r="P90" i="14"/>
  <c r="Q96" i="14"/>
  <c r="P96" i="14"/>
  <c r="Q95" i="14"/>
  <c r="P95" i="14"/>
  <c r="Q98" i="14"/>
  <c r="P98" i="14"/>
  <c r="M117" i="14"/>
  <c r="M107" i="14"/>
  <c r="O112" i="14"/>
  <c r="P112" i="14" s="1"/>
  <c r="M119" i="14"/>
  <c r="M109" i="14"/>
  <c r="O114" i="14"/>
  <c r="P114" i="14" s="1"/>
  <c r="Q97" i="14"/>
  <c r="P97" i="14"/>
  <c r="M121" i="14"/>
  <c r="M111" i="14"/>
  <c r="O116" i="14"/>
  <c r="P116" i="14" s="1"/>
  <c r="O113" i="14"/>
  <c r="P113" i="14" s="1"/>
  <c r="M118" i="14"/>
  <c r="M108" i="14"/>
  <c r="O115" i="14"/>
  <c r="P115" i="14" s="1"/>
  <c r="M120" i="14"/>
  <c r="M110" i="14"/>
  <c r="H55" i="22" l="1"/>
  <c r="H7" i="22"/>
  <c r="H54" i="22"/>
  <c r="H10" i="22"/>
  <c r="H71" i="22"/>
  <c r="P157" i="14"/>
  <c r="H60" i="22" s="1"/>
  <c r="M164" i="14"/>
  <c r="Q164" i="14" s="1"/>
  <c r="M166" i="14"/>
  <c r="Q166" i="14" s="1"/>
  <c r="P160" i="14"/>
  <c r="H63" i="22" s="1"/>
  <c r="P159" i="14"/>
  <c r="H62" i="22" s="1"/>
  <c r="M165" i="14"/>
  <c r="Q165" i="14" s="1"/>
  <c r="M162" i="14"/>
  <c r="Q162" i="14" s="1"/>
  <c r="P156" i="14"/>
  <c r="H64" i="22" s="1"/>
  <c r="N110" i="14"/>
  <c r="O110" i="14" s="1"/>
  <c r="P110" i="14" s="1"/>
  <c r="N108" i="14"/>
  <c r="O108" i="14" s="1"/>
  <c r="P108" i="14" s="1"/>
  <c r="N109" i="14"/>
  <c r="O109" i="14" s="1"/>
  <c r="P109" i="14" s="1"/>
  <c r="N121" i="14"/>
  <c r="O121" i="14" s="1"/>
  <c r="N117" i="14"/>
  <c r="O117" i="14" s="1"/>
  <c r="N120" i="14"/>
  <c r="O120" i="14" s="1"/>
  <c r="N118" i="14"/>
  <c r="O118" i="14" s="1"/>
  <c r="N119" i="14"/>
  <c r="O119" i="14" s="1"/>
  <c r="N111" i="14"/>
  <c r="O111" i="14" s="1"/>
  <c r="P111" i="14" s="1"/>
  <c r="N107" i="14"/>
  <c r="O107" i="14" s="1"/>
  <c r="P107" i="14" s="1"/>
  <c r="H5" i="22" l="1"/>
  <c r="P119" i="14"/>
  <c r="Q119" i="14"/>
  <c r="P121" i="14"/>
  <c r="Q121" i="14"/>
  <c r="P118" i="14"/>
  <c r="Q118" i="14"/>
  <c r="P120" i="14"/>
  <c r="Q120" i="14"/>
  <c r="P117" i="14"/>
  <c r="Q117" i="14"/>
  <c r="H9" i="22" l="1"/>
  <c r="H72" i="22" s="1"/>
  <c r="O2" i="1" l="1"/>
  <c r="L3" i="1"/>
  <c r="M3" i="1" s="1"/>
  <c r="N3" i="1" s="1"/>
  <c r="L4" i="1"/>
  <c r="M4" i="1" s="1"/>
  <c r="N4" i="1" s="1"/>
  <c r="L5" i="1"/>
  <c r="M5" i="1" s="1"/>
  <c r="N5" i="1" s="1"/>
  <c r="L6" i="1"/>
  <c r="M6" i="1" s="1"/>
  <c r="N6" i="1" s="1"/>
  <c r="L7" i="1"/>
  <c r="M7" i="1" s="1"/>
  <c r="N7" i="1" s="1"/>
  <c r="L8" i="1"/>
  <c r="M8" i="1" s="1"/>
  <c r="N8" i="1" s="1"/>
  <c r="L9" i="1"/>
  <c r="M9" i="1" s="1"/>
  <c r="N9" i="1" s="1"/>
  <c r="L10" i="1"/>
  <c r="M10" i="1" s="1"/>
  <c r="N10" i="1" s="1"/>
  <c r="L11" i="1"/>
  <c r="M11" i="1" s="1"/>
  <c r="N11" i="1" s="1"/>
  <c r="L12" i="1"/>
  <c r="M12" i="1" s="1"/>
  <c r="N12" i="1" s="1"/>
  <c r="L13" i="1"/>
  <c r="M13" i="1" s="1"/>
  <c r="N13" i="1" s="1"/>
  <c r="L14" i="1"/>
  <c r="M14" i="1" s="1"/>
  <c r="N14" i="1" s="1"/>
  <c r="L15" i="1"/>
  <c r="M15" i="1" s="1"/>
  <c r="N15" i="1" s="1"/>
  <c r="L16" i="1"/>
  <c r="M16" i="1" s="1"/>
  <c r="N16" i="1" s="1"/>
  <c r="L17" i="1"/>
  <c r="M17" i="1" s="1"/>
  <c r="N17" i="1" s="1"/>
  <c r="L18" i="1"/>
  <c r="M18" i="1" s="1"/>
  <c r="N18" i="1" s="1"/>
  <c r="L19" i="1"/>
  <c r="M19" i="1" s="1"/>
  <c r="N19" i="1" s="1"/>
  <c r="L20" i="1"/>
  <c r="M20" i="1" s="1"/>
  <c r="N20" i="1" s="1"/>
  <c r="L21" i="1"/>
  <c r="M21" i="1" s="1"/>
  <c r="N21" i="1" s="1"/>
  <c r="L22" i="1"/>
  <c r="M22" i="1" s="1"/>
  <c r="N22" i="1" s="1"/>
  <c r="L23" i="1"/>
  <c r="M23" i="1" s="1"/>
  <c r="N23" i="1" s="1"/>
  <c r="L24" i="1"/>
  <c r="M24" i="1" s="1"/>
  <c r="N24" i="1" s="1"/>
  <c r="L25" i="1"/>
  <c r="M25" i="1" s="1"/>
  <c r="N25" i="1" s="1"/>
  <c r="L26" i="1"/>
  <c r="M26" i="1" s="1"/>
  <c r="N26" i="1" s="1"/>
  <c r="L27" i="1"/>
  <c r="M27" i="1" s="1"/>
  <c r="N27" i="1" s="1"/>
  <c r="L28" i="1"/>
  <c r="M28" i="1" s="1"/>
  <c r="N28" i="1" s="1"/>
  <c r="L29" i="1"/>
  <c r="M29" i="1" s="1"/>
  <c r="N29" i="1" s="1"/>
  <c r="L30" i="1"/>
  <c r="M30" i="1" s="1"/>
  <c r="N30" i="1" s="1"/>
  <c r="L31" i="1"/>
  <c r="M31" i="1" s="1"/>
  <c r="N31" i="1" s="1"/>
  <c r="L32" i="1"/>
  <c r="M32" i="1" s="1"/>
  <c r="N32" i="1" s="1"/>
  <c r="L33" i="1"/>
  <c r="M33" i="1" s="1"/>
  <c r="N33" i="1" s="1"/>
  <c r="L34" i="1"/>
  <c r="M34" i="1" s="1"/>
  <c r="N34" i="1" s="1"/>
  <c r="L35" i="1"/>
  <c r="M35" i="1" s="1"/>
  <c r="N35" i="1" s="1"/>
  <c r="L36" i="1"/>
  <c r="M36" i="1" s="1"/>
  <c r="N36" i="1" s="1"/>
  <c r="L37" i="1"/>
  <c r="M37" i="1" s="1"/>
  <c r="N37" i="1" s="1"/>
  <c r="L38" i="1"/>
  <c r="M38" i="1" s="1"/>
  <c r="N38" i="1" s="1"/>
  <c r="L39" i="1"/>
  <c r="M39" i="1" s="1"/>
  <c r="N39" i="1" s="1"/>
  <c r="L40" i="1"/>
  <c r="M40" i="1" s="1"/>
  <c r="N40" i="1" s="1"/>
  <c r="L41" i="1"/>
  <c r="M41" i="1" s="1"/>
  <c r="N41" i="1" s="1"/>
  <c r="L42" i="1"/>
  <c r="M42" i="1" s="1"/>
  <c r="N42" i="1" s="1"/>
  <c r="L43" i="1"/>
  <c r="M43" i="1" s="1"/>
  <c r="N43" i="1" s="1"/>
  <c r="L44" i="1"/>
  <c r="M44" i="1" s="1"/>
  <c r="N44" i="1" s="1"/>
  <c r="L45" i="1"/>
  <c r="M45" i="1" s="1"/>
  <c r="N45" i="1" s="1"/>
  <c r="L46" i="1"/>
  <c r="M46" i="1" s="1"/>
  <c r="N46" i="1" s="1"/>
  <c r="L47" i="1"/>
  <c r="M47" i="1" s="1"/>
  <c r="N47" i="1" s="1"/>
  <c r="L48" i="1"/>
  <c r="M48" i="1" s="1"/>
  <c r="N48" i="1" s="1"/>
  <c r="L49" i="1"/>
  <c r="M49" i="1" s="1"/>
  <c r="N49" i="1" s="1"/>
  <c r="L50" i="1"/>
  <c r="M50" i="1" s="1"/>
  <c r="N50" i="1" s="1"/>
  <c r="L51" i="1"/>
  <c r="M51" i="1" s="1"/>
  <c r="N51" i="1" s="1"/>
  <c r="L52" i="1"/>
  <c r="M52" i="1" s="1"/>
  <c r="N52" i="1" s="1"/>
  <c r="L53" i="1"/>
  <c r="M53" i="1" s="1"/>
  <c r="N53" i="1" s="1"/>
  <c r="L54" i="1"/>
  <c r="M54" i="1" s="1"/>
  <c r="N54" i="1" s="1"/>
  <c r="L55" i="1"/>
  <c r="M55" i="1" s="1"/>
  <c r="N55" i="1" s="1"/>
  <c r="L56" i="1"/>
  <c r="M56" i="1" s="1"/>
  <c r="N56" i="1" s="1"/>
  <c r="L57" i="1"/>
  <c r="M57" i="1" s="1"/>
  <c r="N57" i="1" s="1"/>
  <c r="L58" i="1"/>
  <c r="M58" i="1" s="1"/>
  <c r="N58" i="1" s="1"/>
  <c r="L59" i="1"/>
  <c r="M59" i="1" s="1"/>
  <c r="N59" i="1" s="1"/>
  <c r="L60" i="1"/>
  <c r="M60" i="1" s="1"/>
  <c r="N60" i="1" s="1"/>
  <c r="L61" i="1"/>
  <c r="M61" i="1" s="1"/>
  <c r="N61" i="1" s="1"/>
  <c r="L62" i="1"/>
  <c r="M62" i="1" s="1"/>
  <c r="N62" i="1" s="1"/>
  <c r="L63" i="1"/>
  <c r="M63" i="1" s="1"/>
  <c r="N63" i="1" s="1"/>
  <c r="L64" i="1"/>
  <c r="M64" i="1" s="1"/>
  <c r="N64" i="1" s="1"/>
  <c r="L65" i="1"/>
  <c r="M65" i="1" s="1"/>
  <c r="N65" i="1" s="1"/>
  <c r="L66" i="1"/>
  <c r="M66" i="1" s="1"/>
  <c r="N66" i="1" s="1"/>
  <c r="L67" i="1"/>
  <c r="M67" i="1" s="1"/>
  <c r="N67" i="1" s="1"/>
  <c r="L68" i="1"/>
  <c r="M68" i="1" s="1"/>
  <c r="N68" i="1" s="1"/>
  <c r="L69" i="1"/>
  <c r="M69" i="1" s="1"/>
  <c r="N69" i="1" s="1"/>
  <c r="L70" i="1"/>
  <c r="M70" i="1" s="1"/>
  <c r="N70" i="1" s="1"/>
  <c r="L71" i="1"/>
  <c r="M71" i="1" s="1"/>
  <c r="N71" i="1" s="1"/>
  <c r="L72" i="1"/>
  <c r="M72" i="1" s="1"/>
  <c r="N72" i="1" s="1"/>
  <c r="L73" i="1"/>
  <c r="M73" i="1" s="1"/>
  <c r="N73" i="1" s="1"/>
  <c r="L74" i="1"/>
  <c r="M74" i="1" s="1"/>
  <c r="N74" i="1" s="1"/>
  <c r="L75" i="1"/>
  <c r="M75" i="1" s="1"/>
  <c r="N75" i="1" s="1"/>
  <c r="L76" i="1"/>
  <c r="M76" i="1" s="1"/>
  <c r="N76" i="1" s="1"/>
  <c r="L77" i="1"/>
  <c r="M77" i="1" s="1"/>
  <c r="N77" i="1" s="1"/>
  <c r="L78" i="1"/>
  <c r="M78" i="1" s="1"/>
  <c r="N78" i="1" s="1"/>
  <c r="L79" i="1"/>
  <c r="M79" i="1" s="1"/>
  <c r="N79" i="1" s="1"/>
  <c r="L80" i="1"/>
  <c r="M80" i="1" s="1"/>
  <c r="N80" i="1" s="1"/>
  <c r="L81" i="1"/>
  <c r="M81" i="1" s="1"/>
  <c r="N81" i="1" s="1"/>
  <c r="L82" i="1"/>
  <c r="M82" i="1" s="1"/>
  <c r="N82" i="1" s="1"/>
  <c r="L83" i="1"/>
  <c r="M83" i="1" s="1"/>
  <c r="N83" i="1" s="1"/>
  <c r="L84" i="1"/>
  <c r="M84" i="1" s="1"/>
  <c r="N84" i="1" s="1"/>
  <c r="L85" i="1"/>
  <c r="M85" i="1" s="1"/>
  <c r="N85" i="1" s="1"/>
  <c r="L86" i="1"/>
  <c r="M86" i="1" s="1"/>
  <c r="N86" i="1" s="1"/>
  <c r="L87" i="1"/>
  <c r="M87" i="1" s="1"/>
  <c r="N87" i="1" s="1"/>
  <c r="L88" i="1"/>
  <c r="M88" i="1" s="1"/>
  <c r="N88" i="1" s="1"/>
  <c r="L89" i="1"/>
  <c r="M89" i="1" s="1"/>
  <c r="N89" i="1" s="1"/>
  <c r="L90" i="1"/>
  <c r="M90" i="1" s="1"/>
  <c r="N90" i="1" s="1"/>
  <c r="L91" i="1"/>
  <c r="M91" i="1" s="1"/>
  <c r="N91" i="1" s="1"/>
  <c r="L92" i="1"/>
  <c r="M92" i="1" s="1"/>
  <c r="N92" i="1" s="1"/>
  <c r="L93" i="1"/>
  <c r="M93" i="1" s="1"/>
  <c r="N93" i="1" s="1"/>
  <c r="L94" i="1"/>
  <c r="M94" i="1" s="1"/>
  <c r="N94" i="1" s="1"/>
  <c r="L95" i="1"/>
  <c r="M95" i="1" s="1"/>
  <c r="N95" i="1" s="1"/>
  <c r="L96" i="1"/>
  <c r="M96" i="1" s="1"/>
  <c r="N96" i="1" s="1"/>
  <c r="L97" i="1"/>
  <c r="M97" i="1" s="1"/>
  <c r="N97" i="1" s="1"/>
  <c r="L98" i="1"/>
  <c r="M98" i="1" s="1"/>
  <c r="N98" i="1" s="1"/>
  <c r="L99" i="1"/>
  <c r="M99" i="1" s="1"/>
  <c r="N99" i="1" s="1"/>
  <c r="L100" i="1"/>
  <c r="M100" i="1" s="1"/>
  <c r="N100" i="1" s="1"/>
  <c r="L101" i="1"/>
  <c r="M101" i="1" s="1"/>
  <c r="N101" i="1" s="1"/>
  <c r="L102" i="1"/>
  <c r="M102" i="1" s="1"/>
  <c r="N102" i="1" s="1"/>
  <c r="L103" i="1"/>
  <c r="M103" i="1" s="1"/>
  <c r="N103" i="1" s="1"/>
  <c r="L104" i="1"/>
  <c r="M104" i="1" s="1"/>
  <c r="N104" i="1" s="1"/>
  <c r="L105" i="1"/>
  <c r="M105" i="1" s="1"/>
  <c r="N105" i="1" s="1"/>
  <c r="L106" i="1"/>
  <c r="M106" i="1" s="1"/>
  <c r="N106" i="1" s="1"/>
  <c r="L107" i="1"/>
  <c r="M107" i="1" s="1"/>
  <c r="N107" i="1" s="1"/>
  <c r="L108" i="1"/>
  <c r="M108" i="1" s="1"/>
  <c r="N108" i="1" s="1"/>
  <c r="L109" i="1"/>
  <c r="M109" i="1" s="1"/>
  <c r="N109" i="1" s="1"/>
  <c r="L110" i="1"/>
  <c r="M110" i="1" s="1"/>
  <c r="N110" i="1" s="1"/>
  <c r="L111" i="1"/>
  <c r="M111" i="1" s="1"/>
  <c r="N111" i="1" s="1"/>
  <c r="L112" i="1"/>
  <c r="M112" i="1" s="1"/>
  <c r="N112" i="1" s="1"/>
  <c r="L113" i="1"/>
  <c r="M113" i="1" s="1"/>
  <c r="N113" i="1" s="1"/>
  <c r="L114" i="1"/>
  <c r="M114" i="1" s="1"/>
  <c r="N114" i="1" s="1"/>
  <c r="L115" i="1"/>
  <c r="M115" i="1" s="1"/>
  <c r="N115" i="1" s="1"/>
  <c r="L116" i="1"/>
  <c r="M116" i="1" s="1"/>
  <c r="N116" i="1" s="1"/>
  <c r="L117" i="1"/>
  <c r="M117" i="1" s="1"/>
  <c r="N117" i="1" s="1"/>
  <c r="L118" i="1"/>
  <c r="M118" i="1" s="1"/>
  <c r="N118" i="1" s="1"/>
  <c r="L119" i="1"/>
  <c r="M119" i="1" s="1"/>
  <c r="N119" i="1" s="1"/>
  <c r="L120" i="1"/>
  <c r="M120" i="1" s="1"/>
  <c r="N120" i="1" s="1"/>
  <c r="L121" i="1"/>
  <c r="M121" i="1" s="1"/>
  <c r="N121" i="1" s="1"/>
  <c r="L122" i="1"/>
  <c r="M122" i="1" s="1"/>
  <c r="N122" i="1" s="1"/>
  <c r="L123" i="1"/>
  <c r="M123" i="1" s="1"/>
  <c r="N123" i="1" s="1"/>
  <c r="L124" i="1"/>
  <c r="M124" i="1" s="1"/>
  <c r="N124" i="1" s="1"/>
  <c r="L125" i="1"/>
  <c r="M125" i="1" s="1"/>
  <c r="N125" i="1" s="1"/>
  <c r="L126" i="1"/>
  <c r="M126" i="1" s="1"/>
  <c r="N126" i="1" s="1"/>
  <c r="L127" i="1"/>
  <c r="M127" i="1" s="1"/>
  <c r="N127" i="1" s="1"/>
  <c r="L128" i="1"/>
  <c r="M128" i="1" s="1"/>
  <c r="N128" i="1" s="1"/>
  <c r="L129" i="1"/>
  <c r="M129" i="1" s="1"/>
  <c r="N129" i="1" s="1"/>
  <c r="L130" i="1"/>
  <c r="M130" i="1" s="1"/>
  <c r="N130" i="1" s="1"/>
  <c r="L131" i="1"/>
  <c r="M131" i="1" s="1"/>
  <c r="N131" i="1" s="1"/>
  <c r="L132" i="1"/>
  <c r="M132" i="1" s="1"/>
  <c r="N132" i="1" s="1"/>
  <c r="L133" i="1"/>
  <c r="M133" i="1" s="1"/>
  <c r="N133" i="1" s="1"/>
  <c r="L134" i="1"/>
  <c r="M134" i="1" s="1"/>
  <c r="N134" i="1" s="1"/>
  <c r="L135" i="1"/>
  <c r="M135" i="1" s="1"/>
  <c r="N135" i="1" s="1"/>
  <c r="L136" i="1"/>
  <c r="M136" i="1" s="1"/>
  <c r="N136" i="1" s="1"/>
  <c r="L137" i="1"/>
  <c r="M137" i="1" s="1"/>
  <c r="N137" i="1" s="1"/>
  <c r="L138" i="1"/>
  <c r="M138" i="1" s="1"/>
  <c r="N138" i="1" s="1"/>
  <c r="L139" i="1"/>
  <c r="M139" i="1" s="1"/>
  <c r="N139" i="1" s="1"/>
  <c r="L140" i="1"/>
  <c r="M140" i="1" s="1"/>
  <c r="N140" i="1" s="1"/>
  <c r="L141" i="1"/>
  <c r="M141" i="1" s="1"/>
  <c r="N141" i="1" s="1"/>
  <c r="L142" i="1"/>
  <c r="M142" i="1" s="1"/>
  <c r="N142" i="1" s="1"/>
  <c r="L143" i="1"/>
  <c r="M143" i="1" s="1"/>
  <c r="N143" i="1" s="1"/>
  <c r="L144" i="1"/>
  <c r="M144" i="1" s="1"/>
  <c r="N144" i="1" s="1"/>
  <c r="L145" i="1"/>
  <c r="M145" i="1" s="1"/>
  <c r="N145" i="1" s="1"/>
  <c r="L146" i="1"/>
  <c r="M146" i="1" s="1"/>
  <c r="N146" i="1" s="1"/>
  <c r="L147" i="1"/>
  <c r="M147" i="1" s="1"/>
  <c r="N147" i="1" s="1"/>
  <c r="L148" i="1"/>
  <c r="M148" i="1" s="1"/>
  <c r="N148" i="1" s="1"/>
  <c r="L149" i="1"/>
  <c r="M149" i="1" s="1"/>
  <c r="N149" i="1" s="1"/>
  <c r="L150" i="1"/>
  <c r="M150" i="1" s="1"/>
  <c r="N150" i="1" s="1"/>
  <c r="L151" i="1"/>
  <c r="M151" i="1" s="1"/>
  <c r="N151" i="1" s="1"/>
  <c r="L152" i="1"/>
  <c r="M152" i="1" s="1"/>
  <c r="N152" i="1" s="1"/>
  <c r="L153" i="1"/>
  <c r="M153" i="1" s="1"/>
  <c r="N153" i="1" s="1"/>
  <c r="L154" i="1"/>
  <c r="M154" i="1" s="1"/>
  <c r="N154" i="1" s="1"/>
  <c r="L155" i="1"/>
  <c r="M155" i="1" s="1"/>
  <c r="N155" i="1" s="1"/>
  <c r="L156" i="1"/>
  <c r="M156" i="1" s="1"/>
  <c r="N156" i="1" s="1"/>
  <c r="L157" i="1"/>
  <c r="M157" i="1" s="1"/>
  <c r="N157" i="1" s="1"/>
  <c r="L158" i="1"/>
  <c r="M158" i="1" s="1"/>
  <c r="N158" i="1" s="1"/>
  <c r="L159" i="1"/>
  <c r="M159" i="1" s="1"/>
  <c r="N159" i="1" s="1"/>
  <c r="L160" i="1"/>
  <c r="M160" i="1" s="1"/>
  <c r="N160" i="1" s="1"/>
  <c r="L161" i="1"/>
  <c r="M161" i="1" s="1"/>
  <c r="N161" i="1" s="1"/>
  <c r="L162" i="1"/>
  <c r="M162" i="1" s="1"/>
  <c r="N162" i="1" s="1"/>
  <c r="L163" i="1"/>
  <c r="M163" i="1" s="1"/>
  <c r="N163" i="1" s="1"/>
  <c r="L164" i="1"/>
  <c r="M164" i="1" s="1"/>
  <c r="N164" i="1" s="1"/>
  <c r="L165" i="1"/>
  <c r="M165" i="1" s="1"/>
  <c r="N165" i="1" s="1"/>
  <c r="L166" i="1"/>
  <c r="M166" i="1" s="1"/>
  <c r="N166" i="1" s="1"/>
  <c r="L167" i="1"/>
  <c r="M167" i="1" s="1"/>
  <c r="N167" i="1" s="1"/>
  <c r="L168" i="1"/>
  <c r="M168" i="1" s="1"/>
  <c r="N168" i="1" s="1"/>
  <c r="L169" i="1"/>
  <c r="M169" i="1" s="1"/>
  <c r="N169" i="1" s="1"/>
  <c r="L170" i="1"/>
  <c r="M170" i="1" s="1"/>
  <c r="N170" i="1" s="1"/>
  <c r="L171" i="1"/>
  <c r="M171" i="1" s="1"/>
  <c r="N171" i="1" s="1"/>
  <c r="L172" i="1"/>
  <c r="M172" i="1" s="1"/>
  <c r="N172" i="1" s="1"/>
  <c r="L173" i="1"/>
  <c r="M173" i="1" s="1"/>
  <c r="N173" i="1" s="1"/>
  <c r="L174" i="1"/>
  <c r="M174" i="1" s="1"/>
  <c r="N174" i="1" s="1"/>
  <c r="L175" i="1"/>
  <c r="M175" i="1" s="1"/>
  <c r="N175" i="1" s="1"/>
  <c r="L176" i="1"/>
  <c r="M176" i="1" s="1"/>
  <c r="N176" i="1" s="1"/>
  <c r="L177" i="1"/>
  <c r="M177" i="1" s="1"/>
  <c r="N177" i="1" s="1"/>
  <c r="L178" i="1"/>
  <c r="M178" i="1" s="1"/>
  <c r="N178" i="1" s="1"/>
  <c r="L179" i="1"/>
  <c r="M179" i="1" s="1"/>
  <c r="N179" i="1" s="1"/>
  <c r="L180" i="1"/>
  <c r="M180" i="1" s="1"/>
  <c r="N180" i="1" s="1"/>
  <c r="L181" i="1"/>
  <c r="M181" i="1" s="1"/>
  <c r="N181" i="1" s="1"/>
  <c r="L182" i="1"/>
  <c r="M182" i="1" s="1"/>
  <c r="N182" i="1" s="1"/>
  <c r="L183" i="1"/>
  <c r="M183" i="1" s="1"/>
  <c r="N183" i="1" s="1"/>
  <c r="L184" i="1"/>
  <c r="M184" i="1" s="1"/>
  <c r="N184" i="1" s="1"/>
  <c r="L185" i="1"/>
  <c r="M185" i="1" s="1"/>
  <c r="N185" i="1" s="1"/>
  <c r="L186" i="1"/>
  <c r="M186" i="1" s="1"/>
  <c r="N186" i="1" s="1"/>
  <c r="L187" i="1"/>
  <c r="M187" i="1" s="1"/>
  <c r="N187" i="1" s="1"/>
  <c r="L188" i="1"/>
  <c r="M188" i="1" s="1"/>
  <c r="N188" i="1" s="1"/>
  <c r="L189" i="1"/>
  <c r="M189" i="1" s="1"/>
  <c r="N189" i="1" s="1"/>
  <c r="L190" i="1"/>
  <c r="M190" i="1" s="1"/>
  <c r="N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N217" i="1" s="1"/>
  <c r="L218" i="1"/>
  <c r="M218" i="1" s="1"/>
  <c r="N218" i="1" s="1"/>
  <c r="L219" i="1"/>
  <c r="M219" i="1" s="1"/>
  <c r="N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N253" i="1" s="1"/>
  <c r="L254" i="1"/>
  <c r="M254" i="1" s="1"/>
  <c r="N254" i="1" s="1"/>
  <c r="L255" i="1"/>
  <c r="M255" i="1" s="1"/>
  <c r="N255" i="1" s="1"/>
  <c r="L256" i="1"/>
  <c r="M256" i="1" s="1"/>
  <c r="N256" i="1" s="1"/>
  <c r="L257" i="1"/>
  <c r="M257" i="1" s="1"/>
  <c r="N257" i="1" s="1"/>
  <c r="L258" i="1"/>
  <c r="M258" i="1" s="1"/>
  <c r="N258" i="1" s="1"/>
  <c r="L259" i="1"/>
  <c r="M259" i="1" s="1"/>
  <c r="N259" i="1" s="1"/>
  <c r="L260" i="1"/>
  <c r="M260" i="1" s="1"/>
  <c r="N260" i="1" s="1"/>
  <c r="L261" i="1"/>
  <c r="M261" i="1" s="1"/>
  <c r="N261" i="1" s="1"/>
  <c r="L262" i="1"/>
  <c r="M262" i="1" s="1"/>
  <c r="N262" i="1" s="1"/>
  <c r="L263" i="1"/>
  <c r="M263" i="1" s="1"/>
  <c r="N263" i="1" s="1"/>
  <c r="L264" i="1"/>
  <c r="M264" i="1" s="1"/>
  <c r="N264" i="1" s="1"/>
  <c r="L265" i="1"/>
  <c r="M265" i="1" s="1"/>
  <c r="N265" i="1" s="1"/>
  <c r="L266" i="1"/>
  <c r="M266" i="1" s="1"/>
  <c r="N266" i="1" s="1"/>
  <c r="L267" i="1"/>
  <c r="M267" i="1" s="1"/>
  <c r="N267" i="1" s="1"/>
  <c r="L268" i="1"/>
  <c r="M268" i="1" s="1"/>
  <c r="N268" i="1" s="1"/>
  <c r="L269" i="1"/>
  <c r="M269" i="1" s="1"/>
  <c r="N269" i="1" s="1"/>
  <c r="L270" i="1"/>
  <c r="M270" i="1" s="1"/>
  <c r="N270" i="1" s="1"/>
  <c r="L271" i="1"/>
  <c r="M271" i="1" s="1"/>
  <c r="N271" i="1" s="1"/>
  <c r="L272" i="1"/>
  <c r="M272" i="1" s="1"/>
  <c r="N272" i="1" s="1"/>
  <c r="L273" i="1"/>
  <c r="M273" i="1" s="1"/>
  <c r="N273" i="1" s="1"/>
  <c r="L274" i="1"/>
  <c r="M274" i="1" s="1"/>
  <c r="N274" i="1" s="1"/>
  <c r="L275" i="1"/>
  <c r="M275" i="1" s="1"/>
  <c r="N275" i="1" s="1"/>
  <c r="L276" i="1"/>
  <c r="M276" i="1" s="1"/>
  <c r="N276" i="1" s="1"/>
  <c r="L277" i="1"/>
  <c r="M277" i="1" s="1"/>
  <c r="N277" i="1" s="1"/>
  <c r="L278" i="1"/>
  <c r="M278" i="1" s="1"/>
  <c r="N278" i="1" s="1"/>
  <c r="L279" i="1"/>
  <c r="M279" i="1" s="1"/>
  <c r="N279" i="1" s="1"/>
  <c r="L280" i="1"/>
  <c r="M280" i="1" s="1"/>
  <c r="N280" i="1" s="1"/>
  <c r="L281" i="1"/>
  <c r="M281" i="1" s="1"/>
  <c r="N281" i="1" s="1"/>
  <c r="L282" i="1"/>
  <c r="M282" i="1" s="1"/>
  <c r="N282" i="1" s="1"/>
  <c r="L283" i="1"/>
  <c r="M283" i="1" s="1"/>
  <c r="N283" i="1" s="1"/>
  <c r="L284" i="1"/>
  <c r="M284" i="1" s="1"/>
  <c r="N284" i="1" s="1"/>
  <c r="L285" i="1"/>
  <c r="M285" i="1" s="1"/>
  <c r="N285" i="1" s="1"/>
  <c r="L286" i="1"/>
  <c r="M286" i="1" s="1"/>
  <c r="N286" i="1" s="1"/>
  <c r="L287" i="1"/>
  <c r="M287" i="1" s="1"/>
  <c r="N287" i="1" s="1"/>
  <c r="L288" i="1"/>
  <c r="M288" i="1" s="1"/>
  <c r="N288" i="1" s="1"/>
  <c r="L289" i="1"/>
  <c r="M289" i="1" s="1"/>
  <c r="N289" i="1" s="1"/>
  <c r="L290" i="1"/>
  <c r="M290" i="1" s="1"/>
  <c r="N290" i="1" s="1"/>
  <c r="L291" i="1"/>
  <c r="M291" i="1" s="1"/>
  <c r="N291" i="1" s="1"/>
  <c r="L292" i="1"/>
  <c r="M292" i="1" s="1"/>
  <c r="N292" i="1" s="1"/>
  <c r="L293" i="1"/>
  <c r="M293" i="1" s="1"/>
  <c r="N293" i="1" s="1"/>
  <c r="L294" i="1"/>
  <c r="M294" i="1" s="1"/>
  <c r="N294" i="1" s="1"/>
  <c r="L295" i="1"/>
  <c r="M295" i="1" s="1"/>
  <c r="N295" i="1" s="1"/>
  <c r="L296" i="1"/>
  <c r="M296" i="1" s="1"/>
  <c r="N296" i="1" s="1"/>
  <c r="L297" i="1"/>
  <c r="M297" i="1" s="1"/>
  <c r="N297" i="1" s="1"/>
  <c r="L298" i="1"/>
  <c r="M298" i="1" s="1"/>
  <c r="N298" i="1" s="1"/>
  <c r="L299" i="1"/>
  <c r="M299" i="1" s="1"/>
  <c r="N299" i="1" s="1"/>
  <c r="L300" i="1"/>
  <c r="M300" i="1" s="1"/>
  <c r="N300" i="1" s="1"/>
  <c r="L301" i="1"/>
  <c r="M301" i="1" s="1"/>
  <c r="N301" i="1" s="1"/>
  <c r="L302" i="1"/>
  <c r="M302" i="1" s="1"/>
  <c r="N302" i="1" s="1"/>
  <c r="L303" i="1"/>
  <c r="M303" i="1" s="1"/>
  <c r="N303" i="1" s="1"/>
  <c r="L304" i="1"/>
  <c r="M304" i="1" s="1"/>
  <c r="N304" i="1" s="1"/>
  <c r="L305" i="1"/>
  <c r="M305" i="1" s="1"/>
  <c r="N305" i="1" s="1"/>
  <c r="L306" i="1"/>
  <c r="M306" i="1" s="1"/>
  <c r="N306" i="1" s="1"/>
  <c r="L307" i="1"/>
  <c r="M307" i="1" s="1"/>
  <c r="N307" i="1" s="1"/>
  <c r="L308" i="1"/>
  <c r="M308" i="1" s="1"/>
  <c r="N308" i="1" s="1"/>
  <c r="L309" i="1"/>
  <c r="M309" i="1" s="1"/>
  <c r="N309" i="1" s="1"/>
  <c r="L310" i="1"/>
  <c r="M310" i="1" s="1"/>
  <c r="N310" i="1" s="1"/>
  <c r="L311" i="1"/>
  <c r="M311" i="1" s="1"/>
  <c r="N311" i="1" s="1"/>
  <c r="L312" i="1"/>
  <c r="M312" i="1" s="1"/>
  <c r="N312" i="1" s="1"/>
  <c r="L313" i="1"/>
  <c r="M313" i="1" s="1"/>
  <c r="N313" i="1" s="1"/>
  <c r="L314" i="1"/>
  <c r="M314" i="1" s="1"/>
  <c r="N314" i="1" s="1"/>
  <c r="L315" i="1"/>
  <c r="M315" i="1" s="1"/>
  <c r="N315" i="1" s="1"/>
  <c r="L316" i="1"/>
  <c r="M316" i="1" s="1"/>
  <c r="N316" i="1" s="1"/>
  <c r="L317" i="1"/>
  <c r="M317" i="1" s="1"/>
  <c r="N317" i="1" s="1"/>
  <c r="L318" i="1"/>
  <c r="M318" i="1" s="1"/>
  <c r="N318" i="1" s="1"/>
  <c r="L319" i="1"/>
  <c r="M319" i="1" s="1"/>
  <c r="N319" i="1" s="1"/>
  <c r="L320" i="1"/>
  <c r="M320" i="1" s="1"/>
  <c r="N320" i="1" s="1"/>
  <c r="L321" i="1"/>
  <c r="M321" i="1" s="1"/>
  <c r="N321" i="1" s="1"/>
  <c r="L322" i="1"/>
  <c r="M322" i="1" s="1"/>
  <c r="N322" i="1" s="1"/>
  <c r="L323" i="1"/>
  <c r="M323" i="1" s="1"/>
  <c r="N323" i="1" s="1"/>
  <c r="L324" i="1"/>
  <c r="M324" i="1" s="1"/>
  <c r="N324" i="1" s="1"/>
  <c r="L325" i="1"/>
  <c r="M325" i="1" s="1"/>
  <c r="N325" i="1" s="1"/>
  <c r="L326" i="1"/>
  <c r="M326" i="1" s="1"/>
  <c r="N326" i="1" s="1"/>
  <c r="L327" i="1"/>
  <c r="M327" i="1" s="1"/>
  <c r="N327" i="1" s="1"/>
  <c r="L328" i="1"/>
  <c r="M328" i="1" s="1"/>
  <c r="N328" i="1" s="1"/>
  <c r="L329" i="1"/>
  <c r="M329" i="1" s="1"/>
  <c r="N329" i="1" s="1"/>
  <c r="L330" i="1"/>
  <c r="M330" i="1" s="1"/>
  <c r="N330" i="1" s="1"/>
  <c r="L331" i="1"/>
  <c r="M331" i="1" s="1"/>
  <c r="N331" i="1" s="1"/>
  <c r="L332" i="1"/>
  <c r="M332" i="1" s="1"/>
  <c r="N332" i="1" s="1"/>
  <c r="L333" i="1"/>
  <c r="M333" i="1" s="1"/>
  <c r="N333" i="1" s="1"/>
  <c r="L334" i="1"/>
  <c r="M334" i="1" s="1"/>
  <c r="N334" i="1" s="1"/>
  <c r="L335" i="1"/>
  <c r="M335" i="1" s="1"/>
  <c r="N335" i="1" s="1"/>
  <c r="L336" i="1"/>
  <c r="M336" i="1" s="1"/>
  <c r="N336" i="1" s="1"/>
  <c r="L337" i="1"/>
  <c r="M337" i="1" s="1"/>
  <c r="N337" i="1" s="1"/>
  <c r="L338" i="1"/>
  <c r="M338" i="1" s="1"/>
  <c r="N338" i="1" s="1"/>
  <c r="L339" i="1"/>
  <c r="M339" i="1" s="1"/>
  <c r="N339" i="1" s="1"/>
  <c r="L340" i="1"/>
  <c r="M340" i="1" s="1"/>
  <c r="N340" i="1" s="1"/>
  <c r="L341" i="1"/>
  <c r="M341" i="1" s="1"/>
  <c r="N341" i="1" s="1"/>
  <c r="L342" i="1"/>
  <c r="M342" i="1" s="1"/>
  <c r="N342" i="1" s="1"/>
  <c r="L343" i="1"/>
  <c r="M343" i="1" s="1"/>
  <c r="N343" i="1" s="1"/>
  <c r="L344" i="1"/>
  <c r="M344" i="1" s="1"/>
  <c r="N344" i="1" s="1"/>
  <c r="L345" i="1"/>
  <c r="M345" i="1" s="1"/>
  <c r="N345" i="1" s="1"/>
  <c r="L346" i="1"/>
  <c r="M346" i="1" s="1"/>
  <c r="N346" i="1" s="1"/>
  <c r="L347" i="1"/>
  <c r="M347" i="1" s="1"/>
  <c r="N347" i="1" s="1"/>
  <c r="L348" i="1"/>
  <c r="M348" i="1" s="1"/>
  <c r="N348" i="1" s="1"/>
  <c r="L349" i="1"/>
  <c r="M349" i="1" s="1"/>
  <c r="N349" i="1" s="1"/>
  <c r="L350" i="1"/>
  <c r="M350" i="1" s="1"/>
  <c r="N350" i="1" s="1"/>
  <c r="L351" i="1"/>
  <c r="M351" i="1" s="1"/>
  <c r="N351" i="1" s="1"/>
  <c r="L352" i="1"/>
  <c r="M352" i="1" s="1"/>
  <c r="N352" i="1" s="1"/>
  <c r="L353" i="1"/>
  <c r="M353" i="1" s="1"/>
  <c r="N353" i="1" s="1"/>
  <c r="L354" i="1"/>
  <c r="M354" i="1" s="1"/>
  <c r="N354" i="1" s="1"/>
  <c r="L355" i="1"/>
  <c r="M355" i="1" s="1"/>
  <c r="N355" i="1" s="1"/>
  <c r="L356" i="1"/>
  <c r="M356" i="1" s="1"/>
  <c r="N356" i="1" s="1"/>
  <c r="L357" i="1"/>
  <c r="M357" i="1" s="1"/>
  <c r="N357" i="1" s="1"/>
  <c r="L358" i="1"/>
  <c r="M358" i="1" s="1"/>
  <c r="N358" i="1" s="1"/>
  <c r="L359" i="1"/>
  <c r="M359" i="1" s="1"/>
  <c r="N359" i="1" s="1"/>
  <c r="L360" i="1"/>
  <c r="M360" i="1" s="1"/>
  <c r="N360" i="1" s="1"/>
  <c r="L361" i="1"/>
  <c r="M361" i="1" s="1"/>
  <c r="N361" i="1" s="1"/>
  <c r="L362" i="1"/>
  <c r="M362" i="1" s="1"/>
  <c r="N362" i="1" s="1"/>
  <c r="L363" i="1"/>
  <c r="M363" i="1" s="1"/>
  <c r="N363" i="1" s="1"/>
  <c r="L364" i="1"/>
  <c r="M364" i="1" s="1"/>
  <c r="N364" i="1" s="1"/>
  <c r="L365" i="1"/>
  <c r="M365" i="1" s="1"/>
  <c r="N365" i="1" s="1"/>
  <c r="L366" i="1"/>
  <c r="M366" i="1" s="1"/>
  <c r="N366" i="1" s="1"/>
  <c r="L367" i="1"/>
  <c r="M367" i="1" s="1"/>
  <c r="N367" i="1" s="1"/>
  <c r="L368" i="1"/>
  <c r="M368" i="1" s="1"/>
  <c r="N368" i="1" s="1"/>
  <c r="L369" i="1"/>
  <c r="M369" i="1" s="1"/>
  <c r="N369" i="1" s="1"/>
  <c r="L370" i="1"/>
  <c r="M370" i="1" s="1"/>
  <c r="N370" i="1" s="1"/>
  <c r="L371" i="1"/>
  <c r="M371" i="1" s="1"/>
  <c r="N371" i="1" s="1"/>
  <c r="L372" i="1"/>
  <c r="M372" i="1" s="1"/>
  <c r="N372" i="1" s="1"/>
  <c r="L373" i="1"/>
  <c r="M373" i="1" s="1"/>
  <c r="N373" i="1" s="1"/>
  <c r="L374" i="1"/>
  <c r="M374" i="1" s="1"/>
  <c r="N374" i="1" s="1"/>
  <c r="L375" i="1"/>
  <c r="M375" i="1" s="1"/>
  <c r="N375" i="1" s="1"/>
  <c r="L376" i="1"/>
  <c r="M376" i="1" s="1"/>
  <c r="N376" i="1" s="1"/>
  <c r="L377" i="1"/>
  <c r="M377" i="1" s="1"/>
  <c r="N377" i="1" s="1"/>
  <c r="L378" i="1"/>
  <c r="M378" i="1" s="1"/>
  <c r="N378" i="1" s="1"/>
  <c r="L379" i="1"/>
  <c r="M379" i="1" s="1"/>
  <c r="N379" i="1" s="1"/>
  <c r="L380" i="1"/>
  <c r="M380" i="1" s="1"/>
  <c r="N380" i="1" s="1"/>
  <c r="L381" i="1"/>
  <c r="M381" i="1" s="1"/>
  <c r="N381" i="1" s="1"/>
  <c r="L382" i="1"/>
  <c r="M382" i="1" s="1"/>
  <c r="N382" i="1" s="1"/>
  <c r="L383" i="1"/>
  <c r="M383" i="1" s="1"/>
  <c r="N383" i="1" s="1"/>
  <c r="L384" i="1"/>
  <c r="M384" i="1" s="1"/>
  <c r="N384" i="1" s="1"/>
  <c r="L385" i="1"/>
  <c r="M385" i="1" s="1"/>
  <c r="N385" i="1" s="1"/>
  <c r="L386" i="1"/>
  <c r="M386" i="1" s="1"/>
  <c r="N386" i="1" s="1"/>
  <c r="L387" i="1"/>
  <c r="M387" i="1" s="1"/>
  <c r="N387" i="1" s="1"/>
  <c r="L388" i="1"/>
  <c r="M388" i="1" s="1"/>
  <c r="N388" i="1" s="1"/>
  <c r="L389" i="1"/>
  <c r="M389" i="1" s="1"/>
  <c r="N389" i="1" s="1"/>
  <c r="L390" i="1"/>
  <c r="M390" i="1" s="1"/>
  <c r="N390" i="1" s="1"/>
  <c r="L391" i="1"/>
  <c r="M391" i="1" s="1"/>
  <c r="N391" i="1" s="1"/>
  <c r="L392" i="1"/>
  <c r="M392" i="1" s="1"/>
  <c r="N392" i="1" s="1"/>
  <c r="L393" i="1"/>
  <c r="M393" i="1" s="1"/>
  <c r="N393" i="1" s="1"/>
  <c r="L394" i="1"/>
  <c r="M394" i="1" s="1"/>
  <c r="N394" i="1" s="1"/>
  <c r="L395" i="1"/>
  <c r="M395" i="1" s="1"/>
  <c r="N395" i="1" s="1"/>
  <c r="L396" i="1"/>
  <c r="M396" i="1" s="1"/>
  <c r="N396" i="1" s="1"/>
  <c r="L397" i="1"/>
  <c r="M397" i="1" s="1"/>
  <c r="N397" i="1" s="1"/>
  <c r="L398" i="1"/>
  <c r="M398" i="1" s="1"/>
  <c r="N398" i="1" s="1"/>
  <c r="L399" i="1"/>
  <c r="M399" i="1" s="1"/>
  <c r="N399" i="1" s="1"/>
  <c r="L400" i="1"/>
  <c r="M400" i="1" s="1"/>
  <c r="N400" i="1" s="1"/>
  <c r="L401" i="1"/>
  <c r="M401" i="1" s="1"/>
  <c r="N401" i="1" s="1"/>
  <c r="L402" i="1"/>
  <c r="M402" i="1" s="1"/>
  <c r="N402" i="1" s="1"/>
  <c r="L403" i="1"/>
  <c r="M403" i="1" s="1"/>
  <c r="N403" i="1" s="1"/>
  <c r="L404" i="1"/>
  <c r="M404" i="1" s="1"/>
  <c r="N404" i="1" s="1"/>
  <c r="L405" i="1"/>
  <c r="M405" i="1" s="1"/>
  <c r="N405" i="1" s="1"/>
  <c r="L406" i="1"/>
  <c r="M406" i="1" s="1"/>
  <c r="N406" i="1" s="1"/>
  <c r="L407" i="1"/>
  <c r="M407" i="1" s="1"/>
  <c r="N407" i="1" s="1"/>
  <c r="L408" i="1"/>
  <c r="M408" i="1" s="1"/>
  <c r="N408" i="1" s="1"/>
  <c r="L409" i="1"/>
  <c r="M409" i="1" s="1"/>
  <c r="N409" i="1" s="1"/>
  <c r="L410" i="1"/>
  <c r="M410" i="1" s="1"/>
  <c r="N410" i="1" s="1"/>
  <c r="L411" i="1"/>
  <c r="M411" i="1" s="1"/>
  <c r="N411" i="1" s="1"/>
  <c r="L412" i="1"/>
  <c r="M412" i="1" s="1"/>
  <c r="N412" i="1" s="1"/>
  <c r="L413" i="1"/>
  <c r="M413" i="1" s="1"/>
  <c r="N413" i="1" s="1"/>
  <c r="L414" i="1"/>
  <c r="M414" i="1" s="1"/>
  <c r="N414" i="1" s="1"/>
  <c r="L415" i="1"/>
  <c r="M415" i="1" s="1"/>
  <c r="N415" i="1" s="1"/>
  <c r="L416" i="1"/>
  <c r="M416" i="1" s="1"/>
  <c r="N416" i="1" s="1"/>
  <c r="L417" i="1"/>
  <c r="M417" i="1" s="1"/>
  <c r="N417" i="1" s="1"/>
  <c r="L418" i="1"/>
  <c r="M418" i="1" s="1"/>
  <c r="N418" i="1" s="1"/>
  <c r="L419" i="1"/>
  <c r="M419" i="1" s="1"/>
  <c r="N419" i="1" s="1"/>
  <c r="L420" i="1"/>
  <c r="M420" i="1" s="1"/>
  <c r="N420" i="1" s="1"/>
  <c r="L421" i="1"/>
  <c r="M421" i="1" s="1"/>
  <c r="N421" i="1" s="1"/>
  <c r="L422" i="1"/>
  <c r="M422" i="1" s="1"/>
  <c r="N422" i="1" s="1"/>
  <c r="L423" i="1"/>
  <c r="M423" i="1" s="1"/>
  <c r="N423" i="1" s="1"/>
  <c r="L424" i="1"/>
  <c r="M424" i="1" s="1"/>
  <c r="N424" i="1" s="1"/>
  <c r="L425" i="1"/>
  <c r="M425" i="1" s="1"/>
  <c r="N425" i="1" s="1"/>
  <c r="L426" i="1"/>
  <c r="M426" i="1" s="1"/>
  <c r="N426" i="1" s="1"/>
  <c r="L427" i="1"/>
  <c r="M427" i="1" s="1"/>
  <c r="N427" i="1" s="1"/>
  <c r="L428" i="1"/>
  <c r="M428" i="1" s="1"/>
  <c r="N428" i="1" s="1"/>
  <c r="L429" i="1"/>
  <c r="M429" i="1" s="1"/>
  <c r="N429" i="1" s="1"/>
  <c r="L430" i="1"/>
  <c r="M430" i="1" s="1"/>
  <c r="N430" i="1" s="1"/>
  <c r="L431" i="1"/>
  <c r="M431" i="1" s="1"/>
  <c r="N431" i="1" s="1"/>
  <c r="L432" i="1"/>
  <c r="M432" i="1" s="1"/>
  <c r="N432" i="1" s="1"/>
  <c r="L433" i="1"/>
  <c r="M433" i="1" s="1"/>
  <c r="N433" i="1" s="1"/>
  <c r="L434" i="1"/>
  <c r="M434" i="1" s="1"/>
  <c r="N434" i="1" s="1"/>
  <c r="L435" i="1"/>
  <c r="M435" i="1" s="1"/>
  <c r="N435" i="1" s="1"/>
  <c r="L436" i="1"/>
  <c r="M436" i="1" s="1"/>
  <c r="N436" i="1" s="1"/>
  <c r="L437" i="1"/>
  <c r="M437" i="1" s="1"/>
  <c r="N437" i="1" s="1"/>
  <c r="L438" i="1"/>
  <c r="M438" i="1" s="1"/>
  <c r="N438" i="1" s="1"/>
  <c r="L439" i="1"/>
  <c r="M439" i="1" s="1"/>
  <c r="N439" i="1" s="1"/>
  <c r="L440" i="1"/>
  <c r="M440" i="1" s="1"/>
  <c r="N440" i="1" s="1"/>
  <c r="L441" i="1"/>
  <c r="M441" i="1" s="1"/>
  <c r="N441" i="1" s="1"/>
  <c r="L442" i="1"/>
  <c r="M442" i="1" s="1"/>
  <c r="N442" i="1" s="1"/>
  <c r="L443" i="1"/>
  <c r="M443" i="1" s="1"/>
  <c r="N443" i="1" s="1"/>
  <c r="L444" i="1"/>
  <c r="M444" i="1" s="1"/>
  <c r="N444" i="1" s="1"/>
  <c r="L445" i="1"/>
  <c r="M445" i="1" s="1"/>
  <c r="N445" i="1" s="1"/>
  <c r="L446" i="1"/>
  <c r="M446" i="1" s="1"/>
  <c r="N446" i="1" s="1"/>
  <c r="L447" i="1"/>
  <c r="M447" i="1" s="1"/>
  <c r="N447" i="1" s="1"/>
  <c r="L448" i="1"/>
  <c r="M448" i="1" s="1"/>
  <c r="N448" i="1" s="1"/>
  <c r="L449" i="1"/>
  <c r="M449" i="1" s="1"/>
  <c r="N449" i="1" s="1"/>
  <c r="L450" i="1"/>
  <c r="M450" i="1" s="1"/>
  <c r="N450" i="1" s="1"/>
  <c r="L451" i="1"/>
  <c r="M451" i="1" s="1"/>
  <c r="N451" i="1" s="1"/>
  <c r="L452" i="1"/>
  <c r="M452" i="1" s="1"/>
  <c r="N452" i="1" s="1"/>
  <c r="L453" i="1"/>
  <c r="M453" i="1" s="1"/>
  <c r="N453" i="1" s="1"/>
  <c r="L454" i="1"/>
  <c r="M454" i="1" s="1"/>
  <c r="N454" i="1" s="1"/>
  <c r="L455" i="1"/>
  <c r="M455" i="1" s="1"/>
  <c r="N455" i="1" s="1"/>
  <c r="L456" i="1"/>
  <c r="M456" i="1" s="1"/>
  <c r="N456" i="1" s="1"/>
  <c r="L457" i="1"/>
  <c r="M457" i="1" s="1"/>
  <c r="N457" i="1" s="1"/>
  <c r="L458" i="1"/>
  <c r="M458" i="1" s="1"/>
  <c r="N458" i="1" s="1"/>
  <c r="L459" i="1"/>
  <c r="M459" i="1" s="1"/>
  <c r="N459" i="1" s="1"/>
  <c r="L460" i="1"/>
  <c r="M460" i="1" s="1"/>
  <c r="N460" i="1" s="1"/>
  <c r="L461" i="1"/>
  <c r="M461" i="1" s="1"/>
  <c r="N461" i="1" s="1"/>
  <c r="L462" i="1"/>
  <c r="M462" i="1" s="1"/>
  <c r="N462" i="1" s="1"/>
  <c r="L463" i="1"/>
  <c r="M463" i="1" s="1"/>
  <c r="N463" i="1" s="1"/>
  <c r="L464" i="1"/>
  <c r="M464" i="1" s="1"/>
  <c r="N464" i="1" s="1"/>
  <c r="L465" i="1"/>
  <c r="M465" i="1" s="1"/>
  <c r="N465" i="1" s="1"/>
  <c r="L466" i="1"/>
  <c r="M466" i="1" s="1"/>
  <c r="N466" i="1" s="1"/>
  <c r="L467" i="1"/>
  <c r="M467" i="1" s="1"/>
  <c r="N467" i="1" s="1"/>
  <c r="L468" i="1"/>
  <c r="M468" i="1" s="1"/>
  <c r="N468" i="1" s="1"/>
  <c r="L469" i="1"/>
  <c r="M469" i="1" s="1"/>
  <c r="N469" i="1" s="1"/>
  <c r="L470" i="1"/>
  <c r="M470" i="1" s="1"/>
  <c r="N470" i="1" s="1"/>
  <c r="L471" i="1"/>
  <c r="M471" i="1" s="1"/>
  <c r="N471" i="1" s="1"/>
  <c r="L472" i="1"/>
  <c r="M472" i="1" s="1"/>
  <c r="N472" i="1" s="1"/>
  <c r="L473" i="1"/>
  <c r="M473" i="1" s="1"/>
  <c r="N473" i="1" s="1"/>
  <c r="L474" i="1"/>
  <c r="M474" i="1" s="1"/>
  <c r="N474" i="1" s="1"/>
  <c r="L475" i="1"/>
  <c r="M475" i="1" s="1"/>
  <c r="N475" i="1" s="1"/>
  <c r="L476" i="1"/>
  <c r="M476" i="1" s="1"/>
  <c r="N476" i="1" s="1"/>
  <c r="L477" i="1"/>
  <c r="M477" i="1" s="1"/>
  <c r="N477" i="1" s="1"/>
  <c r="L478" i="1"/>
  <c r="M478" i="1" s="1"/>
  <c r="N478" i="1" s="1"/>
  <c r="L479" i="1"/>
  <c r="M479" i="1" s="1"/>
  <c r="N479" i="1" s="1"/>
  <c r="L480" i="1"/>
  <c r="M480" i="1" s="1"/>
  <c r="N480" i="1" s="1"/>
  <c r="L481" i="1"/>
  <c r="M481" i="1" s="1"/>
  <c r="N481" i="1" s="1"/>
  <c r="L482" i="1"/>
  <c r="M482" i="1" s="1"/>
  <c r="N482" i="1" s="1"/>
  <c r="L483" i="1"/>
  <c r="M483" i="1" s="1"/>
  <c r="N483" i="1" s="1"/>
  <c r="L484" i="1"/>
  <c r="M484" i="1" s="1"/>
  <c r="N484" i="1" s="1"/>
  <c r="L485" i="1"/>
  <c r="M485" i="1" s="1"/>
  <c r="N485" i="1" s="1"/>
  <c r="L486" i="1"/>
  <c r="M486" i="1" s="1"/>
  <c r="N486" i="1" s="1"/>
  <c r="L487" i="1"/>
  <c r="M487" i="1" s="1"/>
  <c r="N487" i="1" s="1"/>
  <c r="L488" i="1"/>
  <c r="M488" i="1" s="1"/>
  <c r="N488" i="1" s="1"/>
  <c r="L489" i="1"/>
  <c r="M489" i="1" s="1"/>
  <c r="N489" i="1" s="1"/>
  <c r="L490" i="1"/>
  <c r="M490" i="1" s="1"/>
  <c r="N490" i="1" s="1"/>
  <c r="L491" i="1"/>
  <c r="M491" i="1" s="1"/>
  <c r="N491" i="1" s="1"/>
  <c r="L492" i="1"/>
  <c r="M492" i="1" s="1"/>
  <c r="N492" i="1" s="1"/>
  <c r="L493" i="1"/>
  <c r="M493" i="1" s="1"/>
  <c r="N493" i="1" s="1"/>
  <c r="L494" i="1"/>
  <c r="M494" i="1" s="1"/>
  <c r="N494" i="1" s="1"/>
  <c r="L495" i="1"/>
  <c r="M495" i="1" s="1"/>
  <c r="N495" i="1" s="1"/>
  <c r="L496" i="1"/>
  <c r="M496" i="1" s="1"/>
  <c r="N496" i="1" s="1"/>
  <c r="L497" i="1"/>
  <c r="M497" i="1" s="1"/>
  <c r="N497" i="1" s="1"/>
  <c r="L498" i="1"/>
  <c r="M498" i="1" s="1"/>
  <c r="N498" i="1" s="1"/>
  <c r="L499" i="1"/>
  <c r="M499" i="1" s="1"/>
  <c r="N499" i="1" s="1"/>
  <c r="L500" i="1"/>
  <c r="M500" i="1" s="1"/>
  <c r="N500" i="1" s="1"/>
  <c r="L501" i="1"/>
  <c r="M501" i="1" s="1"/>
  <c r="N501" i="1" s="1"/>
  <c r="L502" i="1"/>
  <c r="M502" i="1" s="1"/>
  <c r="N502" i="1" s="1"/>
  <c r="L503" i="1"/>
  <c r="M503" i="1" s="1"/>
  <c r="N503" i="1" s="1"/>
  <c r="L504" i="1"/>
  <c r="M504" i="1" s="1"/>
  <c r="N504" i="1" s="1"/>
  <c r="L505" i="1"/>
  <c r="M505" i="1" s="1"/>
  <c r="N505" i="1" s="1"/>
  <c r="L506" i="1"/>
  <c r="M506" i="1" s="1"/>
  <c r="N506" i="1" s="1"/>
  <c r="L507" i="1"/>
  <c r="M507" i="1" s="1"/>
  <c r="N507" i="1" s="1"/>
  <c r="L508" i="1"/>
  <c r="M508" i="1" s="1"/>
  <c r="N508" i="1" s="1"/>
  <c r="L509" i="1"/>
  <c r="M509" i="1" s="1"/>
  <c r="N509" i="1" s="1"/>
  <c r="L510" i="1"/>
  <c r="M510" i="1" s="1"/>
  <c r="N510" i="1" s="1"/>
  <c r="L511" i="1"/>
  <c r="M511" i="1" s="1"/>
  <c r="N511" i="1" s="1"/>
  <c r="L512" i="1"/>
  <c r="M512" i="1" s="1"/>
  <c r="N512" i="1" s="1"/>
  <c r="L513" i="1"/>
  <c r="M513" i="1" s="1"/>
  <c r="N513" i="1" s="1"/>
  <c r="L514" i="1"/>
  <c r="M514" i="1" s="1"/>
  <c r="N514" i="1" s="1"/>
  <c r="L515" i="1"/>
  <c r="M515" i="1" s="1"/>
  <c r="N515" i="1" s="1"/>
  <c r="L516" i="1"/>
  <c r="M516" i="1" s="1"/>
  <c r="N516" i="1" s="1"/>
  <c r="L517" i="1"/>
  <c r="M517" i="1" s="1"/>
  <c r="N517" i="1" s="1"/>
  <c r="L518" i="1"/>
  <c r="M518" i="1" s="1"/>
  <c r="N518" i="1" s="1"/>
  <c r="L519" i="1"/>
  <c r="M519" i="1" s="1"/>
  <c r="N519" i="1" s="1"/>
  <c r="L520" i="1"/>
  <c r="M520" i="1" s="1"/>
  <c r="N520" i="1" s="1"/>
  <c r="L521" i="1"/>
  <c r="M521" i="1" s="1"/>
  <c r="N521" i="1" s="1"/>
  <c r="L522" i="1"/>
  <c r="M522" i="1" s="1"/>
  <c r="N522" i="1" s="1"/>
  <c r="L523" i="1"/>
  <c r="M523" i="1" s="1"/>
  <c r="N523" i="1" s="1"/>
  <c r="L524" i="1"/>
  <c r="M524" i="1" s="1"/>
  <c r="N524" i="1" s="1"/>
  <c r="L525" i="1"/>
  <c r="M525" i="1" s="1"/>
  <c r="N525" i="1" s="1"/>
  <c r="L526" i="1"/>
  <c r="M526" i="1" s="1"/>
  <c r="N526" i="1" s="1"/>
  <c r="L527" i="1"/>
  <c r="M527" i="1" s="1"/>
  <c r="N527" i="1" s="1"/>
  <c r="L528" i="1"/>
  <c r="M528" i="1" s="1"/>
  <c r="N528" i="1" s="1"/>
  <c r="L529" i="1"/>
  <c r="M529" i="1" s="1"/>
  <c r="N529" i="1" s="1"/>
  <c r="L530" i="1"/>
  <c r="M530" i="1" s="1"/>
  <c r="N530" i="1" s="1"/>
  <c r="L531" i="1"/>
  <c r="M531" i="1" s="1"/>
  <c r="N531" i="1" s="1"/>
  <c r="L532" i="1"/>
  <c r="M532" i="1" s="1"/>
  <c r="N532" i="1" s="1"/>
  <c r="L533" i="1"/>
  <c r="M533" i="1" s="1"/>
  <c r="N533" i="1" s="1"/>
  <c r="L534" i="1"/>
  <c r="M534" i="1" s="1"/>
  <c r="N534" i="1" s="1"/>
  <c r="L535" i="1"/>
  <c r="M535" i="1" s="1"/>
  <c r="N535" i="1" s="1"/>
  <c r="L536" i="1"/>
  <c r="M536" i="1" s="1"/>
  <c r="N536" i="1" s="1"/>
  <c r="L537" i="1"/>
  <c r="M537" i="1" s="1"/>
  <c r="N537" i="1" s="1"/>
  <c r="L538" i="1"/>
  <c r="M538" i="1" s="1"/>
  <c r="N538" i="1" s="1"/>
  <c r="L539" i="1"/>
  <c r="M539" i="1" s="1"/>
  <c r="N539" i="1" s="1"/>
  <c r="L540" i="1"/>
  <c r="M540" i="1" s="1"/>
  <c r="N540" i="1" s="1"/>
  <c r="L541" i="1"/>
  <c r="M541" i="1" s="1"/>
  <c r="N541" i="1" s="1"/>
  <c r="L542" i="1"/>
  <c r="M542" i="1" s="1"/>
  <c r="N542" i="1" s="1"/>
  <c r="L543" i="1"/>
  <c r="M543" i="1" s="1"/>
  <c r="N543" i="1" s="1"/>
  <c r="L544" i="1"/>
  <c r="M544" i="1" s="1"/>
  <c r="N544" i="1" s="1"/>
  <c r="L545" i="1"/>
  <c r="M545" i="1" s="1"/>
  <c r="N545" i="1" s="1"/>
  <c r="L546" i="1"/>
  <c r="M546" i="1" s="1"/>
  <c r="N546" i="1" s="1"/>
  <c r="L547" i="1"/>
  <c r="M547" i="1" s="1"/>
  <c r="N547" i="1" s="1"/>
  <c r="L548" i="1"/>
  <c r="M548" i="1" s="1"/>
  <c r="N548" i="1" s="1"/>
  <c r="L549" i="1"/>
  <c r="M549" i="1" s="1"/>
  <c r="N549" i="1" s="1"/>
  <c r="L550" i="1"/>
  <c r="M550" i="1" s="1"/>
  <c r="N550" i="1" s="1"/>
  <c r="L551" i="1"/>
  <c r="M551" i="1" s="1"/>
  <c r="N551" i="1" s="1"/>
  <c r="L552" i="1"/>
  <c r="M552" i="1" s="1"/>
  <c r="N552" i="1" s="1"/>
  <c r="L553" i="1"/>
  <c r="M553" i="1" s="1"/>
  <c r="N553" i="1" s="1"/>
  <c r="L554" i="1"/>
  <c r="M554" i="1" s="1"/>
  <c r="N554" i="1" s="1"/>
  <c r="L555" i="1"/>
  <c r="M555" i="1" s="1"/>
  <c r="N555" i="1" s="1"/>
  <c r="L556" i="1"/>
  <c r="M556" i="1" s="1"/>
  <c r="N556" i="1" s="1"/>
  <c r="L557" i="1"/>
  <c r="M557" i="1" s="1"/>
  <c r="N557" i="1" s="1"/>
  <c r="L558" i="1"/>
  <c r="M558" i="1" s="1"/>
  <c r="N558" i="1" s="1"/>
  <c r="L559" i="1"/>
  <c r="M559" i="1" s="1"/>
  <c r="N559" i="1" s="1"/>
  <c r="L560" i="1"/>
  <c r="M560" i="1" s="1"/>
  <c r="N560" i="1" s="1"/>
  <c r="L561" i="1"/>
  <c r="M561" i="1" s="1"/>
  <c r="N561" i="1" s="1"/>
  <c r="L562" i="1"/>
  <c r="M562" i="1" s="1"/>
  <c r="N562" i="1" s="1"/>
  <c r="L563" i="1"/>
  <c r="M563" i="1" s="1"/>
  <c r="N563" i="1" s="1"/>
  <c r="L564" i="1"/>
  <c r="M564" i="1" s="1"/>
  <c r="N564" i="1" s="1"/>
  <c r="L565" i="1"/>
  <c r="M565" i="1" s="1"/>
  <c r="N565" i="1" s="1"/>
  <c r="L566" i="1"/>
  <c r="M566" i="1" s="1"/>
  <c r="N566" i="1" s="1"/>
  <c r="L567" i="1"/>
  <c r="M567" i="1" s="1"/>
  <c r="N567" i="1" s="1"/>
  <c r="L568" i="1"/>
  <c r="M568" i="1" s="1"/>
  <c r="N568" i="1" s="1"/>
  <c r="L569" i="1"/>
  <c r="M569" i="1" s="1"/>
  <c r="N569" i="1" s="1"/>
  <c r="L570" i="1"/>
  <c r="M570" i="1" s="1"/>
  <c r="N570" i="1" s="1"/>
  <c r="L571" i="1"/>
  <c r="M571" i="1" s="1"/>
  <c r="N571" i="1" s="1"/>
  <c r="L572" i="1"/>
  <c r="M572" i="1" s="1"/>
  <c r="N572" i="1" s="1"/>
  <c r="L573" i="1"/>
  <c r="M573" i="1" s="1"/>
  <c r="N573" i="1" s="1"/>
  <c r="L574" i="1"/>
  <c r="M574" i="1" s="1"/>
  <c r="N574" i="1" s="1"/>
  <c r="L575" i="1"/>
  <c r="M575" i="1" s="1"/>
  <c r="N575" i="1" s="1"/>
  <c r="L576" i="1"/>
  <c r="M576" i="1" s="1"/>
  <c r="N576" i="1" s="1"/>
  <c r="L577" i="1"/>
  <c r="M577" i="1" s="1"/>
  <c r="N577" i="1" s="1"/>
  <c r="L578" i="1"/>
  <c r="M578" i="1" s="1"/>
  <c r="N578" i="1" s="1"/>
  <c r="L579" i="1"/>
  <c r="M579" i="1" s="1"/>
  <c r="N579" i="1" s="1"/>
  <c r="L580" i="1"/>
  <c r="M580" i="1" s="1"/>
  <c r="N580" i="1" s="1"/>
  <c r="L581" i="1"/>
  <c r="M581" i="1" s="1"/>
  <c r="N581" i="1" s="1"/>
  <c r="L582" i="1"/>
  <c r="M582" i="1" s="1"/>
  <c r="N582" i="1" s="1"/>
  <c r="L583" i="1"/>
  <c r="M583" i="1" s="1"/>
  <c r="N583" i="1" s="1"/>
  <c r="L584" i="1"/>
  <c r="M584" i="1" s="1"/>
  <c r="N584" i="1" s="1"/>
  <c r="L585" i="1"/>
  <c r="M585" i="1" s="1"/>
  <c r="N585" i="1" s="1"/>
  <c r="L586" i="1"/>
  <c r="M586" i="1" s="1"/>
  <c r="N586" i="1" s="1"/>
  <c r="L587" i="1"/>
  <c r="M587" i="1" s="1"/>
  <c r="N587" i="1" s="1"/>
  <c r="L588" i="1"/>
  <c r="M588" i="1" s="1"/>
  <c r="N588" i="1" s="1"/>
  <c r="L589" i="1"/>
  <c r="M589" i="1" s="1"/>
  <c r="N589" i="1" s="1"/>
  <c r="L590" i="1"/>
  <c r="M590" i="1" s="1"/>
  <c r="N590" i="1" s="1"/>
  <c r="L591" i="1"/>
  <c r="M591" i="1" s="1"/>
  <c r="N591" i="1" s="1"/>
  <c r="L592" i="1"/>
  <c r="M592" i="1" s="1"/>
  <c r="N592" i="1" s="1"/>
  <c r="L593" i="1"/>
  <c r="M593" i="1" s="1"/>
  <c r="N593" i="1" s="1"/>
  <c r="L594" i="1"/>
  <c r="M594" i="1" s="1"/>
  <c r="N594" i="1" s="1"/>
  <c r="L595" i="1"/>
  <c r="M595" i="1" s="1"/>
  <c r="N595" i="1" s="1"/>
  <c r="L596" i="1"/>
  <c r="M596" i="1" s="1"/>
  <c r="N596" i="1" s="1"/>
  <c r="L597" i="1"/>
  <c r="M597" i="1" s="1"/>
  <c r="N597" i="1" s="1"/>
  <c r="L598" i="1"/>
  <c r="M598" i="1" s="1"/>
  <c r="N598" i="1" s="1"/>
  <c r="L599" i="1"/>
  <c r="M599" i="1" s="1"/>
  <c r="N599" i="1" s="1"/>
  <c r="L600" i="1"/>
  <c r="M600" i="1" s="1"/>
  <c r="N600" i="1" s="1"/>
  <c r="L601" i="1"/>
  <c r="M601" i="1" s="1"/>
  <c r="N601" i="1" s="1"/>
  <c r="L602" i="1"/>
  <c r="M602" i="1" s="1"/>
  <c r="N602" i="1" s="1"/>
  <c r="L603" i="1"/>
  <c r="M603" i="1" s="1"/>
  <c r="N603" i="1" s="1"/>
  <c r="L604" i="1"/>
  <c r="M604" i="1" s="1"/>
  <c r="N604" i="1" s="1"/>
  <c r="L605" i="1"/>
  <c r="M605" i="1" s="1"/>
  <c r="N605" i="1" s="1"/>
  <c r="L606" i="1"/>
  <c r="M606" i="1" s="1"/>
  <c r="N606" i="1" s="1"/>
  <c r="L607" i="1"/>
  <c r="M607" i="1" s="1"/>
  <c r="N607" i="1" s="1"/>
  <c r="L608" i="1"/>
  <c r="M608" i="1" s="1"/>
  <c r="N608" i="1" s="1"/>
  <c r="L609" i="1"/>
  <c r="M609" i="1" s="1"/>
  <c r="N609" i="1" s="1"/>
  <c r="L610" i="1"/>
  <c r="M610" i="1" s="1"/>
  <c r="N610" i="1" s="1"/>
  <c r="L611" i="1"/>
  <c r="M611" i="1" s="1"/>
  <c r="N611" i="1" s="1"/>
  <c r="L612" i="1"/>
  <c r="M612" i="1" s="1"/>
  <c r="N612" i="1" s="1"/>
  <c r="L613" i="1"/>
  <c r="M613" i="1" s="1"/>
  <c r="N613" i="1" s="1"/>
  <c r="L614" i="1"/>
  <c r="M614" i="1" s="1"/>
  <c r="N614" i="1" s="1"/>
  <c r="L615" i="1"/>
  <c r="M615" i="1" s="1"/>
  <c r="N615" i="1" s="1"/>
  <c r="L616" i="1"/>
  <c r="M616" i="1" s="1"/>
  <c r="N616" i="1" s="1"/>
  <c r="L617" i="1"/>
  <c r="M617" i="1" s="1"/>
  <c r="N617" i="1" s="1"/>
  <c r="L618" i="1"/>
  <c r="M618" i="1" s="1"/>
  <c r="N618" i="1" s="1"/>
  <c r="L619" i="1"/>
  <c r="M619" i="1" s="1"/>
  <c r="N619" i="1" s="1"/>
  <c r="L620" i="1"/>
  <c r="M620" i="1" s="1"/>
  <c r="N620" i="1" s="1"/>
  <c r="L621" i="1"/>
  <c r="M621" i="1" s="1"/>
  <c r="N621" i="1" s="1"/>
  <c r="L622" i="1"/>
  <c r="M622" i="1" s="1"/>
  <c r="N622" i="1" s="1"/>
  <c r="L623" i="1"/>
  <c r="M623" i="1" s="1"/>
  <c r="N623" i="1" s="1"/>
  <c r="L624" i="1"/>
  <c r="M624" i="1" s="1"/>
  <c r="N624" i="1" s="1"/>
  <c r="L625" i="1"/>
  <c r="M625" i="1" s="1"/>
  <c r="N625" i="1" s="1"/>
  <c r="L626" i="1"/>
  <c r="M626" i="1" s="1"/>
  <c r="N626" i="1" s="1"/>
  <c r="L627" i="1"/>
  <c r="M627" i="1" s="1"/>
  <c r="N627" i="1" s="1"/>
  <c r="L628" i="1"/>
  <c r="M628" i="1" s="1"/>
  <c r="N628" i="1" s="1"/>
  <c r="L629" i="1"/>
  <c r="M629" i="1" s="1"/>
  <c r="N629" i="1" s="1"/>
  <c r="L630" i="1"/>
  <c r="M630" i="1" s="1"/>
  <c r="N630" i="1" s="1"/>
  <c r="L631" i="1"/>
  <c r="M631" i="1" s="1"/>
  <c r="N631" i="1" s="1"/>
  <c r="L632" i="1"/>
  <c r="M632" i="1" s="1"/>
  <c r="N632" i="1" s="1"/>
  <c r="L633" i="1"/>
  <c r="M633" i="1" s="1"/>
  <c r="N633" i="1" s="1"/>
  <c r="L634" i="1"/>
  <c r="M634" i="1" s="1"/>
  <c r="N634" i="1" s="1"/>
  <c r="L635" i="1"/>
  <c r="M635" i="1" s="1"/>
  <c r="N635" i="1" s="1"/>
  <c r="L636" i="1"/>
  <c r="M636" i="1" s="1"/>
  <c r="N636" i="1" s="1"/>
  <c r="L637" i="1"/>
  <c r="M637" i="1" s="1"/>
  <c r="N637" i="1" s="1"/>
  <c r="L638" i="1"/>
  <c r="M638" i="1" s="1"/>
  <c r="N638" i="1" s="1"/>
  <c r="L639" i="1"/>
  <c r="M639" i="1" s="1"/>
  <c r="N639" i="1" s="1"/>
  <c r="L640" i="1"/>
  <c r="M640" i="1" s="1"/>
  <c r="N640" i="1" s="1"/>
  <c r="L641" i="1"/>
  <c r="M641" i="1" s="1"/>
  <c r="N641" i="1" s="1"/>
  <c r="L642" i="1"/>
  <c r="M642" i="1" s="1"/>
  <c r="N642" i="1" s="1"/>
  <c r="L643" i="1"/>
  <c r="M643" i="1" s="1"/>
  <c r="N643" i="1" s="1"/>
  <c r="L644" i="1"/>
  <c r="M644" i="1" s="1"/>
  <c r="N644" i="1" s="1"/>
  <c r="L645" i="1"/>
  <c r="M645" i="1" s="1"/>
  <c r="N645" i="1" s="1"/>
  <c r="L646" i="1"/>
  <c r="M646" i="1" s="1"/>
  <c r="N646" i="1" s="1"/>
  <c r="L647" i="1"/>
  <c r="M647" i="1" s="1"/>
  <c r="N647" i="1" s="1"/>
  <c r="L648" i="1"/>
  <c r="M648" i="1" s="1"/>
  <c r="N648" i="1" s="1"/>
  <c r="L649" i="1"/>
  <c r="M649" i="1" s="1"/>
  <c r="N649" i="1" s="1"/>
  <c r="L650" i="1"/>
  <c r="M650" i="1" s="1"/>
  <c r="N650" i="1" s="1"/>
  <c r="L651" i="1"/>
  <c r="M651" i="1" s="1"/>
  <c r="N651" i="1" s="1"/>
  <c r="L652" i="1"/>
  <c r="M652" i="1" s="1"/>
  <c r="N652" i="1" s="1"/>
  <c r="L653" i="1"/>
  <c r="M653" i="1" s="1"/>
  <c r="N653" i="1" s="1"/>
  <c r="L654" i="1"/>
  <c r="M654" i="1" s="1"/>
  <c r="N654" i="1" s="1"/>
  <c r="L655" i="1"/>
  <c r="M655" i="1" s="1"/>
  <c r="N655" i="1" s="1"/>
  <c r="L656" i="1"/>
  <c r="M656" i="1" s="1"/>
  <c r="N656" i="1" s="1"/>
  <c r="L657" i="1"/>
  <c r="M657" i="1" s="1"/>
  <c r="N657" i="1" s="1"/>
  <c r="L658" i="1"/>
  <c r="M658" i="1" s="1"/>
  <c r="N658" i="1" s="1"/>
  <c r="L659" i="1"/>
  <c r="M659" i="1" s="1"/>
  <c r="N659" i="1" s="1"/>
  <c r="L660" i="1"/>
  <c r="M660" i="1" s="1"/>
  <c r="N660" i="1" s="1"/>
  <c r="L661" i="1"/>
  <c r="M661" i="1" s="1"/>
  <c r="N661" i="1" s="1"/>
  <c r="L662" i="1"/>
  <c r="M662" i="1" s="1"/>
  <c r="N662" i="1" s="1"/>
  <c r="L663" i="1"/>
  <c r="M663" i="1" s="1"/>
  <c r="N663" i="1" s="1"/>
  <c r="L664" i="1"/>
  <c r="M664" i="1" s="1"/>
  <c r="N664" i="1" s="1"/>
  <c r="L665" i="1"/>
  <c r="M665" i="1" s="1"/>
  <c r="N665" i="1" s="1"/>
  <c r="L666" i="1"/>
  <c r="M666" i="1" s="1"/>
  <c r="N666" i="1" s="1"/>
  <c r="L667" i="1"/>
  <c r="M667" i="1" s="1"/>
  <c r="N667" i="1" s="1"/>
  <c r="L668" i="1"/>
  <c r="M668" i="1" s="1"/>
  <c r="N668" i="1" s="1"/>
  <c r="L669" i="1"/>
  <c r="M669" i="1" s="1"/>
  <c r="N669" i="1" s="1"/>
  <c r="L670" i="1"/>
  <c r="M670" i="1" s="1"/>
  <c r="N670" i="1" s="1"/>
  <c r="L671" i="1"/>
  <c r="M671" i="1" s="1"/>
  <c r="N671" i="1" s="1"/>
  <c r="L672" i="1"/>
  <c r="M672" i="1" s="1"/>
  <c r="N672" i="1" s="1"/>
  <c r="L673" i="1"/>
  <c r="M673" i="1" s="1"/>
  <c r="L674" i="1"/>
  <c r="M674" i="1" s="1"/>
  <c r="N674" i="1" s="1"/>
  <c r="L675" i="1"/>
  <c r="M675" i="1" s="1"/>
  <c r="N675" i="1" s="1"/>
  <c r="L676" i="1"/>
  <c r="M676" i="1" s="1"/>
  <c r="N676" i="1" s="1"/>
  <c r="L677" i="1"/>
  <c r="M677" i="1" s="1"/>
  <c r="N677" i="1" s="1"/>
  <c r="L678" i="1"/>
  <c r="M678" i="1" s="1"/>
  <c r="N678" i="1" s="1"/>
  <c r="L679" i="1"/>
  <c r="M679" i="1" s="1"/>
  <c r="N679" i="1" s="1"/>
  <c r="L680" i="1"/>
  <c r="M680" i="1" s="1"/>
  <c r="N680" i="1" s="1"/>
  <c r="L681" i="1"/>
  <c r="M681" i="1" s="1"/>
  <c r="N681" i="1" s="1"/>
  <c r="L682" i="1"/>
  <c r="M682" i="1" s="1"/>
  <c r="N682" i="1" s="1"/>
  <c r="L683" i="1"/>
  <c r="M683" i="1" s="1"/>
  <c r="N683" i="1" s="1"/>
  <c r="L684" i="1"/>
  <c r="M684" i="1" s="1"/>
  <c r="N684" i="1" s="1"/>
  <c r="L685" i="1"/>
  <c r="M685" i="1" s="1"/>
  <c r="N685" i="1" s="1"/>
  <c r="L686" i="1"/>
  <c r="M686" i="1" s="1"/>
  <c r="N686" i="1" s="1"/>
  <c r="L687" i="1"/>
  <c r="M687" i="1" s="1"/>
  <c r="N687" i="1" s="1"/>
  <c r="L688" i="1"/>
  <c r="M688" i="1" s="1"/>
  <c r="N688" i="1" s="1"/>
  <c r="L689" i="1"/>
  <c r="M689" i="1" s="1"/>
  <c r="N689" i="1" s="1"/>
  <c r="L690" i="1"/>
  <c r="M690" i="1" s="1"/>
  <c r="N690" i="1" s="1"/>
  <c r="L691" i="1"/>
  <c r="M691" i="1" s="1"/>
  <c r="N691" i="1" s="1"/>
  <c r="L692" i="1"/>
  <c r="M692" i="1" s="1"/>
  <c r="N692" i="1" s="1"/>
  <c r="L693" i="1"/>
  <c r="M693" i="1" s="1"/>
  <c r="N693" i="1" s="1"/>
  <c r="L694" i="1"/>
  <c r="M694" i="1" s="1"/>
  <c r="N694" i="1" s="1"/>
  <c r="L695" i="1"/>
  <c r="M695" i="1" s="1"/>
  <c r="N695" i="1" s="1"/>
  <c r="L696" i="1"/>
  <c r="M696" i="1" s="1"/>
  <c r="N696" i="1" s="1"/>
  <c r="L697" i="1"/>
  <c r="M697" i="1" s="1"/>
  <c r="N697" i="1" s="1"/>
  <c r="L698" i="1"/>
  <c r="M698" i="1" s="1"/>
  <c r="L699" i="1"/>
  <c r="M699" i="1" s="1"/>
  <c r="L700" i="1"/>
  <c r="M700" i="1" s="1"/>
  <c r="L701" i="1"/>
  <c r="M701" i="1" s="1"/>
  <c r="L702" i="1"/>
  <c r="M702" i="1" s="1"/>
  <c r="L703" i="1"/>
  <c r="M703" i="1" s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M712" i="1" s="1"/>
  <c r="L713" i="1"/>
  <c r="M713" i="1" s="1"/>
  <c r="L714" i="1"/>
  <c r="M714" i="1" s="1"/>
  <c r="L715" i="1"/>
  <c r="M715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M722" i="1" s="1"/>
  <c r="L723" i="1"/>
  <c r="M723" i="1" s="1"/>
  <c r="L724" i="1"/>
  <c r="M724" i="1" s="1"/>
  <c r="L725" i="1"/>
  <c r="M725" i="1" s="1"/>
  <c r="L726" i="1"/>
  <c r="M726" i="1" s="1"/>
  <c r="L727" i="1"/>
  <c r="M727" i="1" s="1"/>
  <c r="L728" i="1"/>
  <c r="M728" i="1" s="1"/>
  <c r="L729" i="1"/>
  <c r="M729" i="1" s="1"/>
  <c r="L730" i="1"/>
  <c r="M730" i="1" s="1"/>
  <c r="L731" i="1"/>
  <c r="M731" i="1" s="1"/>
  <c r="L732" i="1"/>
  <c r="M732" i="1" s="1"/>
  <c r="N732" i="1" s="1"/>
  <c r="L733" i="1"/>
  <c r="M733" i="1" s="1"/>
  <c r="N733" i="1" s="1"/>
  <c r="L734" i="1"/>
  <c r="M734" i="1" s="1"/>
  <c r="N734" i="1" s="1"/>
  <c r="L735" i="1"/>
  <c r="M735" i="1" s="1"/>
  <c r="N735" i="1" s="1"/>
  <c r="L736" i="1"/>
  <c r="M736" i="1" s="1"/>
  <c r="L737" i="1"/>
  <c r="M737" i="1" s="1"/>
  <c r="L738" i="1"/>
  <c r="M738" i="1" s="1"/>
  <c r="L739" i="1"/>
  <c r="M739" i="1" s="1"/>
  <c r="L740" i="1"/>
  <c r="M740" i="1" s="1"/>
  <c r="L741" i="1"/>
  <c r="M741" i="1" s="1"/>
  <c r="L742" i="1"/>
  <c r="M742" i="1" s="1"/>
  <c r="L743" i="1"/>
  <c r="M743" i="1" s="1"/>
  <c r="L744" i="1"/>
  <c r="M744" i="1" s="1"/>
  <c r="L745" i="1"/>
  <c r="M745" i="1" s="1"/>
  <c r="L746" i="1"/>
  <c r="M746" i="1" s="1"/>
  <c r="L747" i="1"/>
  <c r="M747" i="1" s="1"/>
  <c r="L748" i="1"/>
  <c r="M748" i="1" s="1"/>
  <c r="L749" i="1"/>
  <c r="M749" i="1" s="1"/>
  <c r="L750" i="1"/>
  <c r="M750" i="1" s="1"/>
  <c r="L751" i="1"/>
  <c r="M751" i="1" s="1"/>
  <c r="L752" i="1"/>
  <c r="M752" i="1" s="1"/>
  <c r="L753" i="1"/>
  <c r="M753" i="1" s="1"/>
  <c r="L754" i="1"/>
  <c r="M754" i="1" s="1"/>
  <c r="L755" i="1"/>
  <c r="M755" i="1" s="1"/>
  <c r="L756" i="1"/>
  <c r="M756" i="1" s="1"/>
  <c r="N756" i="1" s="1"/>
  <c r="L757" i="1"/>
  <c r="M757" i="1" s="1"/>
  <c r="N757" i="1" s="1"/>
  <c r="L758" i="1"/>
  <c r="M758" i="1" s="1"/>
  <c r="N758" i="1" s="1"/>
  <c r="L759" i="1"/>
  <c r="M759" i="1" s="1"/>
  <c r="N759" i="1" s="1"/>
  <c r="L760" i="1"/>
  <c r="M760" i="1" s="1"/>
  <c r="N760" i="1" s="1"/>
  <c r="L761" i="1"/>
  <c r="M761" i="1" s="1"/>
  <c r="N761" i="1" s="1"/>
  <c r="L762" i="1"/>
  <c r="M762" i="1" s="1"/>
  <c r="N762" i="1" s="1"/>
  <c r="L763" i="1"/>
  <c r="M763" i="1" s="1"/>
  <c r="N763" i="1" s="1"/>
  <c r="L764" i="1"/>
  <c r="M764" i="1" s="1"/>
  <c r="N764" i="1" s="1"/>
  <c r="L765" i="1"/>
  <c r="M765" i="1" s="1"/>
  <c r="N765" i="1" s="1"/>
  <c r="L766" i="1"/>
  <c r="M766" i="1" s="1"/>
  <c r="N766" i="1" s="1"/>
  <c r="L767" i="1"/>
  <c r="M767" i="1" s="1"/>
  <c r="N767" i="1" s="1"/>
  <c r="L768" i="1"/>
  <c r="M768" i="1" s="1"/>
  <c r="N768" i="1" s="1"/>
  <c r="L769" i="1"/>
  <c r="M769" i="1" s="1"/>
  <c r="N769" i="1" s="1"/>
  <c r="L770" i="1"/>
  <c r="M770" i="1" s="1"/>
  <c r="N770" i="1" s="1"/>
  <c r="L771" i="1"/>
  <c r="M771" i="1" s="1"/>
  <c r="N771" i="1" s="1"/>
  <c r="L772" i="1"/>
  <c r="M772" i="1" s="1"/>
  <c r="N772" i="1" s="1"/>
  <c r="L773" i="1"/>
  <c r="M773" i="1" s="1"/>
  <c r="N773" i="1" s="1"/>
  <c r="L774" i="1"/>
  <c r="M774" i="1" s="1"/>
  <c r="N774" i="1" s="1"/>
  <c r="L775" i="1"/>
  <c r="M775" i="1" s="1"/>
  <c r="N775" i="1" s="1"/>
  <c r="L776" i="1"/>
  <c r="M776" i="1" s="1"/>
  <c r="N776" i="1" s="1"/>
  <c r="L777" i="1"/>
  <c r="M777" i="1" s="1"/>
  <c r="N777" i="1" s="1"/>
  <c r="L778" i="1"/>
  <c r="M778" i="1" s="1"/>
  <c r="N778" i="1" s="1"/>
  <c r="L779" i="1"/>
  <c r="M779" i="1" s="1"/>
  <c r="N779" i="1" s="1"/>
  <c r="L780" i="1"/>
  <c r="M780" i="1" s="1"/>
  <c r="N780" i="1" s="1"/>
  <c r="L781" i="1"/>
  <c r="M781" i="1" s="1"/>
  <c r="N781" i="1" s="1"/>
  <c r="L782" i="1"/>
  <c r="M782" i="1" s="1"/>
  <c r="N782" i="1" s="1"/>
  <c r="L783" i="1"/>
  <c r="M783" i="1" s="1"/>
  <c r="N783" i="1" s="1"/>
  <c r="L784" i="1"/>
  <c r="M784" i="1" s="1"/>
  <c r="N784" i="1" s="1"/>
  <c r="L785" i="1"/>
  <c r="M785" i="1" s="1"/>
  <c r="N785" i="1" s="1"/>
  <c r="L786" i="1"/>
  <c r="M786" i="1" s="1"/>
  <c r="N786" i="1" s="1"/>
  <c r="L787" i="1"/>
  <c r="M787" i="1" s="1"/>
  <c r="N787" i="1" s="1"/>
  <c r="L788" i="1"/>
  <c r="M788" i="1" s="1"/>
  <c r="N788" i="1" s="1"/>
  <c r="L789" i="1"/>
  <c r="M789" i="1" s="1"/>
  <c r="N789" i="1" s="1"/>
  <c r="L790" i="1"/>
  <c r="M790" i="1" s="1"/>
  <c r="N790" i="1" s="1"/>
  <c r="L791" i="1"/>
  <c r="M791" i="1" s="1"/>
  <c r="N791" i="1" s="1"/>
  <c r="L792" i="1"/>
  <c r="M792" i="1" s="1"/>
  <c r="N792" i="1" s="1"/>
  <c r="L793" i="1"/>
  <c r="M793" i="1" s="1"/>
  <c r="N793" i="1" s="1"/>
  <c r="L794" i="1"/>
  <c r="M794" i="1" s="1"/>
  <c r="N794" i="1" s="1"/>
  <c r="L795" i="1"/>
  <c r="M795" i="1" s="1"/>
  <c r="N795" i="1" s="1"/>
  <c r="L796" i="1"/>
  <c r="M796" i="1" s="1"/>
  <c r="N796" i="1" s="1"/>
  <c r="L797" i="1"/>
  <c r="M797" i="1" s="1"/>
  <c r="N797" i="1" s="1"/>
  <c r="L798" i="1"/>
  <c r="M798" i="1" s="1"/>
  <c r="N798" i="1" s="1"/>
  <c r="L799" i="1"/>
  <c r="M799" i="1" s="1"/>
  <c r="N799" i="1" s="1"/>
  <c r="L800" i="1"/>
  <c r="M800" i="1" s="1"/>
  <c r="N800" i="1" s="1"/>
  <c r="L801" i="1"/>
  <c r="M801" i="1" s="1"/>
  <c r="N801" i="1" s="1"/>
  <c r="L802" i="1"/>
  <c r="M802" i="1" s="1"/>
  <c r="N802" i="1" s="1"/>
  <c r="L803" i="1"/>
  <c r="M803" i="1" s="1"/>
  <c r="N803" i="1" s="1"/>
  <c r="L804" i="1"/>
  <c r="M804" i="1" s="1"/>
  <c r="N804" i="1" s="1"/>
  <c r="L805" i="1"/>
  <c r="M805" i="1" s="1"/>
  <c r="N805" i="1" s="1"/>
  <c r="L806" i="1"/>
  <c r="M806" i="1" s="1"/>
  <c r="N806" i="1" s="1"/>
  <c r="L807" i="1"/>
  <c r="M807" i="1" s="1"/>
  <c r="N807" i="1" s="1"/>
  <c r="L808" i="1"/>
  <c r="M808" i="1" s="1"/>
  <c r="L809" i="1"/>
  <c r="M809" i="1" s="1"/>
  <c r="L810" i="1"/>
  <c r="M810" i="1" s="1"/>
  <c r="L811" i="1"/>
  <c r="M811" i="1" s="1"/>
  <c r="L812" i="1"/>
  <c r="M812" i="1" s="1"/>
  <c r="L813" i="1"/>
  <c r="M813" i="1" s="1"/>
  <c r="L814" i="1"/>
  <c r="M814" i="1" s="1"/>
  <c r="L815" i="1"/>
  <c r="M815" i="1" s="1"/>
  <c r="L816" i="1"/>
  <c r="M816" i="1" s="1"/>
  <c r="L817" i="1"/>
  <c r="M817" i="1" s="1"/>
  <c r="L818" i="1"/>
  <c r="M818" i="1" s="1"/>
  <c r="L819" i="1"/>
  <c r="M819" i="1" s="1"/>
  <c r="L820" i="1"/>
  <c r="M820" i="1" s="1"/>
  <c r="L821" i="1"/>
  <c r="M821" i="1" s="1"/>
  <c r="L822" i="1"/>
  <c r="M822" i="1" s="1"/>
  <c r="L823" i="1"/>
  <c r="M823" i="1" s="1"/>
  <c r="L824" i="1"/>
  <c r="M824" i="1" s="1"/>
  <c r="L825" i="1"/>
  <c r="M825" i="1" s="1"/>
  <c r="L826" i="1"/>
  <c r="M826" i="1" s="1"/>
  <c r="L827" i="1"/>
  <c r="M827" i="1" s="1"/>
  <c r="L828" i="1"/>
  <c r="M828" i="1" s="1"/>
  <c r="L829" i="1"/>
  <c r="M829" i="1" s="1"/>
  <c r="L830" i="1"/>
  <c r="M830" i="1" s="1"/>
  <c r="L831" i="1"/>
  <c r="M831" i="1" s="1"/>
  <c r="L832" i="1"/>
  <c r="M832" i="1" s="1"/>
  <c r="L833" i="1"/>
  <c r="M833" i="1" s="1"/>
  <c r="L834" i="1"/>
  <c r="M834" i="1" s="1"/>
  <c r="L835" i="1"/>
  <c r="M835" i="1" s="1"/>
  <c r="L836" i="1"/>
  <c r="M836" i="1" s="1"/>
  <c r="L837" i="1"/>
  <c r="M837" i="1" s="1"/>
  <c r="L838" i="1"/>
  <c r="M838" i="1" s="1"/>
  <c r="L839" i="1"/>
  <c r="M839" i="1" s="1"/>
  <c r="L840" i="1"/>
  <c r="M840" i="1" s="1"/>
  <c r="L841" i="1"/>
  <c r="M841" i="1" s="1"/>
  <c r="L842" i="1"/>
  <c r="M842" i="1" s="1"/>
  <c r="L843" i="1"/>
  <c r="M843" i="1" s="1"/>
  <c r="L844" i="1"/>
  <c r="M844" i="1" s="1"/>
  <c r="L845" i="1"/>
  <c r="M845" i="1" s="1"/>
  <c r="L846" i="1"/>
  <c r="M846" i="1" s="1"/>
  <c r="L847" i="1"/>
  <c r="M847" i="1" s="1"/>
  <c r="L848" i="1"/>
  <c r="M848" i="1" s="1"/>
  <c r="L849" i="1"/>
  <c r="M849" i="1" s="1"/>
  <c r="L850" i="1"/>
  <c r="M850" i="1" s="1"/>
  <c r="L851" i="1"/>
  <c r="M851" i="1" s="1"/>
  <c r="L852" i="1"/>
  <c r="M852" i="1" s="1"/>
  <c r="N852" i="1" s="1"/>
  <c r="L853" i="1"/>
  <c r="M853" i="1" s="1"/>
  <c r="N853" i="1" s="1"/>
  <c r="L854" i="1"/>
  <c r="M854" i="1" s="1"/>
  <c r="N854" i="1" s="1"/>
  <c r="L855" i="1"/>
  <c r="M855" i="1" s="1"/>
  <c r="N855" i="1" s="1"/>
  <c r="L856" i="1"/>
  <c r="M856" i="1" s="1"/>
  <c r="N856" i="1" s="1"/>
  <c r="L857" i="1"/>
  <c r="M857" i="1" s="1"/>
  <c r="N857" i="1" s="1"/>
  <c r="L858" i="1"/>
  <c r="M858" i="1" s="1"/>
  <c r="N858" i="1" s="1"/>
  <c r="L859" i="1"/>
  <c r="M859" i="1" s="1"/>
  <c r="N859" i="1" s="1"/>
  <c r="L860" i="1"/>
  <c r="M860" i="1" s="1"/>
  <c r="N860" i="1" s="1"/>
  <c r="L861" i="1"/>
  <c r="M861" i="1" s="1"/>
  <c r="N861" i="1" s="1"/>
  <c r="L862" i="1"/>
  <c r="M862" i="1" s="1"/>
  <c r="N862" i="1" s="1"/>
  <c r="L863" i="1"/>
  <c r="M863" i="1" s="1"/>
  <c r="L864" i="1"/>
  <c r="M864" i="1" s="1"/>
  <c r="L865" i="1"/>
  <c r="M865" i="1" s="1"/>
  <c r="L866" i="1"/>
  <c r="M866" i="1" s="1"/>
  <c r="L867" i="1"/>
  <c r="M867" i="1" s="1"/>
  <c r="L868" i="1"/>
  <c r="M868" i="1" s="1"/>
  <c r="L869" i="1"/>
  <c r="M869" i="1" s="1"/>
  <c r="L870" i="1"/>
  <c r="M870" i="1" s="1"/>
  <c r="L871" i="1"/>
  <c r="M871" i="1" s="1"/>
  <c r="L872" i="1"/>
  <c r="M872" i="1" s="1"/>
  <c r="L873" i="1"/>
  <c r="M873" i="1" s="1"/>
  <c r="L874" i="1"/>
  <c r="M874" i="1" s="1"/>
  <c r="L875" i="1"/>
  <c r="M875" i="1" s="1"/>
  <c r="L876" i="1"/>
  <c r="M876" i="1" s="1"/>
  <c r="L877" i="1"/>
  <c r="M877" i="1" s="1"/>
  <c r="L878" i="1"/>
  <c r="M878" i="1" s="1"/>
  <c r="L879" i="1"/>
  <c r="M879" i="1" s="1"/>
  <c r="L880" i="1"/>
  <c r="M880" i="1" s="1"/>
  <c r="L881" i="1"/>
  <c r="M881" i="1" s="1"/>
  <c r="N881" i="1" s="1"/>
  <c r="L882" i="1"/>
  <c r="M882" i="1" s="1"/>
  <c r="N882" i="1" s="1"/>
  <c r="L883" i="1"/>
  <c r="M883" i="1" s="1"/>
  <c r="N883" i="1" s="1"/>
  <c r="L884" i="1"/>
  <c r="M884" i="1" s="1"/>
  <c r="N884" i="1" s="1"/>
  <c r="L885" i="1"/>
  <c r="M885" i="1" s="1"/>
  <c r="N885" i="1" s="1"/>
  <c r="L886" i="1"/>
  <c r="M886" i="1" s="1"/>
  <c r="N886" i="1" s="1"/>
  <c r="L887" i="1"/>
  <c r="M887" i="1" s="1"/>
  <c r="N887" i="1" s="1"/>
  <c r="L888" i="1"/>
  <c r="M888" i="1" s="1"/>
  <c r="N888" i="1" s="1"/>
  <c r="L889" i="1"/>
  <c r="M889" i="1" s="1"/>
  <c r="N889" i="1" s="1"/>
  <c r="L890" i="1"/>
  <c r="M890" i="1" s="1"/>
  <c r="N890" i="1" s="1"/>
  <c r="L891" i="1"/>
  <c r="M891" i="1" s="1"/>
  <c r="N891" i="1" s="1"/>
  <c r="L892" i="1"/>
  <c r="M892" i="1" s="1"/>
  <c r="N892" i="1" s="1"/>
  <c r="L893" i="1"/>
  <c r="M893" i="1" s="1"/>
  <c r="N893" i="1" s="1"/>
  <c r="L894" i="1"/>
  <c r="M894" i="1" s="1"/>
  <c r="N894" i="1" s="1"/>
  <c r="L895" i="1"/>
  <c r="M895" i="1" s="1"/>
  <c r="N895" i="1" s="1"/>
  <c r="L896" i="1"/>
  <c r="M896" i="1" s="1"/>
  <c r="N896" i="1" s="1"/>
  <c r="L897" i="1"/>
  <c r="M897" i="1" s="1"/>
  <c r="N897" i="1" s="1"/>
  <c r="L898" i="1"/>
  <c r="M898" i="1" s="1"/>
  <c r="N898" i="1" s="1"/>
  <c r="L899" i="1"/>
  <c r="M899" i="1" s="1"/>
  <c r="N899" i="1" s="1"/>
  <c r="L900" i="1"/>
  <c r="M900" i="1" s="1"/>
  <c r="N900" i="1" s="1"/>
  <c r="L901" i="1"/>
  <c r="M901" i="1" s="1"/>
  <c r="N901" i="1" s="1"/>
  <c r="L902" i="1"/>
  <c r="M902" i="1" s="1"/>
  <c r="N902" i="1" s="1"/>
  <c r="L903" i="1"/>
  <c r="M903" i="1" s="1"/>
  <c r="N903" i="1" s="1"/>
  <c r="L904" i="1"/>
  <c r="M904" i="1" s="1"/>
  <c r="N904" i="1" s="1"/>
  <c r="L905" i="1"/>
  <c r="M905" i="1" s="1"/>
  <c r="N905" i="1" s="1"/>
  <c r="L906" i="1"/>
  <c r="M906" i="1" s="1"/>
  <c r="N906" i="1" s="1"/>
  <c r="L907" i="1"/>
  <c r="M907" i="1" s="1"/>
  <c r="N907" i="1" s="1"/>
  <c r="L908" i="1"/>
  <c r="M908" i="1" s="1"/>
  <c r="N908" i="1" s="1"/>
  <c r="L909" i="1"/>
  <c r="M909" i="1" s="1"/>
  <c r="N909" i="1" s="1"/>
  <c r="L910" i="1"/>
  <c r="M910" i="1" s="1"/>
  <c r="N910" i="1" s="1"/>
  <c r="L911" i="1"/>
  <c r="M911" i="1" s="1"/>
  <c r="N911" i="1" s="1"/>
  <c r="L912" i="1"/>
  <c r="M912" i="1" s="1"/>
  <c r="N912" i="1" s="1"/>
  <c r="L913" i="1"/>
  <c r="M913" i="1" s="1"/>
  <c r="N913" i="1" s="1"/>
  <c r="L914" i="1"/>
  <c r="M914" i="1" s="1"/>
  <c r="N914" i="1" s="1"/>
  <c r="L915" i="1"/>
  <c r="M915" i="1" s="1"/>
  <c r="N915" i="1" s="1"/>
  <c r="L916" i="1"/>
  <c r="M916" i="1" s="1"/>
  <c r="N916" i="1" s="1"/>
  <c r="L917" i="1"/>
  <c r="M917" i="1" s="1"/>
  <c r="N917" i="1" s="1"/>
  <c r="L918" i="1"/>
  <c r="M918" i="1" s="1"/>
  <c r="N918" i="1" s="1"/>
  <c r="L919" i="1"/>
  <c r="M919" i="1" s="1"/>
  <c r="N919" i="1" s="1"/>
  <c r="L920" i="1"/>
  <c r="M920" i="1" s="1"/>
  <c r="N920" i="1" s="1"/>
  <c r="L921" i="1"/>
  <c r="M921" i="1" s="1"/>
  <c r="L922" i="1"/>
  <c r="M922" i="1" s="1"/>
  <c r="L923" i="1"/>
  <c r="M923" i="1" s="1"/>
  <c r="L924" i="1"/>
  <c r="M924" i="1" s="1"/>
  <c r="L925" i="1"/>
  <c r="M925" i="1" s="1"/>
  <c r="L926" i="1"/>
  <c r="M926" i="1" s="1"/>
  <c r="L927" i="1"/>
  <c r="M927" i="1" s="1"/>
  <c r="L928" i="1"/>
  <c r="M928" i="1" s="1"/>
  <c r="L929" i="1"/>
  <c r="M929" i="1" s="1"/>
  <c r="L930" i="1"/>
  <c r="M930" i="1" s="1"/>
  <c r="L931" i="1"/>
  <c r="M931" i="1" s="1"/>
  <c r="L932" i="1"/>
  <c r="M932" i="1" s="1"/>
  <c r="L933" i="1"/>
  <c r="M933" i="1" s="1"/>
  <c r="L934" i="1"/>
  <c r="M934" i="1" s="1"/>
  <c r="L935" i="1"/>
  <c r="M935" i="1" s="1"/>
  <c r="L936" i="1"/>
  <c r="M936" i="1" s="1"/>
  <c r="L937" i="1"/>
  <c r="M937" i="1" s="1"/>
  <c r="L938" i="1"/>
  <c r="M938" i="1" s="1"/>
  <c r="L939" i="1"/>
  <c r="M939" i="1" s="1"/>
  <c r="L940" i="1"/>
  <c r="M940" i="1" s="1"/>
  <c r="L941" i="1"/>
  <c r="M941" i="1" s="1"/>
  <c r="L942" i="1"/>
  <c r="M942" i="1" s="1"/>
  <c r="L943" i="1"/>
  <c r="M943" i="1" s="1"/>
  <c r="L944" i="1"/>
  <c r="M944" i="1" s="1"/>
  <c r="L945" i="1"/>
  <c r="M945" i="1" s="1"/>
  <c r="L946" i="1"/>
  <c r="M946" i="1" s="1"/>
  <c r="L947" i="1"/>
  <c r="M947" i="1" s="1"/>
  <c r="L948" i="1"/>
  <c r="M948" i="1" s="1"/>
  <c r="L949" i="1"/>
  <c r="M949" i="1" s="1"/>
  <c r="L950" i="1"/>
  <c r="M950" i="1" s="1"/>
  <c r="L951" i="1"/>
  <c r="M951" i="1" s="1"/>
  <c r="L952" i="1"/>
  <c r="M952" i="1" s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L963" i="1"/>
  <c r="M963" i="1" s="1"/>
  <c r="L964" i="1"/>
  <c r="M964" i="1" s="1"/>
  <c r="L965" i="1"/>
  <c r="M965" i="1" s="1"/>
  <c r="L966" i="1"/>
  <c r="M966" i="1" s="1"/>
  <c r="L967" i="1"/>
  <c r="M967" i="1" s="1"/>
  <c r="L968" i="1"/>
  <c r="M968" i="1" s="1"/>
  <c r="L969" i="1"/>
  <c r="M969" i="1" s="1"/>
  <c r="L970" i="1"/>
  <c r="M970" i="1" s="1"/>
  <c r="L971" i="1"/>
  <c r="M971" i="1" s="1"/>
  <c r="L972" i="1"/>
  <c r="M972" i="1" s="1"/>
  <c r="L973" i="1"/>
  <c r="M973" i="1" s="1"/>
  <c r="L974" i="1"/>
  <c r="M974" i="1" s="1"/>
  <c r="L975" i="1"/>
  <c r="M975" i="1" s="1"/>
  <c r="L976" i="1"/>
  <c r="M976" i="1" s="1"/>
  <c r="L977" i="1"/>
  <c r="M977" i="1" s="1"/>
  <c r="L978" i="1"/>
  <c r="M978" i="1" s="1"/>
  <c r="L979" i="1"/>
  <c r="M979" i="1" s="1"/>
  <c r="L980" i="1"/>
  <c r="M980" i="1" s="1"/>
  <c r="L981" i="1"/>
  <c r="M981" i="1" s="1"/>
  <c r="L982" i="1"/>
  <c r="M982" i="1" s="1"/>
  <c r="L983" i="1"/>
  <c r="M983" i="1" s="1"/>
  <c r="L984" i="1"/>
  <c r="M984" i="1" s="1"/>
  <c r="L985" i="1"/>
  <c r="M985" i="1" s="1"/>
  <c r="L986" i="1"/>
  <c r="M986" i="1" s="1"/>
  <c r="L987" i="1"/>
  <c r="M987" i="1" s="1"/>
  <c r="L988" i="1"/>
  <c r="M988" i="1" s="1"/>
  <c r="L989" i="1"/>
  <c r="M989" i="1" s="1"/>
  <c r="L990" i="1"/>
  <c r="M990" i="1" s="1"/>
  <c r="L991" i="1"/>
  <c r="M991" i="1" s="1"/>
  <c r="L992" i="1"/>
  <c r="M992" i="1" s="1"/>
  <c r="L993" i="1"/>
  <c r="M993" i="1" s="1"/>
  <c r="L994" i="1"/>
  <c r="M994" i="1" s="1"/>
  <c r="L995" i="1"/>
  <c r="M995" i="1" s="1"/>
  <c r="L996" i="1"/>
  <c r="M996" i="1" s="1"/>
  <c r="L997" i="1"/>
  <c r="M997" i="1" s="1"/>
  <c r="L998" i="1"/>
  <c r="M998" i="1" s="1"/>
  <c r="L999" i="1"/>
  <c r="M999" i="1" s="1"/>
  <c r="L1000" i="1"/>
  <c r="M1000" i="1" s="1"/>
  <c r="L1001" i="1"/>
  <c r="M1001" i="1" s="1"/>
  <c r="L1002" i="1"/>
  <c r="M1002" i="1" s="1"/>
  <c r="L1003" i="1"/>
  <c r="M1003" i="1" s="1"/>
  <c r="L1004" i="1"/>
  <c r="M1004" i="1" s="1"/>
  <c r="L1005" i="1"/>
  <c r="M1005" i="1" s="1"/>
  <c r="L1006" i="1"/>
  <c r="M1006" i="1" s="1"/>
  <c r="L1007" i="1"/>
  <c r="M1007" i="1" s="1"/>
  <c r="L1008" i="1"/>
  <c r="M1008" i="1" s="1"/>
  <c r="L1009" i="1"/>
  <c r="M1009" i="1" s="1"/>
  <c r="L1010" i="1"/>
  <c r="M1010" i="1" s="1"/>
  <c r="L1011" i="1"/>
  <c r="M1011" i="1" s="1"/>
  <c r="L1012" i="1"/>
  <c r="M1012" i="1" s="1"/>
  <c r="L1013" i="1"/>
  <c r="M1013" i="1" s="1"/>
  <c r="L1014" i="1"/>
  <c r="M1014" i="1" s="1"/>
  <c r="L1015" i="1"/>
  <c r="M1015" i="1" s="1"/>
  <c r="L1016" i="1"/>
  <c r="M1016" i="1" s="1"/>
  <c r="N1016" i="1" s="1"/>
  <c r="L1017" i="1"/>
  <c r="M1017" i="1" s="1"/>
  <c r="N1017" i="1" s="1"/>
  <c r="L1018" i="1"/>
  <c r="M1018" i="1" s="1"/>
  <c r="N1018" i="1" s="1"/>
  <c r="L1019" i="1"/>
  <c r="M1019" i="1" s="1"/>
  <c r="N1019" i="1" s="1"/>
  <c r="L1020" i="1"/>
  <c r="M1020" i="1" s="1"/>
  <c r="N1020" i="1" s="1"/>
  <c r="L1021" i="1"/>
  <c r="M1021" i="1" s="1"/>
  <c r="N1021" i="1" s="1"/>
  <c r="L1022" i="1"/>
  <c r="M1022" i="1" s="1"/>
  <c r="N1022" i="1" s="1"/>
  <c r="L1023" i="1"/>
  <c r="M1023" i="1" s="1"/>
  <c r="N1023" i="1" s="1"/>
  <c r="L1024" i="1"/>
  <c r="M1024" i="1" s="1"/>
  <c r="N1024" i="1" s="1"/>
  <c r="L1025" i="1"/>
  <c r="M1025" i="1" s="1"/>
  <c r="N1025" i="1" s="1"/>
  <c r="L1026" i="1"/>
  <c r="M1026" i="1" s="1"/>
  <c r="N1026" i="1" s="1"/>
  <c r="L1027" i="1"/>
  <c r="M1027" i="1" s="1"/>
  <c r="N1027" i="1" s="1"/>
  <c r="L1028" i="1"/>
  <c r="M1028" i="1" s="1"/>
  <c r="N1028" i="1" s="1"/>
  <c r="L1029" i="1"/>
  <c r="M1029" i="1" s="1"/>
  <c r="N1029" i="1" s="1"/>
  <c r="L1030" i="1"/>
  <c r="M1030" i="1" s="1"/>
  <c r="N1030" i="1" s="1"/>
  <c r="L1031" i="1"/>
  <c r="M1031" i="1" s="1"/>
  <c r="N1031" i="1" s="1"/>
  <c r="L1032" i="1"/>
  <c r="M1032" i="1" s="1"/>
  <c r="N1032" i="1" s="1"/>
  <c r="L1033" i="1"/>
  <c r="M1033" i="1" s="1"/>
  <c r="N1033" i="1" s="1"/>
  <c r="L1034" i="1"/>
  <c r="M1034" i="1" s="1"/>
  <c r="N1034" i="1" s="1"/>
  <c r="L1035" i="1"/>
  <c r="M1035" i="1" s="1"/>
  <c r="N1035" i="1" s="1"/>
  <c r="L1036" i="1"/>
  <c r="M1036" i="1" s="1"/>
  <c r="N1036" i="1" s="1"/>
  <c r="L1037" i="1"/>
  <c r="M1037" i="1" s="1"/>
  <c r="N1037" i="1" s="1"/>
  <c r="L1038" i="1"/>
  <c r="M1038" i="1" s="1"/>
  <c r="N1038" i="1" s="1"/>
  <c r="L1039" i="1"/>
  <c r="M1039" i="1" s="1"/>
  <c r="N1039" i="1" s="1"/>
  <c r="L1040" i="1"/>
  <c r="M1040" i="1" s="1"/>
  <c r="N1040" i="1" s="1"/>
  <c r="L1041" i="1"/>
  <c r="M1041" i="1" s="1"/>
  <c r="N1041" i="1" s="1"/>
  <c r="L1042" i="1"/>
  <c r="M1042" i="1" s="1"/>
  <c r="N1042" i="1" s="1"/>
  <c r="L1043" i="1"/>
  <c r="M1043" i="1" s="1"/>
  <c r="N1043" i="1" s="1"/>
  <c r="L1044" i="1"/>
  <c r="M1044" i="1" s="1"/>
  <c r="N1044" i="1" s="1"/>
  <c r="L1045" i="1"/>
  <c r="M1045" i="1" s="1"/>
  <c r="N1045" i="1" s="1"/>
  <c r="L1046" i="1"/>
  <c r="M1046" i="1" s="1"/>
  <c r="N1046" i="1" s="1"/>
  <c r="L1047" i="1"/>
  <c r="M1047" i="1" s="1"/>
  <c r="N1047" i="1" s="1"/>
  <c r="L1048" i="1"/>
  <c r="M1048" i="1" s="1"/>
  <c r="N1048" i="1" s="1"/>
  <c r="L1049" i="1"/>
  <c r="M1049" i="1" s="1"/>
  <c r="N1049" i="1" s="1"/>
  <c r="L1050" i="1"/>
  <c r="M1050" i="1" s="1"/>
  <c r="N1050" i="1" s="1"/>
  <c r="L1051" i="1"/>
  <c r="M1051" i="1" s="1"/>
  <c r="N1051" i="1" s="1"/>
  <c r="L1052" i="1"/>
  <c r="M1052" i="1" s="1"/>
  <c r="N1052" i="1" s="1"/>
  <c r="L1053" i="1"/>
  <c r="M1053" i="1" s="1"/>
  <c r="N1053" i="1" s="1"/>
  <c r="L1054" i="1"/>
  <c r="M1054" i="1" s="1"/>
  <c r="N1054" i="1" s="1"/>
  <c r="L1055" i="1"/>
  <c r="M1055" i="1" s="1"/>
  <c r="N1055" i="1" s="1"/>
  <c r="L1056" i="1"/>
  <c r="M1056" i="1" s="1"/>
  <c r="N1056" i="1" s="1"/>
  <c r="L1057" i="1"/>
  <c r="M1057" i="1" s="1"/>
  <c r="N1057" i="1" s="1"/>
  <c r="L1058" i="1"/>
  <c r="M1058" i="1" s="1"/>
  <c r="N1058" i="1" s="1"/>
  <c r="L1059" i="1"/>
  <c r="M1059" i="1" s="1"/>
  <c r="N1059" i="1" s="1"/>
  <c r="L1060" i="1"/>
  <c r="M1060" i="1" s="1"/>
  <c r="N1060" i="1" s="1"/>
  <c r="L1061" i="1"/>
  <c r="M1061" i="1" s="1"/>
  <c r="N1061" i="1" s="1"/>
  <c r="L1062" i="1"/>
  <c r="M1062" i="1" s="1"/>
  <c r="N1062" i="1" s="1"/>
  <c r="L1063" i="1"/>
  <c r="M1063" i="1" s="1"/>
  <c r="N1063" i="1" s="1"/>
  <c r="L1064" i="1"/>
  <c r="M1064" i="1" s="1"/>
  <c r="N1064" i="1" s="1"/>
  <c r="L1065" i="1"/>
  <c r="M1065" i="1" s="1"/>
  <c r="N1065" i="1" s="1"/>
  <c r="L1066" i="1"/>
  <c r="M1066" i="1" s="1"/>
  <c r="N1066" i="1" s="1"/>
  <c r="L1067" i="1"/>
  <c r="M1067" i="1" s="1"/>
  <c r="N1067" i="1" s="1"/>
  <c r="L1068" i="1"/>
  <c r="M1068" i="1" s="1"/>
  <c r="N1068" i="1" s="1"/>
  <c r="L1069" i="1"/>
  <c r="M1069" i="1" s="1"/>
  <c r="N1069" i="1" s="1"/>
  <c r="L1070" i="1"/>
  <c r="M1070" i="1" s="1"/>
  <c r="N1070" i="1" s="1"/>
  <c r="L1071" i="1"/>
  <c r="M1071" i="1" s="1"/>
  <c r="N1071" i="1" s="1"/>
  <c r="L1072" i="1"/>
  <c r="M1072" i="1" s="1"/>
  <c r="N1072" i="1" s="1"/>
  <c r="L1073" i="1"/>
  <c r="M1073" i="1" s="1"/>
  <c r="N1073" i="1" s="1"/>
  <c r="L1074" i="1"/>
  <c r="M1074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82" i="1"/>
  <c r="M1082" i="1" s="1"/>
  <c r="L1083" i="1"/>
  <c r="M1083" i="1" s="1"/>
  <c r="L1084" i="1"/>
  <c r="M1084" i="1" s="1"/>
  <c r="N1084" i="1" s="1"/>
  <c r="L1085" i="1"/>
  <c r="M1085" i="1" s="1"/>
  <c r="N1085" i="1" s="1"/>
  <c r="L1086" i="1"/>
  <c r="M1086" i="1" s="1"/>
  <c r="N1086" i="1" s="1"/>
  <c r="L1087" i="1"/>
  <c r="M1087" i="1" s="1"/>
  <c r="N1087" i="1" s="1"/>
  <c r="L1088" i="1"/>
  <c r="M1088" i="1" s="1"/>
  <c r="N1088" i="1" s="1"/>
  <c r="L1089" i="1"/>
  <c r="M1089" i="1" s="1"/>
  <c r="N1089" i="1" s="1"/>
  <c r="L1090" i="1"/>
  <c r="M1090" i="1" s="1"/>
  <c r="N1090" i="1" s="1"/>
  <c r="L1091" i="1"/>
  <c r="M1091" i="1" s="1"/>
  <c r="N1091" i="1" s="1"/>
  <c r="L1092" i="1"/>
  <c r="M1092" i="1" s="1"/>
  <c r="N1092" i="1" s="1"/>
  <c r="L1093" i="1"/>
  <c r="M1093" i="1" s="1"/>
  <c r="N1093" i="1" s="1"/>
  <c r="L1094" i="1"/>
  <c r="M1094" i="1" s="1"/>
  <c r="N1094" i="1" s="1"/>
  <c r="L1095" i="1"/>
  <c r="M1095" i="1" s="1"/>
  <c r="N1095" i="1" s="1"/>
  <c r="L1096" i="1"/>
  <c r="M1096" i="1" s="1"/>
  <c r="N1096" i="1" s="1"/>
  <c r="L1097" i="1"/>
  <c r="M1097" i="1" s="1"/>
  <c r="N1097" i="1" s="1"/>
  <c r="L1098" i="1"/>
  <c r="M1098" i="1" s="1"/>
  <c r="N1098" i="1" s="1"/>
  <c r="L1099" i="1"/>
  <c r="M1099" i="1" s="1"/>
  <c r="N1099" i="1" s="1"/>
  <c r="L1100" i="1"/>
  <c r="M1100" i="1" s="1"/>
  <c r="N1100" i="1" s="1"/>
  <c r="L1101" i="1"/>
  <c r="M1101" i="1" s="1"/>
  <c r="N1101" i="1" s="1"/>
  <c r="L1102" i="1"/>
  <c r="M1102" i="1" s="1"/>
  <c r="N1102" i="1" s="1"/>
  <c r="L1103" i="1"/>
  <c r="M1103" i="1" s="1"/>
  <c r="N1103" i="1" s="1"/>
  <c r="L1104" i="1"/>
  <c r="M1104" i="1" s="1"/>
  <c r="N1104" i="1" s="1"/>
  <c r="L1105" i="1"/>
  <c r="M1105" i="1" s="1"/>
  <c r="N1105" i="1" s="1"/>
  <c r="L1106" i="1"/>
  <c r="M1106" i="1" s="1"/>
  <c r="N1106" i="1" s="1"/>
  <c r="L1107" i="1"/>
  <c r="M1107" i="1" s="1"/>
  <c r="N1107" i="1" s="1"/>
  <c r="L1108" i="1"/>
  <c r="M1108" i="1" s="1"/>
  <c r="N1108" i="1" s="1"/>
  <c r="L1109" i="1"/>
  <c r="M1109" i="1" s="1"/>
  <c r="N1109" i="1" s="1"/>
  <c r="L1110" i="1"/>
  <c r="M1110" i="1" s="1"/>
  <c r="N1110" i="1" s="1"/>
  <c r="L1111" i="1"/>
  <c r="M1111" i="1" s="1"/>
  <c r="N1111" i="1" s="1"/>
  <c r="L1112" i="1"/>
  <c r="M1112" i="1" s="1"/>
  <c r="N1112" i="1" s="1"/>
  <c r="L1113" i="1"/>
  <c r="M1113" i="1" s="1"/>
  <c r="N1113" i="1" s="1"/>
  <c r="L1114" i="1"/>
  <c r="M1114" i="1" s="1"/>
  <c r="N1114" i="1" s="1"/>
  <c r="L1115" i="1"/>
  <c r="M1115" i="1" s="1"/>
  <c r="N1115" i="1" s="1"/>
  <c r="L1116" i="1"/>
  <c r="M1116" i="1" s="1"/>
  <c r="N1116" i="1" s="1"/>
  <c r="L1117" i="1"/>
  <c r="M1117" i="1" s="1"/>
  <c r="N1117" i="1" s="1"/>
  <c r="L1118" i="1"/>
  <c r="M1118" i="1" s="1"/>
  <c r="N1118" i="1" s="1"/>
  <c r="L1119" i="1"/>
  <c r="M1119" i="1" s="1"/>
  <c r="N1119" i="1" s="1"/>
  <c r="L1120" i="1"/>
  <c r="M1120" i="1" s="1"/>
  <c r="N1120" i="1" s="1"/>
  <c r="L1121" i="1"/>
  <c r="M1121" i="1" s="1"/>
  <c r="N1121" i="1" s="1"/>
  <c r="L1122" i="1"/>
  <c r="M1122" i="1" s="1"/>
  <c r="N1122" i="1" s="1"/>
  <c r="L1123" i="1"/>
  <c r="M1123" i="1" s="1"/>
  <c r="N1123" i="1" s="1"/>
  <c r="L1124" i="1"/>
  <c r="M1124" i="1" s="1"/>
  <c r="N1124" i="1" s="1"/>
  <c r="L1125" i="1"/>
  <c r="M1125" i="1" s="1"/>
  <c r="N1125" i="1" s="1"/>
  <c r="L1126" i="1"/>
  <c r="M1126" i="1" s="1"/>
  <c r="N1126" i="1" s="1"/>
  <c r="L1127" i="1"/>
  <c r="M1127" i="1" s="1"/>
  <c r="N1127" i="1" s="1"/>
  <c r="L1128" i="1"/>
  <c r="M1128" i="1" s="1"/>
  <c r="N1128" i="1" s="1"/>
  <c r="L1129" i="1"/>
  <c r="M1129" i="1" s="1"/>
  <c r="N1129" i="1" s="1"/>
  <c r="L1130" i="1"/>
  <c r="M1130" i="1" s="1"/>
  <c r="N1130" i="1" s="1"/>
  <c r="L1131" i="1"/>
  <c r="M1131" i="1" s="1"/>
  <c r="N1131" i="1" s="1"/>
  <c r="L1132" i="1"/>
  <c r="M1132" i="1" s="1"/>
  <c r="N1132" i="1" s="1"/>
  <c r="L1133" i="1"/>
  <c r="M1133" i="1" s="1"/>
  <c r="N1133" i="1" s="1"/>
  <c r="L1134" i="1"/>
  <c r="M1134" i="1" s="1"/>
  <c r="N1134" i="1" s="1"/>
  <c r="L1135" i="1"/>
  <c r="M1135" i="1" s="1"/>
  <c r="N1135" i="1" s="1"/>
  <c r="L1136" i="1"/>
  <c r="M1136" i="1" s="1"/>
  <c r="N1136" i="1" s="1"/>
  <c r="L1137" i="1"/>
  <c r="M1137" i="1" s="1"/>
  <c r="N1137" i="1" s="1"/>
  <c r="L1138" i="1"/>
  <c r="M1138" i="1" s="1"/>
  <c r="N1138" i="1" s="1"/>
  <c r="L1139" i="1"/>
  <c r="M1139" i="1" s="1"/>
  <c r="N1139" i="1" s="1"/>
  <c r="L1140" i="1"/>
  <c r="M1140" i="1" s="1"/>
  <c r="N1140" i="1" s="1"/>
  <c r="L1141" i="1"/>
  <c r="M1141" i="1" s="1"/>
  <c r="N1141" i="1" s="1"/>
  <c r="L1142" i="1"/>
  <c r="M1142" i="1" s="1"/>
  <c r="N1142" i="1" s="1"/>
  <c r="L1143" i="1"/>
  <c r="M1143" i="1" s="1"/>
  <c r="N1143" i="1" s="1"/>
  <c r="L1144" i="1"/>
  <c r="M1144" i="1" s="1"/>
  <c r="N1144" i="1" s="1"/>
  <c r="L1145" i="1"/>
  <c r="M1145" i="1" s="1"/>
  <c r="N1145" i="1" s="1"/>
  <c r="L1146" i="1"/>
  <c r="M1146" i="1" s="1"/>
  <c r="N1146" i="1" s="1"/>
  <c r="L1147" i="1"/>
  <c r="M1147" i="1" s="1"/>
  <c r="N1147" i="1" s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2" i="1"/>
  <c r="M2" i="1" s="1"/>
  <c r="N2" i="1" s="1"/>
  <c r="K1208" i="1"/>
  <c r="K1209" i="1"/>
  <c r="K1210" i="1"/>
  <c r="K1211" i="1"/>
  <c r="K1207" i="1"/>
  <c r="K1202" i="1"/>
  <c r="M1202" i="1" s="1"/>
  <c r="N1202" i="1" s="1"/>
  <c r="K1203" i="1"/>
  <c r="M1203" i="1" s="1"/>
  <c r="N1203" i="1" s="1"/>
  <c r="K1204" i="1"/>
  <c r="K1205" i="1"/>
  <c r="K1206" i="1"/>
  <c r="M1206" i="1" s="1"/>
  <c r="N1206" i="1" s="1"/>
  <c r="K1201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184" i="1"/>
  <c r="K1181" i="1"/>
  <c r="K1182" i="1"/>
  <c r="M1182" i="1" s="1"/>
  <c r="N1182" i="1" s="1"/>
  <c r="K1183" i="1"/>
  <c r="M1183" i="1" s="1"/>
  <c r="N1183" i="1" s="1"/>
  <c r="K118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2" i="1"/>
  <c r="P1138" i="1" l="1"/>
  <c r="P1134" i="1"/>
  <c r="P1126" i="1"/>
  <c r="P1118" i="1"/>
  <c r="P1110" i="1"/>
  <c r="P1106" i="1"/>
  <c r="P1098" i="1"/>
  <c r="P1090" i="1"/>
  <c r="P1082" i="1"/>
  <c r="P1074" i="1"/>
  <c r="P1066" i="1"/>
  <c r="P1058" i="1"/>
  <c r="P1054" i="1"/>
  <c r="P1046" i="1"/>
  <c r="P1038" i="1"/>
  <c r="P1030" i="1"/>
  <c r="P1026" i="1"/>
  <c r="P1018" i="1"/>
  <c r="P1010" i="1"/>
  <c r="P1002" i="1"/>
  <c r="P994" i="1"/>
  <c r="P990" i="1"/>
  <c r="P982" i="1"/>
  <c r="P975" i="1"/>
  <c r="P967" i="1"/>
  <c r="P957" i="1"/>
  <c r="P949" i="1"/>
  <c r="P941" i="1"/>
  <c r="P937" i="1"/>
  <c r="P929" i="1"/>
  <c r="P921" i="1"/>
  <c r="P913" i="1"/>
  <c r="P909" i="1"/>
  <c r="P901" i="1"/>
  <c r="P893" i="1"/>
  <c r="P885" i="1"/>
  <c r="P874" i="1"/>
  <c r="P866" i="1"/>
  <c r="P858" i="1"/>
  <c r="P850" i="1"/>
  <c r="P842" i="1"/>
  <c r="P826" i="1"/>
  <c r="P550" i="1"/>
  <c r="P1146" i="1"/>
  <c r="P1143" i="1"/>
  <c r="P1139" i="1"/>
  <c r="P1135" i="1"/>
  <c r="P1131" i="1"/>
  <c r="P1127" i="1"/>
  <c r="P1123" i="1"/>
  <c r="P2" i="1"/>
  <c r="P1145" i="1"/>
  <c r="P1142" i="1"/>
  <c r="P1130" i="1"/>
  <c r="P1122" i="1"/>
  <c r="P1114" i="1"/>
  <c r="P1102" i="1"/>
  <c r="P1094" i="1"/>
  <c r="P1086" i="1"/>
  <c r="P1078" i="1"/>
  <c r="P1070" i="1"/>
  <c r="P1062" i="1"/>
  <c r="P1050" i="1"/>
  <c r="P1042" i="1"/>
  <c r="P1034" i="1"/>
  <c r="P1022" i="1"/>
  <c r="P1015" i="1"/>
  <c r="P1014" i="1"/>
  <c r="P1006" i="1"/>
  <c r="P998" i="1"/>
  <c r="P986" i="1"/>
  <c r="P971" i="1"/>
  <c r="P963" i="1"/>
  <c r="P961" i="1"/>
  <c r="P953" i="1"/>
  <c r="P945" i="1"/>
  <c r="P933" i="1"/>
  <c r="P925" i="1"/>
  <c r="P917" i="1"/>
  <c r="P905" i="1"/>
  <c r="P897" i="1"/>
  <c r="P889" i="1"/>
  <c r="P881" i="1"/>
  <c r="P878" i="1"/>
  <c r="P870" i="1"/>
  <c r="P862" i="1"/>
  <c r="P854" i="1"/>
  <c r="P846" i="1"/>
  <c r="P838" i="1"/>
  <c r="P834" i="1"/>
  <c r="P830" i="1"/>
  <c r="P822" i="1"/>
  <c r="P818" i="1"/>
  <c r="P814" i="1"/>
  <c r="P810" i="1"/>
  <c r="P806" i="1"/>
  <c r="P802" i="1"/>
  <c r="P798" i="1"/>
  <c r="P794" i="1"/>
  <c r="P790" i="1"/>
  <c r="P786" i="1"/>
  <c r="P782" i="1"/>
  <c r="P778" i="1"/>
  <c r="P774" i="1"/>
  <c r="P770" i="1"/>
  <c r="P766" i="1"/>
  <c r="P762" i="1"/>
  <c r="P758" i="1"/>
  <c r="P754" i="1"/>
  <c r="P750" i="1"/>
  <c r="P746" i="1"/>
  <c r="P742" i="1"/>
  <c r="P738" i="1"/>
  <c r="P734" i="1"/>
  <c r="P730" i="1"/>
  <c r="P726" i="1"/>
  <c r="P722" i="1"/>
  <c r="P718" i="1"/>
  <c r="P714" i="1"/>
  <c r="P710" i="1"/>
  <c r="P706" i="1"/>
  <c r="P702" i="1"/>
  <c r="P698" i="1"/>
  <c r="P694" i="1"/>
  <c r="P690" i="1"/>
  <c r="P686" i="1"/>
  <c r="P682" i="1"/>
  <c r="P678" i="1"/>
  <c r="P674" i="1"/>
  <c r="P670" i="1"/>
  <c r="P666" i="1"/>
  <c r="P662" i="1"/>
  <c r="P658" i="1"/>
  <c r="P654" i="1"/>
  <c r="P650" i="1"/>
  <c r="P646" i="1"/>
  <c r="P642" i="1"/>
  <c r="P638" i="1"/>
  <c r="P634" i="1"/>
  <c r="P630" i="1"/>
  <c r="P626" i="1"/>
  <c r="P622" i="1"/>
  <c r="P618" i="1"/>
  <c r="P614" i="1"/>
  <c r="P610" i="1"/>
  <c r="P606" i="1"/>
  <c r="P602" i="1"/>
  <c r="P598" i="1"/>
  <c r="P594" i="1"/>
  <c r="P590" i="1"/>
  <c r="P586" i="1"/>
  <c r="P582" i="1"/>
  <c r="P578" i="1"/>
  <c r="P574" i="1"/>
  <c r="P570" i="1"/>
  <c r="P566" i="1"/>
  <c r="P562" i="1"/>
  <c r="P558" i="1"/>
  <c r="P554" i="1"/>
  <c r="P546" i="1"/>
  <c r="P542" i="1"/>
  <c r="P538" i="1"/>
  <c r="P534" i="1"/>
  <c r="P530" i="1"/>
  <c r="P526" i="1"/>
  <c r="P522" i="1"/>
  <c r="P519" i="1"/>
  <c r="P515" i="1"/>
  <c r="P511" i="1"/>
  <c r="P507" i="1"/>
  <c r="P503" i="1"/>
  <c r="P499" i="1"/>
  <c r="P495" i="1"/>
  <c r="P491" i="1"/>
  <c r="P487" i="1"/>
  <c r="P483" i="1"/>
  <c r="P479" i="1"/>
  <c r="P475" i="1"/>
  <c r="P471" i="1"/>
  <c r="P467" i="1"/>
  <c r="P463" i="1"/>
  <c r="P459" i="1"/>
  <c r="P455" i="1"/>
  <c r="P451" i="1"/>
  <c r="P447" i="1"/>
  <c r="P443" i="1"/>
  <c r="P439" i="1"/>
  <c r="P435" i="1"/>
  <c r="P431" i="1"/>
  <c r="P427" i="1"/>
  <c r="P423" i="1"/>
  <c r="P419" i="1"/>
  <c r="P415" i="1"/>
  <c r="P411" i="1"/>
  <c r="P407" i="1"/>
  <c r="P403" i="1"/>
  <c r="P399" i="1"/>
  <c r="P395" i="1"/>
  <c r="P391" i="1"/>
  <c r="P387" i="1"/>
  <c r="P383" i="1"/>
  <c r="P379" i="1"/>
  <c r="P375" i="1"/>
  <c r="P371" i="1"/>
  <c r="P367" i="1"/>
  <c r="P363" i="1"/>
  <c r="P359" i="1"/>
  <c r="P355" i="1"/>
  <c r="P351" i="1"/>
  <c r="P347" i="1"/>
  <c r="P343" i="1"/>
  <c r="P339" i="1"/>
  <c r="P335" i="1"/>
  <c r="P331" i="1"/>
  <c r="P327" i="1"/>
  <c r="P323" i="1"/>
  <c r="P321" i="1"/>
  <c r="P317" i="1"/>
  <c r="P313" i="1"/>
  <c r="P309" i="1"/>
  <c r="P305" i="1"/>
  <c r="P301" i="1"/>
  <c r="P297" i="1"/>
  <c r="P293" i="1"/>
  <c r="P289" i="1"/>
  <c r="P285" i="1"/>
  <c r="P281" i="1"/>
  <c r="P277" i="1"/>
  <c r="P273" i="1"/>
  <c r="P269" i="1"/>
  <c r="P265" i="1"/>
  <c r="P261" i="1"/>
  <c r="P257" i="1"/>
  <c r="P253" i="1"/>
  <c r="P249" i="1"/>
  <c r="P245" i="1"/>
  <c r="P241" i="1"/>
  <c r="P237" i="1"/>
  <c r="P233" i="1"/>
  <c r="P229" i="1"/>
  <c r="P225" i="1"/>
  <c r="P221" i="1"/>
  <c r="P217" i="1"/>
  <c r="P213" i="1"/>
  <c r="P209" i="1"/>
  <c r="P205" i="1"/>
  <c r="P201" i="1"/>
  <c r="P197" i="1"/>
  <c r="P193" i="1"/>
  <c r="P190" i="1"/>
  <c r="P186" i="1"/>
  <c r="P182" i="1"/>
  <c r="P178" i="1"/>
  <c r="P174" i="1"/>
  <c r="P170" i="1"/>
  <c r="P166" i="1"/>
  <c r="P162" i="1"/>
  <c r="P158" i="1"/>
  <c r="P154" i="1"/>
  <c r="P150" i="1"/>
  <c r="P146" i="1"/>
  <c r="P142" i="1"/>
  <c r="P138" i="1"/>
  <c r="P134" i="1"/>
  <c r="P130" i="1"/>
  <c r="P126" i="1"/>
  <c r="P122" i="1"/>
  <c r="P118" i="1"/>
  <c r="P114" i="1"/>
  <c r="P110" i="1"/>
  <c r="P106" i="1"/>
  <c r="P102" i="1"/>
  <c r="P98" i="1"/>
  <c r="P94" i="1"/>
  <c r="P90" i="1"/>
  <c r="P86" i="1"/>
  <c r="P82" i="1"/>
  <c r="P78" i="1"/>
  <c r="P74" i="1"/>
  <c r="P70" i="1"/>
  <c r="P66" i="1"/>
  <c r="P62" i="1"/>
  <c r="P58" i="1"/>
  <c r="P54" i="1"/>
  <c r="P50" i="1"/>
  <c r="P46" i="1"/>
  <c r="P42" i="1"/>
  <c r="P38" i="1"/>
  <c r="P34" i="1"/>
  <c r="P30" i="1"/>
  <c r="P26" i="1"/>
  <c r="P22" i="1"/>
  <c r="P18" i="1"/>
  <c r="P14" i="1"/>
  <c r="P10" i="1"/>
  <c r="P6" i="1"/>
  <c r="P1144" i="1"/>
  <c r="P1141" i="1"/>
  <c r="P1137" i="1"/>
  <c r="P1133" i="1"/>
  <c r="P1129" i="1"/>
  <c r="P1125" i="1"/>
  <c r="P1121" i="1"/>
  <c r="P1117" i="1"/>
  <c r="P1113" i="1"/>
  <c r="P1109" i="1"/>
  <c r="P1105" i="1"/>
  <c r="P1101" i="1"/>
  <c r="P1097" i="1"/>
  <c r="P1093" i="1"/>
  <c r="P1089" i="1"/>
  <c r="P1085" i="1"/>
  <c r="P1081" i="1"/>
  <c r="P1077" i="1"/>
  <c r="P1073" i="1"/>
  <c r="P1069" i="1"/>
  <c r="P1147" i="1"/>
  <c r="P1140" i="1"/>
  <c r="P1136" i="1"/>
  <c r="P1132" i="1"/>
  <c r="P1128" i="1"/>
  <c r="P1124" i="1"/>
  <c r="P1120" i="1"/>
  <c r="P1116" i="1"/>
  <c r="P1112" i="1"/>
  <c r="P1108" i="1"/>
  <c r="P1104" i="1"/>
  <c r="P1100" i="1"/>
  <c r="P1096" i="1"/>
  <c r="P1092" i="1"/>
  <c r="P1088" i="1"/>
  <c r="P1084" i="1"/>
  <c r="P1080" i="1"/>
  <c r="P1076" i="1"/>
  <c r="P1072" i="1"/>
  <c r="P1068" i="1"/>
  <c r="P1064" i="1"/>
  <c r="P1060" i="1"/>
  <c r="P1056" i="1"/>
  <c r="P1052" i="1"/>
  <c r="P1048" i="1"/>
  <c r="P1044" i="1"/>
  <c r="P1040" i="1"/>
  <c r="P1036" i="1"/>
  <c r="P1032" i="1"/>
  <c r="P1028" i="1"/>
  <c r="P1024" i="1"/>
  <c r="P1020" i="1"/>
  <c r="P1016" i="1"/>
  <c r="P1119" i="1"/>
  <c r="P1115" i="1"/>
  <c r="P1111" i="1"/>
  <c r="P1107" i="1"/>
  <c r="P1103" i="1"/>
  <c r="P1099" i="1"/>
  <c r="P1095" i="1"/>
  <c r="P1091" i="1"/>
  <c r="P1087" i="1"/>
  <c r="P1083" i="1"/>
  <c r="P1079" i="1"/>
  <c r="P1075" i="1"/>
  <c r="P1071" i="1"/>
  <c r="P1067" i="1"/>
  <c r="P1063" i="1"/>
  <c r="P1059" i="1"/>
  <c r="P1055" i="1"/>
  <c r="P1051" i="1"/>
  <c r="P1047" i="1"/>
  <c r="P1043" i="1"/>
  <c r="P1039" i="1"/>
  <c r="P1035" i="1"/>
  <c r="P1031" i="1"/>
  <c r="P1027" i="1"/>
  <c r="P1023" i="1"/>
  <c r="P1019" i="1"/>
  <c r="P1011" i="1"/>
  <c r="P1007" i="1"/>
  <c r="P1003" i="1"/>
  <c r="P999" i="1"/>
  <c r="P995" i="1"/>
  <c r="P991" i="1"/>
  <c r="P987" i="1"/>
  <c r="P983" i="1"/>
  <c r="P979" i="1"/>
  <c r="P976" i="1"/>
  <c r="P972" i="1"/>
  <c r="P968" i="1"/>
  <c r="P964" i="1"/>
  <c r="P958" i="1"/>
  <c r="P954" i="1"/>
  <c r="P950" i="1"/>
  <c r="P946" i="1"/>
  <c r="P942" i="1"/>
  <c r="P938" i="1"/>
  <c r="P934" i="1"/>
  <c r="P930" i="1"/>
  <c r="P926" i="1"/>
  <c r="P922" i="1"/>
  <c r="P918" i="1"/>
  <c r="P914" i="1"/>
  <c r="P910" i="1"/>
  <c r="P906" i="1"/>
  <c r="P902" i="1"/>
  <c r="P898" i="1"/>
  <c r="P894" i="1"/>
  <c r="P890" i="1"/>
  <c r="P886" i="1"/>
  <c r="P882" i="1"/>
  <c r="P879" i="1"/>
  <c r="P875" i="1"/>
  <c r="P871" i="1"/>
  <c r="P867" i="1"/>
  <c r="P863" i="1"/>
  <c r="P859" i="1"/>
  <c r="P855" i="1"/>
  <c r="P851" i="1"/>
  <c r="P847" i="1"/>
  <c r="P843" i="1"/>
  <c r="P839" i="1"/>
  <c r="P835" i="1"/>
  <c r="P831" i="1"/>
  <c r="P827" i="1"/>
  <c r="P823" i="1"/>
  <c r="P819" i="1"/>
  <c r="P815" i="1"/>
  <c r="P811" i="1"/>
  <c r="P807" i="1"/>
  <c r="P803" i="1"/>
  <c r="P799" i="1"/>
  <c r="P795" i="1"/>
  <c r="P791" i="1"/>
  <c r="P787" i="1"/>
  <c r="P783" i="1"/>
  <c r="P779" i="1"/>
  <c r="P775" i="1"/>
  <c r="P771" i="1"/>
  <c r="P767" i="1"/>
  <c r="P763" i="1"/>
  <c r="P759" i="1"/>
  <c r="P755" i="1"/>
  <c r="P751" i="1"/>
  <c r="P747" i="1"/>
  <c r="P743" i="1"/>
  <c r="P739" i="1"/>
  <c r="P735" i="1"/>
  <c r="P731" i="1"/>
  <c r="P727" i="1"/>
  <c r="P723" i="1"/>
  <c r="P719" i="1"/>
  <c r="P715" i="1"/>
  <c r="P711" i="1"/>
  <c r="P707" i="1"/>
  <c r="P703" i="1"/>
  <c r="P699" i="1"/>
  <c r="P695" i="1"/>
  <c r="P691" i="1"/>
  <c r="P687" i="1"/>
  <c r="P683" i="1"/>
  <c r="P679" i="1"/>
  <c r="P675" i="1"/>
  <c r="P671" i="1"/>
  <c r="P667" i="1"/>
  <c r="P663" i="1"/>
  <c r="P659" i="1"/>
  <c r="P655" i="1"/>
  <c r="P651" i="1"/>
  <c r="P647" i="1"/>
  <c r="P643" i="1"/>
  <c r="P639" i="1"/>
  <c r="P635" i="1"/>
  <c r="P631" i="1"/>
  <c r="P627" i="1"/>
  <c r="P623" i="1"/>
  <c r="P619" i="1"/>
  <c r="P615" i="1"/>
  <c r="P611" i="1"/>
  <c r="P607" i="1"/>
  <c r="P603" i="1"/>
  <c r="P599" i="1"/>
  <c r="P595" i="1"/>
  <c r="P591" i="1"/>
  <c r="P587" i="1"/>
  <c r="P583" i="1"/>
  <c r="P579" i="1"/>
  <c r="P575" i="1"/>
  <c r="P571" i="1"/>
  <c r="P567" i="1"/>
  <c r="P563" i="1"/>
  <c r="P559" i="1"/>
  <c r="P555" i="1"/>
  <c r="P551" i="1"/>
  <c r="P547" i="1"/>
  <c r="P543" i="1"/>
  <c r="P539" i="1"/>
  <c r="P535" i="1"/>
  <c r="P531" i="1"/>
  <c r="P527" i="1"/>
  <c r="P523" i="1"/>
  <c r="P520" i="1"/>
  <c r="P516" i="1"/>
  <c r="P512" i="1"/>
  <c r="P508" i="1"/>
  <c r="P504" i="1"/>
  <c r="P500" i="1"/>
  <c r="P496" i="1"/>
  <c r="P492" i="1"/>
  <c r="P488" i="1"/>
  <c r="P484" i="1"/>
  <c r="P480" i="1"/>
  <c r="P476" i="1"/>
  <c r="P472" i="1"/>
  <c r="P468" i="1"/>
  <c r="P464" i="1"/>
  <c r="P460" i="1"/>
  <c r="P456" i="1"/>
  <c r="P452" i="1"/>
  <c r="P448" i="1"/>
  <c r="P444" i="1"/>
  <c r="P440" i="1"/>
  <c r="P436" i="1"/>
  <c r="P432" i="1"/>
  <c r="P428" i="1"/>
  <c r="P424" i="1"/>
  <c r="P420" i="1"/>
  <c r="P416" i="1"/>
  <c r="P412" i="1"/>
  <c r="P408" i="1"/>
  <c r="P404" i="1"/>
  <c r="P400" i="1"/>
  <c r="P396" i="1"/>
  <c r="P392" i="1"/>
  <c r="P388" i="1"/>
  <c r="P384" i="1"/>
  <c r="P380" i="1"/>
  <c r="P376" i="1"/>
  <c r="P372" i="1"/>
  <c r="P368" i="1"/>
  <c r="P364" i="1"/>
  <c r="P360" i="1"/>
  <c r="P356" i="1"/>
  <c r="P352" i="1"/>
  <c r="P348" i="1"/>
  <c r="P344" i="1"/>
  <c r="P340" i="1"/>
  <c r="P336" i="1"/>
  <c r="P332" i="1"/>
  <c r="P328" i="1"/>
  <c r="P324" i="1"/>
  <c r="P318" i="1"/>
  <c r="P314" i="1"/>
  <c r="P310" i="1"/>
  <c r="P306" i="1"/>
  <c r="P302" i="1"/>
  <c r="P298" i="1"/>
  <c r="P294" i="1"/>
  <c r="P290" i="1"/>
  <c r="P286" i="1"/>
  <c r="P282" i="1"/>
  <c r="P278" i="1"/>
  <c r="P274" i="1"/>
  <c r="P270" i="1"/>
  <c r="P266" i="1"/>
  <c r="P262" i="1"/>
  <c r="P258" i="1"/>
  <c r="P254" i="1"/>
  <c r="P250" i="1"/>
  <c r="P246" i="1"/>
  <c r="P242" i="1"/>
  <c r="P238" i="1"/>
  <c r="P234" i="1"/>
  <c r="P230" i="1"/>
  <c r="P226" i="1"/>
  <c r="P222" i="1"/>
  <c r="P218" i="1"/>
  <c r="P214" i="1"/>
  <c r="P210" i="1"/>
  <c r="P206" i="1"/>
  <c r="P202" i="1"/>
  <c r="P198" i="1"/>
  <c r="P194" i="1"/>
  <c r="P187" i="1"/>
  <c r="P183" i="1"/>
  <c r="P179" i="1"/>
  <c r="P175" i="1"/>
  <c r="P171" i="1"/>
  <c r="P167" i="1"/>
  <c r="P163" i="1"/>
  <c r="P159" i="1"/>
  <c r="P155" i="1"/>
  <c r="P151" i="1"/>
  <c r="P147" i="1"/>
  <c r="P143" i="1"/>
  <c r="P139" i="1"/>
  <c r="P135" i="1"/>
  <c r="P131" i="1"/>
  <c r="P127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1" i="1"/>
  <c r="P7" i="1"/>
  <c r="P3" i="1"/>
  <c r="P1065" i="1"/>
  <c r="P1061" i="1"/>
  <c r="P1057" i="1"/>
  <c r="P1053" i="1"/>
  <c r="P1049" i="1"/>
  <c r="P1045" i="1"/>
  <c r="P1041" i="1"/>
  <c r="P1037" i="1"/>
  <c r="P1033" i="1"/>
  <c r="P1029" i="1"/>
  <c r="P1025" i="1"/>
  <c r="P1021" i="1"/>
  <c r="P1017" i="1"/>
  <c r="P1013" i="1"/>
  <c r="P1009" i="1"/>
  <c r="P1005" i="1"/>
  <c r="P1001" i="1"/>
  <c r="P997" i="1"/>
  <c r="P993" i="1"/>
  <c r="P989" i="1"/>
  <c r="P985" i="1"/>
  <c r="P981" i="1"/>
  <c r="P978" i="1"/>
  <c r="P974" i="1"/>
  <c r="P970" i="1"/>
  <c r="P966" i="1"/>
  <c r="P962" i="1"/>
  <c r="P960" i="1"/>
  <c r="P956" i="1"/>
  <c r="P952" i="1"/>
  <c r="P948" i="1"/>
  <c r="P944" i="1"/>
  <c r="P940" i="1"/>
  <c r="P936" i="1"/>
  <c r="P932" i="1"/>
  <c r="P928" i="1"/>
  <c r="P924" i="1"/>
  <c r="P920" i="1"/>
  <c r="P916" i="1"/>
  <c r="P912" i="1"/>
  <c r="P908" i="1"/>
  <c r="P904" i="1"/>
  <c r="P900" i="1"/>
  <c r="P896" i="1"/>
  <c r="P892" i="1"/>
  <c r="P888" i="1"/>
  <c r="P884" i="1"/>
  <c r="P877" i="1"/>
  <c r="P873" i="1"/>
  <c r="P869" i="1"/>
  <c r="P865" i="1"/>
  <c r="P861" i="1"/>
  <c r="P857" i="1"/>
  <c r="P853" i="1"/>
  <c r="P849" i="1"/>
  <c r="P845" i="1"/>
  <c r="P841" i="1"/>
  <c r="P837" i="1"/>
  <c r="P833" i="1"/>
  <c r="P829" i="1"/>
  <c r="P825" i="1"/>
  <c r="P821" i="1"/>
  <c r="P817" i="1"/>
  <c r="P813" i="1"/>
  <c r="P809" i="1"/>
  <c r="P805" i="1"/>
  <c r="P801" i="1"/>
  <c r="P797" i="1"/>
  <c r="P793" i="1"/>
  <c r="P789" i="1"/>
  <c r="P785" i="1"/>
  <c r="P781" i="1"/>
  <c r="P777" i="1"/>
  <c r="P773" i="1"/>
  <c r="P769" i="1"/>
  <c r="P765" i="1"/>
  <c r="P761" i="1"/>
  <c r="P757" i="1"/>
  <c r="P753" i="1"/>
  <c r="P749" i="1"/>
  <c r="P745" i="1"/>
  <c r="P741" i="1"/>
  <c r="P737" i="1"/>
  <c r="P733" i="1"/>
  <c r="P729" i="1"/>
  <c r="P725" i="1"/>
  <c r="P721" i="1"/>
  <c r="P717" i="1"/>
  <c r="P713" i="1"/>
  <c r="P709" i="1"/>
  <c r="P705" i="1"/>
  <c r="P701" i="1"/>
  <c r="P697" i="1"/>
  <c r="P693" i="1"/>
  <c r="P689" i="1"/>
  <c r="P685" i="1"/>
  <c r="P681" i="1"/>
  <c r="P677" i="1"/>
  <c r="P673" i="1"/>
  <c r="P669" i="1"/>
  <c r="P665" i="1"/>
  <c r="P661" i="1"/>
  <c r="P657" i="1"/>
  <c r="P653" i="1"/>
  <c r="P649" i="1"/>
  <c r="P645" i="1"/>
  <c r="P641" i="1"/>
  <c r="P637" i="1"/>
  <c r="P633" i="1"/>
  <c r="P629" i="1"/>
  <c r="P625" i="1"/>
  <c r="P621" i="1"/>
  <c r="P617" i="1"/>
  <c r="P613" i="1"/>
  <c r="P609" i="1"/>
  <c r="P605" i="1"/>
  <c r="P601" i="1"/>
  <c r="P597" i="1"/>
  <c r="P593" i="1"/>
  <c r="P589" i="1"/>
  <c r="P585" i="1"/>
  <c r="P581" i="1"/>
  <c r="P577" i="1"/>
  <c r="P573" i="1"/>
  <c r="P569" i="1"/>
  <c r="P565" i="1"/>
  <c r="P561" i="1"/>
  <c r="P557" i="1"/>
  <c r="P553" i="1"/>
  <c r="P549" i="1"/>
  <c r="P545" i="1"/>
  <c r="P541" i="1"/>
  <c r="P537" i="1"/>
  <c r="P533" i="1"/>
  <c r="P529" i="1"/>
  <c r="P525" i="1"/>
  <c r="P521" i="1"/>
  <c r="P518" i="1"/>
  <c r="P514" i="1"/>
  <c r="P510" i="1"/>
  <c r="P506" i="1"/>
  <c r="P502" i="1"/>
  <c r="P498" i="1"/>
  <c r="P494" i="1"/>
  <c r="P490" i="1"/>
  <c r="P486" i="1"/>
  <c r="P482" i="1"/>
  <c r="P478" i="1"/>
  <c r="P474" i="1"/>
  <c r="P470" i="1"/>
  <c r="P466" i="1"/>
  <c r="P462" i="1"/>
  <c r="P458" i="1"/>
  <c r="P454" i="1"/>
  <c r="P450" i="1"/>
  <c r="P446" i="1"/>
  <c r="P442" i="1"/>
  <c r="P438" i="1"/>
  <c r="P434" i="1"/>
  <c r="P430" i="1"/>
  <c r="P426" i="1"/>
  <c r="P422" i="1"/>
  <c r="P418" i="1"/>
  <c r="P414" i="1"/>
  <c r="P410" i="1"/>
  <c r="P406" i="1"/>
  <c r="P402" i="1"/>
  <c r="P398" i="1"/>
  <c r="P394" i="1"/>
  <c r="P390" i="1"/>
  <c r="P386" i="1"/>
  <c r="P382" i="1"/>
  <c r="P378" i="1"/>
  <c r="P374" i="1"/>
  <c r="P370" i="1"/>
  <c r="P366" i="1"/>
  <c r="P362" i="1"/>
  <c r="P358" i="1"/>
  <c r="P354" i="1"/>
  <c r="P350" i="1"/>
  <c r="P346" i="1"/>
  <c r="P342" i="1"/>
  <c r="P338" i="1"/>
  <c r="P334" i="1"/>
  <c r="P330" i="1"/>
  <c r="P326" i="1"/>
  <c r="P322" i="1"/>
  <c r="P320" i="1"/>
  <c r="P316" i="1"/>
  <c r="P312" i="1"/>
  <c r="P308" i="1"/>
  <c r="P304" i="1"/>
  <c r="P300" i="1"/>
  <c r="P296" i="1"/>
  <c r="P292" i="1"/>
  <c r="P288" i="1"/>
  <c r="P284" i="1"/>
  <c r="P280" i="1"/>
  <c r="P276" i="1"/>
  <c r="P272" i="1"/>
  <c r="P268" i="1"/>
  <c r="P264" i="1"/>
  <c r="P260" i="1"/>
  <c r="P256" i="1"/>
  <c r="P252" i="1"/>
  <c r="P248" i="1"/>
  <c r="P244" i="1"/>
  <c r="P240" i="1"/>
  <c r="P236" i="1"/>
  <c r="P232" i="1"/>
  <c r="P228" i="1"/>
  <c r="P224" i="1"/>
  <c r="P220" i="1"/>
  <c r="P216" i="1"/>
  <c r="P212" i="1"/>
  <c r="P208" i="1"/>
  <c r="P204" i="1"/>
  <c r="P200" i="1"/>
  <c r="P196" i="1"/>
  <c r="P192" i="1"/>
  <c r="P189" i="1"/>
  <c r="P185" i="1"/>
  <c r="P181" i="1"/>
  <c r="P177" i="1"/>
  <c r="P173" i="1"/>
  <c r="P169" i="1"/>
  <c r="P165" i="1"/>
  <c r="P161" i="1"/>
  <c r="P157" i="1"/>
  <c r="P153" i="1"/>
  <c r="P149" i="1"/>
  <c r="P145" i="1"/>
  <c r="P141" i="1"/>
  <c r="P137" i="1"/>
  <c r="P133" i="1"/>
  <c r="P129" i="1"/>
  <c r="P125" i="1"/>
  <c r="P121" i="1"/>
  <c r="P117" i="1"/>
  <c r="P113" i="1"/>
  <c r="P109" i="1"/>
  <c r="P105" i="1"/>
  <c r="P101" i="1"/>
  <c r="P97" i="1"/>
  <c r="P93" i="1"/>
  <c r="P89" i="1"/>
  <c r="P85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P13" i="1"/>
  <c r="P9" i="1"/>
  <c r="P5" i="1"/>
  <c r="M1210" i="1"/>
  <c r="N1210" i="1" s="1"/>
  <c r="P1012" i="1"/>
  <c r="P1008" i="1"/>
  <c r="P1004" i="1"/>
  <c r="P1000" i="1"/>
  <c r="P996" i="1"/>
  <c r="P992" i="1"/>
  <c r="P988" i="1"/>
  <c r="P984" i="1"/>
  <c r="P980" i="1"/>
  <c r="P977" i="1"/>
  <c r="P973" i="1"/>
  <c r="P969" i="1"/>
  <c r="P965" i="1"/>
  <c r="P959" i="1"/>
  <c r="P955" i="1"/>
  <c r="P951" i="1"/>
  <c r="P947" i="1"/>
  <c r="P943" i="1"/>
  <c r="P939" i="1"/>
  <c r="P935" i="1"/>
  <c r="P931" i="1"/>
  <c r="P927" i="1"/>
  <c r="P923" i="1"/>
  <c r="P919" i="1"/>
  <c r="P915" i="1"/>
  <c r="P911" i="1"/>
  <c r="P907" i="1"/>
  <c r="P903" i="1"/>
  <c r="P899" i="1"/>
  <c r="P895" i="1"/>
  <c r="P891" i="1"/>
  <c r="P887" i="1"/>
  <c r="P883" i="1"/>
  <c r="P880" i="1"/>
  <c r="P876" i="1"/>
  <c r="P872" i="1"/>
  <c r="P868" i="1"/>
  <c r="P864" i="1"/>
  <c r="P860" i="1"/>
  <c r="P856" i="1"/>
  <c r="P852" i="1"/>
  <c r="P848" i="1"/>
  <c r="P844" i="1"/>
  <c r="P840" i="1"/>
  <c r="P836" i="1"/>
  <c r="P832" i="1"/>
  <c r="P828" i="1"/>
  <c r="P824" i="1"/>
  <c r="P820" i="1"/>
  <c r="P816" i="1"/>
  <c r="P812" i="1"/>
  <c r="P808" i="1"/>
  <c r="P804" i="1"/>
  <c r="P800" i="1"/>
  <c r="P796" i="1"/>
  <c r="P792" i="1"/>
  <c r="P788" i="1"/>
  <c r="P784" i="1"/>
  <c r="P780" i="1"/>
  <c r="P776" i="1"/>
  <c r="P772" i="1"/>
  <c r="P768" i="1"/>
  <c r="P764" i="1"/>
  <c r="P760" i="1"/>
  <c r="P756" i="1"/>
  <c r="P752" i="1"/>
  <c r="P748" i="1"/>
  <c r="P744" i="1"/>
  <c r="P740" i="1"/>
  <c r="P736" i="1"/>
  <c r="P732" i="1"/>
  <c r="P728" i="1"/>
  <c r="P724" i="1"/>
  <c r="P720" i="1"/>
  <c r="P716" i="1"/>
  <c r="P712" i="1"/>
  <c r="P708" i="1"/>
  <c r="P704" i="1"/>
  <c r="P700" i="1"/>
  <c r="P696" i="1"/>
  <c r="P692" i="1"/>
  <c r="P688" i="1"/>
  <c r="P684" i="1"/>
  <c r="P680" i="1"/>
  <c r="P676" i="1"/>
  <c r="P672" i="1"/>
  <c r="P668" i="1"/>
  <c r="P664" i="1"/>
  <c r="P660" i="1"/>
  <c r="P656" i="1"/>
  <c r="P652" i="1"/>
  <c r="P648" i="1"/>
  <c r="P644" i="1"/>
  <c r="P640" i="1"/>
  <c r="P636" i="1"/>
  <c r="P632" i="1"/>
  <c r="P628" i="1"/>
  <c r="P624" i="1"/>
  <c r="P620" i="1"/>
  <c r="P616" i="1"/>
  <c r="P612" i="1"/>
  <c r="P608" i="1"/>
  <c r="P604" i="1"/>
  <c r="P600" i="1"/>
  <c r="P596" i="1"/>
  <c r="P592" i="1"/>
  <c r="P588" i="1"/>
  <c r="P584" i="1"/>
  <c r="P580" i="1"/>
  <c r="P576" i="1"/>
  <c r="P572" i="1"/>
  <c r="P568" i="1"/>
  <c r="P564" i="1"/>
  <c r="P560" i="1"/>
  <c r="P556" i="1"/>
  <c r="P552" i="1"/>
  <c r="P548" i="1"/>
  <c r="P544" i="1"/>
  <c r="P540" i="1"/>
  <c r="P536" i="1"/>
  <c r="P532" i="1"/>
  <c r="P528" i="1"/>
  <c r="P524" i="1"/>
  <c r="P517" i="1"/>
  <c r="P513" i="1"/>
  <c r="P509" i="1"/>
  <c r="P505" i="1"/>
  <c r="P501" i="1"/>
  <c r="P497" i="1"/>
  <c r="P493" i="1"/>
  <c r="P489" i="1"/>
  <c r="P485" i="1"/>
  <c r="P481" i="1"/>
  <c r="P477" i="1"/>
  <c r="P473" i="1"/>
  <c r="P469" i="1"/>
  <c r="P465" i="1"/>
  <c r="P461" i="1"/>
  <c r="P457" i="1"/>
  <c r="P453" i="1"/>
  <c r="P449" i="1"/>
  <c r="P445" i="1"/>
  <c r="P441" i="1"/>
  <c r="P437" i="1"/>
  <c r="P433" i="1"/>
  <c r="P429" i="1"/>
  <c r="P425" i="1"/>
  <c r="P421" i="1"/>
  <c r="P417" i="1"/>
  <c r="P413" i="1"/>
  <c r="P409" i="1"/>
  <c r="P405" i="1"/>
  <c r="P401" i="1"/>
  <c r="P397" i="1"/>
  <c r="P393" i="1"/>
  <c r="P389" i="1"/>
  <c r="P385" i="1"/>
  <c r="P381" i="1"/>
  <c r="P377" i="1"/>
  <c r="P373" i="1"/>
  <c r="P369" i="1"/>
  <c r="P365" i="1"/>
  <c r="P361" i="1"/>
  <c r="P357" i="1"/>
  <c r="P353" i="1"/>
  <c r="P349" i="1"/>
  <c r="P345" i="1"/>
  <c r="P341" i="1"/>
  <c r="P337" i="1"/>
  <c r="P333" i="1"/>
  <c r="P329" i="1"/>
  <c r="P325" i="1"/>
  <c r="P319" i="1"/>
  <c r="P315" i="1"/>
  <c r="P311" i="1"/>
  <c r="P307" i="1"/>
  <c r="P303" i="1"/>
  <c r="P299" i="1"/>
  <c r="P295" i="1"/>
  <c r="P291" i="1"/>
  <c r="P287" i="1"/>
  <c r="P283" i="1"/>
  <c r="P279" i="1"/>
  <c r="P275" i="1"/>
  <c r="P271" i="1"/>
  <c r="P267" i="1"/>
  <c r="P263" i="1"/>
  <c r="P259" i="1"/>
  <c r="P255" i="1"/>
  <c r="P251" i="1"/>
  <c r="P247" i="1"/>
  <c r="P243" i="1"/>
  <c r="P239" i="1"/>
  <c r="P235" i="1"/>
  <c r="P231" i="1"/>
  <c r="P227" i="1"/>
  <c r="P223" i="1"/>
  <c r="P219" i="1"/>
  <c r="P215" i="1"/>
  <c r="P211" i="1"/>
  <c r="P207" i="1"/>
  <c r="P203" i="1"/>
  <c r="P199" i="1"/>
  <c r="P195" i="1"/>
  <c r="P191" i="1"/>
  <c r="P188" i="1"/>
  <c r="P184" i="1"/>
  <c r="P180" i="1"/>
  <c r="P176" i="1"/>
  <c r="P172" i="1"/>
  <c r="P168" i="1"/>
  <c r="P164" i="1"/>
  <c r="P160" i="1"/>
  <c r="P156" i="1"/>
  <c r="P152" i="1"/>
  <c r="P148" i="1"/>
  <c r="P144" i="1"/>
  <c r="P140" i="1"/>
  <c r="P136" i="1"/>
  <c r="P132" i="1"/>
  <c r="P128" i="1"/>
  <c r="P124" i="1"/>
  <c r="P120" i="1"/>
  <c r="P116" i="1"/>
  <c r="P112" i="1"/>
  <c r="P108" i="1"/>
  <c r="P104" i="1"/>
  <c r="P100" i="1"/>
  <c r="P96" i="1"/>
  <c r="P92" i="1"/>
  <c r="P88" i="1"/>
  <c r="P84" i="1"/>
  <c r="P80" i="1"/>
  <c r="P76" i="1"/>
  <c r="P72" i="1"/>
  <c r="P68" i="1"/>
  <c r="P64" i="1"/>
  <c r="P60" i="1"/>
  <c r="P56" i="1"/>
  <c r="P52" i="1"/>
  <c r="P48" i="1"/>
  <c r="P44" i="1"/>
  <c r="P40" i="1"/>
  <c r="P36" i="1"/>
  <c r="P32" i="1"/>
  <c r="P28" i="1"/>
  <c r="P24" i="1"/>
  <c r="P20" i="1"/>
  <c r="P16" i="1"/>
  <c r="P12" i="1"/>
  <c r="P8" i="1"/>
  <c r="P4" i="1"/>
  <c r="M1198" i="1"/>
  <c r="N1198" i="1" s="1"/>
  <c r="M1194" i="1"/>
  <c r="N1194" i="1" s="1"/>
  <c r="M1190" i="1"/>
  <c r="N1190" i="1" s="1"/>
  <c r="M1186" i="1"/>
  <c r="N1186" i="1" s="1"/>
  <c r="K1168" i="1"/>
  <c r="M1200" i="1"/>
  <c r="N1200" i="1" s="1"/>
  <c r="K1164" i="1"/>
  <c r="L1164" i="1" s="1"/>
  <c r="M1196" i="1"/>
  <c r="N1196" i="1" s="1"/>
  <c r="K1160" i="1"/>
  <c r="M1192" i="1"/>
  <c r="N1192" i="1" s="1"/>
  <c r="K1156" i="1"/>
  <c r="L1156" i="1" s="1"/>
  <c r="M1188" i="1"/>
  <c r="N1188" i="1" s="1"/>
  <c r="K1169" i="1"/>
  <c r="L1169" i="1" s="1"/>
  <c r="M1201" i="1"/>
  <c r="N1201" i="1" s="1"/>
  <c r="N1081" i="1"/>
  <c r="O1081" i="1"/>
  <c r="N1077" i="1"/>
  <c r="O1077" i="1"/>
  <c r="N1013" i="1"/>
  <c r="O1013" i="1"/>
  <c r="N1009" i="1"/>
  <c r="O1009" i="1"/>
  <c r="N1005" i="1"/>
  <c r="O1005" i="1"/>
  <c r="N1001" i="1"/>
  <c r="O1001" i="1"/>
  <c r="N997" i="1"/>
  <c r="O997" i="1"/>
  <c r="N993" i="1"/>
  <c r="O993" i="1"/>
  <c r="N989" i="1"/>
  <c r="O989" i="1"/>
  <c r="N985" i="1"/>
  <c r="O985" i="1"/>
  <c r="N981" i="1"/>
  <c r="O981" i="1"/>
  <c r="N978" i="1"/>
  <c r="O978" i="1"/>
  <c r="N974" i="1"/>
  <c r="O974" i="1"/>
  <c r="N970" i="1"/>
  <c r="O970" i="1"/>
  <c r="N966" i="1"/>
  <c r="O966" i="1"/>
  <c r="N962" i="1"/>
  <c r="O962" i="1"/>
  <c r="O960" i="1"/>
  <c r="N960" i="1"/>
  <c r="O956" i="1"/>
  <c r="N956" i="1"/>
  <c r="O952" i="1"/>
  <c r="N952" i="1"/>
  <c r="O948" i="1"/>
  <c r="N948" i="1"/>
  <c r="O944" i="1"/>
  <c r="N944" i="1"/>
  <c r="O940" i="1"/>
  <c r="N940" i="1"/>
  <c r="O936" i="1"/>
  <c r="N936" i="1"/>
  <c r="O932" i="1"/>
  <c r="N932" i="1"/>
  <c r="O928" i="1"/>
  <c r="N928" i="1"/>
  <c r="O924" i="1"/>
  <c r="N924" i="1"/>
  <c r="O877" i="1"/>
  <c r="N877" i="1"/>
  <c r="O873" i="1"/>
  <c r="N873" i="1"/>
  <c r="O869" i="1"/>
  <c r="N869" i="1"/>
  <c r="O865" i="1"/>
  <c r="N865" i="1"/>
  <c r="O849" i="1"/>
  <c r="N849" i="1"/>
  <c r="O845" i="1"/>
  <c r="N845" i="1"/>
  <c r="O841" i="1"/>
  <c r="N841" i="1"/>
  <c r="O837" i="1"/>
  <c r="N837" i="1"/>
  <c r="O833" i="1"/>
  <c r="N833" i="1"/>
  <c r="O829" i="1"/>
  <c r="N829" i="1"/>
  <c r="O825" i="1"/>
  <c r="N825" i="1"/>
  <c r="O821" i="1"/>
  <c r="N821" i="1"/>
  <c r="O817" i="1"/>
  <c r="N817" i="1"/>
  <c r="O813" i="1"/>
  <c r="N813" i="1"/>
  <c r="O809" i="1"/>
  <c r="N809" i="1"/>
  <c r="O753" i="1"/>
  <c r="N753" i="1"/>
  <c r="O749" i="1"/>
  <c r="N749" i="1"/>
  <c r="O745" i="1"/>
  <c r="N745" i="1"/>
  <c r="O741" i="1"/>
  <c r="N741" i="1"/>
  <c r="O737" i="1"/>
  <c r="N737" i="1"/>
  <c r="O729" i="1"/>
  <c r="N729" i="1"/>
  <c r="O725" i="1"/>
  <c r="N725" i="1"/>
  <c r="O721" i="1"/>
  <c r="N721" i="1"/>
  <c r="O717" i="1"/>
  <c r="N717" i="1"/>
  <c r="O713" i="1"/>
  <c r="N713" i="1"/>
  <c r="O709" i="1"/>
  <c r="N709" i="1"/>
  <c r="O705" i="1"/>
  <c r="N705" i="1"/>
  <c r="O701" i="1"/>
  <c r="N701" i="1"/>
  <c r="O673" i="1"/>
  <c r="N673" i="1"/>
  <c r="O252" i="1"/>
  <c r="N252" i="1"/>
  <c r="O248" i="1"/>
  <c r="N248" i="1"/>
  <c r="O244" i="1"/>
  <c r="N244" i="1"/>
  <c r="O240" i="1"/>
  <c r="N240" i="1"/>
  <c r="O236" i="1"/>
  <c r="N236" i="1"/>
  <c r="O232" i="1"/>
  <c r="N232" i="1"/>
  <c r="O228" i="1"/>
  <c r="N228" i="1"/>
  <c r="O224" i="1"/>
  <c r="N224" i="1"/>
  <c r="O220" i="1"/>
  <c r="N220" i="1"/>
  <c r="O216" i="1"/>
  <c r="N216" i="1"/>
  <c r="O212" i="1"/>
  <c r="N212" i="1"/>
  <c r="O208" i="1"/>
  <c r="N208" i="1"/>
  <c r="O204" i="1"/>
  <c r="N204" i="1"/>
  <c r="O200" i="1"/>
  <c r="N200" i="1"/>
  <c r="O196" i="1"/>
  <c r="N196" i="1"/>
  <c r="O192" i="1"/>
  <c r="N192" i="1"/>
  <c r="M1199" i="1"/>
  <c r="N1199" i="1" s="1"/>
  <c r="M1195" i="1"/>
  <c r="N1195" i="1" s="1"/>
  <c r="M1191" i="1"/>
  <c r="N1191" i="1" s="1"/>
  <c r="M1187" i="1"/>
  <c r="N1187" i="1" s="1"/>
  <c r="K1177" i="1"/>
  <c r="M1209" i="1"/>
  <c r="N1209" i="1" s="1"/>
  <c r="N1080" i="1"/>
  <c r="O1080" i="1"/>
  <c r="O1076" i="1"/>
  <c r="N1076" i="1"/>
  <c r="O1012" i="1"/>
  <c r="N1012" i="1"/>
  <c r="O1008" i="1"/>
  <c r="N1008" i="1"/>
  <c r="N1004" i="1"/>
  <c r="O1004" i="1"/>
  <c r="O1000" i="1"/>
  <c r="N1000" i="1"/>
  <c r="N996" i="1"/>
  <c r="O996" i="1"/>
  <c r="O992" i="1"/>
  <c r="N992" i="1"/>
  <c r="O988" i="1"/>
  <c r="N988" i="1"/>
  <c r="O984" i="1"/>
  <c r="N984" i="1"/>
  <c r="N980" i="1"/>
  <c r="O980" i="1"/>
  <c r="O977" i="1"/>
  <c r="N977" i="1"/>
  <c r="N973" i="1"/>
  <c r="O973" i="1"/>
  <c r="O969" i="1"/>
  <c r="N969" i="1"/>
  <c r="N965" i="1"/>
  <c r="O965" i="1"/>
  <c r="N959" i="1"/>
  <c r="O959" i="1"/>
  <c r="N955" i="1"/>
  <c r="O955" i="1"/>
  <c r="N951" i="1"/>
  <c r="O951" i="1"/>
  <c r="N947" i="1"/>
  <c r="O947" i="1"/>
  <c r="N943" i="1"/>
  <c r="O943" i="1"/>
  <c r="N939" i="1"/>
  <c r="O939" i="1"/>
  <c r="N935" i="1"/>
  <c r="O935" i="1"/>
  <c r="O931" i="1"/>
  <c r="N931" i="1"/>
  <c r="N927" i="1"/>
  <c r="O927" i="1"/>
  <c r="N923" i="1"/>
  <c r="O923" i="1"/>
  <c r="O880" i="1"/>
  <c r="N880" i="1"/>
  <c r="N876" i="1"/>
  <c r="O876" i="1"/>
  <c r="N872" i="1"/>
  <c r="O872" i="1"/>
  <c r="N868" i="1"/>
  <c r="O868" i="1"/>
  <c r="O864" i="1"/>
  <c r="N864" i="1"/>
  <c r="O848" i="1"/>
  <c r="N848" i="1"/>
  <c r="N844" i="1"/>
  <c r="O844" i="1"/>
  <c r="N840" i="1"/>
  <c r="O840" i="1"/>
  <c r="N836" i="1"/>
  <c r="O836" i="1"/>
  <c r="O832" i="1"/>
  <c r="N832" i="1"/>
  <c r="N828" i="1"/>
  <c r="O828" i="1"/>
  <c r="O824" i="1"/>
  <c r="N824" i="1"/>
  <c r="N820" i="1"/>
  <c r="O820" i="1"/>
  <c r="N816" i="1"/>
  <c r="O816" i="1"/>
  <c r="N812" i="1"/>
  <c r="O812" i="1"/>
  <c r="N808" i="1"/>
  <c r="O808" i="1"/>
  <c r="N752" i="1"/>
  <c r="O752" i="1"/>
  <c r="N748" i="1"/>
  <c r="O748" i="1"/>
  <c r="N744" i="1"/>
  <c r="O744" i="1"/>
  <c r="O740" i="1"/>
  <c r="N740" i="1"/>
  <c r="N736" i="1"/>
  <c r="O736" i="1"/>
  <c r="N728" i="1"/>
  <c r="O728" i="1"/>
  <c r="N724" i="1"/>
  <c r="O724" i="1"/>
  <c r="O720" i="1"/>
  <c r="N720" i="1"/>
  <c r="N716" i="1"/>
  <c r="O716" i="1"/>
  <c r="N712" i="1"/>
  <c r="O712" i="1"/>
  <c r="N708" i="1"/>
  <c r="O708" i="1"/>
  <c r="O704" i="1"/>
  <c r="N704" i="1"/>
  <c r="N700" i="1"/>
  <c r="O700" i="1"/>
  <c r="O251" i="1"/>
  <c r="N251" i="1"/>
  <c r="O247" i="1"/>
  <c r="N247" i="1"/>
  <c r="O243" i="1"/>
  <c r="N243" i="1"/>
  <c r="N239" i="1"/>
  <c r="O239" i="1"/>
  <c r="O235" i="1"/>
  <c r="N235" i="1"/>
  <c r="N231" i="1"/>
  <c r="O231" i="1"/>
  <c r="O227" i="1"/>
  <c r="N227" i="1"/>
  <c r="O223" i="1"/>
  <c r="N223" i="1"/>
  <c r="N215" i="1"/>
  <c r="O215" i="1"/>
  <c r="O211" i="1"/>
  <c r="N211" i="1"/>
  <c r="N207" i="1"/>
  <c r="O207" i="1"/>
  <c r="N203" i="1"/>
  <c r="O203" i="1"/>
  <c r="N199" i="1"/>
  <c r="O199" i="1"/>
  <c r="O195" i="1"/>
  <c r="N195" i="1"/>
  <c r="N191" i="1"/>
  <c r="O191" i="1"/>
  <c r="M1207" i="1"/>
  <c r="N1207" i="1" s="1"/>
  <c r="N1079" i="1"/>
  <c r="O1079" i="1"/>
  <c r="N1007" i="1"/>
  <c r="O1007" i="1"/>
  <c r="N995" i="1"/>
  <c r="O995" i="1"/>
  <c r="N983" i="1"/>
  <c r="O983" i="1"/>
  <c r="N976" i="1"/>
  <c r="O976" i="1"/>
  <c r="N964" i="1"/>
  <c r="O964" i="1"/>
  <c r="O958" i="1"/>
  <c r="N958" i="1"/>
  <c r="O954" i="1"/>
  <c r="N954" i="1"/>
  <c r="O950" i="1"/>
  <c r="N950" i="1"/>
  <c r="O946" i="1"/>
  <c r="N946" i="1"/>
  <c r="O942" i="1"/>
  <c r="N942" i="1"/>
  <c r="O938" i="1"/>
  <c r="N938" i="1"/>
  <c r="O934" i="1"/>
  <c r="N934" i="1"/>
  <c r="O930" i="1"/>
  <c r="N930" i="1"/>
  <c r="O926" i="1"/>
  <c r="N926" i="1"/>
  <c r="O922" i="1"/>
  <c r="N922" i="1"/>
  <c r="O879" i="1"/>
  <c r="N879" i="1"/>
  <c r="O875" i="1"/>
  <c r="N875" i="1"/>
  <c r="O871" i="1"/>
  <c r="N871" i="1"/>
  <c r="O867" i="1"/>
  <c r="N867" i="1"/>
  <c r="O863" i="1"/>
  <c r="N863" i="1"/>
  <c r="O851" i="1"/>
  <c r="N851" i="1"/>
  <c r="O847" i="1"/>
  <c r="N847" i="1"/>
  <c r="O843" i="1"/>
  <c r="N843" i="1"/>
  <c r="O839" i="1"/>
  <c r="N839" i="1"/>
  <c r="O835" i="1"/>
  <c r="N835" i="1"/>
  <c r="O831" i="1"/>
  <c r="N831" i="1"/>
  <c r="O827" i="1"/>
  <c r="N827" i="1"/>
  <c r="O823" i="1"/>
  <c r="N823" i="1"/>
  <c r="O819" i="1"/>
  <c r="N819" i="1"/>
  <c r="O815" i="1"/>
  <c r="N815" i="1"/>
  <c r="O811" i="1"/>
  <c r="N811" i="1"/>
  <c r="O755" i="1"/>
  <c r="N755" i="1"/>
  <c r="O751" i="1"/>
  <c r="N751" i="1"/>
  <c r="O747" i="1"/>
  <c r="N747" i="1"/>
  <c r="O743" i="1"/>
  <c r="N743" i="1"/>
  <c r="O739" i="1"/>
  <c r="N739" i="1"/>
  <c r="O731" i="1"/>
  <c r="N731" i="1"/>
  <c r="O727" i="1"/>
  <c r="N727" i="1"/>
  <c r="O723" i="1"/>
  <c r="N723" i="1"/>
  <c r="O719" i="1"/>
  <c r="N719" i="1"/>
  <c r="O715" i="1"/>
  <c r="N715" i="1"/>
  <c r="O711" i="1"/>
  <c r="N711" i="1"/>
  <c r="O707" i="1"/>
  <c r="N707" i="1"/>
  <c r="O703" i="1"/>
  <c r="N703" i="1"/>
  <c r="O699" i="1"/>
  <c r="N699" i="1"/>
  <c r="O250" i="1"/>
  <c r="N250" i="1"/>
  <c r="O246" i="1"/>
  <c r="N246" i="1"/>
  <c r="O242" i="1"/>
  <c r="N242" i="1"/>
  <c r="O238" i="1"/>
  <c r="N238" i="1"/>
  <c r="O234" i="1"/>
  <c r="N234" i="1"/>
  <c r="O230" i="1"/>
  <c r="N230" i="1"/>
  <c r="O226" i="1"/>
  <c r="N226" i="1"/>
  <c r="O222" i="1"/>
  <c r="N222" i="1"/>
  <c r="O214" i="1"/>
  <c r="N214" i="1"/>
  <c r="O210" i="1"/>
  <c r="N210" i="1"/>
  <c r="O206" i="1"/>
  <c r="N206" i="1"/>
  <c r="O202" i="1"/>
  <c r="N202" i="1"/>
  <c r="O198" i="1"/>
  <c r="N198" i="1"/>
  <c r="O194" i="1"/>
  <c r="N194" i="1"/>
  <c r="K1149" i="1"/>
  <c r="L1149" i="1" s="1"/>
  <c r="M1181" i="1"/>
  <c r="N1181" i="1" s="1"/>
  <c r="K1173" i="1"/>
  <c r="M1205" i="1"/>
  <c r="N1205" i="1" s="1"/>
  <c r="K1240" i="1"/>
  <c r="M1208" i="1"/>
  <c r="N1208" i="1" s="1"/>
  <c r="N1083" i="1"/>
  <c r="O1083" i="1"/>
  <c r="N1075" i="1"/>
  <c r="O1075" i="1"/>
  <c r="N1011" i="1"/>
  <c r="O1011" i="1"/>
  <c r="N1003" i="1"/>
  <c r="O1003" i="1"/>
  <c r="N999" i="1"/>
  <c r="O999" i="1"/>
  <c r="N991" i="1"/>
  <c r="O991" i="1"/>
  <c r="N987" i="1"/>
  <c r="O987" i="1"/>
  <c r="N979" i="1"/>
  <c r="O979" i="1"/>
  <c r="N972" i="1"/>
  <c r="O972" i="1"/>
  <c r="N968" i="1"/>
  <c r="O968" i="1"/>
  <c r="K1148" i="1"/>
  <c r="L1148" i="1" s="1"/>
  <c r="M1180" i="1"/>
  <c r="N1180" i="1" s="1"/>
  <c r="K1152" i="1"/>
  <c r="M1184" i="1"/>
  <c r="N1184" i="1" s="1"/>
  <c r="K1165" i="1"/>
  <c r="M1197" i="1"/>
  <c r="N1197" i="1" s="1"/>
  <c r="K1161" i="1"/>
  <c r="L1161" i="1" s="1"/>
  <c r="M1193" i="1"/>
  <c r="N1193" i="1" s="1"/>
  <c r="K1157" i="1"/>
  <c r="M1189" i="1"/>
  <c r="N1189" i="1" s="1"/>
  <c r="K1153" i="1"/>
  <c r="M1185" i="1"/>
  <c r="N1185" i="1" s="1"/>
  <c r="K1172" i="1"/>
  <c r="M1204" i="1"/>
  <c r="N1204" i="1" s="1"/>
  <c r="M1211" i="1"/>
  <c r="N1211" i="1" s="1"/>
  <c r="O1082" i="1"/>
  <c r="N1082" i="1"/>
  <c r="O1078" i="1"/>
  <c r="N1078" i="1"/>
  <c r="O1074" i="1"/>
  <c r="N1074" i="1"/>
  <c r="N1015" i="1"/>
  <c r="O1015" i="1"/>
  <c r="N1014" i="1"/>
  <c r="O1014" i="1"/>
  <c r="N1010" i="1"/>
  <c r="O1010" i="1"/>
  <c r="N1006" i="1"/>
  <c r="O1006" i="1"/>
  <c r="O1002" i="1"/>
  <c r="N1002" i="1"/>
  <c r="N998" i="1"/>
  <c r="O998" i="1"/>
  <c r="N994" i="1"/>
  <c r="O994" i="1"/>
  <c r="N990" i="1"/>
  <c r="O990" i="1"/>
  <c r="N986" i="1"/>
  <c r="O986" i="1"/>
  <c r="N982" i="1"/>
  <c r="O982" i="1"/>
  <c r="N975" i="1"/>
  <c r="O975" i="1"/>
  <c r="O971" i="1"/>
  <c r="N971" i="1"/>
  <c r="N967" i="1"/>
  <c r="O967" i="1"/>
  <c r="N963" i="1"/>
  <c r="O963" i="1"/>
  <c r="O961" i="1"/>
  <c r="N961" i="1"/>
  <c r="N957" i="1"/>
  <c r="O957" i="1"/>
  <c r="O953" i="1"/>
  <c r="N953" i="1"/>
  <c r="O949" i="1"/>
  <c r="N949" i="1"/>
  <c r="O945" i="1"/>
  <c r="N945" i="1"/>
  <c r="N941" i="1"/>
  <c r="O941" i="1"/>
  <c r="O937" i="1"/>
  <c r="N937" i="1"/>
  <c r="O933" i="1"/>
  <c r="N933" i="1"/>
  <c r="O929" i="1"/>
  <c r="N929" i="1"/>
  <c r="N925" i="1"/>
  <c r="O925" i="1"/>
  <c r="O921" i="1"/>
  <c r="N921" i="1"/>
  <c r="O878" i="1"/>
  <c r="N878" i="1"/>
  <c r="N874" i="1"/>
  <c r="O874" i="1"/>
  <c r="O870" i="1"/>
  <c r="N870" i="1"/>
  <c r="O866" i="1"/>
  <c r="N866" i="1"/>
  <c r="N850" i="1"/>
  <c r="O850" i="1"/>
  <c r="O846" i="1"/>
  <c r="N846" i="1"/>
  <c r="N842" i="1"/>
  <c r="O842" i="1"/>
  <c r="O838" i="1"/>
  <c r="N838" i="1"/>
  <c r="O834" i="1"/>
  <c r="N834" i="1"/>
  <c r="O830" i="1"/>
  <c r="N830" i="1"/>
  <c r="N826" i="1"/>
  <c r="O826" i="1"/>
  <c r="O822" i="1"/>
  <c r="N822" i="1"/>
  <c r="O818" i="1"/>
  <c r="N818" i="1"/>
  <c r="O814" i="1"/>
  <c r="N814" i="1"/>
  <c r="O810" i="1"/>
  <c r="N810" i="1"/>
  <c r="O754" i="1"/>
  <c r="N754" i="1"/>
  <c r="N750" i="1"/>
  <c r="O750" i="1"/>
  <c r="O746" i="1"/>
  <c r="N746" i="1"/>
  <c r="O742" i="1"/>
  <c r="N742" i="1"/>
  <c r="O738" i="1"/>
  <c r="N738" i="1"/>
  <c r="O730" i="1"/>
  <c r="N730" i="1"/>
  <c r="O726" i="1"/>
  <c r="N726" i="1"/>
  <c r="N722" i="1"/>
  <c r="O722" i="1"/>
  <c r="O718" i="1"/>
  <c r="N718" i="1"/>
  <c r="N714" i="1"/>
  <c r="O714" i="1"/>
  <c r="O710" i="1"/>
  <c r="N710" i="1"/>
  <c r="O706" i="1"/>
  <c r="N706" i="1"/>
  <c r="O702" i="1"/>
  <c r="N702" i="1"/>
  <c r="N698" i="1"/>
  <c r="O698" i="1"/>
  <c r="N249" i="1"/>
  <c r="O249" i="1"/>
  <c r="N245" i="1"/>
  <c r="O245" i="1"/>
  <c r="N241" i="1"/>
  <c r="O241" i="1"/>
  <c r="O237" i="1"/>
  <c r="N237" i="1"/>
  <c r="N233" i="1"/>
  <c r="O233" i="1"/>
  <c r="N229" i="1"/>
  <c r="O229" i="1"/>
  <c r="N225" i="1"/>
  <c r="O225" i="1"/>
  <c r="O221" i="1"/>
  <c r="N221" i="1"/>
  <c r="N213" i="1"/>
  <c r="O213" i="1"/>
  <c r="O209" i="1"/>
  <c r="N209" i="1"/>
  <c r="N205" i="1"/>
  <c r="O205" i="1"/>
  <c r="O201" i="1"/>
  <c r="N201" i="1"/>
  <c r="O197" i="1"/>
  <c r="N197" i="1"/>
  <c r="O193" i="1"/>
  <c r="N193" i="1"/>
  <c r="K1150" i="1"/>
  <c r="K1159" i="1"/>
  <c r="K1170" i="1"/>
  <c r="K1151" i="1"/>
  <c r="K1171" i="1"/>
  <c r="K1178" i="1"/>
  <c r="K1163" i="1"/>
  <c r="K1167" i="1"/>
  <c r="K1174" i="1"/>
  <c r="K1230" i="1"/>
  <c r="K1226" i="1"/>
  <c r="K1222" i="1"/>
  <c r="K1154" i="1"/>
  <c r="K1175" i="1"/>
  <c r="K1155" i="1"/>
  <c r="K1179" i="1"/>
  <c r="K1242" i="1"/>
  <c r="K1239" i="1"/>
  <c r="K1218" i="1"/>
  <c r="K1166" i="1"/>
  <c r="K1162" i="1"/>
  <c r="K1176" i="1"/>
  <c r="K1158" i="1"/>
  <c r="K1212" i="1"/>
  <c r="K1236" i="1"/>
  <c r="K1232" i="1"/>
  <c r="K1228" i="1"/>
  <c r="K1224" i="1"/>
  <c r="K1220" i="1"/>
  <c r="K1216" i="1"/>
  <c r="K1243" i="1"/>
  <c r="K1235" i="1"/>
  <c r="K1231" i="1"/>
  <c r="K1227" i="1"/>
  <c r="K1223" i="1"/>
  <c r="K1219" i="1"/>
  <c r="K1215" i="1"/>
  <c r="K1238" i="1"/>
  <c r="K1234" i="1"/>
  <c r="K1214" i="1"/>
  <c r="K1241" i="1"/>
  <c r="K1237" i="1"/>
  <c r="K1233" i="1"/>
  <c r="K1229" i="1"/>
  <c r="K1225" i="1"/>
  <c r="K1221" i="1"/>
  <c r="K1217" i="1"/>
  <c r="K1213" i="1"/>
  <c r="E12" i="22" l="1"/>
  <c r="F12" i="22"/>
  <c r="C12" i="22"/>
  <c r="G12" i="22"/>
  <c r="D12" i="22"/>
  <c r="E13" i="22"/>
  <c r="G3" i="22"/>
  <c r="G4" i="22"/>
  <c r="G6" i="22"/>
  <c r="D56" i="22"/>
  <c r="D57" i="22"/>
  <c r="C57" i="22"/>
  <c r="E71" i="22"/>
  <c r="F70" i="22"/>
  <c r="G69" i="22"/>
  <c r="C69" i="22"/>
  <c r="D68" i="22"/>
  <c r="E67" i="22"/>
  <c r="F66" i="22"/>
  <c r="G65" i="22"/>
  <c r="C65" i="22"/>
  <c r="D64" i="22"/>
  <c r="E63" i="22"/>
  <c r="F62" i="22"/>
  <c r="G61" i="22"/>
  <c r="C61" i="22"/>
  <c r="D60" i="22"/>
  <c r="E59" i="22"/>
  <c r="F58" i="22"/>
  <c r="G55" i="22"/>
  <c r="C55" i="22"/>
  <c r="D54" i="22"/>
  <c r="E53" i="22"/>
  <c r="F51" i="22"/>
  <c r="G50" i="22"/>
  <c r="C50" i="22"/>
  <c r="D49" i="22"/>
  <c r="E48" i="22"/>
  <c r="F47" i="22"/>
  <c r="G46" i="22"/>
  <c r="C46" i="22"/>
  <c r="D45" i="22"/>
  <c r="E44" i="22"/>
  <c r="F43" i="22"/>
  <c r="G42" i="22"/>
  <c r="C42" i="22"/>
  <c r="D41" i="22"/>
  <c r="E40" i="22"/>
  <c r="F39" i="22"/>
  <c r="G38" i="22"/>
  <c r="C38" i="22"/>
  <c r="D37" i="22"/>
  <c r="E36" i="22"/>
  <c r="F35" i="22"/>
  <c r="G34" i="22"/>
  <c r="C34" i="22"/>
  <c r="D33" i="22"/>
  <c r="E32" i="22"/>
  <c r="F31" i="22"/>
  <c r="G30" i="22"/>
  <c r="C30" i="22"/>
  <c r="D29" i="22"/>
  <c r="E28" i="22"/>
  <c r="F27" i="22"/>
  <c r="G26" i="22"/>
  <c r="C26" i="22"/>
  <c r="D25" i="22"/>
  <c r="E24" i="22"/>
  <c r="F23" i="22"/>
  <c r="G22" i="22"/>
  <c r="C22" i="22"/>
  <c r="D21" i="22"/>
  <c r="E20" i="22"/>
  <c r="F19" i="22"/>
  <c r="F18" i="22"/>
  <c r="G17" i="22"/>
  <c r="C17" i="22"/>
  <c r="D16" i="22"/>
  <c r="E15" i="22"/>
  <c r="F14" i="22"/>
  <c r="G11" i="22"/>
  <c r="C11" i="22"/>
  <c r="D10" i="22"/>
  <c r="F8" i="22"/>
  <c r="G7" i="22"/>
  <c r="G13" i="22"/>
  <c r="E3" i="22"/>
  <c r="F4" i="22"/>
  <c r="D6" i="22"/>
  <c r="E57" i="22"/>
  <c r="G71" i="22"/>
  <c r="G70" i="22"/>
  <c r="F69" i="22"/>
  <c r="F68" i="22"/>
  <c r="F67" i="22"/>
  <c r="E66" i="22"/>
  <c r="E65" i="22"/>
  <c r="E64" i="22"/>
  <c r="D63" i="22"/>
  <c r="D62" i="22"/>
  <c r="D61" i="22"/>
  <c r="C60" i="22"/>
  <c r="C59" i="22"/>
  <c r="C58" i="22"/>
  <c r="G54" i="22"/>
  <c r="G53" i="22"/>
  <c r="G51" i="22"/>
  <c r="F50" i="22"/>
  <c r="F49" i="22"/>
  <c r="F48" i="22"/>
  <c r="E47" i="22"/>
  <c r="E46" i="22"/>
  <c r="E45" i="22"/>
  <c r="D44" i="22"/>
  <c r="D43" i="22"/>
  <c r="D42" i="22"/>
  <c r="C41" i="22"/>
  <c r="C40" i="22"/>
  <c r="C39" i="22"/>
  <c r="G37" i="22"/>
  <c r="G36" i="22"/>
  <c r="G35" i="22"/>
  <c r="F34" i="22"/>
  <c r="F33" i="22"/>
  <c r="F32" i="22"/>
  <c r="E31" i="22"/>
  <c r="E30" i="22"/>
  <c r="E29" i="22"/>
  <c r="D28" i="22"/>
  <c r="D27" i="22"/>
  <c r="D26" i="22"/>
  <c r="C25" i="22"/>
  <c r="C24" i="22"/>
  <c r="C23" i="22"/>
  <c r="G21" i="22"/>
  <c r="G20" i="22"/>
  <c r="G19" i="22"/>
  <c r="E18" i="22"/>
  <c r="E17" i="22"/>
  <c r="E16" i="22"/>
  <c r="D15" i="22"/>
  <c r="D14" i="22"/>
  <c r="D11" i="22"/>
  <c r="C8" i="22"/>
  <c r="C13" i="22"/>
  <c r="F3" i="22"/>
  <c r="D5" i="22"/>
  <c r="E6" i="22"/>
  <c r="E56" i="22"/>
  <c r="F57" i="22"/>
  <c r="F71" i="22"/>
  <c r="E70" i="22"/>
  <c r="E69" i="22"/>
  <c r="E68" i="22"/>
  <c r="D67" i="22"/>
  <c r="D66" i="22"/>
  <c r="D65" i="22"/>
  <c r="C64" i="22"/>
  <c r="C63" i="22"/>
  <c r="C62" i="22"/>
  <c r="G60" i="22"/>
  <c r="G59" i="22"/>
  <c r="G58" i="22"/>
  <c r="F55" i="22"/>
  <c r="F54" i="22"/>
  <c r="F53" i="22"/>
  <c r="E51" i="22"/>
  <c r="E50" i="22"/>
  <c r="E49" i="22"/>
  <c r="D48" i="22"/>
  <c r="D47" i="22"/>
  <c r="D46" i="22"/>
  <c r="C45" i="22"/>
  <c r="C44" i="22"/>
  <c r="C43" i="22"/>
  <c r="G41" i="22"/>
  <c r="G40" i="22"/>
  <c r="G39" i="22"/>
  <c r="F38" i="22"/>
  <c r="F37" i="22"/>
  <c r="F36" i="22"/>
  <c r="E35" i="22"/>
  <c r="E34" i="22"/>
  <c r="E33" i="22"/>
  <c r="D32" i="22"/>
  <c r="D31" i="22"/>
  <c r="D30" i="22"/>
  <c r="C29" i="22"/>
  <c r="C28" i="22"/>
  <c r="C27" i="22"/>
  <c r="G25" i="22"/>
  <c r="G24" i="22"/>
  <c r="G23" i="22"/>
  <c r="F22" i="22"/>
  <c r="F21" i="22"/>
  <c r="F20" i="22"/>
  <c r="E19" i="22"/>
  <c r="D18" i="22"/>
  <c r="D17" i="22"/>
  <c r="C16" i="22"/>
  <c r="C15" i="22"/>
  <c r="C14" i="22"/>
  <c r="G10" i="22"/>
  <c r="G8" i="22"/>
  <c r="F7" i="22"/>
  <c r="D13" i="22"/>
  <c r="D4" i="22"/>
  <c r="C19" i="22"/>
  <c r="F56" i="22"/>
  <c r="G57" i="22"/>
  <c r="D71" i="22"/>
  <c r="D70" i="22"/>
  <c r="D69" i="22"/>
  <c r="C68" i="22"/>
  <c r="C67" i="22"/>
  <c r="C66" i="22"/>
  <c r="G64" i="22"/>
  <c r="G63" i="22"/>
  <c r="G62" i="22"/>
  <c r="F61" i="22"/>
  <c r="F60" i="22"/>
  <c r="F59" i="22"/>
  <c r="E58" i="22"/>
  <c r="E55" i="22"/>
  <c r="E54" i="22"/>
  <c r="D53" i="22"/>
  <c r="D51" i="22"/>
  <c r="D50" i="22"/>
  <c r="C49" i="22"/>
  <c r="C48" i="22"/>
  <c r="C47" i="22"/>
  <c r="G45" i="22"/>
  <c r="G44" i="22"/>
  <c r="G43" i="22"/>
  <c r="F42" i="22"/>
  <c r="F41" i="22"/>
  <c r="F40" i="22"/>
  <c r="E39" i="22"/>
  <c r="E38" i="22"/>
  <c r="E37" i="22"/>
  <c r="D36" i="22"/>
  <c r="D35" i="22"/>
  <c r="D34" i="22"/>
  <c r="F13" i="22"/>
  <c r="E4" i="22"/>
  <c r="C70" i="22"/>
  <c r="F65" i="22"/>
  <c r="E61" i="22"/>
  <c r="D55" i="22"/>
  <c r="G49" i="22"/>
  <c r="F45" i="22"/>
  <c r="E41" i="22"/>
  <c r="C37" i="22"/>
  <c r="C33" i="22"/>
  <c r="C31" i="22"/>
  <c r="G28" i="22"/>
  <c r="F26" i="22"/>
  <c r="F24" i="22"/>
  <c r="E22" i="22"/>
  <c r="D20" i="22"/>
  <c r="C18" i="22"/>
  <c r="G15" i="22"/>
  <c r="F11" i="22"/>
  <c r="E7" i="22"/>
  <c r="G56" i="22"/>
  <c r="G68" i="22"/>
  <c r="F64" i="22"/>
  <c r="E60" i="22"/>
  <c r="C54" i="22"/>
  <c r="G48" i="22"/>
  <c r="F44" i="22"/>
  <c r="D40" i="22"/>
  <c r="C36" i="22"/>
  <c r="G32" i="22"/>
  <c r="F30" i="22"/>
  <c r="F28" i="22"/>
  <c r="E26" i="22"/>
  <c r="D24" i="22"/>
  <c r="D22" i="22"/>
  <c r="C20" i="22"/>
  <c r="F17" i="22"/>
  <c r="F15" i="22"/>
  <c r="E11" i="22"/>
  <c r="D9" i="22"/>
  <c r="D7" i="22"/>
  <c r="C4" i="22"/>
  <c r="C56" i="22"/>
  <c r="G67" i="22"/>
  <c r="F63" i="22"/>
  <c r="D59" i="22"/>
  <c r="C53" i="22"/>
  <c r="G47" i="22"/>
  <c r="E43" i="22"/>
  <c r="D39" i="22"/>
  <c r="C35" i="22"/>
  <c r="C32" i="22"/>
  <c r="G29" i="22"/>
  <c r="G27" i="22"/>
  <c r="F25" i="22"/>
  <c r="E23" i="22"/>
  <c r="E21" i="22"/>
  <c r="D19" i="22"/>
  <c r="G16" i="22"/>
  <c r="G14" i="22"/>
  <c r="E8" i="22"/>
  <c r="D3" i="22"/>
  <c r="C71" i="22"/>
  <c r="G66" i="22"/>
  <c r="E62" i="22"/>
  <c r="D58" i="22"/>
  <c r="C51" i="22"/>
  <c r="F46" i="22"/>
  <c r="E42" i="22"/>
  <c r="D38" i="22"/>
  <c r="G33" i="22"/>
  <c r="G31" i="22"/>
  <c r="F29" i="22"/>
  <c r="E27" i="22"/>
  <c r="E25" i="22"/>
  <c r="D23" i="22"/>
  <c r="C21" i="22"/>
  <c r="G18" i="22"/>
  <c r="F16" i="22"/>
  <c r="E14" i="22"/>
  <c r="E10" i="22"/>
  <c r="D8" i="22"/>
  <c r="M1148" i="1"/>
  <c r="N1148" i="1" s="1"/>
  <c r="M1156" i="1"/>
  <c r="N1156" i="1" s="1"/>
  <c r="M1164" i="1"/>
  <c r="N1164" i="1" s="1"/>
  <c r="L1165" i="1"/>
  <c r="M1165" i="1" s="1"/>
  <c r="N1165" i="1" s="1"/>
  <c r="L1157" i="1"/>
  <c r="M1157" i="1" s="1"/>
  <c r="N1157" i="1" s="1"/>
  <c r="M1161" i="1"/>
  <c r="N1161" i="1" s="1"/>
  <c r="L1152" i="1"/>
  <c r="M1152" i="1" s="1"/>
  <c r="N1152" i="1" s="1"/>
  <c r="L1240" i="1"/>
  <c r="M1240" i="1" s="1"/>
  <c r="M1149" i="1"/>
  <c r="N1149" i="1" s="1"/>
  <c r="L1172" i="1"/>
  <c r="M1172" i="1" s="1"/>
  <c r="N1172" i="1" s="1"/>
  <c r="L1173" i="1"/>
  <c r="M1173" i="1" s="1"/>
  <c r="N1173" i="1" s="1"/>
  <c r="L1153" i="1"/>
  <c r="M1153" i="1" s="1"/>
  <c r="N1153" i="1" s="1"/>
  <c r="L1177" i="1"/>
  <c r="M1177" i="1" s="1"/>
  <c r="N1177" i="1" s="1"/>
  <c r="M1169" i="1"/>
  <c r="N1169" i="1" s="1"/>
  <c r="C6" i="22" s="1"/>
  <c r="L1160" i="1"/>
  <c r="M1160" i="1" s="1"/>
  <c r="N1160" i="1" s="1"/>
  <c r="L1168" i="1"/>
  <c r="M1168" i="1" s="1"/>
  <c r="N1168" i="1" s="1"/>
  <c r="L1237" i="1"/>
  <c r="M1237" i="1" s="1"/>
  <c r="L1232" i="1"/>
  <c r="M1232" i="1" s="1"/>
  <c r="L1225" i="1"/>
  <c r="M1225" i="1" s="1"/>
  <c r="L1215" i="1"/>
  <c r="M1215" i="1" s="1"/>
  <c r="L1220" i="1"/>
  <c r="M1220" i="1" s="1"/>
  <c r="L1229" i="1"/>
  <c r="M1229" i="1" s="1"/>
  <c r="L1214" i="1"/>
  <c r="M1214" i="1" s="1"/>
  <c r="L1235" i="1"/>
  <c r="M1235" i="1" s="1"/>
  <c r="L1212" i="1"/>
  <c r="M1212" i="1" s="1"/>
  <c r="L1217" i="1"/>
  <c r="M1217" i="1" s="1"/>
  <c r="L1233" i="1"/>
  <c r="M1233" i="1" s="1"/>
  <c r="L1234" i="1"/>
  <c r="M1234" i="1" s="1"/>
  <c r="L1223" i="1"/>
  <c r="M1223" i="1" s="1"/>
  <c r="L1243" i="1"/>
  <c r="M1243" i="1" s="1"/>
  <c r="L1228" i="1"/>
  <c r="M1228" i="1" s="1"/>
  <c r="L1158" i="1"/>
  <c r="M1158" i="1" s="1"/>
  <c r="N1158" i="1" s="1"/>
  <c r="L1218" i="1"/>
  <c r="M1218" i="1" s="1"/>
  <c r="L1179" i="1"/>
  <c r="M1179" i="1" s="1"/>
  <c r="N1179" i="1" s="1"/>
  <c r="L1154" i="1"/>
  <c r="M1154" i="1" s="1"/>
  <c r="N1154" i="1" s="1"/>
  <c r="L1226" i="1"/>
  <c r="M1226" i="1" s="1"/>
  <c r="L1174" i="1"/>
  <c r="M1174" i="1" s="1"/>
  <c r="N1174" i="1" s="1"/>
  <c r="L1163" i="1"/>
  <c r="M1163" i="1" s="1"/>
  <c r="N1163" i="1" s="1"/>
  <c r="L1227" i="1"/>
  <c r="M1227" i="1" s="1"/>
  <c r="L1239" i="1"/>
  <c r="M1239" i="1" s="1"/>
  <c r="L1171" i="1"/>
  <c r="M1171" i="1" s="1"/>
  <c r="N1171" i="1" s="1"/>
  <c r="L1170" i="1"/>
  <c r="M1170" i="1" s="1"/>
  <c r="N1170" i="1" s="1"/>
  <c r="L1150" i="1"/>
  <c r="M1150" i="1" s="1"/>
  <c r="N1150" i="1" s="1"/>
  <c r="L1155" i="1"/>
  <c r="M1155" i="1" s="1"/>
  <c r="N1155" i="1" s="1"/>
  <c r="L1175" i="1"/>
  <c r="M1175" i="1" s="1"/>
  <c r="N1175" i="1" s="1"/>
  <c r="L1222" i="1"/>
  <c r="M1222" i="1" s="1"/>
  <c r="L1230" i="1"/>
  <c r="M1230" i="1" s="1"/>
  <c r="L1167" i="1"/>
  <c r="M1167" i="1" s="1"/>
  <c r="N1167" i="1" s="1"/>
  <c r="L1221" i="1"/>
  <c r="M1221" i="1" s="1"/>
  <c r="L1238" i="1"/>
  <c r="M1238" i="1" s="1"/>
  <c r="L1216" i="1"/>
  <c r="M1216" i="1" s="1"/>
  <c r="L1176" i="1"/>
  <c r="M1176" i="1" s="1"/>
  <c r="N1176" i="1" s="1"/>
  <c r="L1241" i="1"/>
  <c r="M1241" i="1" s="1"/>
  <c r="L1231" i="1"/>
  <c r="M1231" i="1" s="1"/>
  <c r="L1236" i="1"/>
  <c r="M1236" i="1" s="1"/>
  <c r="L1162" i="1"/>
  <c r="M1162" i="1" s="1"/>
  <c r="N1162" i="1" s="1"/>
  <c r="L1242" i="1"/>
  <c r="M1242" i="1" s="1"/>
  <c r="L1213" i="1"/>
  <c r="M1213" i="1" s="1"/>
  <c r="L1219" i="1"/>
  <c r="M1219" i="1" s="1"/>
  <c r="L1224" i="1"/>
  <c r="M1224" i="1" s="1"/>
  <c r="L1166" i="1"/>
  <c r="M1166" i="1" s="1"/>
  <c r="N1166" i="1" s="1"/>
  <c r="L1178" i="1"/>
  <c r="M1178" i="1" s="1"/>
  <c r="N1178" i="1" s="1"/>
  <c r="L1151" i="1"/>
  <c r="M1151" i="1" s="1"/>
  <c r="N1151" i="1" s="1"/>
  <c r="L1159" i="1"/>
  <c r="M1159" i="1" s="1"/>
  <c r="N1159" i="1" s="1"/>
  <c r="C3" i="22" l="1"/>
  <c r="E5" i="22"/>
  <c r="C5" i="22"/>
  <c r="G5" i="22"/>
  <c r="F6" i="22"/>
  <c r="F5" i="22"/>
  <c r="D72" i="22"/>
  <c r="N1219" i="1"/>
  <c r="O1219" i="1"/>
  <c r="N1236" i="1"/>
  <c r="O1236" i="1"/>
  <c r="O1230" i="1"/>
  <c r="N1230" i="1"/>
  <c r="N1227" i="1"/>
  <c r="O1227" i="1"/>
  <c r="O1214" i="1"/>
  <c r="N1214" i="1"/>
  <c r="N1225" i="1"/>
  <c r="O1225" i="1"/>
  <c r="N1235" i="1"/>
  <c r="O1235" i="1"/>
  <c r="N1231" i="1"/>
  <c r="O1231" i="1"/>
  <c r="N1243" i="1"/>
  <c r="O1243" i="1"/>
  <c r="N1217" i="1"/>
  <c r="O1217" i="1"/>
  <c r="N1229" i="1"/>
  <c r="O1229" i="1"/>
  <c r="N1232" i="1"/>
  <c r="O1232" i="1"/>
  <c r="N1239" i="1"/>
  <c r="O1239" i="1"/>
  <c r="O1234" i="1"/>
  <c r="N1234" i="1"/>
  <c r="N1213" i="1"/>
  <c r="O1213" i="1"/>
  <c r="O1238" i="1"/>
  <c r="N1238" i="1"/>
  <c r="O1222" i="1"/>
  <c r="N1222" i="1"/>
  <c r="O1242" i="1"/>
  <c r="N1242" i="1"/>
  <c r="N1241" i="1"/>
  <c r="O1241" i="1"/>
  <c r="N1218" i="1"/>
  <c r="O1218" i="1"/>
  <c r="N1223" i="1"/>
  <c r="O1223" i="1"/>
  <c r="N1212" i="1"/>
  <c r="O1212" i="1"/>
  <c r="N1220" i="1"/>
  <c r="O1220" i="1"/>
  <c r="N1237" i="1"/>
  <c r="O1237" i="1"/>
  <c r="N1221" i="1"/>
  <c r="O1221" i="1"/>
  <c r="O1224" i="1"/>
  <c r="N1224" i="1"/>
  <c r="O1226" i="1"/>
  <c r="N1226" i="1"/>
  <c r="N1215" i="1"/>
  <c r="O1215" i="1"/>
  <c r="O1240" i="1"/>
  <c r="N1240" i="1"/>
  <c r="O1216" i="1"/>
  <c r="N1216" i="1"/>
  <c r="N1228" i="1"/>
  <c r="O1228" i="1"/>
  <c r="N1233" i="1"/>
  <c r="C10" i="22" s="1"/>
  <c r="O1233" i="1"/>
  <c r="F10" i="22" l="1"/>
  <c r="F9" i="22"/>
  <c r="C9" i="22"/>
  <c r="G9" i="22"/>
  <c r="G72" i="22" s="1"/>
  <c r="E9" i="22"/>
  <c r="E72" i="22" s="1"/>
  <c r="C7" i="22"/>
  <c r="F72" i="22" l="1"/>
</calcChain>
</file>

<file path=xl/sharedStrings.xml><?xml version="1.0" encoding="utf-8"?>
<sst xmlns="http://schemas.openxmlformats.org/spreadsheetml/2006/main" count="8996" uniqueCount="129">
  <si>
    <t>LOB</t>
  </si>
  <si>
    <t>Plant</t>
  </si>
  <si>
    <t>Account</t>
  </si>
  <si>
    <t>Location</t>
  </si>
  <si>
    <t>Month Number</t>
  </si>
  <si>
    <t>P42100: TOTAL GENERATION</t>
  </si>
  <si>
    <t>P42710: CANE RUN AND OHIO FALLS AND CT</t>
  </si>
  <si>
    <t>511100</t>
  </si>
  <si>
    <t>0141 - CANE RUN 4 - GENERATION</t>
  </si>
  <si>
    <t>0161 - CANE RUN 6 - GENERATION</t>
  </si>
  <si>
    <t>512005</t>
  </si>
  <si>
    <t>0151 - CANE RUN 5 - GENERATION</t>
  </si>
  <si>
    <t>512015</t>
  </si>
  <si>
    <t>512017</t>
  </si>
  <si>
    <t>512100</t>
  </si>
  <si>
    <t>513100</t>
  </si>
  <si>
    <t>549100</t>
  </si>
  <si>
    <t>0172 - CANE RUN CC GT 2016</t>
  </si>
  <si>
    <t>552100</t>
  </si>
  <si>
    <t>553010</t>
  </si>
  <si>
    <t>0432 - PADDYS RUN GT 13</t>
  </si>
  <si>
    <t>553100</t>
  </si>
  <si>
    <t>0431 - PADDYS RUN GT 12</t>
  </si>
  <si>
    <t>553200</t>
  </si>
  <si>
    <t>554100</t>
  </si>
  <si>
    <t>562100</t>
  </si>
  <si>
    <t>0429 - PADDYS-COMMON-NOT FOR GENERATION</t>
  </si>
  <si>
    <t>P42720: MILL CREEK STATION</t>
  </si>
  <si>
    <t>0211 - MILL CREEK 1 - GENERATION</t>
  </si>
  <si>
    <t>0241 - MILL CREEK 4 - GENERATION</t>
  </si>
  <si>
    <t>0221 - MILL CREEK 2 - GENERATION</t>
  </si>
  <si>
    <t>0231 - MILL CREEK 3 - GENERATION</t>
  </si>
  <si>
    <t>0252 - MILL CREEK 1&amp;2 SCRUBBER</t>
  </si>
  <si>
    <t>512101</t>
  </si>
  <si>
    <t>514100</t>
  </si>
  <si>
    <t>P42730: TRIMBLE COUNTY</t>
  </si>
  <si>
    <t>0311 - TRIMBLE COUNTY 1 - GENERATION</t>
  </si>
  <si>
    <t>0321 - TRIMBLE COUNTY 2 - GENERATION</t>
  </si>
  <si>
    <t>512011</t>
  </si>
  <si>
    <t>0301 - TRIMBLE COUNTY COMMON-GENERATION</t>
  </si>
  <si>
    <t>512102</t>
  </si>
  <si>
    <t>0474 - TRIMBLE COUNTY #7 COMBUSTION TURBINE</t>
  </si>
  <si>
    <t>510100</t>
  </si>
  <si>
    <t>P42760: E W BROWN PLANT</t>
  </si>
  <si>
    <t>5636 - E W BROWN COMBUSTION TURBINE UNIT 6</t>
  </si>
  <si>
    <t>5637 - E W BROWN COMBUSTION TURBINE UNIT 7</t>
  </si>
  <si>
    <t>5635 - E W BROWN COMBUSTION TURBINE UNIT 5</t>
  </si>
  <si>
    <t>P42200: GENERATION SERVICES</t>
  </si>
  <si>
    <t/>
  </si>
  <si>
    <t>0401 - LGE GENERATION - COMMON</t>
  </si>
  <si>
    <t>5591 - KU GENERATION - COMMON</t>
  </si>
  <si>
    <t>510900</t>
  </si>
  <si>
    <t>year</t>
  </si>
  <si>
    <t>FERC</t>
  </si>
  <si>
    <t>512</t>
  </si>
  <si>
    <t>2012</t>
  </si>
  <si>
    <t>2016</t>
  </si>
  <si>
    <t>2014</t>
  </si>
  <si>
    <t>2015</t>
  </si>
  <si>
    <t>513</t>
  </si>
  <si>
    <t>510</t>
  </si>
  <si>
    <t>Gross Amt</t>
  </si>
  <si>
    <t>Partner</t>
  </si>
  <si>
    <t>Net Amt</t>
  </si>
  <si>
    <t>LGE</t>
  </si>
  <si>
    <t>Owner</t>
  </si>
  <si>
    <t>KU</t>
  </si>
  <si>
    <t>Joint</t>
  </si>
  <si>
    <t>LGE %</t>
  </si>
  <si>
    <t>KU %</t>
  </si>
  <si>
    <t>.78</t>
  </si>
  <si>
    <t>.22</t>
  </si>
  <si>
    <t>.53</t>
  </si>
  <si>
    <t>.47</t>
  </si>
  <si>
    <t>.19</t>
  </si>
  <si>
    <t>.81</t>
  </si>
  <si>
    <t>.37</t>
  </si>
  <si>
    <t>.63</t>
  </si>
  <si>
    <t>.38</t>
  </si>
  <si>
    <t>.62</t>
  </si>
  <si>
    <t>Unit</t>
  </si>
  <si>
    <t>Base</t>
  </si>
  <si>
    <t>Year</t>
  </si>
  <si>
    <t xml:space="preserve">Test </t>
  </si>
  <si>
    <t>Actual</t>
  </si>
  <si>
    <t>Plan</t>
  </si>
  <si>
    <t>Company</t>
  </si>
  <si>
    <t>CO</t>
  </si>
  <si>
    <t>LOB1</t>
  </si>
  <si>
    <t>LOB2</t>
  </si>
  <si>
    <t>0100</t>
  </si>
  <si>
    <t>P42110: OTHER GENERATION</t>
  </si>
  <si>
    <t>P42120: GENERATION IMEA/IMPA</t>
  </si>
  <si>
    <t>P42715: TOTAL SIMPLE CYCLE</t>
  </si>
  <si>
    <t>P42785: TOTAL CANE RUN CCGT</t>
  </si>
  <si>
    <t>551100</t>
  </si>
  <si>
    <t>P02400: TOTAL MILL CREEK STATION</t>
  </si>
  <si>
    <t>P42731: TOTAL TRIMBLE COUNTY STEAM</t>
  </si>
  <si>
    <t>0110</t>
  </si>
  <si>
    <t>P42765: TOTAL BROWN CTS</t>
  </si>
  <si>
    <t>Month 01 Jan</t>
  </si>
  <si>
    <t>Month 02 Feb</t>
  </si>
  <si>
    <t>Month 03 Mar</t>
  </si>
  <si>
    <t>Month 04 Apr</t>
  </si>
  <si>
    <t>Month 05 May</t>
  </si>
  <si>
    <t>Month 06 Jun</t>
  </si>
  <si>
    <t>Month 07 Jul</t>
  </si>
  <si>
    <t>Month 08 Aug</t>
  </si>
  <si>
    <t>Month 09 Sep</t>
  </si>
  <si>
    <t>Month 10 Oct</t>
  </si>
  <si>
    <t>Month 11 Nov</t>
  </si>
  <si>
    <t>Month 12 Dec</t>
  </si>
  <si>
    <t>Total</t>
  </si>
  <si>
    <t>553</t>
  </si>
  <si>
    <t>2017</t>
  </si>
  <si>
    <t>2018</t>
  </si>
  <si>
    <t>554</t>
  </si>
  <si>
    <t>552</t>
  </si>
  <si>
    <t>551</t>
  </si>
  <si>
    <t>0470 - TRIMBLE COUNTY #5 COMBUSTION TURBINE</t>
  </si>
  <si>
    <t>0475 - TRIMBLE COUNTY #8 COMBUSTION TURBINE</t>
  </si>
  <si>
    <t>0476 - TRIMBLE COUNTY #9 COMBUSTION TURBINE</t>
  </si>
  <si>
    <t>0477 - TRIMBLE COUNTY #10 COMBUSTION TURBINE</t>
  </si>
  <si>
    <t>511</t>
  </si>
  <si>
    <t>lookup</t>
  </si>
  <si>
    <t>549</t>
  </si>
  <si>
    <t>514</t>
  </si>
  <si>
    <t>500</t>
  </si>
  <si>
    <t>Includes Labor and Non labor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</si>
</sst>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_);[Red]\(0\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49" fontId="0" fillId="0" borderId="0" xfId="0" applyNumberFormat="1"/>
    <xf numFmtId="8" fontId="0" fillId="0" borderId="0" xfId="0" applyNumberFormat="1"/>
    <xf numFmtId="49" fontId="1" fillId="0" borderId="0" xfId="0" applyNumberFormat="1" applyFont="1"/>
    <xf numFmtId="0" fontId="1" fillId="0" borderId="0" xfId="0" applyFont="1"/>
    <xf numFmtId="164" fontId="0" fillId="0" borderId="0" xfId="0" applyNumberFormat="1"/>
    <xf numFmtId="49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8" fontId="0" fillId="0" borderId="0" xfId="0" applyNumberFormat="1" applyFill="1"/>
    <xf numFmtId="6" fontId="0" fillId="0" borderId="0" xfId="0" applyNumberFormat="1"/>
    <xf numFmtId="49" fontId="0" fillId="0" borderId="0" xfId="0" quotePrefix="1" applyNumberFormat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0" fontId="0" fillId="0" borderId="0" xfId="0" quotePrefix="1" applyAlignment="1">
      <alignment horizontal="left"/>
    </xf>
    <xf numFmtId="165" fontId="3" fillId="0" borderId="0" xfId="1" applyNumberFormat="1" applyFont="1" applyBorder="1" applyAlignment="1">
      <alignment horizontal="center"/>
    </xf>
    <xf numFmtId="8" fontId="3" fillId="0" borderId="0" xfId="0" applyNumberFormat="1" applyFont="1"/>
    <xf numFmtId="165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zoomScaleNormal="100" workbookViewId="0"/>
  </sheetViews>
  <sheetFormatPr defaultColWidth="9.109375" defaultRowHeight="15.6" x14ac:dyDescent="0.3"/>
  <cols>
    <col min="1" max="1" width="58.109375" style="12" bestFit="1" customWidth="1"/>
    <col min="2" max="2" width="7" style="12" bestFit="1" customWidth="1"/>
    <col min="3" max="9" width="12.6640625" style="12" bestFit="1" customWidth="1"/>
    <col min="10" max="10" width="16.109375" style="12" bestFit="1" customWidth="1"/>
    <col min="11" max="11" width="12.6640625" style="12" bestFit="1" customWidth="1"/>
    <col min="12" max="13" width="15.6640625" style="12" bestFit="1" customWidth="1"/>
    <col min="14" max="14" width="11.5546875" style="12" bestFit="1" customWidth="1"/>
    <col min="15" max="16384" width="9.109375" style="12"/>
  </cols>
  <sheetData>
    <row r="1" spans="1:13" x14ac:dyDescent="0.3">
      <c r="A1" s="14" t="s">
        <v>128</v>
      </c>
      <c r="C1" s="13">
        <v>2012</v>
      </c>
      <c r="D1" s="13">
        <f>+C1+1</f>
        <v>2013</v>
      </c>
      <c r="E1" s="13">
        <f t="shared" ref="E1:G1" si="0">+D1+1</f>
        <v>2014</v>
      </c>
      <c r="F1" s="13">
        <f t="shared" si="0"/>
        <v>2015</v>
      </c>
      <c r="G1" s="13">
        <f t="shared" si="0"/>
        <v>2016</v>
      </c>
      <c r="H1" s="13" t="s">
        <v>81</v>
      </c>
      <c r="I1" s="13" t="s">
        <v>83</v>
      </c>
      <c r="J1" s="13">
        <v>2017</v>
      </c>
      <c r="K1" s="13">
        <f>+J1+1</f>
        <v>2018</v>
      </c>
      <c r="L1" s="13">
        <f t="shared" ref="L1:M1" si="1">+K1+1</f>
        <v>2019</v>
      </c>
      <c r="M1" s="13">
        <f t="shared" si="1"/>
        <v>2020</v>
      </c>
    </row>
    <row r="2" spans="1:13" x14ac:dyDescent="0.3">
      <c r="A2" s="14" t="s">
        <v>80</v>
      </c>
      <c r="B2" s="14" t="s">
        <v>53</v>
      </c>
      <c r="C2" s="15" t="s">
        <v>84</v>
      </c>
      <c r="D2" s="15" t="s">
        <v>84</v>
      </c>
      <c r="E2" s="15" t="s">
        <v>84</v>
      </c>
      <c r="F2" s="15" t="s">
        <v>84</v>
      </c>
      <c r="G2" s="15" t="s">
        <v>84</v>
      </c>
      <c r="H2" s="15" t="s">
        <v>82</v>
      </c>
      <c r="I2" s="15" t="s">
        <v>82</v>
      </c>
      <c r="J2" s="15" t="s">
        <v>85</v>
      </c>
      <c r="K2" s="15" t="s">
        <v>85</v>
      </c>
      <c r="L2" s="15" t="s">
        <v>85</v>
      </c>
      <c r="M2" s="15" t="s">
        <v>85</v>
      </c>
    </row>
    <row r="3" spans="1:13" x14ac:dyDescent="0.3">
      <c r="A3" s="16" t="s">
        <v>36</v>
      </c>
      <c r="B3" t="s">
        <v>60</v>
      </c>
      <c r="C3" s="19">
        <f>SUMIF('actual data'!$P:$P,LGE!$B3&amp;LGE!$A$3&amp;LGE!C$1,'actual data'!$N:$N)</f>
        <v>217823.92500000002</v>
      </c>
      <c r="D3" s="19">
        <f>SUMIF('actual data'!$P:$P,LGE!$B3&amp;LGE!$A$3&amp;LGE!D$1,'actual data'!$N:$N)</f>
        <v>111518.38500000001</v>
      </c>
      <c r="E3" s="19">
        <f>SUMIF('actual data'!$P:$P,LGE!$B3&amp;LGE!$A$3&amp;LGE!E$1,'actual data'!$N:$N)</f>
        <v>99690</v>
      </c>
      <c r="F3" s="19">
        <f>SUMIF('actual data'!$P:$P,LGE!$B3&amp;LGE!$A$3&amp;LGE!F$1,'actual data'!$N:$N)</f>
        <v>0</v>
      </c>
      <c r="G3" s="19">
        <f>SUMIF('actual data'!$P:$P,LGE!$B3&amp;LGE!$A$3&amp;LGE!G$1,'actual data'!$N:$N)</f>
        <v>0</v>
      </c>
      <c r="H3" s="19">
        <f>SUMIF('data for base'!$R:$R,LGE!$B3&amp;LGE!$A$3&amp;LGE!H$1,'data for base'!$P:$P)</f>
        <v>0</v>
      </c>
      <c r="I3" s="19">
        <f>SUMIF('test yr'!V:V,LGE!B3&amp;LGE!A$3,'test yr'!U:U)*1000</f>
        <v>806000</v>
      </c>
      <c r="J3" s="19">
        <f>SUMIF('2017 thru 2020'!$L:$L,LGE!$B3&amp;LGE!$A$3,'2017 thru 2020'!H:H)*1000</f>
        <v>806000</v>
      </c>
      <c r="K3" s="19">
        <f>SUMIF('2017 thru 2020'!$L:$L,LGE!$B3&amp;LGE!$A$3,'2017 thru 2020'!I:I)*1000</f>
        <v>0</v>
      </c>
      <c r="L3" s="19">
        <f>SUMIF('2017 thru 2020'!$L:$L,LGE!$B3&amp;LGE!$A$3,'2017 thru 2020'!J:J)*1000</f>
        <v>187000</v>
      </c>
      <c r="M3" s="19">
        <f>SUMIF('2017 thru 2020'!$L:$L,LGE!$B3&amp;LGE!$A$3,'2017 thru 2020'!K:K)*1000</f>
        <v>0</v>
      </c>
    </row>
    <row r="4" spans="1:13" x14ac:dyDescent="0.3">
      <c r="B4" t="s">
        <v>123</v>
      </c>
      <c r="C4" s="19">
        <f>SUMIF('actual data'!$P:$P,LGE!$B4&amp;LGE!$A$3&amp;LGE!C$1,'actual data'!$N:$N)</f>
        <v>0</v>
      </c>
      <c r="D4" s="19">
        <f>SUMIF('actual data'!$P:$P,LGE!$B4&amp;LGE!$A$3&amp;LGE!D$1,'actual data'!$N:$N)</f>
        <v>6260.8050000000003</v>
      </c>
      <c r="E4" s="19">
        <f>SUMIF('actual data'!$P:$P,LGE!$B4&amp;LGE!$A$3&amp;LGE!E$1,'actual data'!$N:$N)</f>
        <v>0</v>
      </c>
      <c r="F4" s="19">
        <f>SUMIF('actual data'!$P:$P,LGE!$B4&amp;LGE!$A$3&amp;LGE!F$1,'actual data'!$N:$N)</f>
        <v>2327.4074999999998</v>
      </c>
      <c r="G4" s="19">
        <f>SUMIF('actual data'!$P:$P,LGE!$B4&amp;LGE!$A$3&amp;LGE!G$1,'actual data'!$N:$N)</f>
        <v>-986.76750000000004</v>
      </c>
      <c r="H4" s="19">
        <f>SUMIF('data for base'!$R:$R,LGE!$B4&amp;LGE!$A$3&amp;LGE!H$1,'data for base'!$P:$P)</f>
        <v>0</v>
      </c>
      <c r="I4" s="19">
        <f>SUMIF('test yr'!V:V,LGE!B4&amp;LGE!A$3,'test yr'!U:U)*1000</f>
        <v>0</v>
      </c>
      <c r="J4" s="19">
        <f>SUMIF('2017 thru 2020'!$L:$L,LGE!$B4&amp;LGE!$A$3,'2017 thru 2020'!H:H)*1000</f>
        <v>0</v>
      </c>
      <c r="K4" s="19">
        <f>SUMIF('2017 thru 2020'!$L:$L,LGE!$B4&amp;LGE!$A$3,'2017 thru 2020'!I:I)*1000</f>
        <v>0</v>
      </c>
      <c r="L4" s="19">
        <f>SUMIF('2017 thru 2020'!$L:$L,LGE!$B4&amp;LGE!$A$3,'2017 thru 2020'!J:J)*1000</f>
        <v>0</v>
      </c>
      <c r="M4" s="19">
        <f>SUMIF('2017 thru 2020'!$L:$L,LGE!$B4&amp;LGE!$A$3,'2017 thru 2020'!K:K)*1000</f>
        <v>0</v>
      </c>
    </row>
    <row r="5" spans="1:13" x14ac:dyDescent="0.3">
      <c r="B5" t="s">
        <v>54</v>
      </c>
      <c r="C5" s="19">
        <f>SUMIF('actual data'!$P:$P,LGE!$B5&amp;LGE!$A$3&amp;LGE!C$1,'actual data'!$N:$N)</f>
        <v>-81118.945499999987</v>
      </c>
      <c r="D5" s="19">
        <f>SUMIF('actual data'!$P:$P,LGE!$B5&amp;LGE!$A$3&amp;LGE!D$1,'actual data'!$N:$N)</f>
        <v>945856.3350000002</v>
      </c>
      <c r="E5" s="19">
        <f>SUMIF('actual data'!$P:$P,LGE!$B5&amp;LGE!$A$3&amp;LGE!E$1,'actual data'!$N:$N)</f>
        <v>4464.0555000000022</v>
      </c>
      <c r="F5" s="19">
        <f>SUMIF('actual data'!$P:$P,LGE!$B5&amp;LGE!$A$3&amp;LGE!F$1,'actual data'!$N:$N)</f>
        <v>2192310.6315000006</v>
      </c>
      <c r="G5" s="19">
        <f>SUMIF('actual data'!$P:$P,LGE!$B5&amp;LGE!$A$3&amp;LGE!G$1,'actual data'!$N:$N)</f>
        <v>86659.771500000017</v>
      </c>
      <c r="H5" s="19">
        <f>SUMIF('data for base'!$R:$R,LGE!$B5&amp;LGE!$A$3&amp;LGE!H$1,'data for base'!$P:$P)</f>
        <v>146610.8095</v>
      </c>
      <c r="I5" s="19">
        <f>SUMIF('test yr'!V:V,LGE!B5&amp;LGE!A$3,'test yr'!U:U)*1000</f>
        <v>6212000</v>
      </c>
      <c r="J5" s="19">
        <f>SUMIF('2017 thru 2020'!$L:$L,LGE!$B5&amp;LGE!$A$3,'2017 thru 2020'!H:H)*1000</f>
        <v>6213000</v>
      </c>
      <c r="K5" s="19">
        <f>SUMIF('2017 thru 2020'!$L:$L,LGE!$B5&amp;LGE!$A$3,'2017 thru 2020'!I:I)*1000</f>
        <v>204000</v>
      </c>
      <c r="L5" s="19">
        <f>SUMIF('2017 thru 2020'!$L:$L,LGE!$B5&amp;LGE!$A$3,'2017 thru 2020'!J:J)*1000</f>
        <v>2878000</v>
      </c>
      <c r="M5" s="19">
        <f>SUMIF('2017 thru 2020'!$L:$L,LGE!$B5&amp;LGE!$A$3,'2017 thru 2020'!K:K)*1000</f>
        <v>208000</v>
      </c>
    </row>
    <row r="6" spans="1:13" x14ac:dyDescent="0.3">
      <c r="B6" t="s">
        <v>59</v>
      </c>
      <c r="C6" s="19">
        <f>SUMIF('actual data'!$P:$P,LGE!$B6&amp;LGE!$A$3&amp;LGE!C$1,'actual data'!$N:$N)</f>
        <v>35466.682499999995</v>
      </c>
      <c r="D6" s="19">
        <f>SUMIF('actual data'!$P:$P,LGE!$B6&amp;LGE!$A$3&amp;LGE!D$1,'actual data'!$N:$N)</f>
        <v>142809.84</v>
      </c>
      <c r="E6" s="19">
        <f>SUMIF('actual data'!$P:$P,LGE!$B6&amp;LGE!$A$3&amp;LGE!E$1,'actual data'!$N:$N)</f>
        <v>11993.924999999999</v>
      </c>
      <c r="F6" s="19">
        <f>SUMIF('actual data'!$P:$P,LGE!$B6&amp;LGE!$A$3&amp;LGE!F$1,'actual data'!$N:$N)</f>
        <v>300174.17249999993</v>
      </c>
      <c r="G6" s="19">
        <f>SUMIF('actual data'!$P:$P,LGE!$B6&amp;LGE!$A$3&amp;LGE!G$1,'actual data'!$N:$N)</f>
        <v>6217.7550000000001</v>
      </c>
      <c r="H6" s="19">
        <f>SUMIF('data for base'!$R:$R,LGE!$B6&amp;LGE!$A$3&amp;LGE!H$1,'data for base'!$P:$P)</f>
        <v>3693.33</v>
      </c>
      <c r="I6" s="19">
        <f>SUMIF('test yr'!V:V,LGE!B6&amp;LGE!A$3,'test yr'!U:U)*1000</f>
        <v>810000</v>
      </c>
      <c r="J6" s="19">
        <f>SUMIF('2017 thru 2020'!$L:$L,LGE!$B6&amp;LGE!$A$3,'2017 thru 2020'!H:H)*1000</f>
        <v>810000</v>
      </c>
      <c r="K6" s="19">
        <f>SUMIF('2017 thru 2020'!$L:$L,LGE!$B6&amp;LGE!$A$3,'2017 thru 2020'!I:I)*1000</f>
        <v>0</v>
      </c>
      <c r="L6" s="19">
        <f>SUMIF('2017 thru 2020'!$L:$L,LGE!$B6&amp;LGE!$A$3,'2017 thru 2020'!J:J)*1000</f>
        <v>487000</v>
      </c>
      <c r="M6" s="19">
        <f>SUMIF('2017 thru 2020'!$L:$L,LGE!$B6&amp;LGE!$A$3,'2017 thru 2020'!K:K)*1000</f>
        <v>0</v>
      </c>
    </row>
    <row r="7" spans="1:13" x14ac:dyDescent="0.3">
      <c r="A7" s="16" t="s">
        <v>37</v>
      </c>
      <c r="B7" t="s">
        <v>60</v>
      </c>
      <c r="C7" s="19">
        <f>SUMIF('actual data'!$P:$P,LGE!$B7&amp;LGE!$A$7&amp;LGE!C$1,'actual data'!$N:$N)</f>
        <v>28514.335499999997</v>
      </c>
      <c r="D7" s="19">
        <f>SUMIF('actual data'!$P:$P,LGE!$B7&amp;LGE!$A$7&amp;LGE!D$1,'actual data'!$N:$N)</f>
        <v>0</v>
      </c>
      <c r="E7" s="19">
        <f>SUMIF('actual data'!$P:$P,LGE!$B7&amp;LGE!$A$7&amp;LGE!E$1,'actual data'!$N:$N)</f>
        <v>46072.406025000004</v>
      </c>
      <c r="F7" s="19">
        <f>SUMIF('actual data'!$P:$P,LGE!$B7&amp;LGE!$A$7&amp;LGE!F$1,'actual data'!$N:$N)</f>
        <v>0</v>
      </c>
      <c r="G7" s="19">
        <f>SUMIF('actual data'!$P:$P,LGE!$B7&amp;LGE!$A$7&amp;LGE!G$1,'actual data'!$N:$N)</f>
        <v>66542.828850000005</v>
      </c>
      <c r="H7" s="19">
        <f>SUMIF('data for base'!$R:$R,LGE!$B7&amp;LGE!$A$7&amp;LGE!H$1,'data for base'!$P:$P)</f>
        <v>62691.079500000007</v>
      </c>
      <c r="I7" s="19">
        <f>SUMIF('test yr'!V:V,LGE!B7&amp;LGE!A$7,'test yr'!U:U)*1000</f>
        <v>0</v>
      </c>
      <c r="J7" s="19">
        <f>SUMIF('2017 thru 2020'!$L:$L,LGE!$B7&amp;LGE!$A$7,'2017 thru 2020'!H:H)*1000</f>
        <v>0</v>
      </c>
      <c r="K7" s="19">
        <f>SUMIF('2017 thru 2020'!$L:$L,LGE!$B7&amp;LGE!$A$7,'2017 thru 2020'!I:I)*1000</f>
        <v>0</v>
      </c>
      <c r="L7" s="19">
        <f>SUMIF('2017 thru 2020'!$L:$L,LGE!$B7&amp;LGE!$A$7,'2017 thru 2020'!J:J)*1000</f>
        <v>0</v>
      </c>
      <c r="M7" s="19">
        <f>SUMIF('2017 thru 2020'!$L:$L,LGE!$B7&amp;LGE!$A$7,'2017 thru 2020'!K:K)*1000</f>
        <v>39000</v>
      </c>
    </row>
    <row r="8" spans="1:13" x14ac:dyDescent="0.3">
      <c r="B8" t="s">
        <v>123</v>
      </c>
      <c r="C8" s="19">
        <f>SUMIF('actual data'!$P:$P,LGE!$B8&amp;LGE!$A$7&amp;LGE!C$1,'actual data'!$N:$N)</f>
        <v>0</v>
      </c>
      <c r="D8" s="19">
        <f>SUMIF('actual data'!$P:$P,LGE!$B8&amp;LGE!$A$7&amp;LGE!D$1,'actual data'!$N:$N)</f>
        <v>0</v>
      </c>
      <c r="E8" s="19">
        <f>SUMIF('actual data'!$P:$P,LGE!$B8&amp;LGE!$A$7&amp;LGE!E$1,'actual data'!$N:$N)</f>
        <v>0</v>
      </c>
      <c r="F8" s="19">
        <f>SUMIF('actual data'!$P:$P,LGE!$B8&amp;LGE!$A$7&amp;LGE!F$1,'actual data'!$N:$N)</f>
        <v>726.75</v>
      </c>
      <c r="G8" s="19">
        <f>SUMIF('actual data'!$P:$P,LGE!$B8&amp;LGE!$A$7&amp;LGE!G$1,'actual data'!$N:$N)</f>
        <v>0</v>
      </c>
      <c r="H8" s="19">
        <f>SUMIF('data for base'!$R:$R,LGE!$B8&amp;LGE!$A$7&amp;LGE!H$1,'data for base'!$P:$P)</f>
        <v>0</v>
      </c>
      <c r="I8" s="19">
        <f>SUMIF('test yr'!V:V,LGE!B8&amp;LGE!A$7,'test yr'!U:U)*1000</f>
        <v>0</v>
      </c>
      <c r="J8" s="19">
        <f>SUMIF('2017 thru 2020'!$L:$L,LGE!$B8&amp;LGE!$A$7,'2017 thru 2020'!H:H)*1000</f>
        <v>0</v>
      </c>
      <c r="K8" s="19">
        <f>SUMIF('2017 thru 2020'!$L:$L,LGE!$B8&amp;LGE!$A$7,'2017 thru 2020'!I:I)*1000</f>
        <v>0</v>
      </c>
      <c r="L8" s="19">
        <f>SUMIF('2017 thru 2020'!$L:$L,LGE!$B8&amp;LGE!$A$7,'2017 thru 2020'!J:J)*1000</f>
        <v>0</v>
      </c>
      <c r="M8" s="19">
        <f>SUMIF('2017 thru 2020'!$L:$L,LGE!$B8&amp;LGE!$A$7,'2017 thru 2020'!K:K)*1000</f>
        <v>0</v>
      </c>
    </row>
    <row r="9" spans="1:13" x14ac:dyDescent="0.3">
      <c r="B9" t="s">
        <v>54</v>
      </c>
      <c r="C9" s="19">
        <f>SUMIF('actual data'!$P:$P,LGE!$B9&amp;LGE!$A$7&amp;LGE!C$1,'actual data'!$N:$N)</f>
        <v>100352.281095</v>
      </c>
      <c r="D9" s="19">
        <f>SUMIF('actual data'!$P:$P,LGE!$B9&amp;LGE!$A$7&amp;LGE!D$1,'actual data'!$N:$N)</f>
        <v>532.569525</v>
      </c>
      <c r="E9" s="19">
        <f>SUMIF('actual data'!$P:$P,LGE!$B9&amp;LGE!$A$7&amp;LGE!E$1,'actual data'!$N:$N)</f>
        <v>531444.56672999996</v>
      </c>
      <c r="F9" s="19">
        <f>SUMIF('actual data'!$P:$P,LGE!$B9&amp;LGE!$A$7&amp;LGE!F$1,'actual data'!$N:$N)</f>
        <v>131801.32914000002</v>
      </c>
      <c r="G9" s="19">
        <f>SUMIF('actual data'!$P:$P,LGE!$B9&amp;LGE!$A$7&amp;LGE!G$1,'actual data'!$N:$N)</f>
        <v>299328.81218999985</v>
      </c>
      <c r="H9" s="19">
        <f>SUMIF('data for base'!$R:$R,LGE!$B9&amp;LGE!$A$7&amp;LGE!H$1,'data for base'!$P:$P)</f>
        <v>277081.31974499993</v>
      </c>
      <c r="I9" s="19">
        <f>SUMIF('test yr'!V:V,LGE!B9&amp;LGE!A$7,'test yr'!U:U)*1000</f>
        <v>1103000</v>
      </c>
      <c r="J9" s="19">
        <f>SUMIF('2017 thru 2020'!$L:$L,LGE!$B9&amp;LGE!$A$7,'2017 thru 2020'!H:H)*1000</f>
        <v>109000</v>
      </c>
      <c r="K9" s="19">
        <f>SUMIF('2017 thru 2020'!$L:$L,LGE!$B9&amp;LGE!$A$7,'2017 thru 2020'!I:I)*1000</f>
        <v>1102000</v>
      </c>
      <c r="L9" s="19">
        <f>SUMIF('2017 thru 2020'!$L:$L,LGE!$B9&amp;LGE!$A$7,'2017 thru 2020'!J:J)*1000</f>
        <v>292000</v>
      </c>
      <c r="M9" s="19">
        <f>SUMIF('2017 thru 2020'!$L:$L,LGE!$B9&amp;LGE!$A$7,'2017 thru 2020'!K:K)*1000</f>
        <v>665000</v>
      </c>
    </row>
    <row r="10" spans="1:13" x14ac:dyDescent="0.3">
      <c r="B10" t="s">
        <v>59</v>
      </c>
      <c r="C10" s="19">
        <f>SUMIF('actual data'!$P:$P,LGE!$B10&amp;LGE!$A$7&amp;LGE!C$1,'actual data'!$N:$N)</f>
        <v>95580.947325000001</v>
      </c>
      <c r="D10" s="19">
        <f>SUMIF('actual data'!$P:$P,LGE!$B10&amp;LGE!$A$7&amp;LGE!D$1,'actual data'!$N:$N)</f>
        <v>384.54622499999999</v>
      </c>
      <c r="E10" s="19">
        <f>SUMIF('actual data'!$P:$P,LGE!$B10&amp;LGE!$A$7&amp;LGE!E$1,'actual data'!$N:$N)</f>
        <v>45075.1155</v>
      </c>
      <c r="F10" s="19">
        <f>SUMIF('actual data'!$P:$P,LGE!$B10&amp;LGE!$A$7&amp;LGE!F$1,'actual data'!$N:$N)</f>
        <v>37244.248875000012</v>
      </c>
      <c r="G10" s="19">
        <f>SUMIF('actual data'!$P:$P,LGE!$B10&amp;LGE!$A$7&amp;LGE!G$1,'actual data'!$N:$N)</f>
        <v>223707.14190000002</v>
      </c>
      <c r="H10" s="19">
        <f>SUMIF('data for base'!$R:$R,LGE!$B10&amp;LGE!$A$7&amp;LGE!H$1,'data for base'!$P:$P)</f>
        <v>213296.0178</v>
      </c>
      <c r="I10" s="19">
        <f>SUMIF('test yr'!V:V,LGE!B10&amp;LGE!A$7,'test yr'!U:U)*1000</f>
        <v>129000</v>
      </c>
      <c r="J10" s="19">
        <f>SUMIF('2017 thru 2020'!$L:$L,LGE!$B10&amp;LGE!$A$7,'2017 thru 2020'!H:H)*1000</f>
        <v>381000</v>
      </c>
      <c r="K10" s="19">
        <f>SUMIF('2017 thru 2020'!$L:$L,LGE!$B10&amp;LGE!$A$7,'2017 thru 2020'!I:I)*1000</f>
        <v>128000</v>
      </c>
      <c r="L10" s="19">
        <f>SUMIF('2017 thru 2020'!$L:$L,LGE!$B10&amp;LGE!$A$7,'2017 thru 2020'!J:J)*1000</f>
        <v>85000</v>
      </c>
      <c r="M10" s="19">
        <f>SUMIF('2017 thru 2020'!$L:$L,LGE!$B10&amp;LGE!$A$7,'2017 thru 2020'!K:K)*1000</f>
        <v>93000</v>
      </c>
    </row>
    <row r="11" spans="1:13" x14ac:dyDescent="0.3">
      <c r="A11" s="16" t="s">
        <v>49</v>
      </c>
      <c r="B11" t="s">
        <v>60</v>
      </c>
      <c r="C11" s="19">
        <f>SUMIF('actual data'!$P:$P,LGE!$B11&amp;LGE!$A$11&amp;LGE!C$1,'actual data'!$N:$N)</f>
        <v>37059.290000000037</v>
      </c>
      <c r="D11" s="19">
        <f>SUMIF('actual data'!$P:$P,LGE!$B11&amp;LGE!$A$11&amp;LGE!D$1,'actual data'!$N:$N)</f>
        <v>113440.98</v>
      </c>
      <c r="E11" s="19">
        <f>SUMIF('actual data'!$P:$P,LGE!$B11&amp;LGE!$A$11&amp;LGE!E$1,'actual data'!$N:$N)</f>
        <v>-213381</v>
      </c>
      <c r="F11" s="19">
        <f>SUMIF('actual data'!$P:$P,LGE!$B11&amp;LGE!$A$11&amp;LGE!F$1,'actual data'!$N:$N)</f>
        <v>-90334.000000000058</v>
      </c>
      <c r="G11" s="19">
        <f>SUMIF('actual data'!$P:$P,LGE!$B11&amp;LGE!$A$11&amp;LGE!G$1,'actual data'!$N:$N)</f>
        <v>-7152.0499999999929</v>
      </c>
      <c r="H11" s="19">
        <f>SUMIF('data for base'!$R:$R,LGE!$B11&amp;LGE!$A$11&amp;LGE!H$1,'data for base'!$P:$P)</f>
        <v>53924.279999999984</v>
      </c>
      <c r="I11" s="19">
        <f>SUMIF('test yr'!V:V,LGE!B11&amp;LGE!A$11,'test yr'!U:U)*1000</f>
        <v>0</v>
      </c>
      <c r="J11" s="19">
        <f>SUMIF('2017 thru 2020'!$L:$L,LGE!$B11&amp;LGE!$A$11,'2017 thru 2020'!H:H)*1000</f>
        <v>0</v>
      </c>
      <c r="K11" s="19">
        <f>SUMIF('2017 thru 2020'!$L:$L,LGE!$B11&amp;LGE!$A$11,'2017 thru 2020'!I:I)*1000</f>
        <v>0</v>
      </c>
      <c r="L11" s="19">
        <f>SUMIF('2017 thru 2020'!$L:$L,LGE!$B11&amp;LGE!$A$11,'2017 thru 2020'!J:J)*1000</f>
        <v>0</v>
      </c>
      <c r="M11" s="19">
        <f>SUMIF('2017 thru 2020'!$L:$L,LGE!$B11&amp;LGE!$A$11,'2017 thru 2020'!K:K)*1000</f>
        <v>0</v>
      </c>
    </row>
    <row r="12" spans="1:13" x14ac:dyDescent="0.3">
      <c r="A12" s="16"/>
      <c r="B12" t="s">
        <v>59</v>
      </c>
      <c r="C12" s="19">
        <f>SUMIF('actual data'!$P:$P,LGE!$B12&amp;LGE!$A$11&amp;LGE!C$1,'actual data'!$N:$N)</f>
        <v>0</v>
      </c>
      <c r="D12" s="19">
        <f>SUMIF('actual data'!$P:$P,LGE!$B12&amp;LGE!$A$11&amp;LGE!D$1,'actual data'!$N:$N)</f>
        <v>0</v>
      </c>
      <c r="E12" s="19">
        <f>SUMIF('actual data'!$P:$P,LGE!$B12&amp;LGE!$A$11&amp;LGE!E$1,'actual data'!$N:$N)</f>
        <v>0</v>
      </c>
      <c r="F12" s="19">
        <f>SUMIF('actual data'!$P:$P,LGE!$B12&amp;LGE!$A$11&amp;LGE!F$1,'actual data'!$N:$N)</f>
        <v>0</v>
      </c>
      <c r="G12" s="19">
        <f>SUMIF('actual data'!$P:$P,LGE!$B12&amp;LGE!$A$11&amp;LGE!G$1,'actual data'!$N:$N)</f>
        <v>0</v>
      </c>
      <c r="H12" s="19"/>
      <c r="I12" s="19">
        <f>SUMIF('test yr'!V:V,LGE!B12&amp;LGE!A$11,'test yr'!U:U)*1000</f>
        <v>0</v>
      </c>
      <c r="J12" s="19">
        <f>SUMIF('2017 thru 2020'!$L:$L,LGE!$B12&amp;LGE!$A$11,'2017 thru 2020'!H:H)*1000</f>
        <v>0</v>
      </c>
      <c r="K12" s="19">
        <f>SUMIF('2017 thru 2020'!$L:$L,LGE!$B12&amp;LGE!$A$11,'2017 thru 2020'!I:I)*1000</f>
        <v>0</v>
      </c>
      <c r="L12" s="19">
        <f>SUMIF('2017 thru 2020'!$L:$L,LGE!$B12&amp;LGE!$A$11,'2017 thru 2020'!J:J)*1000</f>
        <v>0</v>
      </c>
      <c r="M12" s="19">
        <f>SUMIF('2017 thru 2020'!$L:$L,LGE!$B12&amp;LGE!$A$11,'2017 thru 2020'!K:K)*1000</f>
        <v>0</v>
      </c>
    </row>
    <row r="13" spans="1:13" x14ac:dyDescent="0.3">
      <c r="A13" s="16" t="s">
        <v>8</v>
      </c>
      <c r="B13" t="s">
        <v>127</v>
      </c>
      <c r="C13" s="19">
        <f>SUMIF('actual data'!$P:$P,LGE!$B13&amp;LGE!$A$13&amp;LGE!C$1,'actual data'!$N:$N)</f>
        <v>0</v>
      </c>
      <c r="D13" s="19">
        <f>SUMIF('actual data'!$P:$P,LGE!$B13&amp;LGE!$A$13&amp;LGE!D$1,'actual data'!$N:$N)</f>
        <v>0</v>
      </c>
      <c r="E13" s="19">
        <f>SUMIF('actual data'!$P:$P,LGE!$B13&amp;LGE!$A$13&amp;LGE!E$1,'actual data'!$N:$N)</f>
        <v>0</v>
      </c>
      <c r="F13" s="19">
        <f>SUMIF('actual data'!$P:$P,LGE!$B13&amp;LGE!$A$13&amp;LGE!F$1,'actual data'!$N:$N)</f>
        <v>0</v>
      </c>
      <c r="G13" s="19">
        <f>SUMIF('actual data'!$P:$P,LGE!$B13&amp;LGE!$A$13&amp;LGE!G$1,'actual data'!$N:$N)</f>
        <v>0</v>
      </c>
      <c r="H13" s="19">
        <f>SUMIF('data for base'!$R:$R,LGE!$B13&amp;LGE!$A$13&amp;LGE!H$1,'data for base'!$P:$P)</f>
        <v>0</v>
      </c>
      <c r="I13" s="19">
        <f>SUMIF('test yr'!V:V,LGE!B13&amp;LGE!A$13,'test yr'!U:U)*1000</f>
        <v>0</v>
      </c>
      <c r="J13" s="19">
        <f>SUMIF('2017 thru 2020'!$L:$L,LGE!$B13&amp;LGE!$A$13,'2017 thru 2020'!H:H)*1000</f>
        <v>0</v>
      </c>
      <c r="K13" s="19">
        <f>SUMIF('2017 thru 2020'!$L:$L,LGE!$B13&amp;LGE!$A$13,'2017 thru 2020'!I:I)*1000</f>
        <v>0</v>
      </c>
      <c r="L13" s="19">
        <f>SUMIF('2017 thru 2020'!$L:$L,LGE!$B13&amp;LGE!$A$13,'2017 thru 2020'!J:J)*1000</f>
        <v>0</v>
      </c>
      <c r="M13" s="19">
        <f>SUMIF('2017 thru 2020'!$L:$L,LGE!$B13&amp;LGE!$A$13,'2017 thru 2020'!K:K)*1000</f>
        <v>0</v>
      </c>
    </row>
    <row r="14" spans="1:13" x14ac:dyDescent="0.3">
      <c r="B14" t="s">
        <v>60</v>
      </c>
      <c r="C14" s="19">
        <f>SUMIF('actual data'!$P:$P,LGE!$B14&amp;LGE!$A$13&amp;LGE!C$1,'actual data'!$N:$N)</f>
        <v>430916.06</v>
      </c>
      <c r="D14" s="19">
        <f>SUMIF('actual data'!$P:$P,LGE!$B14&amp;LGE!$A$13&amp;LGE!D$1,'actual data'!$N:$N)</f>
        <v>0</v>
      </c>
      <c r="E14" s="19">
        <f>SUMIF('actual data'!$P:$P,LGE!$B14&amp;LGE!$A$13&amp;LGE!E$1,'actual data'!$N:$N)</f>
        <v>0</v>
      </c>
      <c r="F14" s="19">
        <f>SUMIF('actual data'!$P:$P,LGE!$B14&amp;LGE!$A$13&amp;LGE!F$1,'actual data'!$N:$N)</f>
        <v>0</v>
      </c>
      <c r="G14" s="19">
        <f>SUMIF('actual data'!$P:$P,LGE!$B14&amp;LGE!$A$13&amp;LGE!G$1,'actual data'!$N:$N)</f>
        <v>0</v>
      </c>
      <c r="H14" s="19">
        <f>SUMIF('data for base'!$R:$R,LGE!$B14&amp;LGE!$A$13&amp;LGE!H$1,'data for base'!$P:$P)</f>
        <v>0</v>
      </c>
      <c r="I14" s="19">
        <f>SUMIF('test yr'!V:V,LGE!B14&amp;LGE!A$13,'test yr'!U:U)*1000</f>
        <v>0</v>
      </c>
      <c r="J14" s="19">
        <f>SUMIF('2017 thru 2020'!$L:$L,LGE!$B14&amp;LGE!$A$13,'2017 thru 2020'!H:H)*1000</f>
        <v>0</v>
      </c>
      <c r="K14" s="19">
        <f>SUMIF('2017 thru 2020'!$L:$L,LGE!$B14&amp;LGE!$A$13,'2017 thru 2020'!I:I)*1000</f>
        <v>0</v>
      </c>
      <c r="L14" s="19">
        <f>SUMIF('2017 thru 2020'!$L:$L,LGE!$B14&amp;LGE!$A$13,'2017 thru 2020'!J:J)*1000</f>
        <v>0</v>
      </c>
      <c r="M14" s="19">
        <f>SUMIF('2017 thru 2020'!$L:$L,LGE!$B14&amp;LGE!$A$13,'2017 thru 2020'!K:K)*1000</f>
        <v>0</v>
      </c>
    </row>
    <row r="15" spans="1:13" x14ac:dyDescent="0.3">
      <c r="B15" t="s">
        <v>123</v>
      </c>
      <c r="C15" s="19">
        <f>SUMIF('actual data'!$P:$P,LGE!$B15&amp;LGE!$A$13&amp;LGE!C$1,'actual data'!$N:$N)</f>
        <v>2399.2600000000002</v>
      </c>
      <c r="D15" s="19">
        <f>SUMIF('actual data'!$P:$P,LGE!$B15&amp;LGE!$A$13&amp;LGE!D$1,'actual data'!$N:$N)</f>
        <v>0</v>
      </c>
      <c r="E15" s="19">
        <f>SUMIF('actual data'!$P:$P,LGE!$B15&amp;LGE!$A$13&amp;LGE!E$1,'actual data'!$N:$N)</f>
        <v>0</v>
      </c>
      <c r="F15" s="19">
        <f>SUMIF('actual data'!$P:$P,LGE!$B15&amp;LGE!$A$13&amp;LGE!F$1,'actual data'!$N:$N)</f>
        <v>0</v>
      </c>
      <c r="G15" s="19">
        <f>SUMIF('actual data'!$P:$P,LGE!$B15&amp;LGE!$A$13&amp;LGE!G$1,'actual data'!$N:$N)</f>
        <v>0</v>
      </c>
      <c r="H15" s="19">
        <f>SUMIF('data for base'!$R:$R,LGE!$B15&amp;LGE!$A$13&amp;LGE!H$1,'data for base'!$P:$P)</f>
        <v>0</v>
      </c>
      <c r="I15" s="19">
        <f>SUMIF('test yr'!V:V,LGE!B15&amp;LGE!A$13,'test yr'!U:U)*1000</f>
        <v>0</v>
      </c>
      <c r="J15" s="19">
        <f>SUMIF('2017 thru 2020'!$L:$L,LGE!$B15&amp;LGE!$A$13,'2017 thru 2020'!H:H)*1000</f>
        <v>0</v>
      </c>
      <c r="K15" s="19">
        <f>SUMIF('2017 thru 2020'!$L:$L,LGE!$B15&amp;LGE!$A$13,'2017 thru 2020'!I:I)*1000</f>
        <v>0</v>
      </c>
      <c r="L15" s="19">
        <f>SUMIF('2017 thru 2020'!$L:$L,LGE!$B15&amp;LGE!$A$13,'2017 thru 2020'!J:J)*1000</f>
        <v>0</v>
      </c>
      <c r="M15" s="19">
        <f>SUMIF('2017 thru 2020'!$L:$L,LGE!$B15&amp;LGE!$A$13,'2017 thru 2020'!K:K)*1000</f>
        <v>0</v>
      </c>
    </row>
    <row r="16" spans="1:13" x14ac:dyDescent="0.3">
      <c r="B16" t="s">
        <v>54</v>
      </c>
      <c r="C16" s="19">
        <f>SUMIF('actual data'!$P:$P,LGE!$B16&amp;LGE!$A$13&amp;LGE!C$1,'actual data'!$N:$N)</f>
        <v>3190133.21</v>
      </c>
      <c r="D16" s="19">
        <f>SUMIF('actual data'!$P:$P,LGE!$B16&amp;LGE!$A$13&amp;LGE!D$1,'actual data'!$N:$N)</f>
        <v>120277.22</v>
      </c>
      <c r="E16" s="19">
        <f>SUMIF('actual data'!$P:$P,LGE!$B16&amp;LGE!$A$13&amp;LGE!E$1,'actual data'!$N:$N)</f>
        <v>468670.99</v>
      </c>
      <c r="F16" s="19">
        <f>SUMIF('actual data'!$P:$P,LGE!$B16&amp;LGE!$A$13&amp;LGE!F$1,'actual data'!$N:$N)</f>
        <v>0</v>
      </c>
      <c r="G16" s="19">
        <f>SUMIF('actual data'!$P:$P,LGE!$B16&amp;LGE!$A$13&amp;LGE!G$1,'actual data'!$N:$N)</f>
        <v>0</v>
      </c>
      <c r="H16" s="19">
        <f>SUMIF('data for base'!$R:$R,LGE!$B16&amp;LGE!$A$13&amp;LGE!H$1,'data for base'!$P:$P)</f>
        <v>0</v>
      </c>
      <c r="I16" s="19">
        <f>SUMIF('test yr'!V:V,LGE!B16&amp;LGE!A$13,'test yr'!U:U)*1000</f>
        <v>0</v>
      </c>
      <c r="J16" s="19">
        <f>SUMIF('2017 thru 2020'!$L:$L,LGE!$B16&amp;LGE!$A$13,'2017 thru 2020'!H:H)*1000</f>
        <v>0</v>
      </c>
      <c r="K16" s="19">
        <f>SUMIF('2017 thru 2020'!$L:$L,LGE!$B16&amp;LGE!$A$13,'2017 thru 2020'!I:I)*1000</f>
        <v>0</v>
      </c>
      <c r="L16" s="19">
        <f>SUMIF('2017 thru 2020'!$L:$L,LGE!$B16&amp;LGE!$A$13,'2017 thru 2020'!J:J)*1000</f>
        <v>0</v>
      </c>
      <c r="M16" s="19">
        <f>SUMIF('2017 thru 2020'!$L:$L,LGE!$B16&amp;LGE!$A$13,'2017 thru 2020'!K:K)*1000</f>
        <v>0</v>
      </c>
    </row>
    <row r="17" spans="1:14" x14ac:dyDescent="0.3">
      <c r="B17" t="s">
        <v>59</v>
      </c>
      <c r="C17" s="19">
        <f>SUMIF('actual data'!$P:$P,LGE!$B17&amp;LGE!$A$13&amp;LGE!C$1,'actual data'!$N:$N)</f>
        <v>1931468.72</v>
      </c>
      <c r="D17" s="19">
        <f>SUMIF('actual data'!$P:$P,LGE!$B17&amp;LGE!$A$13&amp;LGE!D$1,'actual data'!$N:$N)</f>
        <v>38394.28</v>
      </c>
      <c r="E17" s="19">
        <f>SUMIF('actual data'!$P:$P,LGE!$B17&amp;LGE!$A$13&amp;LGE!E$1,'actual data'!$N:$N)</f>
        <v>83706.39</v>
      </c>
      <c r="F17" s="19">
        <f>SUMIF('actual data'!$P:$P,LGE!$B17&amp;LGE!$A$13&amp;LGE!F$1,'actual data'!$N:$N)</f>
        <v>0</v>
      </c>
      <c r="G17" s="19">
        <f>SUMIF('actual data'!$P:$P,LGE!$B17&amp;LGE!$A$13&amp;LGE!G$1,'actual data'!$N:$N)</f>
        <v>0</v>
      </c>
      <c r="H17" s="19">
        <f>SUMIF('data for base'!$R:$R,LGE!$B17&amp;LGE!$A$13&amp;LGE!H$1,'data for base'!$P:$P)</f>
        <v>0</v>
      </c>
      <c r="I17" s="19">
        <f>SUMIF('test yr'!V:V,LGE!B17&amp;LGE!A$13,'test yr'!U:U)*1000</f>
        <v>0</v>
      </c>
      <c r="J17" s="19">
        <f>SUMIF('2017 thru 2020'!$L:$L,LGE!$B17&amp;LGE!$A$13,'2017 thru 2020'!H:H)*1000</f>
        <v>0</v>
      </c>
      <c r="K17" s="19">
        <f>SUMIF('2017 thru 2020'!$L:$L,LGE!$B17&amp;LGE!$A$13,'2017 thru 2020'!I:I)*1000</f>
        <v>0</v>
      </c>
      <c r="L17" s="19">
        <f>SUMIF('2017 thru 2020'!$L:$L,LGE!$B17&amp;LGE!$A$13,'2017 thru 2020'!J:J)*1000</f>
        <v>0</v>
      </c>
      <c r="M17" s="19">
        <f>SUMIF('2017 thru 2020'!$L:$L,LGE!$B17&amp;LGE!$A$13,'2017 thru 2020'!K:K)*1000</f>
        <v>0</v>
      </c>
    </row>
    <row r="18" spans="1:14" x14ac:dyDescent="0.3">
      <c r="B18" t="s">
        <v>126</v>
      </c>
      <c r="C18" s="19">
        <f>SUMIF('actual data'!$P:$P,LGE!$B18&amp;LGE!$A$13&amp;LGE!C$1,'actual data'!$N:$N)</f>
        <v>0</v>
      </c>
      <c r="D18" s="19">
        <f>SUMIF('actual data'!$P:$P,LGE!$B18&amp;LGE!$A$13&amp;LGE!D$1,'actual data'!$N:$N)</f>
        <v>0</v>
      </c>
      <c r="E18" s="19">
        <f>SUMIF('actual data'!$P:$P,LGE!$B18&amp;LGE!$A$13&amp;LGE!E$1,'actual data'!$N:$N)</f>
        <v>0</v>
      </c>
      <c r="F18" s="19">
        <f>SUMIF('actual data'!$P:$P,LGE!$B18&amp;LGE!$A$13&amp;LGE!F$1,'actual data'!$N:$N)</f>
        <v>0</v>
      </c>
      <c r="G18" s="19">
        <f>SUMIF('actual data'!$P:$P,LGE!$B18&amp;LGE!$A$13&amp;LGE!G$1,'actual data'!$N:$N)</f>
        <v>0</v>
      </c>
      <c r="H18" s="19">
        <f>SUMIF('data for base'!$R:$R,LGE!$B18&amp;LGE!$A$13&amp;LGE!H$1,'data for base'!$P:$P)</f>
        <v>0</v>
      </c>
      <c r="I18" s="19">
        <f>SUMIF('test yr'!V:V,LGE!B18&amp;LGE!A$13,'test yr'!U:U)*1000</f>
        <v>0</v>
      </c>
      <c r="J18" s="19">
        <f>SUMIF('2017 thru 2020'!$L:$L,LGE!$B18&amp;LGE!$A$13,'2017 thru 2020'!H:H)*1000</f>
        <v>0</v>
      </c>
      <c r="K18" s="19">
        <f>SUMIF('2017 thru 2020'!$L:$L,LGE!$B18&amp;LGE!$A$13,'2017 thru 2020'!I:I)*1000</f>
        <v>0</v>
      </c>
      <c r="L18" s="19">
        <f>SUMIF('2017 thru 2020'!$L:$L,LGE!$B18&amp;LGE!$A$13,'2017 thru 2020'!J:J)*1000</f>
        <v>0</v>
      </c>
      <c r="M18" s="19">
        <f>SUMIF('2017 thru 2020'!$L:$L,LGE!$B18&amp;LGE!$A$13,'2017 thru 2020'!K:K)*1000</f>
        <v>0</v>
      </c>
    </row>
    <row r="19" spans="1:14" x14ac:dyDescent="0.3">
      <c r="A19" s="16" t="s">
        <v>11</v>
      </c>
      <c r="B19" t="s">
        <v>127</v>
      </c>
      <c r="C19" s="19">
        <f>SUMIF('actual data'!$P:$P,LGE!$B19&amp;LGE!$A$19&amp;LGE!C$1,'actual data'!$N:$N)</f>
        <v>0</v>
      </c>
      <c r="D19" s="19">
        <f>SUMIF('actual data'!$P:$P,LGE!$B19&amp;LGE!$A$19&amp;LGE!D$1,'actual data'!$N:$N)</f>
        <v>0</v>
      </c>
      <c r="E19" s="19">
        <f>SUMIF('actual data'!$P:$P,LGE!$B19&amp;LGE!$A$19&amp;LGE!E$1,'actual data'!$N:$N)</f>
        <v>0</v>
      </c>
      <c r="F19" s="19">
        <f>SUMIF('actual data'!$P:$P,LGE!$B19&amp;LGE!$A$19&amp;LGE!F$1,'actual data'!$N:$N)</f>
        <v>0</v>
      </c>
      <c r="G19" s="19">
        <f>SUMIF('actual data'!$P:$P,LGE!$B19&amp;LGE!$A$19&amp;LGE!G$1,'actual data'!$N:$N)</f>
        <v>0</v>
      </c>
      <c r="H19" s="19">
        <f>SUMIF('data for base'!$R:$R,LGE!$B19&amp;LGE!$A$19&amp;LGE!H$1,'data for base'!$P:$P)</f>
        <v>0</v>
      </c>
      <c r="I19" s="19">
        <f>SUMIF('test yr'!V:V,LGE!B19&amp;LGE!A$19,'test yr'!U:U)*1000</f>
        <v>0</v>
      </c>
      <c r="J19" s="19">
        <f>SUMIF('2017 thru 2020'!$L:$L,LGE!$B19&amp;LGE!$A$19,'2017 thru 2020'!H:H)*1000</f>
        <v>0</v>
      </c>
      <c r="K19" s="19">
        <f>SUMIF('2017 thru 2020'!$L:$L,LGE!$B19&amp;LGE!$A$19,'2017 thru 2020'!I:I)*1000</f>
        <v>0</v>
      </c>
      <c r="L19" s="19">
        <f>SUMIF('2017 thru 2020'!$L:$L,LGE!$B19&amp;LGE!$A$19,'2017 thru 2020'!J:J)*1000</f>
        <v>0</v>
      </c>
      <c r="M19" s="19">
        <f>SUMIF('2017 thru 2020'!$L:$L,LGE!$B19&amp;LGE!$A$19,'2017 thru 2020'!K:K)*1000</f>
        <v>0</v>
      </c>
    </row>
    <row r="20" spans="1:14" x14ac:dyDescent="0.3">
      <c r="B20" t="s">
        <v>123</v>
      </c>
      <c r="C20" s="19">
        <f>SUMIF('actual data'!$P:$P,LGE!$B20&amp;LGE!$A$19&amp;LGE!C$1,'actual data'!$N:$N)</f>
        <v>0</v>
      </c>
      <c r="D20" s="19">
        <f>SUMIF('actual data'!$P:$P,LGE!$B20&amp;LGE!$A$19&amp;LGE!D$1,'actual data'!$N:$N)</f>
        <v>0</v>
      </c>
      <c r="E20" s="19">
        <f>SUMIF('actual data'!$P:$P,LGE!$B20&amp;LGE!$A$19&amp;LGE!E$1,'actual data'!$N:$N)</f>
        <v>0</v>
      </c>
      <c r="F20" s="19">
        <f>SUMIF('actual data'!$P:$P,LGE!$B20&amp;LGE!$A$19&amp;LGE!F$1,'actual data'!$N:$N)</f>
        <v>0</v>
      </c>
      <c r="G20" s="19">
        <f>SUMIF('actual data'!$P:$P,LGE!$B20&amp;LGE!$A$19&amp;LGE!G$1,'actual data'!$N:$N)</f>
        <v>0</v>
      </c>
      <c r="H20" s="19">
        <f>SUMIF('data for base'!$R:$R,LGE!$B20&amp;LGE!$A$19&amp;LGE!H$1,'data for base'!$P:$P)</f>
        <v>0</v>
      </c>
      <c r="I20" s="19">
        <f>SUMIF('test yr'!V:V,LGE!B20&amp;LGE!A$19,'test yr'!U:U)*1000</f>
        <v>0</v>
      </c>
      <c r="J20" s="19">
        <f>SUMIF('2017 thru 2020'!$L:$L,LGE!$B20&amp;LGE!$A$19,'2017 thru 2020'!H:H)*1000</f>
        <v>0</v>
      </c>
      <c r="K20" s="19">
        <f>SUMIF('2017 thru 2020'!$L:$L,LGE!$B20&amp;LGE!$A$19,'2017 thru 2020'!I:I)*1000</f>
        <v>0</v>
      </c>
      <c r="L20" s="19">
        <f>SUMIF('2017 thru 2020'!$L:$L,LGE!$B20&amp;LGE!$A$19,'2017 thru 2020'!J:J)*1000</f>
        <v>0</v>
      </c>
      <c r="M20" s="19">
        <f>SUMIF('2017 thru 2020'!$L:$L,LGE!$B20&amp;LGE!$A$19,'2017 thru 2020'!K:K)*1000</f>
        <v>0</v>
      </c>
    </row>
    <row r="21" spans="1:14" x14ac:dyDescent="0.3">
      <c r="B21" t="s">
        <v>54</v>
      </c>
      <c r="C21" s="19">
        <f>SUMIF('actual data'!$P:$P,LGE!$B21&amp;LGE!$A$19&amp;LGE!C$1,'actual data'!$N:$N)</f>
        <v>0</v>
      </c>
      <c r="D21" s="19">
        <f>SUMIF('actual data'!$P:$P,LGE!$B21&amp;LGE!$A$19&amp;LGE!D$1,'actual data'!$N:$N)</f>
        <v>955239.09</v>
      </c>
      <c r="E21" s="19">
        <f>SUMIF('actual data'!$P:$P,LGE!$B21&amp;LGE!$A$19&amp;LGE!E$1,'actual data'!$N:$N)</f>
        <v>264619.76</v>
      </c>
      <c r="F21" s="19">
        <f>SUMIF('actual data'!$P:$P,LGE!$B21&amp;LGE!$A$19&amp;LGE!F$1,'actual data'!$N:$N)</f>
        <v>0</v>
      </c>
      <c r="G21" s="19">
        <f>SUMIF('actual data'!$P:$P,LGE!$B21&amp;LGE!$A$19&amp;LGE!G$1,'actual data'!$N:$N)</f>
        <v>0</v>
      </c>
      <c r="H21" s="19">
        <f>SUMIF('data for base'!$R:$R,LGE!$B21&amp;LGE!$A$19&amp;LGE!H$1,'data for base'!$P:$P)</f>
        <v>0</v>
      </c>
      <c r="I21" s="19">
        <f>SUMIF('test yr'!V:V,LGE!B21&amp;LGE!A$19,'test yr'!U:U)*1000</f>
        <v>0</v>
      </c>
      <c r="J21" s="19">
        <f>SUMIF('2017 thru 2020'!$L:$L,LGE!$B21&amp;LGE!$A$19,'2017 thru 2020'!H:H)*1000</f>
        <v>0</v>
      </c>
      <c r="K21" s="19">
        <f>SUMIF('2017 thru 2020'!$L:$L,LGE!$B21&amp;LGE!$A$19,'2017 thru 2020'!I:I)*1000</f>
        <v>0</v>
      </c>
      <c r="L21" s="19">
        <f>SUMIF('2017 thru 2020'!$L:$L,LGE!$B21&amp;LGE!$A$19,'2017 thru 2020'!J:J)*1000</f>
        <v>0</v>
      </c>
      <c r="M21" s="19">
        <f>SUMIF('2017 thru 2020'!$L:$L,LGE!$B21&amp;LGE!$A$19,'2017 thru 2020'!K:K)*1000</f>
        <v>0</v>
      </c>
    </row>
    <row r="22" spans="1:14" x14ac:dyDescent="0.3">
      <c r="B22" t="s">
        <v>59</v>
      </c>
      <c r="C22" s="19">
        <f>SUMIF('actual data'!$P:$P,LGE!$B22&amp;LGE!$A$19&amp;LGE!C$1,'actual data'!$N:$N)</f>
        <v>0</v>
      </c>
      <c r="D22" s="19">
        <f>SUMIF('actual data'!$P:$P,LGE!$B22&amp;LGE!$A$19&amp;LGE!D$1,'actual data'!$N:$N)</f>
        <v>217596.31000000003</v>
      </c>
      <c r="E22" s="19">
        <f>SUMIF('actual data'!$P:$P,LGE!$B22&amp;LGE!$A$19&amp;LGE!E$1,'actual data'!$N:$N)</f>
        <v>58037.950000000004</v>
      </c>
      <c r="F22" s="19">
        <f>SUMIF('actual data'!$P:$P,LGE!$B22&amp;LGE!$A$19&amp;LGE!F$1,'actual data'!$N:$N)</f>
        <v>0</v>
      </c>
      <c r="G22" s="19">
        <f>SUMIF('actual data'!$P:$P,LGE!$B22&amp;LGE!$A$19&amp;LGE!G$1,'actual data'!$N:$N)</f>
        <v>0</v>
      </c>
      <c r="H22" s="19">
        <f>SUMIF('data for base'!$R:$R,LGE!$B22&amp;LGE!$A$19&amp;LGE!H$1,'data for base'!$P:$P)</f>
        <v>0</v>
      </c>
      <c r="I22" s="19">
        <f>SUMIF('test yr'!V:V,LGE!B22&amp;LGE!A$19,'test yr'!U:U)*1000</f>
        <v>0</v>
      </c>
      <c r="J22" s="19">
        <f>SUMIF('2017 thru 2020'!$L:$L,LGE!$B22&amp;LGE!$A$19,'2017 thru 2020'!H:H)*1000</f>
        <v>0</v>
      </c>
      <c r="K22" s="19">
        <f>SUMIF('2017 thru 2020'!$L:$L,LGE!$B22&amp;LGE!$A$19,'2017 thru 2020'!I:I)*1000</f>
        <v>0</v>
      </c>
      <c r="L22" s="19">
        <f>SUMIF('2017 thru 2020'!$L:$L,LGE!$B22&amp;LGE!$A$19,'2017 thru 2020'!J:J)*1000</f>
        <v>0</v>
      </c>
      <c r="M22" s="19">
        <f>SUMIF('2017 thru 2020'!$L:$L,LGE!$B22&amp;LGE!$A$19,'2017 thru 2020'!K:K)*1000</f>
        <v>0</v>
      </c>
    </row>
    <row r="23" spans="1:14" x14ac:dyDescent="0.3">
      <c r="B23" t="s">
        <v>126</v>
      </c>
      <c r="C23" s="19">
        <f>SUMIF('actual data'!$P:$P,LGE!$B23&amp;LGE!$A$19&amp;LGE!C$1,'actual data'!$N:$N)</f>
        <v>0</v>
      </c>
      <c r="D23" s="19">
        <f>SUMIF('actual data'!$P:$P,LGE!$B23&amp;LGE!$A$19&amp;LGE!D$1,'actual data'!$N:$N)</f>
        <v>0</v>
      </c>
      <c r="E23" s="19">
        <f>SUMIF('actual data'!$P:$P,LGE!$B23&amp;LGE!$A$19&amp;LGE!E$1,'actual data'!$N:$N)</f>
        <v>0</v>
      </c>
      <c r="F23" s="19">
        <f>SUMIF('actual data'!$P:$P,LGE!$B23&amp;LGE!$A$19&amp;LGE!F$1,'actual data'!$N:$N)</f>
        <v>0</v>
      </c>
      <c r="G23" s="19">
        <f>SUMIF('actual data'!$P:$P,LGE!$B23&amp;LGE!$A$19&amp;LGE!G$1,'actual data'!$N:$N)</f>
        <v>0</v>
      </c>
      <c r="H23" s="19">
        <f>SUMIF('data for base'!$R:$R,LGE!$B23&amp;LGE!$A$19&amp;LGE!H$1,'data for base'!$P:$P)</f>
        <v>0</v>
      </c>
      <c r="I23" s="19">
        <f>SUMIF('test yr'!V:V,LGE!B23&amp;LGE!A$19,'test yr'!U:U)*1000</f>
        <v>0</v>
      </c>
      <c r="J23" s="19">
        <f>SUMIF('2017 thru 2020'!$L:$L,LGE!$B23&amp;LGE!$A$19,'2017 thru 2020'!H:H)*1000</f>
        <v>0</v>
      </c>
      <c r="K23" s="19">
        <f>SUMIF('2017 thru 2020'!$L:$L,LGE!$B23&amp;LGE!$A$19,'2017 thru 2020'!I:I)*1000</f>
        <v>0</v>
      </c>
      <c r="L23" s="19">
        <f>SUMIF('2017 thru 2020'!$L:$L,LGE!$B23&amp;LGE!$A$19,'2017 thru 2020'!J:J)*1000</f>
        <v>0</v>
      </c>
      <c r="M23" s="19">
        <f>SUMIF('2017 thru 2020'!$L:$L,LGE!$B23&amp;LGE!$A$19,'2017 thru 2020'!K:K)*1000</f>
        <v>0</v>
      </c>
    </row>
    <row r="24" spans="1:14" x14ac:dyDescent="0.3">
      <c r="A24" s="16" t="s">
        <v>9</v>
      </c>
      <c r="B24" t="s">
        <v>60</v>
      </c>
      <c r="C24" s="19">
        <f>SUMIF('actual data'!$P:$P,LGE!$B24&amp;LGE!$A$24&amp;LGE!C$1,'actual data'!$N:$N)</f>
        <v>135246.81</v>
      </c>
      <c r="D24" s="19">
        <f>SUMIF('actual data'!$P:$P,LGE!$B24&amp;LGE!$A$24&amp;LGE!D$1,'actual data'!$N:$N)</f>
        <v>0</v>
      </c>
      <c r="E24" s="19">
        <f>SUMIF('actual data'!$P:$P,LGE!$B24&amp;LGE!$A$24&amp;LGE!E$1,'actual data'!$N:$N)</f>
        <v>0</v>
      </c>
      <c r="F24" s="19">
        <f>SUMIF('actual data'!$P:$P,LGE!$B24&amp;LGE!$A$24&amp;LGE!F$1,'actual data'!$N:$N)</f>
        <v>0</v>
      </c>
      <c r="G24" s="19">
        <f>SUMIF('actual data'!$P:$P,LGE!$B24&amp;LGE!$A$24&amp;LGE!G$1,'actual data'!$N:$N)</f>
        <v>0</v>
      </c>
      <c r="H24" s="19">
        <f>SUMIF('data for base'!$R:$R,LGE!$B24&amp;LGE!$A$24&amp;LGE!H$1,'data for base'!$P:$P)</f>
        <v>0</v>
      </c>
      <c r="I24" s="19">
        <f>SUMIF('test yr'!V:V,LGE!B24&amp;LGE!A$24,'test yr'!U:U)*1000</f>
        <v>0</v>
      </c>
      <c r="J24" s="19">
        <f>SUMIF('2017 thru 2020'!$L:$L,LGE!$B24&amp;LGE!$A$24,'2017 thru 2020'!H:H)*1000</f>
        <v>0</v>
      </c>
      <c r="K24" s="19">
        <f>SUMIF('2017 thru 2020'!$L:$L,LGE!$B24&amp;LGE!$A$24,'2017 thru 2020'!I:I)*1000</f>
        <v>0</v>
      </c>
      <c r="L24" s="19">
        <f>SUMIF('2017 thru 2020'!$L:$L,LGE!$B24&amp;LGE!$A$24,'2017 thru 2020'!J:J)*1000</f>
        <v>0</v>
      </c>
      <c r="M24" s="19">
        <f>SUMIF('2017 thru 2020'!$L:$L,LGE!$B24&amp;LGE!$A$24,'2017 thru 2020'!K:K)*1000</f>
        <v>0</v>
      </c>
    </row>
    <row r="25" spans="1:14" x14ac:dyDescent="0.3">
      <c r="B25" t="s">
        <v>123</v>
      </c>
      <c r="C25" s="19">
        <f>SUMIF('actual data'!$P:$P,LGE!$B25&amp;LGE!$A$24&amp;LGE!C$1,'actual data'!$N:$N)</f>
        <v>0</v>
      </c>
      <c r="D25" s="19">
        <f>SUMIF('actual data'!$P:$P,LGE!$B25&amp;LGE!$A$24&amp;LGE!D$1,'actual data'!$N:$N)</f>
        <v>0</v>
      </c>
      <c r="E25" s="19">
        <f>SUMIF('actual data'!$P:$P,LGE!$B25&amp;LGE!$A$24&amp;LGE!E$1,'actual data'!$N:$N)</f>
        <v>282</v>
      </c>
      <c r="F25" s="19">
        <f>SUMIF('actual data'!$P:$P,LGE!$B25&amp;LGE!$A$24&amp;LGE!F$1,'actual data'!$N:$N)</f>
        <v>0</v>
      </c>
      <c r="G25" s="19">
        <f>SUMIF('actual data'!$P:$P,LGE!$B25&amp;LGE!$A$24&amp;LGE!G$1,'actual data'!$N:$N)</f>
        <v>0</v>
      </c>
      <c r="H25" s="19">
        <f>SUMIF('data for base'!$R:$R,LGE!$B25&amp;LGE!$A$24&amp;LGE!H$1,'data for base'!$P:$P)</f>
        <v>0</v>
      </c>
      <c r="I25" s="19">
        <f>SUMIF('test yr'!V:V,LGE!B25&amp;LGE!A$24,'test yr'!U:U)*1000</f>
        <v>0</v>
      </c>
      <c r="J25" s="19">
        <f>SUMIF('2017 thru 2020'!$L:$L,LGE!$B25&amp;LGE!$A$24,'2017 thru 2020'!H:H)*1000</f>
        <v>0</v>
      </c>
      <c r="K25" s="19">
        <f>SUMIF('2017 thru 2020'!$L:$L,LGE!$B25&amp;LGE!$A$24,'2017 thru 2020'!I:I)*1000</f>
        <v>0</v>
      </c>
      <c r="L25" s="19">
        <f>SUMIF('2017 thru 2020'!$L:$L,LGE!$B25&amp;LGE!$A$24,'2017 thru 2020'!J:J)*1000</f>
        <v>0</v>
      </c>
      <c r="M25" s="19">
        <f>SUMIF('2017 thru 2020'!$L:$L,LGE!$B25&amp;LGE!$A$24,'2017 thru 2020'!K:K)*1000</f>
        <v>0</v>
      </c>
    </row>
    <row r="26" spans="1:14" x14ac:dyDescent="0.3">
      <c r="B26" t="s">
        <v>54</v>
      </c>
      <c r="C26" s="19">
        <f>SUMIF('actual data'!$P:$P,LGE!$B26&amp;LGE!$A$24&amp;LGE!C$1,'actual data'!$N:$N)</f>
        <v>1464702.5</v>
      </c>
      <c r="D26" s="19">
        <f>SUMIF('actual data'!$P:$P,LGE!$B26&amp;LGE!$A$24&amp;LGE!D$1,'actual data'!$N:$N)</f>
        <v>319077.24000000005</v>
      </c>
      <c r="E26" s="19">
        <f>SUMIF('actual data'!$P:$P,LGE!$B26&amp;LGE!$A$24&amp;LGE!E$1,'actual data'!$N:$N)</f>
        <v>589174.94000000006</v>
      </c>
      <c r="F26" s="19">
        <f>SUMIF('actual data'!$P:$P,LGE!$B26&amp;LGE!$A$24&amp;LGE!F$1,'actual data'!$N:$N)</f>
        <v>706.91000000000008</v>
      </c>
      <c r="G26" s="19">
        <f>SUMIF('actual data'!$P:$P,LGE!$B26&amp;LGE!$A$24&amp;LGE!G$1,'actual data'!$N:$N)</f>
        <v>0</v>
      </c>
      <c r="H26" s="19">
        <f>SUMIF('data for base'!$R:$R,LGE!$B26&amp;LGE!$A$24&amp;LGE!H$1,'data for base'!$P:$P)</f>
        <v>0</v>
      </c>
      <c r="I26" s="19">
        <f>SUMIF('test yr'!V:V,LGE!B26&amp;LGE!A$24,'test yr'!U:U)*1000</f>
        <v>0</v>
      </c>
      <c r="J26" s="19">
        <f>SUMIF('2017 thru 2020'!$L:$L,LGE!$B26&amp;LGE!$A$24,'2017 thru 2020'!H:H)*1000</f>
        <v>0</v>
      </c>
      <c r="K26" s="19">
        <f>SUMIF('2017 thru 2020'!$L:$L,LGE!$B26&amp;LGE!$A$24,'2017 thru 2020'!I:I)*1000</f>
        <v>0</v>
      </c>
      <c r="L26" s="19">
        <f>SUMIF('2017 thru 2020'!$L:$L,LGE!$B26&amp;LGE!$A$24,'2017 thru 2020'!J:J)*1000</f>
        <v>0</v>
      </c>
      <c r="M26" s="19">
        <f>SUMIF('2017 thru 2020'!$L:$L,LGE!$B26&amp;LGE!$A$24,'2017 thru 2020'!K:K)*1000</f>
        <v>0</v>
      </c>
    </row>
    <row r="27" spans="1:14" x14ac:dyDescent="0.3">
      <c r="B27" t="s">
        <v>59</v>
      </c>
      <c r="C27" s="19">
        <f>SUMIF('actual data'!$P:$P,LGE!$B27&amp;LGE!$A$24&amp;LGE!C$1,'actual data'!$N:$N)</f>
        <v>362820.77</v>
      </c>
      <c r="D27" s="19">
        <f>SUMIF('actual data'!$P:$P,LGE!$B27&amp;LGE!$A$24&amp;LGE!D$1,'actual data'!$N:$N)</f>
        <v>204895.64</v>
      </c>
      <c r="E27" s="19">
        <f>SUMIF('actual data'!$P:$P,LGE!$B27&amp;LGE!$A$24&amp;LGE!E$1,'actual data'!$N:$N)</f>
        <v>229866.19999999998</v>
      </c>
      <c r="F27" s="19">
        <f>SUMIF('actual data'!$P:$P,LGE!$B27&amp;LGE!$A$24&amp;LGE!F$1,'actual data'!$N:$N)</f>
        <v>393.91</v>
      </c>
      <c r="G27" s="19">
        <f>SUMIF('actual data'!$P:$P,LGE!$B27&amp;LGE!$A$24&amp;LGE!G$1,'actual data'!$N:$N)</f>
        <v>0</v>
      </c>
      <c r="H27" s="19">
        <f>SUMIF('data for base'!$R:$R,LGE!$B27&amp;LGE!$A$24&amp;LGE!H$1,'data for base'!$P:$P)</f>
        <v>0</v>
      </c>
      <c r="I27" s="19">
        <f>SUMIF('test yr'!V:V,LGE!B27&amp;LGE!A$24,'test yr'!U:U)*1000</f>
        <v>0</v>
      </c>
      <c r="J27" s="19">
        <f>SUMIF('2017 thru 2020'!$L:$L,LGE!$B27&amp;LGE!$A$24,'2017 thru 2020'!H:H)*1000</f>
        <v>0</v>
      </c>
      <c r="K27" s="19">
        <f>SUMIF('2017 thru 2020'!$L:$L,LGE!$B27&amp;LGE!$A$24,'2017 thru 2020'!I:I)*1000</f>
        <v>0</v>
      </c>
      <c r="L27" s="19">
        <f>SUMIF('2017 thru 2020'!$L:$L,LGE!$B27&amp;LGE!$A$24,'2017 thru 2020'!J:J)*1000</f>
        <v>0</v>
      </c>
      <c r="M27" s="19">
        <f>SUMIF('2017 thru 2020'!$L:$L,LGE!$B27&amp;LGE!$A$24,'2017 thru 2020'!K:K)*1000</f>
        <v>0</v>
      </c>
    </row>
    <row r="28" spans="1:14" x14ac:dyDescent="0.3">
      <c r="A28" s="16" t="s">
        <v>28</v>
      </c>
      <c r="B28" t="s">
        <v>60</v>
      </c>
      <c r="C28" s="19">
        <f>SUMIF('actual data'!$P:$P,LGE!$B28&amp;LGE!$A$28&amp;LGE!C$1,'actual data'!$N:$N)</f>
        <v>0</v>
      </c>
      <c r="D28" s="19">
        <f>SUMIF('actual data'!$P:$P,LGE!$B28&amp;LGE!$A$28&amp;LGE!D$1,'actual data'!$N:$N)</f>
        <v>278016.95999999996</v>
      </c>
      <c r="E28" s="19">
        <f>SUMIF('actual data'!$P:$P,LGE!$B28&amp;LGE!$A$28&amp;LGE!E$1,'actual data'!$N:$N)</f>
        <v>0</v>
      </c>
      <c r="F28" s="19">
        <f>SUMIF('actual data'!$P:$P,LGE!$B28&amp;LGE!$A$28&amp;LGE!F$1,'actual data'!$N:$N)</f>
        <v>426474.82</v>
      </c>
      <c r="G28" s="19">
        <f>SUMIF('actual data'!$P:$P,LGE!$B28&amp;LGE!$A$28&amp;LGE!G$1,'actual data'!$N:$N)</f>
        <v>0</v>
      </c>
      <c r="H28" s="19">
        <f>SUMIF('data for base'!$R:$R,LGE!$B28&amp;LGE!$A$28&amp;LGE!H$1,'data for base'!$P:$P)</f>
        <v>0</v>
      </c>
      <c r="I28" s="19">
        <f>SUMIF('test yr'!V:V,LGE!B28&amp;LGE!A$28,'test yr'!U:U)*1000</f>
        <v>0</v>
      </c>
      <c r="J28" s="19">
        <f>SUMIF('2017 thru 2020'!$L:$L,LGE!$B28&amp;LGE!$A$28,'2017 thru 2020'!H:H)*1000</f>
        <v>425000</v>
      </c>
      <c r="K28" s="19">
        <f>SUMIF('2017 thru 2020'!$L:$L,LGE!$B28&amp;LGE!$A$28,'2017 thru 2020'!I:I)*1000</f>
        <v>0</v>
      </c>
      <c r="L28" s="19">
        <f>SUMIF('2017 thru 2020'!$L:$L,LGE!$B28&amp;LGE!$A$28,'2017 thru 2020'!J:J)*1000</f>
        <v>0</v>
      </c>
      <c r="M28" s="19">
        <f>SUMIF('2017 thru 2020'!$L:$L,LGE!$B28&amp;LGE!$A$28,'2017 thru 2020'!K:K)*1000</f>
        <v>0</v>
      </c>
      <c r="N28" s="17"/>
    </row>
    <row r="29" spans="1:14" x14ac:dyDescent="0.3">
      <c r="B29" t="s">
        <v>123</v>
      </c>
      <c r="C29" s="19">
        <f>SUMIF('actual data'!$P:$P,LGE!$B29&amp;LGE!$A$28&amp;LGE!C$1,'actual data'!$N:$N)</f>
        <v>0</v>
      </c>
      <c r="D29" s="19">
        <f>SUMIF('actual data'!$P:$P,LGE!$B29&amp;LGE!$A$28&amp;LGE!D$1,'actual data'!$N:$N)</f>
        <v>10986.6</v>
      </c>
      <c r="E29" s="19">
        <f>SUMIF('actual data'!$P:$P,LGE!$B29&amp;LGE!$A$28&amp;LGE!E$1,'actual data'!$N:$N)</f>
        <v>0</v>
      </c>
      <c r="F29" s="19">
        <f>SUMIF('actual data'!$P:$P,LGE!$B29&amp;LGE!$A$28&amp;LGE!F$1,'actual data'!$N:$N)</f>
        <v>0</v>
      </c>
      <c r="G29" s="19">
        <f>SUMIF('actual data'!$P:$P,LGE!$B29&amp;LGE!$A$28&amp;LGE!G$1,'actual data'!$N:$N)</f>
        <v>0</v>
      </c>
      <c r="H29" s="19">
        <f>SUMIF('data for base'!$R:$R,LGE!$B29&amp;LGE!$A$28&amp;LGE!H$1,'data for base'!$P:$P)</f>
        <v>0</v>
      </c>
      <c r="I29" s="19">
        <f>SUMIF('test yr'!V:V,LGE!B29&amp;LGE!A$28,'test yr'!U:U)*1000</f>
        <v>0</v>
      </c>
      <c r="J29" s="19">
        <f>SUMIF('2017 thru 2020'!$L:$L,LGE!$B29&amp;LGE!$A$28,'2017 thru 2020'!H:H)*1000</f>
        <v>0</v>
      </c>
      <c r="K29" s="19">
        <f>SUMIF('2017 thru 2020'!$L:$L,LGE!$B29&amp;LGE!$A$28,'2017 thru 2020'!I:I)*1000</f>
        <v>0</v>
      </c>
      <c r="L29" s="19">
        <f>SUMIF('2017 thru 2020'!$L:$L,LGE!$B29&amp;LGE!$A$28,'2017 thru 2020'!J:J)*1000</f>
        <v>0</v>
      </c>
      <c r="M29" s="19">
        <f>SUMIF('2017 thru 2020'!$L:$L,LGE!$B29&amp;LGE!$A$28,'2017 thru 2020'!K:K)*1000</f>
        <v>0</v>
      </c>
      <c r="N29" s="17"/>
    </row>
    <row r="30" spans="1:14" x14ac:dyDescent="0.3">
      <c r="B30" t="s">
        <v>54</v>
      </c>
      <c r="C30" s="19">
        <f>SUMIF('actual data'!$P:$P,LGE!$B30&amp;LGE!$A$28&amp;LGE!C$1,'actual data'!$N:$N)</f>
        <v>68409.98000000001</v>
      </c>
      <c r="D30" s="19">
        <f>SUMIF('actual data'!$P:$P,LGE!$B30&amp;LGE!$A$28&amp;LGE!D$1,'actual data'!$N:$N)</f>
        <v>2538797.6100000008</v>
      </c>
      <c r="E30" s="19">
        <f>SUMIF('actual data'!$P:$P,LGE!$B30&amp;LGE!$A$28&amp;LGE!E$1,'actual data'!$N:$N)</f>
        <v>90154.78</v>
      </c>
      <c r="F30" s="19">
        <f>SUMIF('actual data'!$P:$P,LGE!$B30&amp;LGE!$A$28&amp;LGE!F$1,'actual data'!$N:$N)</f>
        <v>1969497.91</v>
      </c>
      <c r="G30" s="19">
        <f>SUMIF('actual data'!$P:$P,LGE!$B30&amp;LGE!$A$28&amp;LGE!G$1,'actual data'!$N:$N)</f>
        <v>190030.46</v>
      </c>
      <c r="H30" s="19">
        <f>SUMIF('data for base'!$R:$R,LGE!$B30&amp;LGE!$A$28&amp;LGE!H$1,'data for base'!$P:$P)</f>
        <v>183484.29</v>
      </c>
      <c r="I30" s="19">
        <f>SUMIF('test yr'!V:V,LGE!B30&amp;LGE!A$28,'test yr'!U:U)*1000</f>
        <v>500000</v>
      </c>
      <c r="J30" s="19">
        <f>SUMIF('2017 thru 2020'!$L:$L,LGE!$B30&amp;LGE!$A$28,'2017 thru 2020'!H:H)*1000</f>
        <v>1477000</v>
      </c>
      <c r="K30" s="19">
        <f>SUMIF('2017 thru 2020'!$L:$L,LGE!$B30&amp;LGE!$A$28,'2017 thru 2020'!I:I)*1000</f>
        <v>500000</v>
      </c>
      <c r="L30" s="19">
        <f>SUMIF('2017 thru 2020'!$L:$L,LGE!$B30&amp;LGE!$A$28,'2017 thru 2020'!J:J)*1000</f>
        <v>1804000</v>
      </c>
      <c r="M30" s="19">
        <f>SUMIF('2017 thru 2020'!$L:$L,LGE!$B30&amp;LGE!$A$28,'2017 thru 2020'!K:K)*1000</f>
        <v>450000</v>
      </c>
      <c r="N30" s="17"/>
    </row>
    <row r="31" spans="1:14" x14ac:dyDescent="0.3">
      <c r="B31" t="s">
        <v>59</v>
      </c>
      <c r="C31" s="19">
        <f>SUMIF('actual data'!$P:$P,LGE!$B31&amp;LGE!$A$28&amp;LGE!C$1,'actual data'!$N:$N)</f>
        <v>3049.8500000000004</v>
      </c>
      <c r="D31" s="19">
        <f>SUMIF('actual data'!$P:$P,LGE!$B31&amp;LGE!$A$28&amp;LGE!D$1,'actual data'!$N:$N)</f>
        <v>3081978.26</v>
      </c>
      <c r="E31" s="19">
        <f>SUMIF('actual data'!$P:$P,LGE!$B31&amp;LGE!$A$28&amp;LGE!E$1,'actual data'!$N:$N)</f>
        <v>16605.63</v>
      </c>
      <c r="F31" s="19">
        <f>SUMIF('actual data'!$P:$P,LGE!$B31&amp;LGE!$A$28&amp;LGE!F$1,'actual data'!$N:$N)</f>
        <v>234336.92000000004</v>
      </c>
      <c r="G31" s="19">
        <f>SUMIF('actual data'!$P:$P,LGE!$B31&amp;LGE!$A$28&amp;LGE!G$1,'actual data'!$N:$N)</f>
        <v>125462.5</v>
      </c>
      <c r="H31" s="19">
        <f>SUMIF('data for base'!$R:$R,LGE!$B31&amp;LGE!$A$28&amp;LGE!H$1,'data for base'!$P:$P)</f>
        <v>123645.59</v>
      </c>
      <c r="I31" s="19">
        <f>SUMIF('test yr'!V:V,LGE!B31&amp;LGE!A$28,'test yr'!U:U)*1000</f>
        <v>150000</v>
      </c>
      <c r="J31" s="19">
        <f>SUMIF('2017 thru 2020'!$L:$L,LGE!$B31&amp;LGE!$A$28,'2017 thru 2020'!H:H)*1000</f>
        <v>2309000</v>
      </c>
      <c r="K31" s="19">
        <f>SUMIF('2017 thru 2020'!$L:$L,LGE!$B31&amp;LGE!$A$28,'2017 thru 2020'!I:I)*1000</f>
        <v>150000</v>
      </c>
      <c r="L31" s="19">
        <f>SUMIF('2017 thru 2020'!$L:$L,LGE!$B31&amp;LGE!$A$28,'2017 thru 2020'!J:J)*1000</f>
        <v>5624000</v>
      </c>
      <c r="M31" s="19">
        <f>SUMIF('2017 thru 2020'!$L:$L,LGE!$B31&amp;LGE!$A$28,'2017 thru 2020'!K:K)*1000</f>
        <v>300000</v>
      </c>
      <c r="N31" s="17"/>
    </row>
    <row r="32" spans="1:14" x14ac:dyDescent="0.3">
      <c r="B32" t="s">
        <v>126</v>
      </c>
      <c r="C32" s="19">
        <f>SUMIF('actual data'!$P:$P,LGE!$B32&amp;LGE!$A$28&amp;LGE!C$1,'actual data'!$N:$N)</f>
        <v>0</v>
      </c>
      <c r="D32" s="19">
        <f>SUMIF('actual data'!$P:$P,LGE!$B32&amp;LGE!$A$28&amp;LGE!D$1,'actual data'!$N:$N)</f>
        <v>0</v>
      </c>
      <c r="E32" s="19">
        <f>SUMIF('actual data'!$P:$P,LGE!$B32&amp;LGE!$A$28&amp;LGE!E$1,'actual data'!$N:$N)</f>
        <v>0</v>
      </c>
      <c r="F32" s="19">
        <f>SUMIF('actual data'!$P:$P,LGE!$B32&amp;LGE!$A$28&amp;LGE!F$1,'actual data'!$N:$N)</f>
        <v>0</v>
      </c>
      <c r="G32" s="19">
        <f>SUMIF('actual data'!$P:$P,LGE!$B32&amp;LGE!$A$28&amp;LGE!G$1,'actual data'!$N:$N)</f>
        <v>0</v>
      </c>
      <c r="H32" s="19">
        <f>SUMIF('data for base'!$R:$R,LGE!$B32&amp;LGE!$A$28&amp;LGE!H$1,'data for base'!$P:$P)</f>
        <v>0</v>
      </c>
      <c r="I32" s="19">
        <f>SUMIF('test yr'!V:V,LGE!B32&amp;LGE!A$28,'test yr'!U:U)*1000</f>
        <v>0</v>
      </c>
      <c r="J32" s="19">
        <f>SUMIF('2017 thru 2020'!$L:$L,LGE!$B32&amp;LGE!$A$28,'2017 thru 2020'!H:H)*1000</f>
        <v>0</v>
      </c>
      <c r="K32" s="19">
        <f>SUMIF('2017 thru 2020'!$L:$L,LGE!$B32&amp;LGE!$A$28,'2017 thru 2020'!I:I)*1000</f>
        <v>0</v>
      </c>
      <c r="L32" s="19">
        <f>SUMIF('2017 thru 2020'!$L:$L,LGE!$B32&amp;LGE!$A$28,'2017 thru 2020'!J:J)*1000</f>
        <v>0</v>
      </c>
      <c r="M32" s="19">
        <f>SUMIF('2017 thru 2020'!$L:$L,LGE!$B32&amp;LGE!$A$28,'2017 thru 2020'!K:K)*1000</f>
        <v>0</v>
      </c>
      <c r="N32" s="17"/>
    </row>
    <row r="33" spans="1:14" x14ac:dyDescent="0.3">
      <c r="A33" s="16" t="s">
        <v>30</v>
      </c>
      <c r="B33" t="s">
        <v>60</v>
      </c>
      <c r="C33" s="19">
        <f>SUMIF('actual data'!$P:$P,LGE!$B33&amp;LGE!$A$33&amp;LGE!C$1,'actual data'!$N:$N)</f>
        <v>371958.37</v>
      </c>
      <c r="D33" s="19">
        <f>SUMIF('actual data'!$P:$P,LGE!$B33&amp;LGE!$A$33&amp;LGE!D$1,'actual data'!$N:$N)</f>
        <v>9956</v>
      </c>
      <c r="E33" s="19">
        <f>SUMIF('actual data'!$P:$P,LGE!$B33&amp;LGE!$A$33&amp;LGE!E$1,'actual data'!$N:$N)</f>
        <v>0</v>
      </c>
      <c r="F33" s="19">
        <f>SUMIF('actual data'!$P:$P,LGE!$B33&amp;LGE!$A$33&amp;LGE!F$1,'actual data'!$N:$N)</f>
        <v>394548.92</v>
      </c>
      <c r="G33" s="19">
        <f>SUMIF('actual data'!$P:$P,LGE!$B33&amp;LGE!$A$33&amp;LGE!G$1,'actual data'!$N:$N)</f>
        <v>0</v>
      </c>
      <c r="H33" s="19">
        <f>SUMIF('data for base'!$R:$R,LGE!$B33&amp;LGE!$A$33&amp;LGE!H$1,'data for base'!$P:$P)</f>
        <v>0</v>
      </c>
      <c r="I33" s="19">
        <f>SUMIF('test yr'!V:V,LGE!B33&amp;LGE!A$33,'test yr'!U:U)*1000</f>
        <v>0</v>
      </c>
      <c r="J33" s="19">
        <f>SUMIF('2017 thru 2020'!$L:$L,LGE!$B33&amp;LGE!$A$33,'2017 thru 2020'!H:H)*1000</f>
        <v>0</v>
      </c>
      <c r="K33" s="19">
        <f>SUMIF('2017 thru 2020'!$L:$L,LGE!$B33&amp;LGE!$A$33,'2017 thru 2020'!I:I)*1000</f>
        <v>0</v>
      </c>
      <c r="L33" s="19">
        <f>SUMIF('2017 thru 2020'!$L:$L,LGE!$B33&amp;LGE!$A$33,'2017 thru 2020'!J:J)*1000</f>
        <v>0</v>
      </c>
      <c r="M33" s="19">
        <f>SUMIF('2017 thru 2020'!$L:$L,LGE!$B33&amp;LGE!$A$33,'2017 thru 2020'!K:K)*1000</f>
        <v>620000</v>
      </c>
      <c r="N33" s="17"/>
    </row>
    <row r="34" spans="1:14" x14ac:dyDescent="0.3">
      <c r="B34" t="s">
        <v>123</v>
      </c>
      <c r="C34" s="19">
        <f>SUMIF('actual data'!$P:$P,LGE!$B34&amp;LGE!$A$33&amp;LGE!C$1,'actual data'!$N:$N)</f>
        <v>0</v>
      </c>
      <c r="D34" s="19">
        <f>SUMIF('actual data'!$P:$P,LGE!$B34&amp;LGE!$A$33&amp;LGE!D$1,'actual data'!$N:$N)</f>
        <v>0</v>
      </c>
      <c r="E34" s="19">
        <f>SUMIF('actual data'!$P:$P,LGE!$B34&amp;LGE!$A$33&amp;LGE!E$1,'actual data'!$N:$N)</f>
        <v>0</v>
      </c>
      <c r="F34" s="19">
        <f>SUMIF('actual data'!$P:$P,LGE!$B34&amp;LGE!$A$33&amp;LGE!F$1,'actual data'!$N:$N)</f>
        <v>0</v>
      </c>
      <c r="G34" s="19">
        <f>SUMIF('actual data'!$P:$P,LGE!$B34&amp;LGE!$A$33&amp;LGE!G$1,'actual data'!$N:$N)</f>
        <v>0</v>
      </c>
      <c r="H34" s="19">
        <f>SUMIF('data for base'!$R:$R,LGE!$B34&amp;LGE!$A$33&amp;LGE!H$1,'data for base'!$P:$P)</f>
        <v>0</v>
      </c>
      <c r="I34" s="19">
        <f>SUMIF('test yr'!V:V,LGE!B34&amp;LGE!A$33,'test yr'!U:U)*1000</f>
        <v>0</v>
      </c>
      <c r="J34" s="19">
        <f>SUMIF('2017 thru 2020'!$L:$L,LGE!$B34&amp;LGE!$A$33,'2017 thru 2020'!H:H)*1000</f>
        <v>0</v>
      </c>
      <c r="K34" s="19">
        <f>SUMIF('2017 thru 2020'!$L:$L,LGE!$B34&amp;LGE!$A$33,'2017 thru 2020'!I:I)*1000</f>
        <v>0</v>
      </c>
      <c r="L34" s="19">
        <f>SUMIF('2017 thru 2020'!$L:$L,LGE!$B34&amp;LGE!$A$33,'2017 thru 2020'!J:J)*1000</f>
        <v>0</v>
      </c>
      <c r="M34" s="19">
        <f>SUMIF('2017 thru 2020'!$L:$L,LGE!$B34&amp;LGE!$A$33,'2017 thru 2020'!K:K)*1000</f>
        <v>0</v>
      </c>
      <c r="N34" s="17"/>
    </row>
    <row r="35" spans="1:14" x14ac:dyDescent="0.3">
      <c r="B35" t="s">
        <v>54</v>
      </c>
      <c r="C35" s="19">
        <f>SUMIF('actual data'!$P:$P,LGE!$B35&amp;LGE!$A$33&amp;LGE!C$1,'actual data'!$N:$N)</f>
        <v>2842159.5199999996</v>
      </c>
      <c r="D35" s="19">
        <f>SUMIF('actual data'!$P:$P,LGE!$B35&amp;LGE!$A$33&amp;LGE!D$1,'actual data'!$N:$N)</f>
        <v>1687.65</v>
      </c>
      <c r="E35" s="19">
        <f>SUMIF('actual data'!$P:$P,LGE!$B35&amp;LGE!$A$33&amp;LGE!E$1,'actual data'!$N:$N)</f>
        <v>2035209.2300000002</v>
      </c>
      <c r="F35" s="19">
        <f>SUMIF('actual data'!$P:$P,LGE!$B35&amp;LGE!$A$33&amp;LGE!F$1,'actual data'!$N:$N)</f>
        <v>1963563.73</v>
      </c>
      <c r="G35" s="19">
        <f>SUMIF('actual data'!$P:$P,LGE!$B35&amp;LGE!$A$33&amp;LGE!G$1,'actual data'!$N:$N)</f>
        <v>1768971.7700000003</v>
      </c>
      <c r="H35" s="19">
        <f>SUMIF('data for base'!$R:$R,LGE!$B35&amp;LGE!$A$33&amp;LGE!H$1,'data for base'!$P:$P)</f>
        <v>1085187.17</v>
      </c>
      <c r="I35" s="19">
        <f>SUMIF('test yr'!V:V,LGE!B35&amp;LGE!A$33,'test yr'!U:U)*1000</f>
        <v>1739000</v>
      </c>
      <c r="J35" s="19">
        <f>SUMIF('2017 thru 2020'!$L:$L,LGE!$B35&amp;LGE!$A$33,'2017 thru 2020'!H:H)*1000</f>
        <v>250000</v>
      </c>
      <c r="K35" s="19">
        <f>SUMIF('2017 thru 2020'!$L:$L,LGE!$B35&amp;LGE!$A$33,'2017 thru 2020'!I:I)*1000</f>
        <v>1739000</v>
      </c>
      <c r="L35" s="19">
        <f>SUMIF('2017 thru 2020'!$L:$L,LGE!$B35&amp;LGE!$A$33,'2017 thru 2020'!J:J)*1000</f>
        <v>425000</v>
      </c>
      <c r="M35" s="19">
        <f>SUMIF('2017 thru 2020'!$L:$L,LGE!$B35&amp;LGE!$A$33,'2017 thru 2020'!K:K)*1000</f>
        <v>1998000</v>
      </c>
      <c r="N35" s="17"/>
    </row>
    <row r="36" spans="1:14" x14ac:dyDescent="0.3">
      <c r="B36" t="s">
        <v>59</v>
      </c>
      <c r="C36" s="19">
        <f>SUMIF('actual data'!$P:$P,LGE!$B36&amp;LGE!$A$33&amp;LGE!C$1,'actual data'!$N:$N)</f>
        <v>3038156.06</v>
      </c>
      <c r="D36" s="19">
        <f>SUMIF('actual data'!$P:$P,LGE!$B36&amp;LGE!$A$33&amp;LGE!D$1,'actual data'!$N:$N)</f>
        <v>2833.5599999999977</v>
      </c>
      <c r="E36" s="19">
        <f>SUMIF('actual data'!$P:$P,LGE!$B36&amp;LGE!$A$33&amp;LGE!E$1,'actual data'!$N:$N)</f>
        <v>235190.59999999998</v>
      </c>
      <c r="F36" s="19">
        <f>SUMIF('actual data'!$P:$P,LGE!$B36&amp;LGE!$A$33&amp;LGE!F$1,'actual data'!$N:$N)</f>
        <v>622479.68999999994</v>
      </c>
      <c r="G36" s="19">
        <f>SUMIF('actual data'!$P:$P,LGE!$B36&amp;LGE!$A$33&amp;LGE!G$1,'actual data'!$N:$N)</f>
        <v>1347378.83</v>
      </c>
      <c r="H36" s="19">
        <f>SUMIF('data for base'!$R:$R,LGE!$B36&amp;LGE!$A$33&amp;LGE!H$1,'data for base'!$P:$P)</f>
        <v>2265970.63</v>
      </c>
      <c r="I36" s="19">
        <f>SUMIF('test yr'!V:V,LGE!B36&amp;LGE!A$33,'test yr'!U:U)*1000</f>
        <v>5470000</v>
      </c>
      <c r="J36" s="19">
        <f>SUMIF('2017 thru 2020'!$L:$L,LGE!$B36&amp;LGE!$A$33,'2017 thru 2020'!H:H)*1000</f>
        <v>150000</v>
      </c>
      <c r="K36" s="19">
        <f>SUMIF('2017 thru 2020'!$L:$L,LGE!$B36&amp;LGE!$A$33,'2017 thru 2020'!I:I)*1000</f>
        <v>5469000</v>
      </c>
      <c r="L36" s="19">
        <f>SUMIF('2017 thru 2020'!$L:$L,LGE!$B36&amp;LGE!$A$33,'2017 thru 2020'!J:J)*1000</f>
        <v>550000</v>
      </c>
      <c r="M36" s="19">
        <f>SUMIF('2017 thru 2020'!$L:$L,LGE!$B36&amp;LGE!$A$33,'2017 thru 2020'!K:K)*1000</f>
        <v>1589000</v>
      </c>
      <c r="N36" s="17"/>
    </row>
    <row r="37" spans="1:14" x14ac:dyDescent="0.3">
      <c r="B37" t="s">
        <v>126</v>
      </c>
      <c r="C37" s="19">
        <f>SUMIF('actual data'!$P:$P,LGE!$B37&amp;LGE!$A$33&amp;LGE!C$1,'actual data'!$N:$N)</f>
        <v>0</v>
      </c>
      <c r="D37" s="19">
        <f>SUMIF('actual data'!$P:$P,LGE!$B37&amp;LGE!$A$33&amp;LGE!D$1,'actual data'!$N:$N)</f>
        <v>0</v>
      </c>
      <c r="E37" s="19">
        <f>SUMIF('actual data'!$P:$P,LGE!$B37&amp;LGE!$A$33&amp;LGE!E$1,'actual data'!$N:$N)</f>
        <v>0</v>
      </c>
      <c r="F37" s="19">
        <f>SUMIF('actual data'!$P:$P,LGE!$B37&amp;LGE!$A$33&amp;LGE!F$1,'actual data'!$N:$N)</f>
        <v>0</v>
      </c>
      <c r="G37" s="19">
        <f>SUMIF('actual data'!$P:$P,LGE!$B37&amp;LGE!$A$33&amp;LGE!G$1,'actual data'!$N:$N)</f>
        <v>0</v>
      </c>
      <c r="H37" s="19">
        <f>SUMIF('data for base'!$R:$R,LGE!$B37&amp;LGE!$A$33&amp;LGE!H$1,'data for base'!$P:$P)</f>
        <v>0</v>
      </c>
      <c r="I37" s="19">
        <f>SUMIF('test yr'!V:V,LGE!B37&amp;LGE!A$33,'test yr'!U:U)*1000</f>
        <v>0</v>
      </c>
      <c r="J37" s="19">
        <f>SUMIF('2017 thru 2020'!$L:$L,LGE!$B37&amp;LGE!$A$33,'2017 thru 2020'!H:H)*1000</f>
        <v>0</v>
      </c>
      <c r="K37" s="19">
        <f>SUMIF('2017 thru 2020'!$L:$L,LGE!$B37&amp;LGE!$A$33,'2017 thru 2020'!I:I)*1000</f>
        <v>0</v>
      </c>
      <c r="L37" s="19">
        <f>SUMIF('2017 thru 2020'!$L:$L,LGE!$B37&amp;LGE!$A$33,'2017 thru 2020'!J:J)*1000</f>
        <v>0</v>
      </c>
      <c r="M37" s="19">
        <f>SUMIF('2017 thru 2020'!$L:$L,LGE!$B37&amp;LGE!$A$33,'2017 thru 2020'!K:K)*1000</f>
        <v>0</v>
      </c>
      <c r="N37" s="17"/>
    </row>
    <row r="38" spans="1:14" x14ac:dyDescent="0.3">
      <c r="A38" s="16" t="s">
        <v>31</v>
      </c>
      <c r="B38" t="s">
        <v>60</v>
      </c>
      <c r="C38" s="19">
        <f>SUMIF('actual data'!$P:$P,LGE!$B38&amp;LGE!$A$38&amp;LGE!C$1,'actual data'!$N:$N)</f>
        <v>0</v>
      </c>
      <c r="D38" s="19">
        <f>SUMIF('actual data'!$P:$P,LGE!$B38&amp;LGE!$A$38&amp;LGE!D$1,'actual data'!$N:$N)</f>
        <v>338408.54000000004</v>
      </c>
      <c r="E38" s="19">
        <f>SUMIF('actual data'!$P:$P,LGE!$B38&amp;LGE!$A$38&amp;LGE!E$1,'actual data'!$N:$N)</f>
        <v>283456</v>
      </c>
      <c r="F38" s="19">
        <f>SUMIF('actual data'!$P:$P,LGE!$B38&amp;LGE!$A$38&amp;LGE!F$1,'actual data'!$N:$N)</f>
        <v>0</v>
      </c>
      <c r="G38" s="19">
        <f>SUMIF('actual data'!$P:$P,LGE!$B38&amp;LGE!$A$38&amp;LGE!G$1,'actual data'!$N:$N)</f>
        <v>112896.42</v>
      </c>
      <c r="H38" s="19">
        <f>SUMIF('data for base'!$R:$R,LGE!$B38&amp;LGE!$A$38&amp;LGE!H$1,'data for base'!$P:$P)</f>
        <v>112896.42</v>
      </c>
      <c r="I38" s="19">
        <f>SUMIF('test yr'!V:V,LGE!B38&amp;LGE!A$38,'test yr'!U:U)*1000</f>
        <v>0</v>
      </c>
      <c r="J38" s="19">
        <f>SUMIF('2017 thru 2020'!$L:$L,LGE!$B38&amp;LGE!$A$38,'2017 thru 2020'!H:H)*1000</f>
        <v>0</v>
      </c>
      <c r="K38" s="19">
        <f>SUMIF('2017 thru 2020'!$L:$L,LGE!$B38&amp;LGE!$A$38,'2017 thru 2020'!I:I)*1000</f>
        <v>0</v>
      </c>
      <c r="L38" s="19">
        <f>SUMIF('2017 thru 2020'!$L:$L,LGE!$B38&amp;LGE!$A$38,'2017 thru 2020'!J:J)*1000</f>
        <v>775000</v>
      </c>
      <c r="M38" s="19">
        <f>SUMIF('2017 thru 2020'!$L:$L,LGE!$B38&amp;LGE!$A$38,'2017 thru 2020'!K:K)*1000</f>
        <v>0</v>
      </c>
      <c r="N38" s="17"/>
    </row>
    <row r="39" spans="1:14" x14ac:dyDescent="0.3">
      <c r="B39" t="s">
        <v>123</v>
      </c>
      <c r="C39" s="19">
        <f>SUMIF('actual data'!$P:$P,LGE!$B39&amp;LGE!$A$38&amp;LGE!C$1,'actual data'!$N:$N)</f>
        <v>0</v>
      </c>
      <c r="D39" s="19">
        <f>SUMIF('actual data'!$P:$P,LGE!$B39&amp;LGE!$A$38&amp;LGE!D$1,'actual data'!$N:$N)</f>
        <v>0</v>
      </c>
      <c r="E39" s="19">
        <f>SUMIF('actual data'!$P:$P,LGE!$B39&amp;LGE!$A$38&amp;LGE!E$1,'actual data'!$N:$N)</f>
        <v>0</v>
      </c>
      <c r="F39" s="19">
        <f>SUMIF('actual data'!$P:$P,LGE!$B39&amp;LGE!$A$38&amp;LGE!F$1,'actual data'!$N:$N)</f>
        <v>0</v>
      </c>
      <c r="G39" s="19">
        <f>SUMIF('actual data'!$P:$P,LGE!$B39&amp;LGE!$A$38&amp;LGE!G$1,'actual data'!$N:$N)</f>
        <v>0</v>
      </c>
      <c r="H39" s="19">
        <f>SUMIF('data for base'!$R:$R,LGE!$B39&amp;LGE!$A$38&amp;LGE!H$1,'data for base'!$P:$P)</f>
        <v>0</v>
      </c>
      <c r="I39" s="19">
        <f>SUMIF('test yr'!V:V,LGE!B39&amp;LGE!A$38,'test yr'!U:U)*1000</f>
        <v>0</v>
      </c>
      <c r="J39" s="19">
        <f>SUMIF('2017 thru 2020'!$L:$L,LGE!$B39&amp;LGE!$A$38,'2017 thru 2020'!H:H)*1000</f>
        <v>0</v>
      </c>
      <c r="K39" s="19">
        <f>SUMIF('2017 thru 2020'!$L:$L,LGE!$B39&amp;LGE!$A$38,'2017 thru 2020'!I:I)*1000</f>
        <v>0</v>
      </c>
      <c r="L39" s="19">
        <f>SUMIF('2017 thru 2020'!$L:$L,LGE!$B39&amp;LGE!$A$38,'2017 thru 2020'!J:J)*1000</f>
        <v>0</v>
      </c>
      <c r="M39" s="19">
        <f>SUMIF('2017 thru 2020'!$L:$L,LGE!$B39&amp;LGE!$A$38,'2017 thru 2020'!K:K)*1000</f>
        <v>0</v>
      </c>
    </row>
    <row r="40" spans="1:14" x14ac:dyDescent="0.3">
      <c r="B40" t="s">
        <v>54</v>
      </c>
      <c r="C40" s="19">
        <f>SUMIF('actual data'!$P:$P,LGE!$B40&amp;LGE!$A$38&amp;LGE!C$1,'actual data'!$N:$N)</f>
        <v>250232.27999999997</v>
      </c>
      <c r="D40" s="19">
        <f>SUMIF('actual data'!$P:$P,LGE!$B40&amp;LGE!$A$38&amp;LGE!D$1,'actual data'!$N:$N)</f>
        <v>3252672.59</v>
      </c>
      <c r="E40" s="19">
        <f>SUMIF('actual data'!$P:$P,LGE!$B40&amp;LGE!$A$38&amp;LGE!E$1,'actual data'!$N:$N)</f>
        <v>34967.550000000003</v>
      </c>
      <c r="F40" s="19">
        <f>SUMIF('actual data'!$P:$P,LGE!$B40&amp;LGE!$A$38&amp;LGE!F$1,'actual data'!$N:$N)</f>
        <v>327318.08</v>
      </c>
      <c r="G40" s="19">
        <f>SUMIF('actual data'!$P:$P,LGE!$B40&amp;LGE!$A$38&amp;LGE!G$1,'actual data'!$N:$N)</f>
        <v>2942769.4600000004</v>
      </c>
      <c r="H40" s="19">
        <f>SUMIF('data for base'!$R:$R,LGE!$B40&amp;LGE!$A$38&amp;LGE!H$1,'data for base'!$P:$P)</f>
        <v>2987354.5100000002</v>
      </c>
      <c r="I40" s="19">
        <f>SUMIF('test yr'!V:V,LGE!B40&amp;LGE!A$38,'test yr'!U:U)*1000</f>
        <v>1869000</v>
      </c>
      <c r="J40" s="19">
        <f>SUMIF('2017 thru 2020'!$L:$L,LGE!$B40&amp;LGE!$A$38,'2017 thru 2020'!H:H)*1000</f>
        <v>2068000</v>
      </c>
      <c r="K40" s="19">
        <f>SUMIF('2017 thru 2020'!$L:$L,LGE!$B40&amp;LGE!$A$38,'2017 thru 2020'!I:I)*1000</f>
        <v>425000</v>
      </c>
      <c r="L40" s="19">
        <f>SUMIF('2017 thru 2020'!$L:$L,LGE!$B40&amp;LGE!$A$38,'2017 thru 2020'!J:J)*1000</f>
        <v>1729000</v>
      </c>
      <c r="M40" s="19">
        <f>SUMIF('2017 thru 2020'!$L:$L,LGE!$B40&amp;LGE!$A$38,'2017 thru 2020'!K:K)*1000</f>
        <v>450000</v>
      </c>
    </row>
    <row r="41" spans="1:14" x14ac:dyDescent="0.3">
      <c r="B41" t="s">
        <v>59</v>
      </c>
      <c r="C41" s="19">
        <f>SUMIF('actual data'!$P:$P,LGE!$B41&amp;LGE!$A$38&amp;LGE!C$1,'actual data'!$N:$N)</f>
        <v>172253.27</v>
      </c>
      <c r="D41" s="19">
        <f>SUMIF('actual data'!$P:$P,LGE!$B41&amp;LGE!$A$38&amp;LGE!D$1,'actual data'!$N:$N)</f>
        <v>659232.70000000007</v>
      </c>
      <c r="E41" s="19">
        <f>SUMIF('actual data'!$P:$P,LGE!$B41&amp;LGE!$A$38&amp;LGE!E$1,'actual data'!$N:$N)</f>
        <v>20126.36</v>
      </c>
      <c r="F41" s="19">
        <f>SUMIF('actual data'!$P:$P,LGE!$B41&amp;LGE!$A$38&amp;LGE!F$1,'actual data'!$N:$N)</f>
        <v>124442.09000000001</v>
      </c>
      <c r="G41" s="19">
        <f>SUMIF('actual data'!$P:$P,LGE!$B41&amp;LGE!$A$38&amp;LGE!G$1,'actual data'!$N:$N)</f>
        <v>1775339.0699999998</v>
      </c>
      <c r="H41" s="19">
        <f>SUMIF('data for base'!$R:$R,LGE!$B41&amp;LGE!$A$38&amp;LGE!H$1,'data for base'!$P:$P)</f>
        <v>1776961.13</v>
      </c>
      <c r="I41" s="19">
        <f>SUMIF('test yr'!V:V,LGE!B41&amp;LGE!A$38,'test yr'!U:U)*1000</f>
        <v>1815000</v>
      </c>
      <c r="J41" s="19">
        <f>SUMIF('2017 thru 2020'!$L:$L,LGE!$B41&amp;LGE!$A$38,'2017 thru 2020'!H:H)*1000</f>
        <v>1990000</v>
      </c>
      <c r="K41" s="19">
        <f>SUMIF('2017 thru 2020'!$L:$L,LGE!$B41&amp;LGE!$A$38,'2017 thru 2020'!I:I)*1000</f>
        <v>225000</v>
      </c>
      <c r="L41" s="19">
        <f>SUMIF('2017 thru 2020'!$L:$L,LGE!$B41&amp;LGE!$A$38,'2017 thru 2020'!J:J)*1000</f>
        <v>5397000</v>
      </c>
      <c r="M41" s="19">
        <f>SUMIF('2017 thru 2020'!$L:$L,LGE!$B41&amp;LGE!$A$38,'2017 thru 2020'!K:K)*1000</f>
        <v>300000</v>
      </c>
    </row>
    <row r="42" spans="1:14" x14ac:dyDescent="0.3">
      <c r="B42" t="s">
        <v>126</v>
      </c>
      <c r="C42" s="19">
        <f>SUMIF('actual data'!$P:$P,LGE!$B42&amp;LGE!$A$38&amp;LGE!C$1,'actual data'!$N:$N)</f>
        <v>0</v>
      </c>
      <c r="D42" s="19">
        <f>SUMIF('actual data'!$P:$P,LGE!$B42&amp;LGE!$A$38&amp;LGE!D$1,'actual data'!$N:$N)</f>
        <v>123.94</v>
      </c>
      <c r="E42" s="19">
        <f>SUMIF('actual data'!$P:$P,LGE!$B42&amp;LGE!$A$38&amp;LGE!E$1,'actual data'!$N:$N)</f>
        <v>0</v>
      </c>
      <c r="F42" s="19">
        <f>SUMIF('actual data'!$P:$P,LGE!$B42&amp;LGE!$A$38&amp;LGE!F$1,'actual data'!$N:$N)</f>
        <v>0</v>
      </c>
      <c r="G42" s="19">
        <f>SUMIF('actual data'!$P:$P,LGE!$B42&amp;LGE!$A$38&amp;LGE!G$1,'actual data'!$N:$N)</f>
        <v>0</v>
      </c>
      <c r="H42" s="19">
        <f>SUMIF('data for base'!$R:$R,LGE!$B42&amp;LGE!$A$38&amp;LGE!H$1,'data for base'!$P:$P)</f>
        <v>0</v>
      </c>
      <c r="I42" s="19">
        <f>SUMIF('test yr'!V:V,LGE!B42&amp;LGE!A$38,'test yr'!U:U)*1000</f>
        <v>0</v>
      </c>
      <c r="J42" s="19">
        <f>SUMIF('2017 thru 2020'!$L:$L,LGE!$B42&amp;LGE!$A$38,'2017 thru 2020'!H:H)*1000</f>
        <v>0</v>
      </c>
      <c r="K42" s="19">
        <f>SUMIF('2017 thru 2020'!$L:$L,LGE!$B42&amp;LGE!$A$38,'2017 thru 2020'!I:I)*1000</f>
        <v>0</v>
      </c>
      <c r="L42" s="19">
        <f>SUMIF('2017 thru 2020'!$L:$L,LGE!$B42&amp;LGE!$A$38,'2017 thru 2020'!J:J)*1000</f>
        <v>0</v>
      </c>
      <c r="M42" s="19">
        <f>SUMIF('2017 thru 2020'!$L:$L,LGE!$B42&amp;LGE!$A$38,'2017 thru 2020'!K:K)*1000</f>
        <v>0</v>
      </c>
    </row>
    <row r="43" spans="1:14" x14ac:dyDescent="0.3">
      <c r="A43" s="16" t="s">
        <v>29</v>
      </c>
      <c r="B43" t="s">
        <v>60</v>
      </c>
      <c r="C43" s="19">
        <f>SUMIF('actual data'!$P:$P,LGE!$B43&amp;LGE!$A$43&amp;LGE!C$1,'actual data'!$N:$N)</f>
        <v>0</v>
      </c>
      <c r="D43" s="19">
        <f>SUMIF('actual data'!$P:$P,LGE!$B43&amp;LGE!$A$43&amp;LGE!D$1,'actual data'!$N:$N)</f>
        <v>0</v>
      </c>
      <c r="E43" s="19">
        <f>SUMIF('actual data'!$P:$P,LGE!$B43&amp;LGE!$A$43&amp;LGE!E$1,'actual data'!$N:$N)</f>
        <v>182368.18</v>
      </c>
      <c r="F43" s="19">
        <f>SUMIF('actual data'!$P:$P,LGE!$B43&amp;LGE!$A$43&amp;LGE!F$1,'actual data'!$N:$N)</f>
        <v>162659.51</v>
      </c>
      <c r="G43" s="19">
        <f>SUMIF('actual data'!$P:$P,LGE!$B43&amp;LGE!$A$43&amp;LGE!G$1,'actual data'!$N:$N)</f>
        <v>252274.21</v>
      </c>
      <c r="H43" s="19">
        <f>SUMIF('data for base'!$R:$R,LGE!$B43&amp;LGE!$A$43&amp;LGE!H$1,'data for base'!$P:$P)</f>
        <v>363000</v>
      </c>
      <c r="I43" s="19">
        <f>SUMIF('test yr'!V:V,LGE!B43&amp;LGE!A$43,'test yr'!U:U)*1000</f>
        <v>0</v>
      </c>
      <c r="J43" s="19">
        <f>SUMIF('2017 thru 2020'!$L:$L,LGE!$B43&amp;LGE!$A$43,'2017 thru 2020'!H:H)*1000</f>
        <v>0</v>
      </c>
      <c r="K43" s="19">
        <f>SUMIF('2017 thru 2020'!$L:$L,LGE!$B43&amp;LGE!$A$43,'2017 thru 2020'!I:I)*1000</f>
        <v>725000</v>
      </c>
      <c r="L43" s="19">
        <f>SUMIF('2017 thru 2020'!$L:$L,LGE!$B43&amp;LGE!$A$43,'2017 thru 2020'!J:J)*1000</f>
        <v>0</v>
      </c>
      <c r="M43" s="19">
        <f>SUMIF('2017 thru 2020'!$L:$L,LGE!$B43&amp;LGE!$A$43,'2017 thru 2020'!K:K)*1000</f>
        <v>0</v>
      </c>
    </row>
    <row r="44" spans="1:14" x14ac:dyDescent="0.3">
      <c r="B44" t="s">
        <v>123</v>
      </c>
      <c r="C44" s="19">
        <f>SUMIF('actual data'!$P:$P,LGE!$B44&amp;LGE!$A$43&amp;LGE!C$1,'actual data'!$N:$N)</f>
        <v>0</v>
      </c>
      <c r="D44" s="19">
        <f>SUMIF('actual data'!$P:$P,LGE!$B44&amp;LGE!$A$43&amp;LGE!D$1,'actual data'!$N:$N)</f>
        <v>0</v>
      </c>
      <c r="E44" s="19">
        <f>SUMIF('actual data'!$P:$P,LGE!$B44&amp;LGE!$A$43&amp;LGE!E$1,'actual data'!$N:$N)</f>
        <v>0</v>
      </c>
      <c r="F44" s="19">
        <f>SUMIF('actual data'!$P:$P,LGE!$B44&amp;LGE!$A$43&amp;LGE!F$1,'actual data'!$N:$N)</f>
        <v>0</v>
      </c>
      <c r="G44" s="19">
        <f>SUMIF('actual data'!$P:$P,LGE!$B44&amp;LGE!$A$43&amp;LGE!G$1,'actual data'!$N:$N)</f>
        <v>12334.66</v>
      </c>
      <c r="H44" s="19">
        <f>SUMIF('data for base'!$R:$R,LGE!$B44&amp;LGE!$A$43&amp;LGE!H$1,'data for base'!$P:$P)</f>
        <v>483.81</v>
      </c>
      <c r="I44" s="19">
        <f>SUMIF('test yr'!V:V,LGE!B44&amp;LGE!A$43,'test yr'!U:U)*1000</f>
        <v>0</v>
      </c>
      <c r="J44" s="19">
        <f>SUMIF('2017 thru 2020'!$L:$L,LGE!$B44&amp;LGE!$A$43,'2017 thru 2020'!H:H)*1000</f>
        <v>0</v>
      </c>
      <c r="K44" s="19">
        <f>SUMIF('2017 thru 2020'!$L:$L,LGE!$B44&amp;LGE!$A$43,'2017 thru 2020'!I:I)*1000</f>
        <v>0</v>
      </c>
      <c r="L44" s="19">
        <f>SUMIF('2017 thru 2020'!$L:$L,LGE!$B44&amp;LGE!$A$43,'2017 thru 2020'!J:J)*1000</f>
        <v>0</v>
      </c>
      <c r="M44" s="19">
        <f>SUMIF('2017 thru 2020'!$L:$L,LGE!$B44&amp;LGE!$A$43,'2017 thru 2020'!K:K)*1000</f>
        <v>0</v>
      </c>
    </row>
    <row r="45" spans="1:14" x14ac:dyDescent="0.3">
      <c r="B45" t="s">
        <v>54</v>
      </c>
      <c r="C45" s="19">
        <f>SUMIF('actual data'!$P:$P,LGE!$B45&amp;LGE!$A$43&amp;LGE!C$1,'actual data'!$N:$N)</f>
        <v>2201065.7200000002</v>
      </c>
      <c r="D45" s="19">
        <f>SUMIF('actual data'!$P:$P,LGE!$B45&amp;LGE!$A$43&amp;LGE!D$1,'actual data'!$N:$N)</f>
        <v>1167711.77</v>
      </c>
      <c r="E45" s="19">
        <f>SUMIF('actual data'!$P:$P,LGE!$B45&amp;LGE!$A$43&amp;LGE!E$1,'actual data'!$N:$N)</f>
        <v>3003377.6399999997</v>
      </c>
      <c r="F45" s="19">
        <f>SUMIF('actual data'!$P:$P,LGE!$B45&amp;LGE!$A$43&amp;LGE!F$1,'actual data'!$N:$N)</f>
        <v>382444.99</v>
      </c>
      <c r="G45" s="19">
        <f>SUMIF('actual data'!$P:$P,LGE!$B45&amp;LGE!$A$43&amp;LGE!G$1,'actual data'!$N:$N)</f>
        <v>2702898.5</v>
      </c>
      <c r="H45" s="19">
        <f>SUMIF('data for base'!$R:$R,LGE!$B45&amp;LGE!$A$43&amp;LGE!H$1,'data for base'!$P:$P)</f>
        <v>2091799.15</v>
      </c>
      <c r="I45" s="19">
        <f>SUMIF('test yr'!V:V,LGE!B45&amp;LGE!A$43,'test yr'!U:U)*1000</f>
        <v>490000</v>
      </c>
      <c r="J45" s="19">
        <f>SUMIF('2017 thru 2020'!$L:$L,LGE!$B45&amp;LGE!$A$43,'2017 thru 2020'!H:H)*1000</f>
        <v>490000</v>
      </c>
      <c r="K45" s="19">
        <f>SUMIF('2017 thru 2020'!$L:$L,LGE!$B45&amp;LGE!$A$43,'2017 thru 2020'!I:I)*1000</f>
        <v>1429000</v>
      </c>
      <c r="L45" s="19">
        <f>SUMIF('2017 thru 2020'!$L:$L,LGE!$B45&amp;LGE!$A$43,'2017 thru 2020'!J:J)*1000</f>
        <v>424000</v>
      </c>
      <c r="M45" s="19">
        <f>SUMIF('2017 thru 2020'!$L:$L,LGE!$B45&amp;LGE!$A$43,'2017 thru 2020'!K:K)*1000</f>
        <v>1999000</v>
      </c>
    </row>
    <row r="46" spans="1:14" x14ac:dyDescent="0.3">
      <c r="A46" s="16"/>
      <c r="B46" t="s">
        <v>59</v>
      </c>
      <c r="C46" s="19">
        <f>SUMIF('actual data'!$P:$P,LGE!$B46&amp;LGE!$A$43&amp;LGE!C$1,'actual data'!$N:$N)</f>
        <v>684483.81</v>
      </c>
      <c r="D46" s="19">
        <f>SUMIF('actual data'!$P:$P,LGE!$B46&amp;LGE!$A$43&amp;LGE!D$1,'actual data'!$N:$N)</f>
        <v>124181.8</v>
      </c>
      <c r="E46" s="19">
        <f>SUMIF('actual data'!$P:$P,LGE!$B46&amp;LGE!$A$43&amp;LGE!E$1,'actual data'!$N:$N)</f>
        <v>3756372.4299999997</v>
      </c>
      <c r="F46" s="19">
        <f>SUMIF('actual data'!$P:$P,LGE!$B46&amp;LGE!$A$43&amp;LGE!F$1,'actual data'!$N:$N)</f>
        <v>123460.60999999999</v>
      </c>
      <c r="G46" s="19">
        <f>SUMIF('actual data'!$P:$P,LGE!$B46&amp;LGE!$A$43&amp;LGE!G$1,'actual data'!$N:$N)</f>
        <v>574125.05999999994</v>
      </c>
      <c r="H46" s="19">
        <f>SUMIF('data for base'!$R:$R,LGE!$B46&amp;LGE!$A$43&amp;LGE!H$1,'data for base'!$P:$P)</f>
        <v>1384672.64</v>
      </c>
      <c r="I46" s="19">
        <f>SUMIF('test yr'!V:V,LGE!B46&amp;LGE!A$43,'test yr'!U:U)*1000</f>
        <v>260000</v>
      </c>
      <c r="J46" s="19">
        <f>SUMIF('2017 thru 2020'!$L:$L,LGE!$B46&amp;LGE!$A$43,'2017 thru 2020'!H:H)*1000</f>
        <v>260000</v>
      </c>
      <c r="K46" s="19">
        <f>SUMIF('2017 thru 2020'!$L:$L,LGE!$B46&amp;LGE!$A$43,'2017 thru 2020'!I:I)*1000</f>
        <v>2146000</v>
      </c>
      <c r="L46" s="19">
        <f>SUMIF('2017 thru 2020'!$L:$L,LGE!$B46&amp;LGE!$A$43,'2017 thru 2020'!J:J)*1000</f>
        <v>25000</v>
      </c>
      <c r="M46" s="19">
        <f>SUMIF('2017 thru 2020'!$L:$L,LGE!$B46&amp;LGE!$A$43,'2017 thru 2020'!K:K)*1000</f>
        <v>1574000</v>
      </c>
    </row>
    <row r="47" spans="1:14" x14ac:dyDescent="0.3">
      <c r="A47" s="16"/>
      <c r="B47" t="s">
        <v>126</v>
      </c>
      <c r="C47" s="19">
        <f>SUMIF('actual data'!$P:$P,LGE!$B47&amp;LGE!$A$43&amp;LGE!C$1,'actual data'!$N:$N)</f>
        <v>0</v>
      </c>
      <c r="D47" s="19">
        <f>SUMIF('actual data'!$P:$P,LGE!$B47&amp;LGE!$A$43&amp;LGE!D$1,'actual data'!$N:$N)</f>
        <v>0</v>
      </c>
      <c r="E47" s="19">
        <f>SUMIF('actual data'!$P:$P,LGE!$B47&amp;LGE!$A$43&amp;LGE!E$1,'actual data'!$N:$N)</f>
        <v>0</v>
      </c>
      <c r="F47" s="19">
        <f>SUMIF('actual data'!$P:$P,LGE!$B47&amp;LGE!$A$43&amp;LGE!F$1,'actual data'!$N:$N)</f>
        <v>0</v>
      </c>
      <c r="G47" s="19">
        <f>SUMIF('actual data'!$P:$P,LGE!$B47&amp;LGE!$A$43&amp;LGE!G$1,'actual data'!$N:$N)</f>
        <v>0</v>
      </c>
      <c r="H47" s="19">
        <f>SUMIF('data for base'!$R:$R,LGE!$B47&amp;LGE!$A$43&amp;LGE!H$1,'data for base'!$P:$P)</f>
        <v>0</v>
      </c>
      <c r="I47" s="19">
        <f>SUMIF('test yr'!V:V,LGE!B47&amp;LGE!A$43,'test yr'!U:U)*1000</f>
        <v>0</v>
      </c>
      <c r="J47" s="19">
        <f>SUMIF('2017 thru 2020'!$L:$L,LGE!$B47&amp;LGE!$A$43,'2017 thru 2020'!H:H)*1000</f>
        <v>0</v>
      </c>
      <c r="K47" s="19">
        <f>SUMIF('2017 thru 2020'!$L:$L,LGE!$B47&amp;LGE!$A$43,'2017 thru 2020'!I:I)*1000</f>
        <v>0</v>
      </c>
      <c r="L47" s="19">
        <f>SUMIF('2017 thru 2020'!$L:$L,LGE!$B47&amp;LGE!$A$43,'2017 thru 2020'!J:J)*1000</f>
        <v>0</v>
      </c>
      <c r="M47" s="19">
        <f>SUMIF('2017 thru 2020'!$L:$L,LGE!$B47&amp;LGE!$A$43,'2017 thru 2020'!K:K)*1000</f>
        <v>0</v>
      </c>
    </row>
    <row r="48" spans="1:14" x14ac:dyDescent="0.3">
      <c r="A48" s="16" t="s">
        <v>32</v>
      </c>
      <c r="B48" t="s">
        <v>123</v>
      </c>
      <c r="C48" s="19">
        <f>SUMIF('actual data'!$P:$P,LGE!$B48&amp;LGE!$A$48&amp;LGE!C$1,'actual data'!$N:$N)</f>
        <v>0</v>
      </c>
      <c r="D48" s="19">
        <f>SUMIF('actual data'!$P:$P,LGE!$B48&amp;LGE!$A$48&amp;LGE!D$1,'actual data'!$N:$N)</f>
        <v>0</v>
      </c>
      <c r="E48" s="19">
        <f>SUMIF('actual data'!$P:$P,LGE!$B48&amp;LGE!$A$48&amp;LGE!E$1,'actual data'!$N:$N)</f>
        <v>0</v>
      </c>
      <c r="F48" s="19">
        <f>SUMIF('actual data'!$P:$P,LGE!$B48&amp;LGE!$A$48&amp;LGE!F$1,'actual data'!$N:$N)</f>
        <v>0</v>
      </c>
      <c r="G48" s="19">
        <f>SUMIF('actual data'!$P:$P,LGE!$B48&amp;LGE!$A$48&amp;LGE!G$1,'actual data'!$N:$N)</f>
        <v>0</v>
      </c>
      <c r="H48" s="19">
        <f>SUMIF('data for base'!$R:$R,LGE!$B48&amp;LGE!$A$48&amp;LGE!H$1,'data for base'!$P:$P)</f>
        <v>0</v>
      </c>
      <c r="I48" s="19">
        <f>SUMIF('test yr'!V:V,LGE!B48&amp;LGE!A$48,'test yr'!U:U)*1000</f>
        <v>0</v>
      </c>
      <c r="J48" s="19">
        <f>SUMIF('2017 thru 2020'!$L:$L,LGE!$B48&amp;LGE!$A$48,'2017 thru 2020'!H:H)*1000</f>
        <v>0</v>
      </c>
      <c r="K48" s="19">
        <f>SUMIF('2017 thru 2020'!$L:$L,LGE!$B48&amp;LGE!$A$48,'2017 thru 2020'!I:I)*1000</f>
        <v>0</v>
      </c>
      <c r="L48" s="19">
        <f>SUMIF('2017 thru 2020'!$L:$L,LGE!$B48&amp;LGE!$A$48,'2017 thru 2020'!J:J)*1000</f>
        <v>0</v>
      </c>
      <c r="M48" s="19">
        <f>SUMIF('2017 thru 2020'!$L:$L,LGE!$B48&amp;LGE!$A$48,'2017 thru 2020'!K:K)*1000</f>
        <v>0</v>
      </c>
    </row>
    <row r="49" spans="1:13" x14ac:dyDescent="0.3">
      <c r="A49" s="16"/>
      <c r="B49" t="s">
        <v>54</v>
      </c>
      <c r="C49" s="19">
        <f>SUMIF('actual data'!$P:$P,LGE!$B49&amp;LGE!$A$48&amp;LGE!C$1,'actual data'!$N:$N)</f>
        <v>0</v>
      </c>
      <c r="D49" s="19">
        <f>SUMIF('actual data'!$P:$P,LGE!$B49&amp;LGE!$A$48&amp;LGE!D$1,'actual data'!$N:$N)</f>
        <v>0</v>
      </c>
      <c r="E49" s="19">
        <f>SUMIF('actual data'!$P:$P,LGE!$B49&amp;LGE!$A$48&amp;LGE!E$1,'actual data'!$N:$N)</f>
        <v>0</v>
      </c>
      <c r="F49" s="19">
        <f>SUMIF('actual data'!$P:$P,LGE!$B49&amp;LGE!$A$48&amp;LGE!F$1,'actual data'!$N:$N)</f>
        <v>0</v>
      </c>
      <c r="G49" s="19">
        <f>SUMIF('actual data'!$P:$P,LGE!$B49&amp;LGE!$A$48&amp;LGE!G$1,'actual data'!$N:$N)</f>
        <v>0</v>
      </c>
      <c r="H49" s="19">
        <f>SUMIF('data for base'!$R:$R,LGE!$B49&amp;LGE!$A$48&amp;LGE!H$1,'data for base'!$P:$P)</f>
        <v>0</v>
      </c>
      <c r="I49" s="19">
        <f>SUMIF('test yr'!V:V,LGE!B49&amp;LGE!A$48,'test yr'!U:U)*1000</f>
        <v>0</v>
      </c>
      <c r="J49" s="19">
        <f>SUMIF('2017 thru 2020'!$L:$L,LGE!$B49&amp;LGE!$A$48,'2017 thru 2020'!H:H)*1000</f>
        <v>0</v>
      </c>
      <c r="K49" s="19">
        <f>SUMIF('2017 thru 2020'!$L:$L,LGE!$B49&amp;LGE!$A$48,'2017 thru 2020'!I:I)*1000</f>
        <v>0</v>
      </c>
      <c r="L49" s="19">
        <f>SUMIF('2017 thru 2020'!$L:$L,LGE!$B49&amp;LGE!$A$48,'2017 thru 2020'!J:J)*1000</f>
        <v>0</v>
      </c>
      <c r="M49" s="19">
        <f>SUMIF('2017 thru 2020'!$L:$L,LGE!$B49&amp;LGE!$A$48,'2017 thru 2020'!K:K)*1000</f>
        <v>0</v>
      </c>
    </row>
    <row r="50" spans="1:13" x14ac:dyDescent="0.3">
      <c r="A50" s="16"/>
      <c r="B50" t="s">
        <v>59</v>
      </c>
      <c r="C50" s="19">
        <f>SUMIF('actual data'!$P:$P,LGE!$B50&amp;LGE!$A$48&amp;LGE!C$1,'actual data'!$N:$N)</f>
        <v>0</v>
      </c>
      <c r="D50" s="19">
        <f>SUMIF('actual data'!$P:$P,LGE!$B50&amp;LGE!$A$48&amp;LGE!D$1,'actual data'!$N:$N)</f>
        <v>0</v>
      </c>
      <c r="E50" s="19">
        <f>SUMIF('actual data'!$P:$P,LGE!$B50&amp;LGE!$A$48&amp;LGE!E$1,'actual data'!$N:$N)</f>
        <v>0</v>
      </c>
      <c r="F50" s="19">
        <f>SUMIF('actual data'!$P:$P,LGE!$B50&amp;LGE!$A$48&amp;LGE!F$1,'actual data'!$N:$N)</f>
        <v>0</v>
      </c>
      <c r="G50" s="19">
        <f>SUMIF('actual data'!$P:$P,LGE!$B50&amp;LGE!$A$48&amp;LGE!G$1,'actual data'!$N:$N)</f>
        <v>0</v>
      </c>
      <c r="H50" s="19">
        <f>SUMIF('data for base'!$R:$R,LGE!$B50&amp;LGE!$A$48&amp;LGE!H$1,'data for base'!$P:$P)</f>
        <v>0</v>
      </c>
      <c r="I50" s="19">
        <f>SUMIF('test yr'!V:V,LGE!B50&amp;LGE!A$48,'test yr'!U:U)*1000</f>
        <v>0</v>
      </c>
      <c r="J50" s="19">
        <f>SUMIF('2017 thru 2020'!$L:$L,LGE!$B50&amp;LGE!$A$48,'2017 thru 2020'!H:H)*1000</f>
        <v>0</v>
      </c>
      <c r="K50" s="19">
        <f>SUMIF('2017 thru 2020'!$L:$L,LGE!$B50&amp;LGE!$A$48,'2017 thru 2020'!I:I)*1000</f>
        <v>0</v>
      </c>
      <c r="L50" s="19">
        <f>SUMIF('2017 thru 2020'!$L:$L,LGE!$B50&amp;LGE!$A$48,'2017 thru 2020'!J:J)*1000</f>
        <v>0</v>
      </c>
      <c r="M50" s="19">
        <f>SUMIF('2017 thru 2020'!$L:$L,LGE!$B50&amp;LGE!$A$48,'2017 thru 2020'!K:K)*1000</f>
        <v>0</v>
      </c>
    </row>
    <row r="51" spans="1:13" x14ac:dyDescent="0.3">
      <c r="A51" s="16" t="s">
        <v>17</v>
      </c>
      <c r="B51" t="s">
        <v>125</v>
      </c>
      <c r="C51" s="19">
        <f>SUMIF('actual data'!$P:$P,LGE!$B51&amp;LGE!$A$51&amp;LGE!C$1,'actual data'!$N:$N)</f>
        <v>0</v>
      </c>
      <c r="D51" s="19">
        <f>SUMIF('actual data'!$P:$P,LGE!$B51&amp;LGE!$A$51&amp;LGE!D$1,'actual data'!$N:$N)</f>
        <v>0</v>
      </c>
      <c r="E51" s="19">
        <f>SUMIF('actual data'!$P:$P,LGE!$B51&amp;LGE!$A$51&amp;LGE!E$1,'actual data'!$N:$N)</f>
        <v>0</v>
      </c>
      <c r="F51" s="19">
        <f>SUMIF('actual data'!$P:$P,LGE!$B51&amp;LGE!$A$51&amp;LGE!F$1,'actual data'!$N:$N)</f>
        <v>16660.912400000001</v>
      </c>
      <c r="G51" s="19">
        <f>SUMIF('actual data'!$P:$P,LGE!$B51&amp;LGE!$A$51&amp;LGE!G$1,'actual data'!$N:$N)</f>
        <v>4275.8252000000002</v>
      </c>
      <c r="H51" s="19">
        <f>SUMIF('data for base'!$R:$R,LGE!$B51&amp;LGE!$A$51&amp;LGE!H$1,'data for base'!$P:$P)</f>
        <v>0</v>
      </c>
      <c r="I51" s="19">
        <f>SUMIF('test yr'!V:V,LGE!B51&amp;LGE!A$51,'test yr'!U:U)*1000</f>
        <v>0</v>
      </c>
      <c r="J51" s="19">
        <f>SUMIF('2017 thru 2020'!$L:$L,LGE!$B51&amp;LGE!$A$51,'2017 thru 2020'!H:H)*1000</f>
        <v>0</v>
      </c>
      <c r="K51" s="19">
        <f>SUMIF('2017 thru 2020'!$L:$L,LGE!$B51&amp;LGE!$A$51,'2017 thru 2020'!I:I)*1000</f>
        <v>0</v>
      </c>
      <c r="L51" s="19">
        <f>SUMIF('2017 thru 2020'!$L:$L,LGE!$B51&amp;LGE!$A$51,'2017 thru 2020'!J:J)*1000</f>
        <v>0</v>
      </c>
      <c r="M51" s="19">
        <f>SUMIF('2017 thru 2020'!$L:$L,LGE!$B51&amp;LGE!$A$51,'2017 thru 2020'!K:K)*1000</f>
        <v>0</v>
      </c>
    </row>
    <row r="52" spans="1:13" x14ac:dyDescent="0.3">
      <c r="A52" s="16"/>
      <c r="B52" s="18" t="s">
        <v>118</v>
      </c>
      <c r="C52" s="19"/>
      <c r="D52" s="19"/>
      <c r="E52" s="19"/>
      <c r="F52" s="19"/>
      <c r="G52" s="19"/>
      <c r="H52" s="19"/>
      <c r="I52" s="19">
        <f>SUMIF('test yr'!V:V,LGE!B52&amp;LGE!A$51,'test yr'!U:U)*1000</f>
        <v>0</v>
      </c>
      <c r="J52" s="19">
        <f>SUMIF('2017 thru 2020'!$L:$L,LGE!$B52&amp;LGE!$A$51,'2017 thru 2020'!H:H)*1000</f>
        <v>0</v>
      </c>
      <c r="K52" s="19">
        <f>SUMIF('2017 thru 2020'!$L:$L,LGE!$B52&amp;LGE!$A$51,'2017 thru 2020'!I:I)*1000</f>
        <v>0</v>
      </c>
      <c r="L52" s="19">
        <f>SUMIF('2017 thru 2020'!$L:$L,LGE!$B52&amp;LGE!$A$51,'2017 thru 2020'!J:J)*1000</f>
        <v>49000</v>
      </c>
      <c r="M52" s="19">
        <f>SUMIF('2017 thru 2020'!$L:$L,LGE!$B52&amp;LGE!$A$51,'2017 thru 2020'!K:K)*1000</f>
        <v>0</v>
      </c>
    </row>
    <row r="53" spans="1:13" x14ac:dyDescent="0.3">
      <c r="B53" t="s">
        <v>117</v>
      </c>
      <c r="C53" s="19">
        <f>SUMIF('actual data'!$P:$P,LGE!$B53&amp;LGE!$A$51&amp;LGE!C$1,'actual data'!$N:$N)</f>
        <v>0</v>
      </c>
      <c r="D53" s="19">
        <f>SUMIF('actual data'!$P:$P,LGE!$B53&amp;LGE!$A$51&amp;LGE!D$1,'actual data'!$N:$N)</f>
        <v>0</v>
      </c>
      <c r="E53" s="19">
        <f>SUMIF('actual data'!$P:$P,LGE!$B53&amp;LGE!$A$51&amp;LGE!E$1,'actual data'!$N:$N)</f>
        <v>0</v>
      </c>
      <c r="F53" s="19">
        <f>SUMIF('actual data'!$P:$P,LGE!$B53&amp;LGE!$A$51&amp;LGE!F$1,'actual data'!$N:$N)</f>
        <v>1631.4848</v>
      </c>
      <c r="G53" s="19">
        <f>SUMIF('actual data'!$P:$P,LGE!$B53&amp;LGE!$A$51&amp;LGE!G$1,'actual data'!$N:$N)</f>
        <v>21191.361399999998</v>
      </c>
      <c r="H53" s="19">
        <f>SUMIF('data for base'!$R:$R,LGE!$B53&amp;LGE!$A$51&amp;LGE!H$1,'data for base'!$P:$P)</f>
        <v>0</v>
      </c>
      <c r="I53" s="19">
        <f>SUMIF('test yr'!V:V,LGE!B53&amp;LGE!A$51,'test yr'!U:U)*1000</f>
        <v>395000</v>
      </c>
      <c r="J53" s="19">
        <f>SUMIF('2017 thru 2020'!$L:$L,LGE!$B53&amp;LGE!$A$51,'2017 thru 2020'!H:H)*1000</f>
        <v>395000</v>
      </c>
      <c r="K53" s="19">
        <f>SUMIF('2017 thru 2020'!$L:$L,LGE!$B53&amp;LGE!$A$51,'2017 thru 2020'!I:I)*1000</f>
        <v>0</v>
      </c>
      <c r="L53" s="19">
        <f>SUMIF('2017 thru 2020'!$L:$L,LGE!$B53&amp;LGE!$A$51,'2017 thru 2020'!J:J)*1000</f>
        <v>854000</v>
      </c>
      <c r="M53" s="19">
        <f>SUMIF('2017 thru 2020'!$L:$L,LGE!$B53&amp;LGE!$A$51,'2017 thru 2020'!K:K)*1000</f>
        <v>0</v>
      </c>
    </row>
    <row r="54" spans="1:13" x14ac:dyDescent="0.3">
      <c r="B54" t="s">
        <v>113</v>
      </c>
      <c r="C54" s="19">
        <f>SUMIF('actual data'!$P:$P,LGE!$B54&amp;LGE!$A$51&amp;LGE!C$1,'actual data'!$N:$N)</f>
        <v>0</v>
      </c>
      <c r="D54" s="19">
        <f>SUMIF('actual data'!$P:$P,LGE!$B54&amp;LGE!$A$51&amp;LGE!D$1,'actual data'!$N:$N)</f>
        <v>0</v>
      </c>
      <c r="E54" s="19">
        <f>SUMIF('actual data'!$P:$P,LGE!$B54&amp;LGE!$A$51&amp;LGE!E$1,'actual data'!$N:$N)</f>
        <v>0</v>
      </c>
      <c r="F54" s="19">
        <f>SUMIF('actual data'!$P:$P,LGE!$B54&amp;LGE!$A$51&amp;LGE!F$1,'actual data'!$N:$N)</f>
        <v>43139.340199999999</v>
      </c>
      <c r="G54" s="19">
        <f>SUMIF('actual data'!$P:$P,LGE!$B54&amp;LGE!$A$51&amp;LGE!G$1,'actual data'!$N:$N)</f>
        <v>219940.12699999998</v>
      </c>
      <c r="H54" s="19">
        <f>SUMIF('data for base'!$R:$R,LGE!$B54&amp;LGE!$A$51&amp;LGE!H$1,'data for base'!$P:$P)</f>
        <v>154304.33540000001</v>
      </c>
      <c r="I54" s="19">
        <f>SUMIF('test yr'!V:V,LGE!B54&amp;LGE!A$51,'test yr'!U:U)*1000</f>
        <v>169000</v>
      </c>
      <c r="J54" s="19">
        <f>SUMIF('2017 thru 2020'!$L:$L,LGE!$B54&amp;LGE!$A$51,'2017 thru 2020'!H:H)*1000</f>
        <v>169000</v>
      </c>
      <c r="K54" s="19">
        <f>SUMIF('2017 thru 2020'!$L:$L,LGE!$B54&amp;LGE!$A$51,'2017 thru 2020'!I:I)*1000</f>
        <v>0</v>
      </c>
      <c r="L54" s="19">
        <f>SUMIF('2017 thru 2020'!$L:$L,LGE!$B54&amp;LGE!$A$51,'2017 thru 2020'!J:J)*1000</f>
        <v>322000</v>
      </c>
      <c r="M54" s="19">
        <f>SUMIF('2017 thru 2020'!$L:$L,LGE!$B54&amp;LGE!$A$51,'2017 thru 2020'!K:K)*1000</f>
        <v>0</v>
      </c>
    </row>
    <row r="55" spans="1:13" x14ac:dyDescent="0.3">
      <c r="B55" t="s">
        <v>116</v>
      </c>
      <c r="C55" s="19">
        <f>SUMIF('actual data'!$P:$P,LGE!$B55&amp;LGE!$A$51&amp;LGE!C$1,'actual data'!$N:$N)</f>
        <v>0</v>
      </c>
      <c r="D55" s="19">
        <f>SUMIF('actual data'!$P:$P,LGE!$B55&amp;LGE!$A$51&amp;LGE!D$1,'actual data'!$N:$N)</f>
        <v>0</v>
      </c>
      <c r="E55" s="19">
        <f>SUMIF('actual data'!$P:$P,LGE!$B55&amp;LGE!$A$51&amp;LGE!E$1,'actual data'!$N:$N)</f>
        <v>0</v>
      </c>
      <c r="F55" s="19">
        <f>SUMIF('actual data'!$P:$P,LGE!$B55&amp;LGE!$A$51&amp;LGE!F$1,'actual data'!$N:$N)</f>
        <v>18165.855399999986</v>
      </c>
      <c r="G55" s="19">
        <f>SUMIF('actual data'!$P:$P,LGE!$B55&amp;LGE!$A$51&amp;LGE!G$1,'actual data'!$N:$N)</f>
        <v>68835.217000000004</v>
      </c>
      <c r="H55" s="19">
        <f>SUMIF('data for base'!$R:$R,LGE!$B55&amp;LGE!$A$51&amp;LGE!H$1,'data for base'!$P:$P)</f>
        <v>181647.6446</v>
      </c>
      <c r="I55" s="19">
        <f>SUMIF('test yr'!V:V,LGE!B55&amp;LGE!A$51,'test yr'!U:U)*1000</f>
        <v>171000</v>
      </c>
      <c r="J55" s="19">
        <f>SUMIF('2017 thru 2020'!$L:$L,LGE!$B55&amp;LGE!$A$51,'2017 thru 2020'!H:H)*1000</f>
        <v>171000</v>
      </c>
      <c r="K55" s="19">
        <f>SUMIF('2017 thru 2020'!$L:$L,LGE!$B55&amp;LGE!$A$51,'2017 thru 2020'!I:I)*1000</f>
        <v>281000</v>
      </c>
      <c r="L55" s="19">
        <f>SUMIF('2017 thru 2020'!$L:$L,LGE!$B55&amp;LGE!$A$51,'2017 thru 2020'!J:J)*1000</f>
        <v>332000</v>
      </c>
      <c r="M55" s="19">
        <f>SUMIF('2017 thru 2020'!$L:$L,LGE!$B55&amp;LGE!$A$51,'2017 thru 2020'!K:K)*1000</f>
        <v>314000</v>
      </c>
    </row>
    <row r="56" spans="1:13" x14ac:dyDescent="0.3">
      <c r="A56" s="16" t="s">
        <v>22</v>
      </c>
      <c r="B56" t="s">
        <v>113</v>
      </c>
      <c r="C56" s="19">
        <f>SUMIF('actual data'!$P:$P,LGE!$B56&amp;LGE!$A$56&amp;LGE!C$1,'actual data'!$N:$N)</f>
        <v>0</v>
      </c>
      <c r="D56" s="19">
        <f>SUMIF('actual data'!$P:$P,LGE!$B56&amp;LGE!$A$56&amp;LGE!D$1,'actual data'!$N:$N)</f>
        <v>27834.979999999996</v>
      </c>
      <c r="E56" s="19">
        <f>SUMIF('actual data'!$P:$P,LGE!$B56&amp;LGE!$A$56&amp;LGE!E$1,'actual data'!$N:$N)</f>
        <v>0</v>
      </c>
      <c r="F56" s="19">
        <f>SUMIF('actual data'!$P:$P,LGE!$B56&amp;LGE!$A$56&amp;LGE!F$1,'actual data'!$N:$N)</f>
        <v>0</v>
      </c>
      <c r="G56" s="19">
        <f>SUMIF('actual data'!$P:$P,LGE!$B56&amp;LGE!$A$56&amp;LGE!G$1,'actual data'!$N:$N)</f>
        <v>0</v>
      </c>
      <c r="H56" s="19">
        <f>SUMIF('data for base'!$R:$R,LGE!$B56&amp;LGE!$A$56&amp;LGE!H$1,'data for base'!$P:$P)</f>
        <v>0</v>
      </c>
      <c r="I56" s="19">
        <f>SUMIF('test yr'!V:V,LGE!B56&amp;LGE!A$56,'test yr'!U:U)*1000</f>
        <v>0</v>
      </c>
      <c r="J56" s="19">
        <f>SUMIF('2017 thru 2020'!$L:$L,LGE!$B56&amp;LGE!$A$56,'2017 thru 2020'!H:H)*1000</f>
        <v>0</v>
      </c>
      <c r="K56" s="19">
        <f>SUMIF('2017 thru 2020'!$L:$L,LGE!$B56&amp;LGE!$A$56,'2017 thru 2020'!I:I)*1000</f>
        <v>0</v>
      </c>
      <c r="L56" s="19">
        <f>SUMIF('2017 thru 2020'!$L:$L,LGE!$B56&amp;LGE!$A$56,'2017 thru 2020'!J:J)*1000</f>
        <v>0</v>
      </c>
      <c r="M56" s="19">
        <f>SUMIF('2017 thru 2020'!$L:$L,LGE!$B56&amp;LGE!$A$56,'2017 thru 2020'!K:K)*1000</f>
        <v>0</v>
      </c>
    </row>
    <row r="57" spans="1:13" x14ac:dyDescent="0.3">
      <c r="B57" t="s">
        <v>116</v>
      </c>
      <c r="C57" s="19">
        <f>SUMIF('actual data'!$P:$P,LGE!$B57&amp;LGE!$A$56&amp;LGE!C$1,'actual data'!$N:$N)</f>
        <v>0</v>
      </c>
      <c r="D57" s="19">
        <f>SUMIF('actual data'!$P:$P,LGE!$B57&amp;LGE!$A$56&amp;LGE!D$1,'actual data'!$N:$N)</f>
        <v>0</v>
      </c>
      <c r="E57" s="19">
        <f>SUMIF('actual data'!$P:$P,LGE!$B57&amp;LGE!$A$56&amp;LGE!E$1,'actual data'!$N:$N)</f>
        <v>0</v>
      </c>
      <c r="F57" s="19">
        <f>SUMIF('actual data'!$P:$P,LGE!$B57&amp;LGE!$A$56&amp;LGE!F$1,'actual data'!$N:$N)</f>
        <v>0</v>
      </c>
      <c r="G57" s="19">
        <f>SUMIF('actual data'!$P:$P,LGE!$B57&amp;LGE!$A$56&amp;LGE!G$1,'actual data'!$N:$N)</f>
        <v>0</v>
      </c>
      <c r="H57" s="19">
        <f>SUMIF('data for base'!$R:$R,LGE!$B57&amp;LGE!$A$56&amp;LGE!H$1,'data for base'!$P:$P)</f>
        <v>0</v>
      </c>
      <c r="I57" s="19">
        <f>SUMIF('test yr'!V:V,LGE!B57&amp;LGE!A$58,'test yr'!U:U)*1000</f>
        <v>0</v>
      </c>
      <c r="J57" s="19">
        <f>SUMIF('2017 thru 2020'!$L:$L,LGE!$B57&amp;LGE!$A$58,'2017 thru 2020'!H:H)*1000</f>
        <v>0</v>
      </c>
      <c r="K57" s="19">
        <f>SUMIF('2017 thru 2020'!$L:$L,LGE!$B57&amp;LGE!$A$58,'2017 thru 2020'!I:I)*1000</f>
        <v>0</v>
      </c>
      <c r="L57" s="19">
        <f>SUMIF('2017 thru 2020'!$L:$L,LGE!$B57&amp;LGE!$A$58,'2017 thru 2020'!J:J)*1000</f>
        <v>0</v>
      </c>
      <c r="M57" s="19">
        <f>SUMIF('2017 thru 2020'!$L:$L,LGE!$B57&amp;LGE!$A$58,'2017 thru 2020'!K:K)*1000</f>
        <v>0</v>
      </c>
    </row>
    <row r="58" spans="1:13" x14ac:dyDescent="0.3">
      <c r="A58" s="16" t="s">
        <v>20</v>
      </c>
      <c r="B58" t="s">
        <v>113</v>
      </c>
      <c r="C58" s="19">
        <f>SUMIF('actual data'!$P:$P,LGE!$B58&amp;LGE!$A$58&amp;LGE!C$1,'actual data'!$N:$N)</f>
        <v>-5966.7400000000007</v>
      </c>
      <c r="D58" s="19">
        <f>SUMIF('actual data'!$P:$P,LGE!$B58&amp;LGE!$A$58&amp;LGE!D$1,'actual data'!$N:$N)</f>
        <v>43834.810700000009</v>
      </c>
      <c r="E58" s="19">
        <f>SUMIF('actual data'!$P:$P,LGE!$B58&amp;LGE!$A$58&amp;LGE!E$1,'actual data'!$N:$N)</f>
        <v>99435.886399999988</v>
      </c>
      <c r="F58" s="19">
        <f>SUMIF('actual data'!$P:$P,LGE!$B58&amp;LGE!$A$58&amp;LGE!F$1,'actual data'!$N:$N)</f>
        <v>57388.2039</v>
      </c>
      <c r="G58" s="19">
        <f>SUMIF('actual data'!$P:$P,LGE!$B58&amp;LGE!$A$58&amp;LGE!G$1,'actual data'!$N:$N)</f>
        <v>76976.336100000015</v>
      </c>
      <c r="H58" s="19">
        <f>SUMIF('data for base'!$R:$R,LGE!$B58&amp;LGE!$A$58&amp;LGE!H$1,'data for base'!$P:$P)</f>
        <v>60969.329100000003</v>
      </c>
      <c r="I58" s="19">
        <f>SUMIF('test yr'!V:V,LGE!B58&amp;LGE!A$58,'test yr'!U:U)*1000</f>
        <v>182000</v>
      </c>
      <c r="J58" s="19">
        <f>SUMIF('2017 thru 2020'!$L:$L,LGE!$B58&amp;LGE!$A$58,'2017 thru 2020'!H:H)*1000</f>
        <v>182000</v>
      </c>
      <c r="K58" s="19">
        <f>SUMIF('2017 thru 2020'!$L:$L,LGE!$B58&amp;LGE!$A$58,'2017 thru 2020'!I:I)*1000</f>
        <v>106000</v>
      </c>
      <c r="L58" s="19">
        <f>SUMIF('2017 thru 2020'!$L:$L,LGE!$B58&amp;LGE!$A$58,'2017 thru 2020'!J:J)*1000</f>
        <v>189000</v>
      </c>
      <c r="M58" s="19">
        <f>SUMIF('2017 thru 2020'!$L:$L,LGE!$B58&amp;LGE!$A$58,'2017 thru 2020'!K:K)*1000</f>
        <v>110000</v>
      </c>
    </row>
    <row r="59" spans="1:13" x14ac:dyDescent="0.3">
      <c r="B59" t="s">
        <v>116</v>
      </c>
      <c r="C59" s="19">
        <f>SUMIF('actual data'!$P:$P,LGE!$B59&amp;LGE!$A$58&amp;LGE!C$1,'actual data'!$N:$N)</f>
        <v>0</v>
      </c>
      <c r="D59" s="19">
        <f>SUMIF('actual data'!$P:$P,LGE!$B59&amp;LGE!$A$58&amp;LGE!D$1,'actual data'!$N:$N)</f>
        <v>408.67240000000004</v>
      </c>
      <c r="E59" s="19">
        <f>SUMIF('actual data'!$P:$P,LGE!$B59&amp;LGE!$A$58&amp;LGE!E$1,'actual data'!$N:$N)</f>
        <v>0</v>
      </c>
      <c r="F59" s="19">
        <f>SUMIF('actual data'!$P:$P,LGE!$B59&amp;LGE!$A$58&amp;LGE!F$1,'actual data'!$N:$N)</f>
        <v>0</v>
      </c>
      <c r="G59" s="19">
        <f>SUMIF('actual data'!$P:$P,LGE!$B59&amp;LGE!$A$58&amp;LGE!G$1,'actual data'!$N:$N)</f>
        <v>0</v>
      </c>
      <c r="H59" s="19">
        <f>SUMIF('data for base'!$R:$R,LGE!$B59&amp;LGE!$A$58&amp;LGE!H$1,'data for base'!$P:$P)</f>
        <v>0</v>
      </c>
      <c r="I59" s="19">
        <f>SUMIF('test yr'!V:V,LGE!B59&amp;LGE!A$58,'test yr'!U:U)*1000</f>
        <v>0</v>
      </c>
      <c r="J59" s="19">
        <f>SUMIF('2017 thru 2020'!$L:$L,LGE!$B59&amp;LGE!$A$58,'2017 thru 2020'!H:H)*1000</f>
        <v>0</v>
      </c>
      <c r="K59" s="19">
        <f>SUMIF('2017 thru 2020'!$L:$L,LGE!$B59&amp;LGE!$A$58,'2017 thru 2020'!I:I)*1000</f>
        <v>0</v>
      </c>
      <c r="L59" s="19">
        <f>SUMIF('2017 thru 2020'!$L:$L,LGE!$B59&amp;LGE!$A$58,'2017 thru 2020'!J:J)*1000</f>
        <v>0</v>
      </c>
      <c r="M59" s="19">
        <f>SUMIF('2017 thru 2020'!$L:$L,LGE!$B59&amp;LGE!$A$58,'2017 thru 2020'!K:K)*1000</f>
        <v>0</v>
      </c>
    </row>
    <row r="60" spans="1:13" x14ac:dyDescent="0.3">
      <c r="A60" s="16" t="s">
        <v>119</v>
      </c>
      <c r="B60" t="s">
        <v>113</v>
      </c>
      <c r="C60" s="19">
        <f>SUMIF('actual data'!$P:$P,LGE!$B60&amp;LGE!$A60&amp;LGE!C$1,'actual data'!$N:$N)</f>
        <v>0</v>
      </c>
      <c r="D60" s="19">
        <f>SUMIF('actual data'!$P:$P,LGE!$B60&amp;LGE!$A60&amp;LGE!D$1,'actual data'!$N:$N)</f>
        <v>0</v>
      </c>
      <c r="E60" s="19">
        <f>SUMIF('actual data'!$P:$P,LGE!$B60&amp;LGE!$A60&amp;LGE!E$1,'actual data'!$N:$N)</f>
        <v>0</v>
      </c>
      <c r="F60" s="19">
        <f>SUMIF('actual data'!$P:$P,LGE!$B60&amp;LGE!$A60&amp;LGE!F$1,'actual data'!$N:$N)</f>
        <v>0</v>
      </c>
      <c r="G60" s="19">
        <f>SUMIF('actual data'!$P:$P,LGE!$B60&amp;LGE!$A60&amp;LGE!G$1,'actual data'!$N:$N)</f>
        <v>0</v>
      </c>
      <c r="H60" s="19">
        <f>SUMIF('data for base'!$R:$R,LGE!$B60&amp;LGE!$A60&amp;LGE!H$1,'data for base'!$P:$P)</f>
        <v>6380</v>
      </c>
      <c r="I60" s="19">
        <f>SUMIF('test yr'!V:V,LGE!B60&amp;LGE!A60,'test yr'!U:U)*1000</f>
        <v>0</v>
      </c>
      <c r="J60" s="19">
        <f>SUMIF('2017 thru 2020'!$L:$L,LGE!$B60&amp;LGE!$A60,'2017 thru 2020'!H:H)*1000</f>
        <v>0</v>
      </c>
      <c r="K60" s="19">
        <f>SUMIF('2017 thru 2020'!$L:$L,LGE!$B60&amp;LGE!$A60,'2017 thru 2020'!I:I)*1000</f>
        <v>0</v>
      </c>
      <c r="L60" s="19">
        <f>SUMIF('2017 thru 2020'!$L:$L,LGE!$B60&amp;LGE!$A60,'2017 thru 2020'!J:J)*1000</f>
        <v>0</v>
      </c>
      <c r="M60" s="19">
        <f>SUMIF('2017 thru 2020'!$L:$L,LGE!$B60&amp;LGE!$A60,'2017 thru 2020'!K:K)*1000</f>
        <v>0</v>
      </c>
    </row>
    <row r="61" spans="1:13" x14ac:dyDescent="0.3">
      <c r="A61" s="16" t="s">
        <v>41</v>
      </c>
      <c r="B61" t="s">
        <v>113</v>
      </c>
      <c r="C61" s="19">
        <f>SUMIF('actual data'!$P:$P,LGE!$B61&amp;LGE!$A61&amp;LGE!C$1,'actual data'!$N:$N)</f>
        <v>0</v>
      </c>
      <c r="D61" s="19">
        <f>SUMIF('actual data'!$P:$P,LGE!$B61&amp;LGE!$A61&amp;LGE!D$1,'actual data'!$N:$N)</f>
        <v>0</v>
      </c>
      <c r="E61" s="19">
        <f>SUMIF('actual data'!$P:$P,LGE!$B61&amp;LGE!$A61&amp;LGE!E$1,'actual data'!$N:$N)</f>
        <v>0</v>
      </c>
      <c r="F61" s="19">
        <f>SUMIF('actual data'!$P:$P,LGE!$B61&amp;LGE!$A61&amp;LGE!F$1,'actual data'!$N:$N)</f>
        <v>736.6182</v>
      </c>
      <c r="G61" s="19">
        <f>SUMIF('actual data'!$P:$P,LGE!$B61&amp;LGE!$A61&amp;LGE!G$1,'actual data'!$N:$N)</f>
        <v>0</v>
      </c>
      <c r="H61" s="19">
        <f>SUMIF('data for base'!$R:$R,LGE!$B61&amp;LGE!$A61&amp;LGE!H$1,'data for base'!$P:$P)</f>
        <v>8140</v>
      </c>
      <c r="I61" s="19">
        <f>SUMIF('test yr'!V:V,LGE!B61&amp;LGE!A61,'test yr'!U:U)*1000</f>
        <v>0</v>
      </c>
      <c r="J61" s="19">
        <f>SUMIF('2017 thru 2020'!$L:$L,LGE!$B61&amp;LGE!$A61,'2017 thru 2020'!H:H)*1000</f>
        <v>0</v>
      </c>
      <c r="K61" s="19">
        <f>SUMIF('2017 thru 2020'!$L:$L,LGE!$B61&amp;LGE!$A61,'2017 thru 2020'!I:I)*1000</f>
        <v>0</v>
      </c>
      <c r="L61" s="19">
        <f>SUMIF('2017 thru 2020'!$L:$L,LGE!$B61&amp;LGE!$A61,'2017 thru 2020'!J:J)*1000</f>
        <v>0</v>
      </c>
      <c r="M61" s="19">
        <f>SUMIF('2017 thru 2020'!$L:$L,LGE!$B61&amp;LGE!$A61,'2017 thru 2020'!K:K)*1000</f>
        <v>0</v>
      </c>
    </row>
    <row r="62" spans="1:13" x14ac:dyDescent="0.3">
      <c r="A62" s="16" t="s">
        <v>120</v>
      </c>
      <c r="B62" t="s">
        <v>113</v>
      </c>
      <c r="C62" s="19">
        <f>SUMIF('actual data'!$P:$P,LGE!$B62&amp;LGE!$A62&amp;LGE!C$1,'actual data'!$N:$N)</f>
        <v>0</v>
      </c>
      <c r="D62" s="19">
        <f>SUMIF('actual data'!$P:$P,LGE!$B62&amp;LGE!$A62&amp;LGE!D$1,'actual data'!$N:$N)</f>
        <v>0</v>
      </c>
      <c r="E62" s="19">
        <f>SUMIF('actual data'!$P:$P,LGE!$B62&amp;LGE!$A62&amp;LGE!E$1,'actual data'!$N:$N)</f>
        <v>0</v>
      </c>
      <c r="F62" s="19">
        <f>SUMIF('actual data'!$P:$P,LGE!$B62&amp;LGE!$A62&amp;LGE!F$1,'actual data'!$N:$N)</f>
        <v>0</v>
      </c>
      <c r="G62" s="19">
        <f>SUMIF('actual data'!$P:$P,LGE!$B62&amp;LGE!$A62&amp;LGE!G$1,'actual data'!$N:$N)</f>
        <v>0</v>
      </c>
      <c r="H62" s="19">
        <f>SUMIF('data for base'!$R:$R,LGE!$B62&amp;LGE!$A62&amp;LGE!H$1,'data for base'!$P:$P)</f>
        <v>8140</v>
      </c>
      <c r="I62" s="19">
        <f>SUMIF('test yr'!V:V,LGE!B62&amp;LGE!A62,'test yr'!U:U)*1000</f>
        <v>0</v>
      </c>
      <c r="J62" s="19">
        <f>SUMIF('2017 thru 2020'!$L:$L,LGE!$B62&amp;LGE!$A62,'2017 thru 2020'!H:H)*1000</f>
        <v>0</v>
      </c>
      <c r="K62" s="19">
        <f>SUMIF('2017 thru 2020'!$L:$L,LGE!$B62&amp;LGE!$A62,'2017 thru 2020'!I:I)*1000</f>
        <v>0</v>
      </c>
      <c r="L62" s="19">
        <f>SUMIF('2017 thru 2020'!$L:$L,LGE!$B62&amp;LGE!$A62,'2017 thru 2020'!J:J)*1000</f>
        <v>0</v>
      </c>
      <c r="M62" s="19">
        <f>SUMIF('2017 thru 2020'!$L:$L,LGE!$B62&amp;LGE!$A62,'2017 thru 2020'!K:K)*1000</f>
        <v>0</v>
      </c>
    </row>
    <row r="63" spans="1:13" x14ac:dyDescent="0.3">
      <c r="A63" s="16" t="s">
        <v>121</v>
      </c>
      <c r="B63" t="s">
        <v>113</v>
      </c>
      <c r="C63" s="19">
        <f>SUMIF('actual data'!$P:$P,LGE!$B63&amp;LGE!$A63&amp;LGE!C$1,'actual data'!$N:$N)</f>
        <v>0</v>
      </c>
      <c r="D63" s="19">
        <f>SUMIF('actual data'!$P:$P,LGE!$B63&amp;LGE!$A63&amp;LGE!D$1,'actual data'!$N:$N)</f>
        <v>0</v>
      </c>
      <c r="E63" s="19">
        <f>SUMIF('actual data'!$P:$P,LGE!$B63&amp;LGE!$A63&amp;LGE!E$1,'actual data'!$N:$N)</f>
        <v>0</v>
      </c>
      <c r="F63" s="19">
        <f>SUMIF('actual data'!$P:$P,LGE!$B63&amp;LGE!$A63&amp;LGE!F$1,'actual data'!$N:$N)</f>
        <v>0</v>
      </c>
      <c r="G63" s="19">
        <f>SUMIF('actual data'!$P:$P,LGE!$B63&amp;LGE!$A63&amp;LGE!G$1,'actual data'!$N:$N)</f>
        <v>0</v>
      </c>
      <c r="H63" s="19">
        <f>SUMIF('data for base'!$R:$R,LGE!$B63&amp;LGE!$A63&amp;LGE!H$1,'data for base'!$P:$P)</f>
        <v>8140</v>
      </c>
      <c r="I63" s="19">
        <f>SUMIF('test yr'!V:V,LGE!B63&amp;LGE!A63,'test yr'!U:U)*1000</f>
        <v>0</v>
      </c>
      <c r="J63" s="19">
        <f>SUMIF('2017 thru 2020'!$L:$L,LGE!$B63&amp;LGE!$A63,'2017 thru 2020'!H:H)*1000</f>
        <v>0</v>
      </c>
      <c r="K63" s="19">
        <f>SUMIF('2017 thru 2020'!$L:$L,LGE!$B63&amp;LGE!$A63,'2017 thru 2020'!I:I)*1000</f>
        <v>0</v>
      </c>
      <c r="L63" s="19">
        <f>SUMIF('2017 thru 2020'!$L:$L,LGE!$B63&amp;LGE!$A63,'2017 thru 2020'!J:J)*1000</f>
        <v>0</v>
      </c>
      <c r="M63" s="19">
        <f>SUMIF('2017 thru 2020'!$L:$L,LGE!$B63&amp;LGE!$A63,'2017 thru 2020'!K:K)*1000</f>
        <v>0</v>
      </c>
    </row>
    <row r="64" spans="1:13" x14ac:dyDescent="0.3">
      <c r="A64" s="16" t="s">
        <v>122</v>
      </c>
      <c r="B64" t="s">
        <v>113</v>
      </c>
      <c r="C64" s="19">
        <f>SUMIF('actual data'!$P:$P,LGE!$B64&amp;LGE!$A64&amp;LGE!C$1,'actual data'!$N:$N)</f>
        <v>0</v>
      </c>
      <c r="D64" s="19">
        <f>SUMIF('actual data'!$P:$P,LGE!$B64&amp;LGE!$A64&amp;LGE!D$1,'actual data'!$N:$N)</f>
        <v>0</v>
      </c>
      <c r="E64" s="19">
        <f>SUMIF('actual data'!$P:$P,LGE!$B64&amp;LGE!$A64&amp;LGE!E$1,'actual data'!$N:$N)</f>
        <v>0</v>
      </c>
      <c r="F64" s="19">
        <f>SUMIF('actual data'!$P:$P,LGE!$B64&amp;LGE!$A64&amp;LGE!F$1,'actual data'!$N:$N)</f>
        <v>0</v>
      </c>
      <c r="G64" s="19">
        <f>SUMIF('actual data'!$P:$P,LGE!$B64&amp;LGE!$A64&amp;LGE!G$1,'actual data'!$N:$N)</f>
        <v>0</v>
      </c>
      <c r="H64" s="19">
        <f>SUMIF('data for base'!$R:$R,LGE!$B64&amp;LGE!$A64&amp;LGE!H$1,'data for base'!$P:$P)</f>
        <v>8880</v>
      </c>
      <c r="I64" s="19">
        <f>SUMIF('test yr'!V:V,LGE!B64&amp;LGE!A64,'test yr'!U:U)*1000</f>
        <v>0</v>
      </c>
      <c r="J64" s="19">
        <f>SUMIF('2017 thru 2020'!$L:$L,LGE!$B64&amp;LGE!$A64,'2017 thru 2020'!H:H)*1000</f>
        <v>0</v>
      </c>
      <c r="K64" s="19">
        <f>SUMIF('2017 thru 2020'!$L:$L,LGE!$B64&amp;LGE!$A64,'2017 thru 2020'!I:I)*1000</f>
        <v>0</v>
      </c>
      <c r="L64" s="19">
        <f>SUMIF('2017 thru 2020'!$L:$L,LGE!$B64&amp;LGE!$A64,'2017 thru 2020'!J:J)*1000</f>
        <v>0</v>
      </c>
      <c r="M64" s="19">
        <f>SUMIF('2017 thru 2020'!$L:$L,LGE!$B64&amp;LGE!$A64,'2017 thru 2020'!K:K)*1000</f>
        <v>0</v>
      </c>
    </row>
    <row r="65" spans="1:13" x14ac:dyDescent="0.3">
      <c r="A65" s="16" t="s">
        <v>46</v>
      </c>
      <c r="B65" t="s">
        <v>113</v>
      </c>
      <c r="C65" s="19">
        <f>SUMIF('actual data'!$P:$P,LGE!$B65&amp;LGE!$A65&amp;LGE!C$1,'actual data'!$N:$N)</f>
        <v>0</v>
      </c>
      <c r="D65" s="19">
        <f>SUMIF('actual data'!$P:$P,LGE!$B65&amp;LGE!$A65&amp;LGE!D$1,'actual data'!$N:$N)</f>
        <v>0</v>
      </c>
      <c r="E65" s="19">
        <f>SUMIF('actual data'!$P:$P,LGE!$B65&amp;LGE!$A65&amp;LGE!E$1,'actual data'!$N:$N)</f>
        <v>0</v>
      </c>
      <c r="F65" s="19">
        <f>SUMIF('actual data'!$P:$P,LGE!$B65&amp;LGE!$A65&amp;LGE!F$1,'actual data'!$N:$N)</f>
        <v>0</v>
      </c>
      <c r="G65" s="19">
        <f>SUMIF('actual data'!$P:$P,LGE!$B65&amp;LGE!$A65&amp;LGE!G$1,'actual data'!$N:$N)</f>
        <v>0</v>
      </c>
      <c r="H65" s="19">
        <f>SUMIF('data for base'!$R:$R,LGE!$B65&amp;LGE!$A65&amp;LGE!H$1,'data for base'!$P:$P)</f>
        <v>0</v>
      </c>
      <c r="I65" s="19">
        <f>SUMIF('test yr'!V:V,LGE!B65&amp;LGE!A65,'test yr'!U:U)*1000</f>
        <v>0</v>
      </c>
      <c r="J65" s="19">
        <f>SUMIF('2017 thru 2020'!$L:$L,LGE!$B65&amp;LGE!$A65,'2017 thru 2020'!H:H)*1000</f>
        <v>195570</v>
      </c>
      <c r="K65" s="19">
        <f>SUMIF('2017 thru 2020'!$L:$L,LGE!$B65&amp;LGE!$A65,'2017 thru 2020'!I:I)*1000</f>
        <v>0</v>
      </c>
      <c r="L65" s="19">
        <f>SUMIF('2017 thru 2020'!$L:$L,LGE!$B65&amp;LGE!$A65,'2017 thru 2020'!J:J)*1000</f>
        <v>0</v>
      </c>
      <c r="M65" s="19">
        <f>SUMIF('2017 thru 2020'!$L:$L,LGE!$B65&amp;LGE!$A65,'2017 thru 2020'!K:K)*1000</f>
        <v>0</v>
      </c>
    </row>
    <row r="66" spans="1:13" x14ac:dyDescent="0.3">
      <c r="A66" s="16"/>
      <c r="B66" t="s">
        <v>116</v>
      </c>
      <c r="C66" s="19">
        <f>SUMIF('actual data'!$P:$P,LGE!$B66&amp;LGE!$A65&amp;LGE!C$1,'actual data'!$N:$N)</f>
        <v>0</v>
      </c>
      <c r="D66" s="19">
        <f>SUMIF('actual data'!$P:$P,LGE!$B66&amp;LGE!$A65&amp;LGE!D$1,'actual data'!$N:$N)</f>
        <v>0</v>
      </c>
      <c r="E66" s="19">
        <f>SUMIF('actual data'!$P:$P,LGE!$B66&amp;LGE!$A65&amp;LGE!E$1,'actual data'!$N:$N)</f>
        <v>0</v>
      </c>
      <c r="F66" s="19">
        <f>SUMIF('actual data'!$P:$P,LGE!$B66&amp;LGE!$A65&amp;LGE!F$1,'actual data'!$N:$N)</f>
        <v>15726.054</v>
      </c>
      <c r="G66" s="19">
        <f>SUMIF('actual data'!$P:$P,LGE!$B66&amp;LGE!$A65&amp;LGE!G$1,'actual data'!$N:$N)</f>
        <v>0</v>
      </c>
      <c r="H66" s="19">
        <f>SUMIF('data for base'!$R:$R,LGE!$B66&amp;LGE!$A65&amp;LGE!H$1,'data for base'!$P:$P)</f>
        <v>0</v>
      </c>
      <c r="I66" s="19">
        <f>SUMIF('test yr'!V:V,LGE!B66&amp;LGE!A65,'test yr'!U:U)*1000</f>
        <v>0</v>
      </c>
      <c r="J66" s="19"/>
      <c r="K66" s="19"/>
      <c r="L66" s="19"/>
      <c r="M66" s="19"/>
    </row>
    <row r="67" spans="1:13" x14ac:dyDescent="0.3">
      <c r="A67" s="16" t="s">
        <v>44</v>
      </c>
      <c r="B67" s="18" t="s">
        <v>118</v>
      </c>
      <c r="C67" s="19">
        <f>SUMIF('actual data'!$P:$P,LGE!$B67&amp;LGE!$A$67&amp;LGE!C$1,'actual data'!$N:$N)</f>
        <v>0</v>
      </c>
      <c r="D67" s="19">
        <f>SUMIF('actual data'!$P:$P,LGE!$B67&amp;LGE!$A$67&amp;LGE!D$1,'actual data'!$N:$N)</f>
        <v>0</v>
      </c>
      <c r="E67" s="19">
        <f>SUMIF('actual data'!$P:$P,LGE!$B67&amp;LGE!$A$67&amp;LGE!E$1,'actual data'!$N:$N)</f>
        <v>0</v>
      </c>
      <c r="F67" s="19">
        <f>SUMIF('actual data'!$P:$P,LGE!$B67&amp;LGE!$A$67&amp;LGE!F$1,'actual data'!$N:$N)</f>
        <v>0</v>
      </c>
      <c r="G67" s="19">
        <f>SUMIF('actual data'!$P:$P,LGE!$B67&amp;LGE!$A$67&amp;LGE!G$1,'actual data'!$N:$N)</f>
        <v>0</v>
      </c>
      <c r="H67" s="19">
        <f>SUMIF('data for base'!$R:$R,LGE!$B67&amp;LGE!$A$67&amp;LGE!H$1,'data for base'!$P:$P)</f>
        <v>11400</v>
      </c>
      <c r="I67" s="19">
        <f>SUMIF('test yr'!V:V,LGE!B67&amp;LGE!A67,'test yr'!U:U)*1000</f>
        <v>0</v>
      </c>
      <c r="J67" s="19">
        <f>SUMIF('2017 thru 2020'!$L:$L,LGE!$B67&amp;LGE!$A$67,'2017 thru 2020'!H:H)*1000</f>
        <v>0</v>
      </c>
      <c r="K67" s="19">
        <f>SUMIF('2017 thru 2020'!$L:$L,LGE!$B67&amp;LGE!$A$67,'2017 thru 2020'!I:I)*1000</f>
        <v>0</v>
      </c>
      <c r="L67" s="19">
        <f>SUMIF('2017 thru 2020'!$L:$L,LGE!$B67&amp;LGE!$A$67,'2017 thru 2020'!J:J)*1000</f>
        <v>0</v>
      </c>
      <c r="M67" s="19">
        <f>SUMIF('2017 thru 2020'!$L:$L,LGE!$B67&amp;LGE!$A$67,'2017 thru 2020'!K:K)*1000</f>
        <v>0</v>
      </c>
    </row>
    <row r="68" spans="1:13" x14ac:dyDescent="0.3">
      <c r="A68" s="16"/>
      <c r="B68" s="18" t="s">
        <v>117</v>
      </c>
      <c r="C68" s="19">
        <f>SUMIF('actual data'!$P:$P,LGE!$B68&amp;LGE!$A$67&amp;LGE!C$1,'actual data'!$N:$N)</f>
        <v>0</v>
      </c>
      <c r="D68" s="19">
        <f>SUMIF('actual data'!$P:$P,LGE!$B68&amp;LGE!$A$67&amp;LGE!D$1,'actual data'!$N:$N)</f>
        <v>0</v>
      </c>
      <c r="E68" s="19">
        <f>SUMIF('actual data'!$P:$P,LGE!$B68&amp;LGE!$A$67&amp;LGE!E$1,'actual data'!$N:$N)</f>
        <v>0</v>
      </c>
      <c r="F68" s="19">
        <f>SUMIF('actual data'!$P:$P,LGE!$B68&amp;LGE!$A$67&amp;LGE!F$1,'actual data'!$N:$N)</f>
        <v>0</v>
      </c>
      <c r="G68" s="19">
        <f>SUMIF('actual data'!$P:$P,LGE!$B68&amp;LGE!$A$67&amp;LGE!G$1,'actual data'!$N:$N)</f>
        <v>0</v>
      </c>
      <c r="H68" s="19">
        <f>SUMIF('data for base'!$R:$R,LGE!$B68&amp;LGE!$A$67&amp;LGE!H$1,'data for base'!$P:$P)</f>
        <v>15200</v>
      </c>
      <c r="I68" s="19">
        <f>SUMIF('test yr'!V:V,LGE!B68&amp;LGE!A67,'test yr'!U:U)*1000</f>
        <v>0</v>
      </c>
      <c r="J68" s="19">
        <f>SUMIF('2017 thru 2020'!$L:$L,LGE!$B68&amp;LGE!$A$67,'2017 thru 2020'!H:H)*1000</f>
        <v>0</v>
      </c>
      <c r="K68" s="19">
        <f>SUMIF('2017 thru 2020'!$L:$L,LGE!$B68&amp;LGE!$A$67,'2017 thru 2020'!I:I)*1000</f>
        <v>0</v>
      </c>
      <c r="L68" s="19">
        <f>SUMIF('2017 thru 2020'!$L:$L,LGE!$B68&amp;LGE!$A$67,'2017 thru 2020'!J:J)*1000</f>
        <v>0</v>
      </c>
      <c r="M68" s="19">
        <f>SUMIF('2017 thru 2020'!$L:$L,LGE!$B68&amp;LGE!$A$67,'2017 thru 2020'!K:K)*1000</f>
        <v>0</v>
      </c>
    </row>
    <row r="69" spans="1:13" x14ac:dyDescent="0.3">
      <c r="A69" s="16"/>
      <c r="B69" t="s">
        <v>113</v>
      </c>
      <c r="C69" s="19">
        <f>SUMIF('actual data'!$P:$P,LGE!$B69&amp;LGE!$A$67&amp;LGE!C$1,'actual data'!$N:$N)</f>
        <v>10051.3572</v>
      </c>
      <c r="D69" s="19">
        <f>SUMIF('actual data'!$P:$P,LGE!$B69&amp;LGE!$A$67&amp;LGE!D$1,'actual data'!$N:$N)</f>
        <v>16231.5062</v>
      </c>
      <c r="E69" s="19">
        <f>SUMIF('actual data'!$P:$P,LGE!$B69&amp;LGE!$A$67&amp;LGE!E$1,'actual data'!$N:$N)</f>
        <v>44417.557800000002</v>
      </c>
      <c r="F69" s="19">
        <f>SUMIF('actual data'!$P:$P,LGE!$B69&amp;LGE!$A$67&amp;LGE!F$1,'actual data'!$N:$N)</f>
        <v>12786.452799999999</v>
      </c>
      <c r="G69" s="19">
        <f>SUMIF('actual data'!$P:$P,LGE!$B69&amp;LGE!$A$67&amp;LGE!G$1,'actual data'!$N:$N)</f>
        <v>4560</v>
      </c>
      <c r="H69" s="19">
        <f>SUMIF('data for base'!$R:$R,LGE!$B69&amp;LGE!$A$67&amp;LGE!H$1,'data for base'!$P:$P)</f>
        <v>0</v>
      </c>
      <c r="I69" s="19">
        <f>SUMIF('test yr'!V:V,LGE!B69&amp;LGE!A67,'test yr'!U:U)*1000</f>
        <v>290700</v>
      </c>
      <c r="J69" s="19">
        <f>SUMIF('2017 thru 2020'!$L:$L,LGE!$B69&amp;LGE!$A$67,'2017 thru 2020'!H:H)*1000</f>
        <v>36480.000000000007</v>
      </c>
      <c r="K69" s="19">
        <f>SUMIF('2017 thru 2020'!$L:$L,LGE!$B69&amp;LGE!$A$67,'2017 thru 2020'!I:I)*1000</f>
        <v>327560</v>
      </c>
      <c r="L69" s="19">
        <f>SUMIF('2017 thru 2020'!$L:$L,LGE!$B69&amp;LGE!$A$67,'2017 thru 2020'!J:J)*1000</f>
        <v>20140</v>
      </c>
      <c r="M69" s="19">
        <f>SUMIF('2017 thru 2020'!$L:$L,LGE!$B69&amp;LGE!$A$67,'2017 thru 2020'!K:K)*1000</f>
        <v>38000</v>
      </c>
    </row>
    <row r="70" spans="1:13" x14ac:dyDescent="0.3">
      <c r="A70" s="16"/>
      <c r="B70" t="s">
        <v>116</v>
      </c>
      <c r="C70" s="19">
        <f>SUMIF('actual data'!$P:$P,LGE!$B70&amp;LGE!$A$67&amp;LGE!C$1,'actual data'!$N:$N)</f>
        <v>0</v>
      </c>
      <c r="D70" s="19">
        <f>SUMIF('actual data'!$P:$P,LGE!$B70&amp;LGE!$A$67&amp;LGE!D$1,'actual data'!$N:$N)</f>
        <v>0</v>
      </c>
      <c r="E70" s="19">
        <f>SUMIF('actual data'!$P:$P,LGE!$B70&amp;LGE!$A$67&amp;LGE!E$1,'actual data'!$N:$N)</f>
        <v>0</v>
      </c>
      <c r="F70" s="19">
        <f>SUMIF('actual data'!$P:$P,LGE!$B70&amp;LGE!$A$67&amp;LGE!F$1,'actual data'!$N:$N)</f>
        <v>0</v>
      </c>
      <c r="G70" s="19">
        <f>SUMIF('actual data'!$P:$P,LGE!$B70&amp;LGE!$A$67&amp;LGE!G$1,'actual data'!$N:$N)</f>
        <v>0</v>
      </c>
      <c r="H70" s="19">
        <f>SUMIF('data for base'!$R:$R,LGE!$B70&amp;LGE!$A$67&amp;LGE!H$1,'data for base'!$P:$P)</f>
        <v>32300.000000000007</v>
      </c>
      <c r="I70" s="19">
        <f>SUMIF('test yr'!V:V,LGE!B70&amp;LGE!A67,'test yr'!U:U)*1000</f>
        <v>0</v>
      </c>
      <c r="J70" s="19">
        <f>SUMIF('2017 thru 2020'!$L:$L,LGE!$B70&amp;LGE!$A$67,'2017 thru 2020'!H:H)*1000</f>
        <v>0</v>
      </c>
      <c r="K70" s="19">
        <f>SUMIF('2017 thru 2020'!$L:$L,LGE!$B70&amp;LGE!$A$67,'2017 thru 2020'!I:I)*1000</f>
        <v>0</v>
      </c>
      <c r="L70" s="19">
        <f>SUMIF('2017 thru 2020'!$L:$L,LGE!$B70&amp;LGE!$A$67,'2017 thru 2020'!J:J)*1000</f>
        <v>0</v>
      </c>
      <c r="M70" s="19">
        <f>SUMIF('2017 thru 2020'!$L:$L,LGE!$B70&amp;LGE!$A$67,'2017 thru 2020'!K:K)*1000</f>
        <v>0</v>
      </c>
    </row>
    <row r="71" spans="1:13" x14ac:dyDescent="0.3">
      <c r="A71" s="16" t="s">
        <v>45</v>
      </c>
      <c r="B71" t="s">
        <v>113</v>
      </c>
      <c r="C71" s="19">
        <f>SUMIF('actual data'!$P:$P,LGE!$B71&amp;LGE!$A71&amp;LGE!C$1,'actual data'!$N:$N)</f>
        <v>91402.118199999997</v>
      </c>
      <c r="D71" s="19">
        <f>SUMIF('actual data'!$P:$P,LGE!$B71&amp;LGE!$A71&amp;LGE!D$1,'actual data'!$N:$N)</f>
        <v>-24547.741600000001</v>
      </c>
      <c r="E71" s="19">
        <f>SUMIF('actual data'!$P:$P,LGE!$B71&amp;LGE!$A71&amp;LGE!E$1,'actual data'!$N:$N)</f>
        <v>91941.934800000017</v>
      </c>
      <c r="F71" s="19">
        <f>SUMIF('actual data'!$P:$P,LGE!$B71&amp;LGE!$A71&amp;LGE!F$1,'actual data'!$N:$N)</f>
        <v>-43973.227599999998</v>
      </c>
      <c r="G71" s="19">
        <f>SUMIF('actual data'!$P:$P,LGE!$B71&amp;LGE!$A71&amp;LGE!G$1,'actual data'!$N:$N)</f>
        <v>20725.697800000002</v>
      </c>
      <c r="H71" s="19">
        <f>SUMIF('data for base'!$R:$R,LGE!$B71&amp;LGE!$A71&amp;LGE!H$1,'data for base'!$P:$P)</f>
        <v>14383.3724</v>
      </c>
      <c r="I71" s="19">
        <f>SUMIF('test yr'!V:V,LGE!B71&amp;LGE!A71,'test yr'!U:U)*1000</f>
        <v>18240</v>
      </c>
      <c r="J71" s="19">
        <f>SUMIF('2017 thru 2020'!$L:$L,LGE!$B71&amp;LGE!$A71,'2017 thru 2020'!H:H)*1000</f>
        <v>19380</v>
      </c>
      <c r="K71" s="19">
        <f>SUMIF('2017 thru 2020'!$L:$L,LGE!$B71&amp;LGE!$A71,'2017 thru 2020'!I:I)*1000</f>
        <v>19760</v>
      </c>
      <c r="L71" s="19">
        <f>SUMIF('2017 thru 2020'!$L:$L,LGE!$B71&amp;LGE!$A71,'2017 thru 2020'!J:J)*1000</f>
        <v>20140</v>
      </c>
      <c r="M71" s="19">
        <f>SUMIF('2017 thru 2020'!$L:$L,LGE!$B71&amp;LGE!$A71,'2017 thru 2020'!K:K)*1000</f>
        <v>336680</v>
      </c>
    </row>
    <row r="72" spans="1:13" ht="16.2" thickBot="1" x14ac:dyDescent="0.35">
      <c r="A72" s="16"/>
      <c r="B72" s="14"/>
      <c r="C72" s="21">
        <f>SUM(C3:C71)</f>
        <v>17678621.441319998</v>
      </c>
      <c r="D72" s="21">
        <f>SUM(D3:D71)</f>
        <v>14706633.448450003</v>
      </c>
      <c r="E72" s="21">
        <f>SUM(E3:E71)</f>
        <v>12113341.077755</v>
      </c>
      <c r="F72" s="21">
        <f>SUM(F3:F71)</f>
        <v>9428840.3236149978</v>
      </c>
      <c r="G72" s="21">
        <f>SUM(G3:G71)</f>
        <v>12895302.996440005</v>
      </c>
      <c r="H72" s="21">
        <f t="shared" ref="H72:M72" si="2">SUM(H3:H71)</f>
        <v>13642636.858045002</v>
      </c>
      <c r="I72" s="21">
        <f t="shared" si="2"/>
        <v>22578940</v>
      </c>
      <c r="J72" s="21">
        <f t="shared" si="2"/>
        <v>18906430</v>
      </c>
      <c r="K72" s="21">
        <f t="shared" si="2"/>
        <v>14976320</v>
      </c>
      <c r="L72" s="21">
        <f t="shared" si="2"/>
        <v>22468280</v>
      </c>
      <c r="M72" s="21">
        <f t="shared" si="2"/>
        <v>11083680</v>
      </c>
    </row>
    <row r="73" spans="1:13" ht="16.2" thickTop="1" x14ac:dyDescent="0.3">
      <c r="A73" s="16"/>
      <c r="B73" s="14"/>
      <c r="C73" s="19"/>
      <c r="D73" s="19"/>
      <c r="E73" s="19"/>
      <c r="F73" s="19"/>
      <c r="G73" s="19"/>
      <c r="H73" s="17"/>
      <c r="I73" s="17"/>
      <c r="J73" s="20"/>
      <c r="K73" s="20"/>
      <c r="L73" s="20"/>
      <c r="M73" s="20"/>
    </row>
    <row r="74" spans="1:13" x14ac:dyDescent="0.3">
      <c r="A74" s="16"/>
      <c r="B74" s="14"/>
      <c r="C74" s="19"/>
      <c r="D74" s="19"/>
      <c r="E74" s="19"/>
      <c r="F74" s="19"/>
      <c r="G74" s="19"/>
    </row>
    <row r="75" spans="1:13" x14ac:dyDescent="0.3">
      <c r="A75" s="16"/>
      <c r="B75" s="16"/>
      <c r="C75" s="19"/>
      <c r="D75" s="19"/>
      <c r="E75" s="19"/>
      <c r="F75" s="19"/>
      <c r="G75" s="19"/>
    </row>
    <row r="76" spans="1:13" x14ac:dyDescent="0.3">
      <c r="A76" s="16"/>
      <c r="B76" s="14"/>
      <c r="C76" s="19"/>
      <c r="D76" s="19"/>
      <c r="E76" s="19"/>
      <c r="F76" s="19"/>
      <c r="G76" s="19"/>
    </row>
    <row r="77" spans="1:13" x14ac:dyDescent="0.3">
      <c r="A77" s="16"/>
      <c r="B77" s="14"/>
      <c r="C77" s="19"/>
      <c r="D77" s="19"/>
      <c r="E77" s="19"/>
      <c r="F77" s="19"/>
      <c r="G77" s="19"/>
    </row>
    <row r="78" spans="1:13" x14ac:dyDescent="0.3">
      <c r="A78" s="16"/>
      <c r="B78" s="14"/>
      <c r="C78" s="19"/>
      <c r="D78" s="19"/>
      <c r="E78" s="19"/>
      <c r="F78" s="19"/>
      <c r="G78" s="19"/>
    </row>
    <row r="79" spans="1:13" x14ac:dyDescent="0.3">
      <c r="A79" s="16"/>
      <c r="B79" s="14"/>
      <c r="C79" s="19"/>
      <c r="D79" s="19"/>
      <c r="E79" s="19"/>
      <c r="F79" s="19"/>
      <c r="G79" s="19"/>
    </row>
    <row r="80" spans="1:13" x14ac:dyDescent="0.3">
      <c r="A80" s="16"/>
      <c r="B80" s="14"/>
      <c r="C80" s="19"/>
      <c r="D80" s="19"/>
      <c r="E80" s="19"/>
      <c r="F80" s="19"/>
      <c r="G80" s="19"/>
    </row>
    <row r="81" spans="1:7" x14ac:dyDescent="0.3">
      <c r="A81" s="16"/>
      <c r="B81" s="14"/>
      <c r="C81" s="19"/>
      <c r="D81" s="19"/>
      <c r="E81" s="19"/>
      <c r="F81" s="19"/>
      <c r="G81" s="19"/>
    </row>
    <row r="82" spans="1:7" x14ac:dyDescent="0.3">
      <c r="A82" s="16"/>
      <c r="B82" s="14"/>
      <c r="C82" s="19"/>
      <c r="D82" s="19"/>
      <c r="E82" s="19"/>
      <c r="F82" s="19"/>
      <c r="G82" s="19"/>
    </row>
    <row r="83" spans="1:7" x14ac:dyDescent="0.3">
      <c r="A83" s="16"/>
      <c r="B83" s="14"/>
      <c r="C83" s="19"/>
      <c r="D83" s="19"/>
      <c r="E83" s="19"/>
      <c r="F83" s="19"/>
      <c r="G83" s="19"/>
    </row>
    <row r="84" spans="1:7" x14ac:dyDescent="0.3">
      <c r="A84" s="16"/>
      <c r="B84" s="14"/>
      <c r="C84" s="19"/>
      <c r="D84" s="19"/>
      <c r="E84" s="19"/>
      <c r="F84" s="19"/>
      <c r="G84" s="19"/>
    </row>
    <row r="85" spans="1:7" x14ac:dyDescent="0.3">
      <c r="A85" s="16"/>
      <c r="B85" s="14"/>
      <c r="C85" s="19"/>
      <c r="D85" s="19"/>
      <c r="E85" s="19"/>
      <c r="F85" s="19"/>
      <c r="G85" s="19"/>
    </row>
    <row r="86" spans="1:7" x14ac:dyDescent="0.3">
      <c r="A86" s="16"/>
      <c r="B86" s="14"/>
      <c r="C86" s="19"/>
      <c r="D86" s="19"/>
      <c r="E86" s="19"/>
      <c r="F86" s="19"/>
      <c r="G86" s="19"/>
    </row>
    <row r="87" spans="1:7" x14ac:dyDescent="0.3">
      <c r="A87" s="16"/>
      <c r="B87" s="14"/>
      <c r="C87" s="19"/>
      <c r="D87" s="19"/>
      <c r="E87" s="19"/>
      <c r="F87" s="19"/>
      <c r="G87" s="19"/>
    </row>
    <row r="88" spans="1:7" x14ac:dyDescent="0.3">
      <c r="A88" s="16"/>
      <c r="B88" s="14"/>
      <c r="C88" s="19"/>
      <c r="D88" s="19"/>
      <c r="E88" s="19"/>
      <c r="F88" s="19"/>
      <c r="G88" s="19"/>
    </row>
    <row r="89" spans="1:7" x14ac:dyDescent="0.3">
      <c r="A89" s="16"/>
      <c r="B89" s="14"/>
      <c r="C89" s="19"/>
      <c r="D89" s="19"/>
      <c r="E89" s="19"/>
      <c r="F89" s="19"/>
      <c r="G89" s="19"/>
    </row>
    <row r="90" spans="1:7" x14ac:dyDescent="0.3">
      <c r="A90" s="16"/>
      <c r="B90" s="14"/>
      <c r="C90" s="19"/>
      <c r="D90" s="19"/>
      <c r="E90" s="19"/>
      <c r="F90" s="19"/>
      <c r="G90" s="19"/>
    </row>
    <row r="91" spans="1:7" x14ac:dyDescent="0.3">
      <c r="A91" s="14"/>
      <c r="B91" s="14"/>
    </row>
    <row r="92" spans="1:7" x14ac:dyDescent="0.3">
      <c r="A92" s="14"/>
      <c r="B92" s="14"/>
    </row>
    <row r="93" spans="1:7" x14ac:dyDescent="0.3">
      <c r="A93" s="14"/>
      <c r="B93" s="14"/>
    </row>
    <row r="94" spans="1:7" x14ac:dyDescent="0.3">
      <c r="A94" s="14"/>
      <c r="B94" s="14"/>
    </row>
    <row r="95" spans="1:7" x14ac:dyDescent="0.3">
      <c r="A95" s="14"/>
      <c r="B95" s="14"/>
    </row>
    <row r="96" spans="1:7" x14ac:dyDescent="0.3">
      <c r="A96" s="14"/>
      <c r="B96" s="14"/>
    </row>
  </sheetData>
  <pageMargins left="0.5" right="0.5" top="1" bottom="1" header="0.5" footer="0.5"/>
  <pageSetup scale="57" orientation="landscape" r:id="rId1"/>
  <headerFooter>
    <oddFooter>&amp;R&amp;"Times New Roman,Bold"&amp;12REVISED Attachment to Response to Kroger-2 Question No. 9
Page &amp;P of &amp;N
Bellar</oddFooter>
  </headerFooter>
  <rowBreaks count="1" manualBreakCount="1">
    <brk id="47" max="16383" man="1"/>
  </rowBreaks>
  <ignoredErrors>
    <ignoredError sqref="B3:B7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9"/>
  <sheetViews>
    <sheetView workbookViewId="0"/>
  </sheetViews>
  <sheetFormatPr defaultRowHeight="14.4" x14ac:dyDescent="0.3"/>
  <cols>
    <col min="1" max="1" width="28.88671875" style="1" bestFit="1" customWidth="1"/>
    <col min="2" max="2" width="40.33203125" style="1" bestFit="1" customWidth="1"/>
    <col min="3" max="4" width="8.109375" style="1" bestFit="1" customWidth="1"/>
    <col min="5" max="5" width="51.109375" style="1" bestFit="1" customWidth="1"/>
    <col min="6" max="8" width="7" style="1" bestFit="1" customWidth="1"/>
    <col min="9" max="10" width="14.88671875" bestFit="1" customWidth="1"/>
    <col min="11" max="11" width="14.33203125" bestFit="1" customWidth="1"/>
    <col min="12" max="12" width="11.5546875" bestFit="1" customWidth="1"/>
    <col min="13" max="13" width="13.5546875" bestFit="1" customWidth="1"/>
  </cols>
  <sheetData>
    <row r="1" spans="1:16" s="4" customFormat="1" x14ac:dyDescent="0.3">
      <c r="A1" s="3" t="s">
        <v>0</v>
      </c>
      <c r="B1" s="3" t="s">
        <v>1</v>
      </c>
      <c r="C1" s="3" t="s">
        <v>2</v>
      </c>
      <c r="D1" s="3" t="s">
        <v>53</v>
      </c>
      <c r="E1" s="3" t="s">
        <v>3</v>
      </c>
      <c r="F1" s="3" t="s">
        <v>65</v>
      </c>
      <c r="G1" s="3" t="s">
        <v>68</v>
      </c>
      <c r="H1" s="3" t="s">
        <v>69</v>
      </c>
      <c r="I1" s="4" t="s">
        <v>4</v>
      </c>
      <c r="J1" s="4" t="s">
        <v>52</v>
      </c>
      <c r="K1" s="4" t="s">
        <v>61</v>
      </c>
      <c r="L1" s="4" t="s">
        <v>62</v>
      </c>
      <c r="M1" s="4" t="s">
        <v>63</v>
      </c>
      <c r="N1" s="4" t="s">
        <v>64</v>
      </c>
      <c r="O1" s="4" t="s">
        <v>66</v>
      </c>
      <c r="P1" s="4" t="s">
        <v>124</v>
      </c>
    </row>
    <row r="2" spans="1:16" x14ac:dyDescent="0.3">
      <c r="A2" s="1" t="s">
        <v>5</v>
      </c>
      <c r="B2" s="1" t="s">
        <v>6</v>
      </c>
      <c r="C2" s="1" t="s">
        <v>7</v>
      </c>
      <c r="D2" s="5" t="str">
        <f>LEFT(C2,3)</f>
        <v>511</v>
      </c>
      <c r="E2" s="1" t="s">
        <v>8</v>
      </c>
      <c r="F2" s="1" t="s">
        <v>64</v>
      </c>
      <c r="I2">
        <v>201202</v>
      </c>
      <c r="J2" t="str">
        <f>LEFT(I2,4)</f>
        <v>2012</v>
      </c>
      <c r="K2" s="2">
        <v>2399.2600000000002</v>
      </c>
      <c r="L2">
        <f>IF(LEFT(E2,4)="0311",(K2*-0.25),IF(LEFT(E2,4)="0321",(K2*-0.25),0))</f>
        <v>0</v>
      </c>
      <c r="M2" s="2">
        <f>+K2+L2</f>
        <v>2399.2600000000002</v>
      </c>
      <c r="N2">
        <f>IF(F2="LGE",M2,0)+IF(F2="Joint",M2*G2,0)</f>
        <v>2399.2600000000002</v>
      </c>
      <c r="O2">
        <f>IF(F2="KU",M2,0)+IF(F2="Joint",M2*H2,0)</f>
        <v>0</v>
      </c>
      <c r="P2" s="2" t="str">
        <f>D2&amp;E2&amp;J2</f>
        <v>5110141 - CANE RUN 4 - GENERATION2012</v>
      </c>
    </row>
    <row r="3" spans="1:16" x14ac:dyDescent="0.3">
      <c r="A3" s="1" t="s">
        <v>5</v>
      </c>
      <c r="B3" s="1" t="s">
        <v>6</v>
      </c>
      <c r="C3" s="1" t="s">
        <v>7</v>
      </c>
      <c r="D3" s="5" t="str">
        <f t="shared" ref="D3:D62" si="0">LEFT(C3,3)</f>
        <v>511</v>
      </c>
      <c r="E3" s="1" t="s">
        <v>9</v>
      </c>
      <c r="F3" s="1" t="s">
        <v>64</v>
      </c>
      <c r="I3">
        <v>201403</v>
      </c>
      <c r="J3" t="str">
        <f t="shared" ref="J3:J62" si="1">LEFT(I3,4)</f>
        <v>2014</v>
      </c>
      <c r="K3" s="2">
        <v>282</v>
      </c>
      <c r="L3">
        <f t="shared" ref="L3:L62" si="2">IF(LEFT(E3,4)="0311",(K3*-0.25),IF(LEFT(E3,4)="0321",(K3*-0.25),0))</f>
        <v>0</v>
      </c>
      <c r="M3" s="2">
        <f t="shared" ref="M3:M62" si="3">+K3+L3</f>
        <v>282</v>
      </c>
      <c r="N3">
        <f t="shared" ref="N3:N62" si="4">IF(F3="LGE",M3,0)+IF(F3="Joint",M3*G3,0)</f>
        <v>282</v>
      </c>
      <c r="O3">
        <f t="shared" ref="O3:O62" si="5">IF(F3="KU",M3,0)+IF(F3="Joint",M3*H3,0)</f>
        <v>0</v>
      </c>
      <c r="P3" s="2" t="str">
        <f t="shared" ref="P3:P62" si="6">D3&amp;E3&amp;J3</f>
        <v>5110161 - CANE RUN 6 - GENERATION2014</v>
      </c>
    </row>
    <row r="4" spans="1:16" x14ac:dyDescent="0.3">
      <c r="A4" s="1" t="s">
        <v>5</v>
      </c>
      <c r="B4" s="1" t="s">
        <v>6</v>
      </c>
      <c r="C4" s="1" t="s">
        <v>10</v>
      </c>
      <c r="D4" s="5" t="str">
        <f t="shared" si="0"/>
        <v>512</v>
      </c>
      <c r="E4" s="1" t="s">
        <v>8</v>
      </c>
      <c r="F4" s="1" t="s">
        <v>64</v>
      </c>
      <c r="I4">
        <v>201201</v>
      </c>
      <c r="J4" t="str">
        <f t="shared" si="1"/>
        <v>2012</v>
      </c>
      <c r="K4" s="2">
        <v>9961.52</v>
      </c>
      <c r="L4">
        <f t="shared" si="2"/>
        <v>0</v>
      </c>
      <c r="M4" s="2">
        <f t="shared" si="3"/>
        <v>9961.52</v>
      </c>
      <c r="N4">
        <f t="shared" si="4"/>
        <v>9961.52</v>
      </c>
      <c r="O4">
        <f t="shared" si="5"/>
        <v>0</v>
      </c>
      <c r="P4" s="2" t="str">
        <f t="shared" si="6"/>
        <v>5120141 - CANE RUN 4 - GENERATION2012</v>
      </c>
    </row>
    <row r="5" spans="1:16" x14ac:dyDescent="0.3">
      <c r="A5" s="1" t="s">
        <v>5</v>
      </c>
      <c r="B5" s="1" t="s">
        <v>6</v>
      </c>
      <c r="C5" s="1" t="s">
        <v>10</v>
      </c>
      <c r="D5" s="5" t="str">
        <f t="shared" si="0"/>
        <v>512</v>
      </c>
      <c r="E5" s="1" t="s">
        <v>8</v>
      </c>
      <c r="F5" s="1" t="s">
        <v>64</v>
      </c>
      <c r="I5">
        <v>201202</v>
      </c>
      <c r="J5" t="str">
        <f t="shared" si="1"/>
        <v>2012</v>
      </c>
      <c r="K5" s="2">
        <v>172179.57</v>
      </c>
      <c r="L5">
        <f t="shared" si="2"/>
        <v>0</v>
      </c>
      <c r="M5" s="2">
        <f t="shared" si="3"/>
        <v>172179.57</v>
      </c>
      <c r="N5">
        <f t="shared" si="4"/>
        <v>172179.57</v>
      </c>
      <c r="O5">
        <f t="shared" si="5"/>
        <v>0</v>
      </c>
      <c r="P5" s="2" t="str">
        <f t="shared" si="6"/>
        <v>5120141 - CANE RUN 4 - GENERATION2012</v>
      </c>
    </row>
    <row r="6" spans="1:16" x14ac:dyDescent="0.3">
      <c r="A6" s="1" t="s">
        <v>5</v>
      </c>
      <c r="B6" s="1" t="s">
        <v>6</v>
      </c>
      <c r="C6" s="1" t="s">
        <v>10</v>
      </c>
      <c r="D6" s="5" t="str">
        <f t="shared" si="0"/>
        <v>512</v>
      </c>
      <c r="E6" s="1" t="s">
        <v>8</v>
      </c>
      <c r="F6" s="1" t="s">
        <v>64</v>
      </c>
      <c r="I6">
        <v>201203</v>
      </c>
      <c r="J6" t="str">
        <f t="shared" si="1"/>
        <v>2012</v>
      </c>
      <c r="K6" s="2">
        <v>264164.06</v>
      </c>
      <c r="L6">
        <f t="shared" si="2"/>
        <v>0</v>
      </c>
      <c r="M6" s="2">
        <f t="shared" si="3"/>
        <v>264164.06</v>
      </c>
      <c r="N6">
        <f t="shared" si="4"/>
        <v>264164.06</v>
      </c>
      <c r="O6">
        <f t="shared" si="5"/>
        <v>0</v>
      </c>
      <c r="P6" s="2" t="str">
        <f t="shared" si="6"/>
        <v>5120141 - CANE RUN 4 - GENERATION2012</v>
      </c>
    </row>
    <row r="7" spans="1:16" x14ac:dyDescent="0.3">
      <c r="A7" s="1" t="s">
        <v>5</v>
      </c>
      <c r="B7" s="1" t="s">
        <v>6</v>
      </c>
      <c r="C7" s="1" t="s">
        <v>10</v>
      </c>
      <c r="D7" s="5" t="str">
        <f t="shared" si="0"/>
        <v>512</v>
      </c>
      <c r="E7" s="1" t="s">
        <v>8</v>
      </c>
      <c r="F7" s="1" t="s">
        <v>64</v>
      </c>
      <c r="I7">
        <v>201204</v>
      </c>
      <c r="J7" t="str">
        <f t="shared" si="1"/>
        <v>2012</v>
      </c>
      <c r="K7" s="2">
        <v>5928.51</v>
      </c>
      <c r="L7">
        <f t="shared" si="2"/>
        <v>0</v>
      </c>
      <c r="M7" s="2">
        <f t="shared" si="3"/>
        <v>5928.51</v>
      </c>
      <c r="N7">
        <f t="shared" si="4"/>
        <v>5928.51</v>
      </c>
      <c r="O7">
        <f t="shared" si="5"/>
        <v>0</v>
      </c>
      <c r="P7" s="2" t="str">
        <f t="shared" si="6"/>
        <v>5120141 - CANE RUN 4 - GENERATION2012</v>
      </c>
    </row>
    <row r="8" spans="1:16" x14ac:dyDescent="0.3">
      <c r="A8" s="1" t="s">
        <v>5</v>
      </c>
      <c r="B8" s="1" t="s">
        <v>6</v>
      </c>
      <c r="C8" s="1" t="s">
        <v>10</v>
      </c>
      <c r="D8" s="5" t="str">
        <f t="shared" si="0"/>
        <v>512</v>
      </c>
      <c r="E8" s="1" t="s">
        <v>8</v>
      </c>
      <c r="F8" s="1" t="s">
        <v>64</v>
      </c>
      <c r="I8">
        <v>201205</v>
      </c>
      <c r="J8" t="str">
        <f t="shared" si="1"/>
        <v>2012</v>
      </c>
      <c r="K8" s="2">
        <v>60</v>
      </c>
      <c r="L8">
        <f t="shared" si="2"/>
        <v>0</v>
      </c>
      <c r="M8" s="2">
        <f t="shared" si="3"/>
        <v>60</v>
      </c>
      <c r="N8">
        <f t="shared" si="4"/>
        <v>60</v>
      </c>
      <c r="O8">
        <f t="shared" si="5"/>
        <v>0</v>
      </c>
      <c r="P8" s="2" t="str">
        <f t="shared" si="6"/>
        <v>5120141 - CANE RUN 4 - GENERATION2012</v>
      </c>
    </row>
    <row r="9" spans="1:16" x14ac:dyDescent="0.3">
      <c r="A9" s="1" t="s">
        <v>5</v>
      </c>
      <c r="B9" s="1" t="s">
        <v>6</v>
      </c>
      <c r="C9" s="1" t="s">
        <v>10</v>
      </c>
      <c r="D9" s="5" t="str">
        <f t="shared" si="0"/>
        <v>512</v>
      </c>
      <c r="E9" s="1" t="s">
        <v>8</v>
      </c>
      <c r="F9" s="1" t="s">
        <v>64</v>
      </c>
      <c r="I9">
        <v>201210</v>
      </c>
      <c r="J9" t="str">
        <f t="shared" si="1"/>
        <v>2012</v>
      </c>
      <c r="K9" s="2">
        <v>73796.539999999994</v>
      </c>
      <c r="L9">
        <f t="shared" si="2"/>
        <v>0</v>
      </c>
      <c r="M9" s="2">
        <f t="shared" si="3"/>
        <v>73796.539999999994</v>
      </c>
      <c r="N9">
        <f t="shared" si="4"/>
        <v>73796.539999999994</v>
      </c>
      <c r="O9">
        <f t="shared" si="5"/>
        <v>0</v>
      </c>
      <c r="P9" s="2" t="str">
        <f t="shared" si="6"/>
        <v>5120141 - CANE RUN 4 - GENERATION2012</v>
      </c>
    </row>
    <row r="10" spans="1:16" x14ac:dyDescent="0.3">
      <c r="A10" s="1" t="s">
        <v>5</v>
      </c>
      <c r="B10" s="1" t="s">
        <v>6</v>
      </c>
      <c r="C10" s="1" t="s">
        <v>10</v>
      </c>
      <c r="D10" s="5" t="str">
        <f t="shared" si="0"/>
        <v>512</v>
      </c>
      <c r="E10" s="1" t="s">
        <v>8</v>
      </c>
      <c r="F10" s="1" t="s">
        <v>64</v>
      </c>
      <c r="I10">
        <v>201211</v>
      </c>
      <c r="J10" t="str">
        <f t="shared" si="1"/>
        <v>2012</v>
      </c>
      <c r="K10" s="2">
        <v>30989.54</v>
      </c>
      <c r="L10">
        <f t="shared" si="2"/>
        <v>0</v>
      </c>
      <c r="M10" s="2">
        <f t="shared" si="3"/>
        <v>30989.54</v>
      </c>
      <c r="N10">
        <f t="shared" si="4"/>
        <v>30989.54</v>
      </c>
      <c r="O10">
        <f t="shared" si="5"/>
        <v>0</v>
      </c>
      <c r="P10" s="2" t="str">
        <f t="shared" si="6"/>
        <v>5120141 - CANE RUN 4 - GENERATION2012</v>
      </c>
    </row>
    <row r="11" spans="1:16" x14ac:dyDescent="0.3">
      <c r="A11" s="1" t="s">
        <v>5</v>
      </c>
      <c r="B11" s="1" t="s">
        <v>6</v>
      </c>
      <c r="C11" s="1" t="s">
        <v>10</v>
      </c>
      <c r="D11" s="5" t="str">
        <f t="shared" si="0"/>
        <v>512</v>
      </c>
      <c r="E11" s="1" t="s">
        <v>8</v>
      </c>
      <c r="F11" s="1" t="s">
        <v>64</v>
      </c>
      <c r="I11">
        <v>201212</v>
      </c>
      <c r="J11" t="str">
        <f t="shared" si="1"/>
        <v>2012</v>
      </c>
      <c r="K11" s="2">
        <v>-121.97</v>
      </c>
      <c r="L11">
        <f t="shared" si="2"/>
        <v>0</v>
      </c>
      <c r="M11" s="2">
        <f t="shared" si="3"/>
        <v>-121.97</v>
      </c>
      <c r="N11">
        <f t="shared" si="4"/>
        <v>-121.97</v>
      </c>
      <c r="O11">
        <f t="shared" si="5"/>
        <v>0</v>
      </c>
      <c r="P11" s="2" t="str">
        <f t="shared" si="6"/>
        <v>5120141 - CANE RUN 4 - GENERATION2012</v>
      </c>
    </row>
    <row r="12" spans="1:16" x14ac:dyDescent="0.3">
      <c r="A12" s="1" t="s">
        <v>5</v>
      </c>
      <c r="B12" s="1" t="s">
        <v>6</v>
      </c>
      <c r="C12" s="1" t="s">
        <v>10</v>
      </c>
      <c r="D12" s="5" t="str">
        <f t="shared" si="0"/>
        <v>512</v>
      </c>
      <c r="E12" s="1" t="s">
        <v>8</v>
      </c>
      <c r="F12" s="1" t="s">
        <v>64</v>
      </c>
      <c r="I12">
        <v>201303</v>
      </c>
      <c r="J12" t="str">
        <f t="shared" si="1"/>
        <v>2013</v>
      </c>
      <c r="K12" s="2">
        <v>0.19</v>
      </c>
      <c r="L12">
        <f t="shared" si="2"/>
        <v>0</v>
      </c>
      <c r="M12" s="2">
        <f t="shared" si="3"/>
        <v>0.19</v>
      </c>
      <c r="N12">
        <f t="shared" si="4"/>
        <v>0.19</v>
      </c>
      <c r="O12">
        <f t="shared" si="5"/>
        <v>0</v>
      </c>
      <c r="P12" s="2" t="str">
        <f t="shared" si="6"/>
        <v>5120141 - CANE RUN 4 - GENERATION2013</v>
      </c>
    </row>
    <row r="13" spans="1:16" x14ac:dyDescent="0.3">
      <c r="A13" s="1" t="s">
        <v>5</v>
      </c>
      <c r="B13" s="1" t="s">
        <v>6</v>
      </c>
      <c r="C13" s="1" t="s">
        <v>10</v>
      </c>
      <c r="D13" s="5" t="str">
        <f t="shared" si="0"/>
        <v>512</v>
      </c>
      <c r="E13" s="1" t="s">
        <v>8</v>
      </c>
      <c r="F13" s="1" t="s">
        <v>64</v>
      </c>
      <c r="I13">
        <v>201310</v>
      </c>
      <c r="J13" t="str">
        <f t="shared" si="1"/>
        <v>2013</v>
      </c>
      <c r="K13" s="2">
        <v>14264.49</v>
      </c>
      <c r="L13">
        <f t="shared" si="2"/>
        <v>0</v>
      </c>
      <c r="M13" s="2">
        <f t="shared" si="3"/>
        <v>14264.49</v>
      </c>
      <c r="N13">
        <f t="shared" si="4"/>
        <v>14264.49</v>
      </c>
      <c r="O13">
        <f t="shared" si="5"/>
        <v>0</v>
      </c>
      <c r="P13" s="2" t="str">
        <f t="shared" si="6"/>
        <v>5120141 - CANE RUN 4 - GENERATION2013</v>
      </c>
    </row>
    <row r="14" spans="1:16" x14ac:dyDescent="0.3">
      <c r="A14" s="1" t="s">
        <v>5</v>
      </c>
      <c r="B14" s="1" t="s">
        <v>6</v>
      </c>
      <c r="C14" s="1" t="s">
        <v>10</v>
      </c>
      <c r="D14" s="5" t="str">
        <f t="shared" si="0"/>
        <v>512</v>
      </c>
      <c r="E14" s="1" t="s">
        <v>8</v>
      </c>
      <c r="F14" s="1" t="s">
        <v>64</v>
      </c>
      <c r="I14">
        <v>201311</v>
      </c>
      <c r="J14" t="str">
        <f t="shared" si="1"/>
        <v>2013</v>
      </c>
      <c r="K14" s="2">
        <v>6733.76</v>
      </c>
      <c r="L14">
        <f t="shared" si="2"/>
        <v>0</v>
      </c>
      <c r="M14" s="2">
        <f t="shared" si="3"/>
        <v>6733.76</v>
      </c>
      <c r="N14">
        <f t="shared" si="4"/>
        <v>6733.76</v>
      </c>
      <c r="O14">
        <f t="shared" si="5"/>
        <v>0</v>
      </c>
      <c r="P14" s="2" t="str">
        <f t="shared" si="6"/>
        <v>5120141 - CANE RUN 4 - GENERATION2013</v>
      </c>
    </row>
    <row r="15" spans="1:16" x14ac:dyDescent="0.3">
      <c r="A15" s="1" t="s">
        <v>5</v>
      </c>
      <c r="B15" s="1" t="s">
        <v>6</v>
      </c>
      <c r="C15" s="1" t="s">
        <v>10</v>
      </c>
      <c r="D15" s="5" t="str">
        <f t="shared" si="0"/>
        <v>512</v>
      </c>
      <c r="E15" s="1" t="s">
        <v>8</v>
      </c>
      <c r="F15" s="1" t="s">
        <v>64</v>
      </c>
      <c r="I15">
        <v>201404</v>
      </c>
      <c r="J15" t="str">
        <f t="shared" si="1"/>
        <v>2014</v>
      </c>
      <c r="K15" s="2">
        <v>78930.83</v>
      </c>
      <c r="L15">
        <f t="shared" si="2"/>
        <v>0</v>
      </c>
      <c r="M15" s="2">
        <f t="shared" si="3"/>
        <v>78930.83</v>
      </c>
      <c r="N15">
        <f t="shared" si="4"/>
        <v>78930.83</v>
      </c>
      <c r="O15">
        <f t="shared" si="5"/>
        <v>0</v>
      </c>
      <c r="P15" s="2" t="str">
        <f t="shared" si="6"/>
        <v>5120141 - CANE RUN 4 - GENERATION2014</v>
      </c>
    </row>
    <row r="16" spans="1:16" x14ac:dyDescent="0.3">
      <c r="A16" s="1" t="s">
        <v>5</v>
      </c>
      <c r="B16" s="1" t="s">
        <v>6</v>
      </c>
      <c r="C16" s="1" t="s">
        <v>10</v>
      </c>
      <c r="D16" s="5" t="str">
        <f t="shared" si="0"/>
        <v>512</v>
      </c>
      <c r="E16" s="1" t="s">
        <v>8</v>
      </c>
      <c r="F16" s="1" t="s">
        <v>64</v>
      </c>
      <c r="I16">
        <v>201405</v>
      </c>
      <c r="J16" t="str">
        <f t="shared" si="1"/>
        <v>2014</v>
      </c>
      <c r="K16" s="2">
        <v>5404.58</v>
      </c>
      <c r="L16">
        <f t="shared" si="2"/>
        <v>0</v>
      </c>
      <c r="M16" s="2">
        <f t="shared" si="3"/>
        <v>5404.58</v>
      </c>
      <c r="N16">
        <f t="shared" si="4"/>
        <v>5404.58</v>
      </c>
      <c r="O16">
        <f t="shared" si="5"/>
        <v>0</v>
      </c>
      <c r="P16" s="2" t="str">
        <f t="shared" si="6"/>
        <v>5120141 - CANE RUN 4 - GENERATION2014</v>
      </c>
    </row>
    <row r="17" spans="1:16" x14ac:dyDescent="0.3">
      <c r="A17" s="1" t="s">
        <v>5</v>
      </c>
      <c r="B17" s="1" t="s">
        <v>6</v>
      </c>
      <c r="C17" s="1" t="s">
        <v>10</v>
      </c>
      <c r="D17" s="5" t="str">
        <f t="shared" si="0"/>
        <v>512</v>
      </c>
      <c r="E17" s="1" t="s">
        <v>8</v>
      </c>
      <c r="F17" s="1" t="s">
        <v>64</v>
      </c>
      <c r="I17">
        <v>201406</v>
      </c>
      <c r="J17" t="str">
        <f t="shared" si="1"/>
        <v>2014</v>
      </c>
      <c r="K17" s="2">
        <v>1528.17</v>
      </c>
      <c r="L17">
        <f t="shared" si="2"/>
        <v>0</v>
      </c>
      <c r="M17" s="2">
        <f t="shared" si="3"/>
        <v>1528.17</v>
      </c>
      <c r="N17">
        <f t="shared" si="4"/>
        <v>1528.17</v>
      </c>
      <c r="O17">
        <f t="shared" si="5"/>
        <v>0</v>
      </c>
      <c r="P17" s="2" t="str">
        <f t="shared" si="6"/>
        <v>5120141 - CANE RUN 4 - GENERATION2014</v>
      </c>
    </row>
    <row r="18" spans="1:16" x14ac:dyDescent="0.3">
      <c r="A18" s="1" t="s">
        <v>5</v>
      </c>
      <c r="B18" s="1" t="s">
        <v>6</v>
      </c>
      <c r="C18" s="1" t="s">
        <v>10</v>
      </c>
      <c r="D18" s="5" t="str">
        <f t="shared" si="0"/>
        <v>512</v>
      </c>
      <c r="E18" s="1" t="s">
        <v>8</v>
      </c>
      <c r="F18" s="1" t="s">
        <v>64</v>
      </c>
      <c r="I18">
        <v>201407</v>
      </c>
      <c r="J18" t="str">
        <f t="shared" si="1"/>
        <v>2014</v>
      </c>
      <c r="K18" s="2">
        <v>-4.1399999999999997</v>
      </c>
      <c r="L18">
        <f t="shared" si="2"/>
        <v>0</v>
      </c>
      <c r="M18" s="2">
        <f t="shared" si="3"/>
        <v>-4.1399999999999997</v>
      </c>
      <c r="N18">
        <f t="shared" si="4"/>
        <v>-4.1399999999999997</v>
      </c>
      <c r="O18">
        <f t="shared" si="5"/>
        <v>0</v>
      </c>
      <c r="P18" s="2" t="str">
        <f t="shared" si="6"/>
        <v>5120141 - CANE RUN 4 - GENERATION2014</v>
      </c>
    </row>
    <row r="19" spans="1:16" x14ac:dyDescent="0.3">
      <c r="A19" s="1" t="s">
        <v>5</v>
      </c>
      <c r="B19" s="1" t="s">
        <v>6</v>
      </c>
      <c r="C19" s="1" t="s">
        <v>10</v>
      </c>
      <c r="D19" s="5" t="str">
        <f t="shared" si="0"/>
        <v>512</v>
      </c>
      <c r="E19" s="1" t="s">
        <v>8</v>
      </c>
      <c r="F19" s="1" t="s">
        <v>64</v>
      </c>
      <c r="I19">
        <v>201412</v>
      </c>
      <c r="J19" t="str">
        <f t="shared" si="1"/>
        <v>2014</v>
      </c>
      <c r="K19" s="2">
        <v>3.39</v>
      </c>
      <c r="L19">
        <f t="shared" si="2"/>
        <v>0</v>
      </c>
      <c r="M19" s="2">
        <f t="shared" si="3"/>
        <v>3.39</v>
      </c>
      <c r="N19">
        <f t="shared" si="4"/>
        <v>3.39</v>
      </c>
      <c r="O19">
        <f t="shared" si="5"/>
        <v>0</v>
      </c>
      <c r="P19" s="2" t="str">
        <f t="shared" si="6"/>
        <v>5120141 - CANE RUN 4 - GENERATION2014</v>
      </c>
    </row>
    <row r="20" spans="1:16" x14ac:dyDescent="0.3">
      <c r="A20" s="1" t="s">
        <v>5</v>
      </c>
      <c r="B20" s="1" t="s">
        <v>6</v>
      </c>
      <c r="C20" s="1" t="s">
        <v>10</v>
      </c>
      <c r="D20" s="5" t="str">
        <f t="shared" si="0"/>
        <v>512</v>
      </c>
      <c r="E20" s="1" t="s">
        <v>11</v>
      </c>
      <c r="F20" s="1" t="s">
        <v>64</v>
      </c>
      <c r="I20">
        <v>201303</v>
      </c>
      <c r="J20" t="str">
        <f t="shared" si="1"/>
        <v>2013</v>
      </c>
      <c r="K20" s="2">
        <v>614.17999999999995</v>
      </c>
      <c r="L20">
        <f t="shared" si="2"/>
        <v>0</v>
      </c>
      <c r="M20" s="2">
        <f t="shared" si="3"/>
        <v>614.17999999999995</v>
      </c>
      <c r="N20">
        <f t="shared" si="4"/>
        <v>614.17999999999995</v>
      </c>
      <c r="O20">
        <f t="shared" si="5"/>
        <v>0</v>
      </c>
      <c r="P20" s="2" t="str">
        <f t="shared" si="6"/>
        <v>5120151 - CANE RUN 5 - GENERATION2013</v>
      </c>
    </row>
    <row r="21" spans="1:16" x14ac:dyDescent="0.3">
      <c r="A21" s="1" t="s">
        <v>5</v>
      </c>
      <c r="B21" s="1" t="s">
        <v>6</v>
      </c>
      <c r="C21" s="1" t="s">
        <v>10</v>
      </c>
      <c r="D21" s="5" t="str">
        <f t="shared" si="0"/>
        <v>512</v>
      </c>
      <c r="E21" s="1" t="s">
        <v>11</v>
      </c>
      <c r="F21" s="1" t="s">
        <v>64</v>
      </c>
      <c r="I21">
        <v>201304</v>
      </c>
      <c r="J21" t="str">
        <f t="shared" si="1"/>
        <v>2013</v>
      </c>
      <c r="K21" s="2">
        <v>66780.08</v>
      </c>
      <c r="L21">
        <f t="shared" si="2"/>
        <v>0</v>
      </c>
      <c r="M21" s="2">
        <f t="shared" si="3"/>
        <v>66780.08</v>
      </c>
      <c r="N21">
        <f t="shared" si="4"/>
        <v>66780.08</v>
      </c>
      <c r="O21">
        <f t="shared" si="5"/>
        <v>0</v>
      </c>
      <c r="P21" s="2" t="str">
        <f t="shared" si="6"/>
        <v>5120151 - CANE RUN 5 - GENERATION2013</v>
      </c>
    </row>
    <row r="22" spans="1:16" x14ac:dyDescent="0.3">
      <c r="A22" s="1" t="s">
        <v>5</v>
      </c>
      <c r="B22" s="1" t="s">
        <v>6</v>
      </c>
      <c r="C22" s="1" t="s">
        <v>10</v>
      </c>
      <c r="D22" s="5" t="str">
        <f t="shared" si="0"/>
        <v>512</v>
      </c>
      <c r="E22" s="1" t="s">
        <v>11</v>
      </c>
      <c r="F22" s="1" t="s">
        <v>64</v>
      </c>
      <c r="I22">
        <v>201305</v>
      </c>
      <c r="J22" t="str">
        <f t="shared" si="1"/>
        <v>2013</v>
      </c>
      <c r="K22" s="2">
        <v>4886.97</v>
      </c>
      <c r="L22">
        <f t="shared" si="2"/>
        <v>0</v>
      </c>
      <c r="M22" s="2">
        <f t="shared" si="3"/>
        <v>4886.97</v>
      </c>
      <c r="N22">
        <f t="shared" si="4"/>
        <v>4886.97</v>
      </c>
      <c r="O22">
        <f t="shared" si="5"/>
        <v>0</v>
      </c>
      <c r="P22" s="2" t="str">
        <f t="shared" si="6"/>
        <v>5120151 - CANE RUN 5 - GENERATION2013</v>
      </c>
    </row>
    <row r="23" spans="1:16" x14ac:dyDescent="0.3">
      <c r="A23" s="1" t="s">
        <v>5</v>
      </c>
      <c r="B23" s="1" t="s">
        <v>6</v>
      </c>
      <c r="C23" s="1" t="s">
        <v>10</v>
      </c>
      <c r="D23" s="5" t="str">
        <f t="shared" si="0"/>
        <v>512</v>
      </c>
      <c r="E23" s="1" t="s">
        <v>11</v>
      </c>
      <c r="F23" s="1" t="s">
        <v>64</v>
      </c>
      <c r="I23">
        <v>201310</v>
      </c>
      <c r="J23" t="str">
        <f t="shared" si="1"/>
        <v>2013</v>
      </c>
      <c r="K23" s="2">
        <v>44105.47</v>
      </c>
      <c r="L23">
        <f t="shared" si="2"/>
        <v>0</v>
      </c>
      <c r="M23" s="2">
        <f t="shared" si="3"/>
        <v>44105.47</v>
      </c>
      <c r="N23">
        <f t="shared" si="4"/>
        <v>44105.47</v>
      </c>
      <c r="O23">
        <f t="shared" si="5"/>
        <v>0</v>
      </c>
      <c r="P23" s="2" t="str">
        <f t="shared" si="6"/>
        <v>5120151 - CANE RUN 5 - GENERATION2013</v>
      </c>
    </row>
    <row r="24" spans="1:16" x14ac:dyDescent="0.3">
      <c r="A24" s="1" t="s">
        <v>5</v>
      </c>
      <c r="B24" s="1" t="s">
        <v>6</v>
      </c>
      <c r="C24" s="1" t="s">
        <v>10</v>
      </c>
      <c r="D24" s="5" t="str">
        <f t="shared" si="0"/>
        <v>512</v>
      </c>
      <c r="E24" s="1" t="s">
        <v>11</v>
      </c>
      <c r="F24" s="1" t="s">
        <v>64</v>
      </c>
      <c r="I24">
        <v>201311</v>
      </c>
      <c r="J24" t="str">
        <f t="shared" si="1"/>
        <v>2013</v>
      </c>
      <c r="K24" s="2">
        <v>34819.839999999997</v>
      </c>
      <c r="L24">
        <f t="shared" si="2"/>
        <v>0</v>
      </c>
      <c r="M24" s="2">
        <f t="shared" si="3"/>
        <v>34819.839999999997</v>
      </c>
      <c r="N24">
        <f t="shared" si="4"/>
        <v>34819.839999999997</v>
      </c>
      <c r="O24">
        <f t="shared" si="5"/>
        <v>0</v>
      </c>
      <c r="P24" s="2" t="str">
        <f t="shared" si="6"/>
        <v>5120151 - CANE RUN 5 - GENERATION2013</v>
      </c>
    </row>
    <row r="25" spans="1:16" x14ac:dyDescent="0.3">
      <c r="A25" s="1" t="s">
        <v>5</v>
      </c>
      <c r="B25" s="1" t="s">
        <v>6</v>
      </c>
      <c r="C25" s="1" t="s">
        <v>10</v>
      </c>
      <c r="D25" s="5" t="str">
        <f t="shared" si="0"/>
        <v>512</v>
      </c>
      <c r="E25" s="1" t="s">
        <v>11</v>
      </c>
      <c r="F25" s="1" t="s">
        <v>64</v>
      </c>
      <c r="I25">
        <v>201312</v>
      </c>
      <c r="J25" t="str">
        <f t="shared" si="1"/>
        <v>2013</v>
      </c>
      <c r="K25" s="2">
        <v>1.34</v>
      </c>
      <c r="L25">
        <f t="shared" si="2"/>
        <v>0</v>
      </c>
      <c r="M25" s="2">
        <f t="shared" si="3"/>
        <v>1.34</v>
      </c>
      <c r="N25">
        <f t="shared" si="4"/>
        <v>1.34</v>
      </c>
      <c r="O25">
        <f t="shared" si="5"/>
        <v>0</v>
      </c>
      <c r="P25" s="2" t="str">
        <f t="shared" si="6"/>
        <v>5120151 - CANE RUN 5 - GENERATION2013</v>
      </c>
    </row>
    <row r="26" spans="1:16" x14ac:dyDescent="0.3">
      <c r="A26" s="1" t="s">
        <v>5</v>
      </c>
      <c r="B26" s="1" t="s">
        <v>6</v>
      </c>
      <c r="C26" s="1" t="s">
        <v>10</v>
      </c>
      <c r="D26" s="5" t="str">
        <f t="shared" si="0"/>
        <v>512</v>
      </c>
      <c r="E26" s="1" t="s">
        <v>11</v>
      </c>
      <c r="F26" s="1" t="s">
        <v>64</v>
      </c>
      <c r="I26">
        <v>201402</v>
      </c>
      <c r="J26" t="str">
        <f t="shared" si="1"/>
        <v>2014</v>
      </c>
      <c r="K26" s="2">
        <v>17994.47</v>
      </c>
      <c r="L26">
        <f t="shared" si="2"/>
        <v>0</v>
      </c>
      <c r="M26" s="2">
        <f t="shared" si="3"/>
        <v>17994.47</v>
      </c>
      <c r="N26">
        <f t="shared" si="4"/>
        <v>17994.47</v>
      </c>
      <c r="O26">
        <f t="shared" si="5"/>
        <v>0</v>
      </c>
      <c r="P26" s="2" t="str">
        <f t="shared" si="6"/>
        <v>5120151 - CANE RUN 5 - GENERATION2014</v>
      </c>
    </row>
    <row r="27" spans="1:16" x14ac:dyDescent="0.3">
      <c r="A27" s="1" t="s">
        <v>5</v>
      </c>
      <c r="B27" s="1" t="s">
        <v>6</v>
      </c>
      <c r="C27" s="1" t="s">
        <v>10</v>
      </c>
      <c r="D27" s="5" t="str">
        <f t="shared" si="0"/>
        <v>512</v>
      </c>
      <c r="E27" s="1" t="s">
        <v>11</v>
      </c>
      <c r="F27" s="1" t="s">
        <v>64</v>
      </c>
      <c r="I27">
        <v>201403</v>
      </c>
      <c r="J27" t="str">
        <f t="shared" si="1"/>
        <v>2014</v>
      </c>
      <c r="K27" s="2">
        <v>20738.38</v>
      </c>
      <c r="L27">
        <f t="shared" si="2"/>
        <v>0</v>
      </c>
      <c r="M27" s="2">
        <f t="shared" si="3"/>
        <v>20738.38</v>
      </c>
      <c r="N27">
        <f t="shared" si="4"/>
        <v>20738.38</v>
      </c>
      <c r="O27">
        <f t="shared" si="5"/>
        <v>0</v>
      </c>
      <c r="P27" s="2" t="str">
        <f t="shared" si="6"/>
        <v>5120151 - CANE RUN 5 - GENERATION2014</v>
      </c>
    </row>
    <row r="28" spans="1:16" x14ac:dyDescent="0.3">
      <c r="A28" s="1" t="s">
        <v>5</v>
      </c>
      <c r="B28" s="1" t="s">
        <v>6</v>
      </c>
      <c r="C28" s="1" t="s">
        <v>10</v>
      </c>
      <c r="D28" s="5" t="str">
        <f t="shared" si="0"/>
        <v>512</v>
      </c>
      <c r="E28" s="1" t="s">
        <v>11</v>
      </c>
      <c r="F28" s="1" t="s">
        <v>64</v>
      </c>
      <c r="I28">
        <v>201404</v>
      </c>
      <c r="J28" t="str">
        <f t="shared" si="1"/>
        <v>2014</v>
      </c>
      <c r="K28" s="2">
        <v>17153.669999999998</v>
      </c>
      <c r="L28">
        <f t="shared" si="2"/>
        <v>0</v>
      </c>
      <c r="M28" s="2">
        <f t="shared" si="3"/>
        <v>17153.669999999998</v>
      </c>
      <c r="N28">
        <f t="shared" si="4"/>
        <v>17153.669999999998</v>
      </c>
      <c r="O28">
        <f t="shared" si="5"/>
        <v>0</v>
      </c>
      <c r="P28" s="2" t="str">
        <f t="shared" si="6"/>
        <v>5120151 - CANE RUN 5 - GENERATION2014</v>
      </c>
    </row>
    <row r="29" spans="1:16" x14ac:dyDescent="0.3">
      <c r="A29" s="1" t="s">
        <v>5</v>
      </c>
      <c r="B29" s="1" t="s">
        <v>6</v>
      </c>
      <c r="C29" s="1" t="s">
        <v>10</v>
      </c>
      <c r="D29" s="5" t="str">
        <f t="shared" si="0"/>
        <v>512</v>
      </c>
      <c r="E29" s="1" t="s">
        <v>11</v>
      </c>
      <c r="F29" s="1" t="s">
        <v>64</v>
      </c>
      <c r="I29">
        <v>201405</v>
      </c>
      <c r="J29" t="str">
        <f t="shared" si="1"/>
        <v>2014</v>
      </c>
      <c r="K29" s="2">
        <v>0</v>
      </c>
      <c r="L29">
        <f t="shared" si="2"/>
        <v>0</v>
      </c>
      <c r="M29" s="2">
        <f t="shared" si="3"/>
        <v>0</v>
      </c>
      <c r="N29">
        <f t="shared" si="4"/>
        <v>0</v>
      </c>
      <c r="O29">
        <f t="shared" si="5"/>
        <v>0</v>
      </c>
      <c r="P29" s="2" t="str">
        <f t="shared" si="6"/>
        <v>5120151 - CANE RUN 5 - GENERATION2014</v>
      </c>
    </row>
    <row r="30" spans="1:16" x14ac:dyDescent="0.3">
      <c r="A30" s="1" t="s">
        <v>5</v>
      </c>
      <c r="B30" s="1" t="s">
        <v>6</v>
      </c>
      <c r="C30" s="1" t="s">
        <v>10</v>
      </c>
      <c r="D30" s="5" t="str">
        <f t="shared" si="0"/>
        <v>512</v>
      </c>
      <c r="E30" s="1" t="s">
        <v>11</v>
      </c>
      <c r="F30" s="1" t="s">
        <v>64</v>
      </c>
      <c r="I30">
        <v>201411</v>
      </c>
      <c r="J30" t="str">
        <f t="shared" si="1"/>
        <v>2014</v>
      </c>
      <c r="K30" s="2">
        <v>16364.31</v>
      </c>
      <c r="L30">
        <f t="shared" si="2"/>
        <v>0</v>
      </c>
      <c r="M30" s="2">
        <f t="shared" si="3"/>
        <v>16364.31</v>
      </c>
      <c r="N30">
        <f t="shared" si="4"/>
        <v>16364.31</v>
      </c>
      <c r="O30">
        <f t="shared" si="5"/>
        <v>0</v>
      </c>
      <c r="P30" s="2" t="str">
        <f t="shared" si="6"/>
        <v>5120151 - CANE RUN 5 - GENERATION2014</v>
      </c>
    </row>
    <row r="31" spans="1:16" x14ac:dyDescent="0.3">
      <c r="A31" s="1" t="s">
        <v>5</v>
      </c>
      <c r="B31" s="1" t="s">
        <v>6</v>
      </c>
      <c r="C31" s="1" t="s">
        <v>10</v>
      </c>
      <c r="D31" s="5" t="str">
        <f t="shared" si="0"/>
        <v>512</v>
      </c>
      <c r="E31" s="1" t="s">
        <v>11</v>
      </c>
      <c r="F31" s="1" t="s">
        <v>64</v>
      </c>
      <c r="I31">
        <v>201412</v>
      </c>
      <c r="J31" t="str">
        <f t="shared" si="1"/>
        <v>2014</v>
      </c>
      <c r="K31" s="2">
        <v>-89.04</v>
      </c>
      <c r="L31">
        <f t="shared" si="2"/>
        <v>0</v>
      </c>
      <c r="M31" s="2">
        <f t="shared" si="3"/>
        <v>-89.04</v>
      </c>
      <c r="N31">
        <f t="shared" si="4"/>
        <v>-89.04</v>
      </c>
      <c r="O31">
        <f t="shared" si="5"/>
        <v>0</v>
      </c>
      <c r="P31" s="2" t="str">
        <f t="shared" si="6"/>
        <v>5120151 - CANE RUN 5 - GENERATION2014</v>
      </c>
    </row>
    <row r="32" spans="1:16" x14ac:dyDescent="0.3">
      <c r="A32" s="1" t="s">
        <v>5</v>
      </c>
      <c r="B32" s="1" t="s">
        <v>6</v>
      </c>
      <c r="C32" s="1" t="s">
        <v>10</v>
      </c>
      <c r="D32" s="5" t="str">
        <f t="shared" si="0"/>
        <v>512</v>
      </c>
      <c r="E32" s="1" t="s">
        <v>9</v>
      </c>
      <c r="F32" s="1" t="s">
        <v>64</v>
      </c>
      <c r="I32">
        <v>201202</v>
      </c>
      <c r="J32" t="str">
        <f t="shared" si="1"/>
        <v>2012</v>
      </c>
      <c r="K32" s="2">
        <v>26474.62</v>
      </c>
      <c r="L32">
        <f t="shared" si="2"/>
        <v>0</v>
      </c>
      <c r="M32" s="2">
        <f t="shared" si="3"/>
        <v>26474.62</v>
      </c>
      <c r="N32">
        <f t="shared" si="4"/>
        <v>26474.62</v>
      </c>
      <c r="O32">
        <f t="shared" si="5"/>
        <v>0</v>
      </c>
      <c r="P32" s="2" t="str">
        <f t="shared" si="6"/>
        <v>5120161 - CANE RUN 6 - GENERATION2012</v>
      </c>
    </row>
    <row r="33" spans="1:16" x14ac:dyDescent="0.3">
      <c r="A33" s="1" t="s">
        <v>5</v>
      </c>
      <c r="B33" s="1" t="s">
        <v>6</v>
      </c>
      <c r="C33" s="1" t="s">
        <v>10</v>
      </c>
      <c r="D33" s="5" t="str">
        <f t="shared" si="0"/>
        <v>512</v>
      </c>
      <c r="E33" s="1" t="s">
        <v>9</v>
      </c>
      <c r="F33" s="1" t="s">
        <v>64</v>
      </c>
      <c r="I33">
        <v>201203</v>
      </c>
      <c r="J33" t="str">
        <f t="shared" si="1"/>
        <v>2012</v>
      </c>
      <c r="K33" s="2">
        <v>129791.9</v>
      </c>
      <c r="L33">
        <f t="shared" si="2"/>
        <v>0</v>
      </c>
      <c r="M33" s="2">
        <f t="shared" si="3"/>
        <v>129791.9</v>
      </c>
      <c r="N33">
        <f t="shared" si="4"/>
        <v>129791.9</v>
      </c>
      <c r="O33">
        <f t="shared" si="5"/>
        <v>0</v>
      </c>
      <c r="P33" s="2" t="str">
        <f t="shared" si="6"/>
        <v>5120161 - CANE RUN 6 - GENERATION2012</v>
      </c>
    </row>
    <row r="34" spans="1:16" x14ac:dyDescent="0.3">
      <c r="A34" s="1" t="s">
        <v>5</v>
      </c>
      <c r="B34" s="1" t="s">
        <v>6</v>
      </c>
      <c r="C34" s="1" t="s">
        <v>10</v>
      </c>
      <c r="D34" s="5" t="str">
        <f t="shared" si="0"/>
        <v>512</v>
      </c>
      <c r="E34" s="1" t="s">
        <v>9</v>
      </c>
      <c r="F34" s="1" t="s">
        <v>64</v>
      </c>
      <c r="I34">
        <v>201204</v>
      </c>
      <c r="J34" t="str">
        <f t="shared" si="1"/>
        <v>2012</v>
      </c>
      <c r="K34" s="2">
        <v>10269.719999999999</v>
      </c>
      <c r="L34">
        <f t="shared" si="2"/>
        <v>0</v>
      </c>
      <c r="M34" s="2">
        <f t="shared" si="3"/>
        <v>10269.719999999999</v>
      </c>
      <c r="N34">
        <f t="shared" si="4"/>
        <v>10269.719999999999</v>
      </c>
      <c r="O34">
        <f t="shared" si="5"/>
        <v>0</v>
      </c>
      <c r="P34" s="2" t="str">
        <f t="shared" si="6"/>
        <v>5120161 - CANE RUN 6 - GENERATION2012</v>
      </c>
    </row>
    <row r="35" spans="1:16" x14ac:dyDescent="0.3">
      <c r="A35" s="1" t="s">
        <v>5</v>
      </c>
      <c r="B35" s="1" t="s">
        <v>6</v>
      </c>
      <c r="C35" s="1" t="s">
        <v>10</v>
      </c>
      <c r="D35" s="5" t="str">
        <f t="shared" si="0"/>
        <v>512</v>
      </c>
      <c r="E35" s="1" t="s">
        <v>9</v>
      </c>
      <c r="F35" s="1" t="s">
        <v>64</v>
      </c>
      <c r="I35">
        <v>201205</v>
      </c>
      <c r="J35" t="str">
        <f t="shared" si="1"/>
        <v>2012</v>
      </c>
      <c r="K35" s="2">
        <v>565.59</v>
      </c>
      <c r="L35">
        <f t="shared" si="2"/>
        <v>0</v>
      </c>
      <c r="M35" s="2">
        <f t="shared" si="3"/>
        <v>565.59</v>
      </c>
      <c r="N35">
        <f t="shared" si="4"/>
        <v>565.59</v>
      </c>
      <c r="O35">
        <f t="shared" si="5"/>
        <v>0</v>
      </c>
      <c r="P35" s="2" t="str">
        <f t="shared" si="6"/>
        <v>5120161 - CANE RUN 6 - GENERATION2012</v>
      </c>
    </row>
    <row r="36" spans="1:16" x14ac:dyDescent="0.3">
      <c r="A36" s="1" t="s">
        <v>5</v>
      </c>
      <c r="B36" s="1" t="s">
        <v>6</v>
      </c>
      <c r="C36" s="1" t="s">
        <v>10</v>
      </c>
      <c r="D36" s="5" t="str">
        <f t="shared" si="0"/>
        <v>512</v>
      </c>
      <c r="E36" s="1" t="s">
        <v>9</v>
      </c>
      <c r="F36" s="1" t="s">
        <v>64</v>
      </c>
      <c r="I36">
        <v>201206</v>
      </c>
      <c r="J36" t="str">
        <f t="shared" si="1"/>
        <v>2012</v>
      </c>
      <c r="K36" s="2">
        <v>2948.36</v>
      </c>
      <c r="L36">
        <f t="shared" si="2"/>
        <v>0</v>
      </c>
      <c r="M36" s="2">
        <f t="shared" si="3"/>
        <v>2948.36</v>
      </c>
      <c r="N36">
        <f t="shared" si="4"/>
        <v>2948.36</v>
      </c>
      <c r="O36">
        <f t="shared" si="5"/>
        <v>0</v>
      </c>
      <c r="P36" s="2" t="str">
        <f t="shared" si="6"/>
        <v>5120161 - CANE RUN 6 - GENERATION2012</v>
      </c>
    </row>
    <row r="37" spans="1:16" x14ac:dyDescent="0.3">
      <c r="A37" s="1" t="s">
        <v>5</v>
      </c>
      <c r="B37" s="1" t="s">
        <v>6</v>
      </c>
      <c r="C37" s="1" t="s">
        <v>10</v>
      </c>
      <c r="D37" s="5" t="str">
        <f t="shared" si="0"/>
        <v>512</v>
      </c>
      <c r="E37" s="1" t="s">
        <v>9</v>
      </c>
      <c r="F37" s="1" t="s">
        <v>64</v>
      </c>
      <c r="I37">
        <v>201207</v>
      </c>
      <c r="J37" t="str">
        <f t="shared" si="1"/>
        <v>2012</v>
      </c>
      <c r="K37" s="2">
        <v>213.6</v>
      </c>
      <c r="L37">
        <f t="shared" si="2"/>
        <v>0</v>
      </c>
      <c r="M37" s="2">
        <f t="shared" si="3"/>
        <v>213.6</v>
      </c>
      <c r="N37">
        <f t="shared" si="4"/>
        <v>213.6</v>
      </c>
      <c r="O37">
        <f t="shared" si="5"/>
        <v>0</v>
      </c>
      <c r="P37" s="2" t="str">
        <f t="shared" si="6"/>
        <v>5120161 - CANE RUN 6 - GENERATION2012</v>
      </c>
    </row>
    <row r="38" spans="1:16" x14ac:dyDescent="0.3">
      <c r="A38" s="1" t="s">
        <v>5</v>
      </c>
      <c r="B38" s="1" t="s">
        <v>6</v>
      </c>
      <c r="C38" s="1" t="s">
        <v>10</v>
      </c>
      <c r="D38" s="5" t="str">
        <f t="shared" si="0"/>
        <v>512</v>
      </c>
      <c r="E38" s="1" t="s">
        <v>9</v>
      </c>
      <c r="F38" s="1" t="s">
        <v>64</v>
      </c>
      <c r="I38">
        <v>201210</v>
      </c>
      <c r="J38" t="str">
        <f t="shared" si="1"/>
        <v>2012</v>
      </c>
      <c r="K38" s="2">
        <v>14452.93</v>
      </c>
      <c r="L38">
        <f t="shared" si="2"/>
        <v>0</v>
      </c>
      <c r="M38" s="2">
        <f t="shared" si="3"/>
        <v>14452.93</v>
      </c>
      <c r="N38">
        <f t="shared" si="4"/>
        <v>14452.93</v>
      </c>
      <c r="O38">
        <f t="shared" si="5"/>
        <v>0</v>
      </c>
      <c r="P38" s="2" t="str">
        <f t="shared" si="6"/>
        <v>5120161 - CANE RUN 6 - GENERATION2012</v>
      </c>
    </row>
    <row r="39" spans="1:16" x14ac:dyDescent="0.3">
      <c r="A39" s="1" t="s">
        <v>5</v>
      </c>
      <c r="B39" s="1" t="s">
        <v>6</v>
      </c>
      <c r="C39" s="1" t="s">
        <v>10</v>
      </c>
      <c r="D39" s="5" t="str">
        <f t="shared" si="0"/>
        <v>512</v>
      </c>
      <c r="E39" s="1" t="s">
        <v>9</v>
      </c>
      <c r="F39" s="1" t="s">
        <v>64</v>
      </c>
      <c r="I39">
        <v>201211</v>
      </c>
      <c r="J39" t="str">
        <f t="shared" si="1"/>
        <v>2012</v>
      </c>
      <c r="K39" s="2">
        <v>707.01</v>
      </c>
      <c r="L39">
        <f t="shared" si="2"/>
        <v>0</v>
      </c>
      <c r="M39" s="2">
        <f t="shared" si="3"/>
        <v>707.01</v>
      </c>
      <c r="N39">
        <f t="shared" si="4"/>
        <v>707.01</v>
      </c>
      <c r="O39">
        <f t="shared" si="5"/>
        <v>0</v>
      </c>
      <c r="P39" s="2" t="str">
        <f t="shared" si="6"/>
        <v>5120161 - CANE RUN 6 - GENERATION2012</v>
      </c>
    </row>
    <row r="40" spans="1:16" x14ac:dyDescent="0.3">
      <c r="A40" s="1" t="s">
        <v>5</v>
      </c>
      <c r="B40" s="1" t="s">
        <v>6</v>
      </c>
      <c r="C40" s="1" t="s">
        <v>10</v>
      </c>
      <c r="D40" s="5" t="str">
        <f t="shared" si="0"/>
        <v>512</v>
      </c>
      <c r="E40" s="1" t="s">
        <v>9</v>
      </c>
      <c r="F40" s="1" t="s">
        <v>64</v>
      </c>
      <c r="I40">
        <v>201212</v>
      </c>
      <c r="J40" t="str">
        <f t="shared" si="1"/>
        <v>2012</v>
      </c>
      <c r="K40" s="2">
        <v>-7.35</v>
      </c>
      <c r="L40">
        <f t="shared" si="2"/>
        <v>0</v>
      </c>
      <c r="M40" s="2">
        <f t="shared" si="3"/>
        <v>-7.35</v>
      </c>
      <c r="N40">
        <f t="shared" si="4"/>
        <v>-7.35</v>
      </c>
      <c r="O40">
        <f t="shared" si="5"/>
        <v>0</v>
      </c>
      <c r="P40" s="2" t="str">
        <f t="shared" si="6"/>
        <v>5120161 - CANE RUN 6 - GENERATION2012</v>
      </c>
    </row>
    <row r="41" spans="1:16" x14ac:dyDescent="0.3">
      <c r="A41" s="1" t="s">
        <v>5</v>
      </c>
      <c r="B41" s="1" t="s">
        <v>6</v>
      </c>
      <c r="C41" s="1" t="s">
        <v>10</v>
      </c>
      <c r="D41" s="5" t="str">
        <f t="shared" si="0"/>
        <v>512</v>
      </c>
      <c r="E41" s="1" t="s">
        <v>9</v>
      </c>
      <c r="F41" s="1" t="s">
        <v>64</v>
      </c>
      <c r="I41">
        <v>201301</v>
      </c>
      <c r="J41" t="str">
        <f t="shared" si="1"/>
        <v>2013</v>
      </c>
      <c r="K41" s="2">
        <v>1172.8900000000001</v>
      </c>
      <c r="L41">
        <f t="shared" si="2"/>
        <v>0</v>
      </c>
      <c r="M41" s="2">
        <f t="shared" si="3"/>
        <v>1172.8900000000001</v>
      </c>
      <c r="N41">
        <f t="shared" si="4"/>
        <v>1172.8900000000001</v>
      </c>
      <c r="O41">
        <f t="shared" si="5"/>
        <v>0</v>
      </c>
      <c r="P41" s="2" t="str">
        <f t="shared" si="6"/>
        <v>5120161 - CANE RUN 6 - GENERATION2013</v>
      </c>
    </row>
    <row r="42" spans="1:16" x14ac:dyDescent="0.3">
      <c r="A42" s="1" t="s">
        <v>5</v>
      </c>
      <c r="B42" s="1" t="s">
        <v>6</v>
      </c>
      <c r="C42" s="1" t="s">
        <v>10</v>
      </c>
      <c r="D42" s="5" t="str">
        <f t="shared" si="0"/>
        <v>512</v>
      </c>
      <c r="E42" s="1" t="s">
        <v>9</v>
      </c>
      <c r="F42" s="1" t="s">
        <v>64</v>
      </c>
      <c r="I42">
        <v>201302</v>
      </c>
      <c r="J42" t="str">
        <f t="shared" si="1"/>
        <v>2013</v>
      </c>
      <c r="K42" s="2">
        <v>985.85</v>
      </c>
      <c r="L42">
        <f t="shared" si="2"/>
        <v>0</v>
      </c>
      <c r="M42" s="2">
        <f t="shared" si="3"/>
        <v>985.85</v>
      </c>
      <c r="N42">
        <f t="shared" si="4"/>
        <v>985.85</v>
      </c>
      <c r="O42">
        <f t="shared" si="5"/>
        <v>0</v>
      </c>
      <c r="P42" s="2" t="str">
        <f t="shared" si="6"/>
        <v>5120161 - CANE RUN 6 - GENERATION2013</v>
      </c>
    </row>
    <row r="43" spans="1:16" x14ac:dyDescent="0.3">
      <c r="A43" s="1" t="s">
        <v>5</v>
      </c>
      <c r="B43" s="1" t="s">
        <v>6</v>
      </c>
      <c r="C43" s="1" t="s">
        <v>10</v>
      </c>
      <c r="D43" s="5" t="str">
        <f t="shared" si="0"/>
        <v>512</v>
      </c>
      <c r="E43" s="1" t="s">
        <v>9</v>
      </c>
      <c r="F43" s="1" t="s">
        <v>64</v>
      </c>
      <c r="I43">
        <v>201303</v>
      </c>
      <c r="J43" t="str">
        <f t="shared" si="1"/>
        <v>2013</v>
      </c>
      <c r="K43" s="2">
        <v>10229.049999999999</v>
      </c>
      <c r="L43">
        <f t="shared" si="2"/>
        <v>0</v>
      </c>
      <c r="M43" s="2">
        <f t="shared" si="3"/>
        <v>10229.049999999999</v>
      </c>
      <c r="N43">
        <f t="shared" si="4"/>
        <v>10229.049999999999</v>
      </c>
      <c r="O43">
        <f t="shared" si="5"/>
        <v>0</v>
      </c>
      <c r="P43" s="2" t="str">
        <f t="shared" si="6"/>
        <v>5120161 - CANE RUN 6 - GENERATION2013</v>
      </c>
    </row>
    <row r="44" spans="1:16" x14ac:dyDescent="0.3">
      <c r="A44" s="1" t="s">
        <v>5</v>
      </c>
      <c r="B44" s="1" t="s">
        <v>6</v>
      </c>
      <c r="C44" s="1" t="s">
        <v>10</v>
      </c>
      <c r="D44" s="5" t="str">
        <f t="shared" si="0"/>
        <v>512</v>
      </c>
      <c r="E44" s="1" t="s">
        <v>9</v>
      </c>
      <c r="F44" s="1" t="s">
        <v>64</v>
      </c>
      <c r="I44">
        <v>201304</v>
      </c>
      <c r="J44" t="str">
        <f t="shared" si="1"/>
        <v>2013</v>
      </c>
      <c r="K44" s="2">
        <v>93594.78</v>
      </c>
      <c r="L44">
        <f t="shared" si="2"/>
        <v>0</v>
      </c>
      <c r="M44" s="2">
        <f t="shared" si="3"/>
        <v>93594.78</v>
      </c>
      <c r="N44">
        <f t="shared" si="4"/>
        <v>93594.78</v>
      </c>
      <c r="O44">
        <f t="shared" si="5"/>
        <v>0</v>
      </c>
      <c r="P44" s="2" t="str">
        <f t="shared" si="6"/>
        <v>5120161 - CANE RUN 6 - GENERATION2013</v>
      </c>
    </row>
    <row r="45" spans="1:16" x14ac:dyDescent="0.3">
      <c r="A45" s="1" t="s">
        <v>5</v>
      </c>
      <c r="B45" s="1" t="s">
        <v>6</v>
      </c>
      <c r="C45" s="1" t="s">
        <v>10</v>
      </c>
      <c r="D45" s="5" t="str">
        <f t="shared" si="0"/>
        <v>512</v>
      </c>
      <c r="E45" s="1" t="s">
        <v>9</v>
      </c>
      <c r="F45" s="1" t="s">
        <v>64</v>
      </c>
      <c r="I45">
        <v>201305</v>
      </c>
      <c r="J45" t="str">
        <f t="shared" si="1"/>
        <v>2013</v>
      </c>
      <c r="K45" s="2">
        <v>2108.94</v>
      </c>
      <c r="L45">
        <f t="shared" si="2"/>
        <v>0</v>
      </c>
      <c r="M45" s="2">
        <f t="shared" si="3"/>
        <v>2108.94</v>
      </c>
      <c r="N45">
        <f t="shared" si="4"/>
        <v>2108.94</v>
      </c>
      <c r="O45">
        <f t="shared" si="5"/>
        <v>0</v>
      </c>
      <c r="P45" s="2" t="str">
        <f t="shared" si="6"/>
        <v>5120161 - CANE RUN 6 - GENERATION2013</v>
      </c>
    </row>
    <row r="46" spans="1:16" x14ac:dyDescent="0.3">
      <c r="A46" s="1" t="s">
        <v>5</v>
      </c>
      <c r="B46" s="1" t="s">
        <v>6</v>
      </c>
      <c r="C46" s="1" t="s">
        <v>10</v>
      </c>
      <c r="D46" s="5" t="str">
        <f t="shared" si="0"/>
        <v>512</v>
      </c>
      <c r="E46" s="1" t="s">
        <v>9</v>
      </c>
      <c r="F46" s="1" t="s">
        <v>64</v>
      </c>
      <c r="I46">
        <v>201306</v>
      </c>
      <c r="J46" t="str">
        <f t="shared" si="1"/>
        <v>2013</v>
      </c>
      <c r="K46" s="2">
        <v>2059.4499999999998</v>
      </c>
      <c r="L46">
        <f t="shared" si="2"/>
        <v>0</v>
      </c>
      <c r="M46" s="2">
        <f t="shared" si="3"/>
        <v>2059.4499999999998</v>
      </c>
      <c r="N46">
        <f t="shared" si="4"/>
        <v>2059.4499999999998</v>
      </c>
      <c r="O46">
        <f t="shared" si="5"/>
        <v>0</v>
      </c>
      <c r="P46" s="2" t="str">
        <f t="shared" si="6"/>
        <v>5120161 - CANE RUN 6 - GENERATION2013</v>
      </c>
    </row>
    <row r="47" spans="1:16" x14ac:dyDescent="0.3">
      <c r="A47" s="1" t="s">
        <v>5</v>
      </c>
      <c r="B47" s="1" t="s">
        <v>6</v>
      </c>
      <c r="C47" s="1" t="s">
        <v>10</v>
      </c>
      <c r="D47" s="5" t="str">
        <f t="shared" si="0"/>
        <v>512</v>
      </c>
      <c r="E47" s="1" t="s">
        <v>9</v>
      </c>
      <c r="F47" s="1" t="s">
        <v>64</v>
      </c>
      <c r="I47">
        <v>201312</v>
      </c>
      <c r="J47" t="str">
        <f t="shared" si="1"/>
        <v>2013</v>
      </c>
      <c r="K47" s="2">
        <v>0.76</v>
      </c>
      <c r="L47">
        <f t="shared" si="2"/>
        <v>0</v>
      </c>
      <c r="M47" s="2">
        <f t="shared" si="3"/>
        <v>0.76</v>
      </c>
      <c r="N47">
        <f t="shared" si="4"/>
        <v>0.76</v>
      </c>
      <c r="O47">
        <f t="shared" si="5"/>
        <v>0</v>
      </c>
      <c r="P47" s="2" t="str">
        <f t="shared" si="6"/>
        <v>5120161 - CANE RUN 6 - GENERATION2013</v>
      </c>
    </row>
    <row r="48" spans="1:16" x14ac:dyDescent="0.3">
      <c r="A48" s="1" t="s">
        <v>5</v>
      </c>
      <c r="B48" s="1" t="s">
        <v>6</v>
      </c>
      <c r="C48" s="1" t="s">
        <v>10</v>
      </c>
      <c r="D48" s="5" t="str">
        <f t="shared" si="0"/>
        <v>512</v>
      </c>
      <c r="E48" s="1" t="s">
        <v>9</v>
      </c>
      <c r="F48" s="1" t="s">
        <v>64</v>
      </c>
      <c r="I48">
        <v>201402</v>
      </c>
      <c r="J48" t="str">
        <f t="shared" si="1"/>
        <v>2014</v>
      </c>
      <c r="K48" s="2">
        <v>5442.08</v>
      </c>
      <c r="L48">
        <f t="shared" si="2"/>
        <v>0</v>
      </c>
      <c r="M48" s="2">
        <f t="shared" si="3"/>
        <v>5442.08</v>
      </c>
      <c r="N48">
        <f t="shared" si="4"/>
        <v>5442.08</v>
      </c>
      <c r="O48">
        <f t="shared" si="5"/>
        <v>0</v>
      </c>
      <c r="P48" s="2" t="str">
        <f t="shared" si="6"/>
        <v>5120161 - CANE RUN 6 - GENERATION2014</v>
      </c>
    </row>
    <row r="49" spans="1:16" x14ac:dyDescent="0.3">
      <c r="A49" s="1" t="s">
        <v>5</v>
      </c>
      <c r="B49" s="1" t="s">
        <v>6</v>
      </c>
      <c r="C49" s="1" t="s">
        <v>10</v>
      </c>
      <c r="D49" s="5" t="str">
        <f t="shared" si="0"/>
        <v>512</v>
      </c>
      <c r="E49" s="1" t="s">
        <v>9</v>
      </c>
      <c r="F49" s="1" t="s">
        <v>64</v>
      </c>
      <c r="I49">
        <v>201403</v>
      </c>
      <c r="J49" t="str">
        <f t="shared" si="1"/>
        <v>2014</v>
      </c>
      <c r="K49" s="2">
        <v>54360.03</v>
      </c>
      <c r="L49">
        <f t="shared" si="2"/>
        <v>0</v>
      </c>
      <c r="M49" s="2">
        <f t="shared" si="3"/>
        <v>54360.03</v>
      </c>
      <c r="N49">
        <f t="shared" si="4"/>
        <v>54360.03</v>
      </c>
      <c r="O49">
        <f t="shared" si="5"/>
        <v>0</v>
      </c>
      <c r="P49" s="2" t="str">
        <f t="shared" si="6"/>
        <v>5120161 - CANE RUN 6 - GENERATION2014</v>
      </c>
    </row>
    <row r="50" spans="1:16" x14ac:dyDescent="0.3">
      <c r="A50" s="1" t="s">
        <v>5</v>
      </c>
      <c r="B50" s="1" t="s">
        <v>6</v>
      </c>
      <c r="C50" s="1" t="s">
        <v>10</v>
      </c>
      <c r="D50" s="5" t="str">
        <f t="shared" si="0"/>
        <v>512</v>
      </c>
      <c r="E50" s="1" t="s">
        <v>9</v>
      </c>
      <c r="F50" s="1" t="s">
        <v>64</v>
      </c>
      <c r="I50">
        <v>201404</v>
      </c>
      <c r="J50" t="str">
        <f t="shared" si="1"/>
        <v>2014</v>
      </c>
      <c r="K50" s="2">
        <v>52684.55</v>
      </c>
      <c r="L50">
        <f t="shared" si="2"/>
        <v>0</v>
      </c>
      <c r="M50" s="2">
        <f t="shared" si="3"/>
        <v>52684.55</v>
      </c>
      <c r="N50">
        <f t="shared" si="4"/>
        <v>52684.55</v>
      </c>
      <c r="O50">
        <f t="shared" si="5"/>
        <v>0</v>
      </c>
      <c r="P50" s="2" t="str">
        <f t="shared" si="6"/>
        <v>5120161 - CANE RUN 6 - GENERATION2014</v>
      </c>
    </row>
    <row r="51" spans="1:16" x14ac:dyDescent="0.3">
      <c r="A51" s="1" t="s">
        <v>5</v>
      </c>
      <c r="B51" s="1" t="s">
        <v>6</v>
      </c>
      <c r="C51" s="1" t="s">
        <v>10</v>
      </c>
      <c r="D51" s="5" t="str">
        <f t="shared" si="0"/>
        <v>512</v>
      </c>
      <c r="E51" s="1" t="s">
        <v>9</v>
      </c>
      <c r="F51" s="1" t="s">
        <v>64</v>
      </c>
      <c r="I51">
        <v>201405</v>
      </c>
      <c r="J51" t="str">
        <f t="shared" si="1"/>
        <v>2014</v>
      </c>
      <c r="K51" s="2">
        <v>3899.05</v>
      </c>
      <c r="L51">
        <f t="shared" si="2"/>
        <v>0</v>
      </c>
      <c r="M51" s="2">
        <f t="shared" si="3"/>
        <v>3899.05</v>
      </c>
      <c r="N51">
        <f t="shared" si="4"/>
        <v>3899.05</v>
      </c>
      <c r="O51">
        <f t="shared" si="5"/>
        <v>0</v>
      </c>
      <c r="P51" s="2" t="str">
        <f t="shared" si="6"/>
        <v>5120161 - CANE RUN 6 - GENERATION2014</v>
      </c>
    </row>
    <row r="52" spans="1:16" x14ac:dyDescent="0.3">
      <c r="A52" s="1" t="s">
        <v>5</v>
      </c>
      <c r="B52" s="1" t="s">
        <v>6</v>
      </c>
      <c r="C52" s="1" t="s">
        <v>10</v>
      </c>
      <c r="D52" s="5" t="str">
        <f t="shared" si="0"/>
        <v>512</v>
      </c>
      <c r="E52" s="1" t="s">
        <v>9</v>
      </c>
      <c r="F52" s="1" t="s">
        <v>64</v>
      </c>
      <c r="I52">
        <v>201409</v>
      </c>
      <c r="J52" t="str">
        <f t="shared" si="1"/>
        <v>2014</v>
      </c>
      <c r="K52" s="2">
        <v>5525.5</v>
      </c>
      <c r="L52">
        <f t="shared" si="2"/>
        <v>0</v>
      </c>
      <c r="M52" s="2">
        <f t="shared" si="3"/>
        <v>5525.5</v>
      </c>
      <c r="N52">
        <f t="shared" si="4"/>
        <v>5525.5</v>
      </c>
      <c r="O52">
        <f t="shared" si="5"/>
        <v>0</v>
      </c>
      <c r="P52" s="2" t="str">
        <f t="shared" si="6"/>
        <v>5120161 - CANE RUN 6 - GENERATION2014</v>
      </c>
    </row>
    <row r="53" spans="1:16" x14ac:dyDescent="0.3">
      <c r="A53" s="1" t="s">
        <v>5</v>
      </c>
      <c r="B53" s="1" t="s">
        <v>6</v>
      </c>
      <c r="C53" s="1" t="s">
        <v>10</v>
      </c>
      <c r="D53" s="5" t="str">
        <f t="shared" si="0"/>
        <v>512</v>
      </c>
      <c r="E53" s="1" t="s">
        <v>9</v>
      </c>
      <c r="F53" s="1" t="s">
        <v>64</v>
      </c>
      <c r="I53">
        <v>201410</v>
      </c>
      <c r="J53" t="str">
        <f t="shared" si="1"/>
        <v>2014</v>
      </c>
      <c r="K53" s="2">
        <v>5705.67</v>
      </c>
      <c r="L53">
        <f t="shared" si="2"/>
        <v>0</v>
      </c>
      <c r="M53" s="2">
        <f t="shared" si="3"/>
        <v>5705.67</v>
      </c>
      <c r="N53">
        <f t="shared" si="4"/>
        <v>5705.67</v>
      </c>
      <c r="O53">
        <f t="shared" si="5"/>
        <v>0</v>
      </c>
      <c r="P53" s="2" t="str">
        <f t="shared" si="6"/>
        <v>5120161 - CANE RUN 6 - GENERATION2014</v>
      </c>
    </row>
    <row r="54" spans="1:16" x14ac:dyDescent="0.3">
      <c r="A54" s="1" t="s">
        <v>5</v>
      </c>
      <c r="B54" s="1" t="s">
        <v>6</v>
      </c>
      <c r="C54" s="1" t="s">
        <v>10</v>
      </c>
      <c r="D54" s="5" t="str">
        <f t="shared" si="0"/>
        <v>512</v>
      </c>
      <c r="E54" s="1" t="s">
        <v>9</v>
      </c>
      <c r="F54" s="1" t="s">
        <v>64</v>
      </c>
      <c r="I54">
        <v>201411</v>
      </c>
      <c r="J54" t="str">
        <f t="shared" si="1"/>
        <v>2014</v>
      </c>
      <c r="K54" s="2">
        <v>13013.63</v>
      </c>
      <c r="L54">
        <f t="shared" si="2"/>
        <v>0</v>
      </c>
      <c r="M54" s="2">
        <f t="shared" si="3"/>
        <v>13013.63</v>
      </c>
      <c r="N54">
        <f t="shared" si="4"/>
        <v>13013.63</v>
      </c>
      <c r="O54">
        <f t="shared" si="5"/>
        <v>0</v>
      </c>
      <c r="P54" s="2" t="str">
        <f t="shared" si="6"/>
        <v>5120161 - CANE RUN 6 - GENERATION2014</v>
      </c>
    </row>
    <row r="55" spans="1:16" x14ac:dyDescent="0.3">
      <c r="A55" s="1" t="s">
        <v>5</v>
      </c>
      <c r="B55" s="1" t="s">
        <v>6</v>
      </c>
      <c r="C55" s="1" t="s">
        <v>10</v>
      </c>
      <c r="D55" s="5" t="str">
        <f t="shared" si="0"/>
        <v>512</v>
      </c>
      <c r="E55" s="1" t="s">
        <v>9</v>
      </c>
      <c r="F55" s="1" t="s">
        <v>64</v>
      </c>
      <c r="I55">
        <v>201412</v>
      </c>
      <c r="J55" t="str">
        <f t="shared" si="1"/>
        <v>2014</v>
      </c>
      <c r="K55" s="2">
        <v>2522.44</v>
      </c>
      <c r="L55">
        <f t="shared" si="2"/>
        <v>0</v>
      </c>
      <c r="M55" s="2">
        <f t="shared" si="3"/>
        <v>2522.44</v>
      </c>
      <c r="N55">
        <f t="shared" si="4"/>
        <v>2522.44</v>
      </c>
      <c r="O55">
        <f t="shared" si="5"/>
        <v>0</v>
      </c>
      <c r="P55" s="2" t="str">
        <f t="shared" si="6"/>
        <v>5120161 - CANE RUN 6 - GENERATION2014</v>
      </c>
    </row>
    <row r="56" spans="1:16" x14ac:dyDescent="0.3">
      <c r="A56" s="1" t="s">
        <v>5</v>
      </c>
      <c r="B56" s="1" t="s">
        <v>6</v>
      </c>
      <c r="C56" s="1" t="s">
        <v>10</v>
      </c>
      <c r="D56" s="5" t="str">
        <f t="shared" si="0"/>
        <v>512</v>
      </c>
      <c r="E56" s="1" t="s">
        <v>9</v>
      </c>
      <c r="F56" s="1" t="s">
        <v>64</v>
      </c>
      <c r="I56">
        <v>201501</v>
      </c>
      <c r="J56" t="str">
        <f t="shared" si="1"/>
        <v>2015</v>
      </c>
      <c r="K56" s="2">
        <v>-3.81</v>
      </c>
      <c r="L56">
        <f t="shared" si="2"/>
        <v>0</v>
      </c>
      <c r="M56" s="2">
        <f t="shared" si="3"/>
        <v>-3.81</v>
      </c>
      <c r="N56">
        <f t="shared" si="4"/>
        <v>-3.81</v>
      </c>
      <c r="O56">
        <f t="shared" si="5"/>
        <v>0</v>
      </c>
      <c r="P56" s="2" t="str">
        <f t="shared" si="6"/>
        <v>5120161 - CANE RUN 6 - GENERATION2015</v>
      </c>
    </row>
    <row r="57" spans="1:16" x14ac:dyDescent="0.3">
      <c r="A57" s="1" t="s">
        <v>5</v>
      </c>
      <c r="B57" s="1" t="s">
        <v>6</v>
      </c>
      <c r="C57" s="1" t="s">
        <v>12</v>
      </c>
      <c r="D57" s="5" t="str">
        <f t="shared" si="0"/>
        <v>512</v>
      </c>
      <c r="E57" s="1" t="s">
        <v>8</v>
      </c>
      <c r="F57" s="1" t="s">
        <v>64</v>
      </c>
      <c r="I57">
        <v>201404</v>
      </c>
      <c r="J57" t="str">
        <f t="shared" si="1"/>
        <v>2014</v>
      </c>
      <c r="K57" s="2">
        <v>2640.28</v>
      </c>
      <c r="L57">
        <f t="shared" si="2"/>
        <v>0</v>
      </c>
      <c r="M57" s="2">
        <f t="shared" si="3"/>
        <v>2640.28</v>
      </c>
      <c r="N57">
        <f t="shared" si="4"/>
        <v>2640.28</v>
      </c>
      <c r="O57">
        <f t="shared" si="5"/>
        <v>0</v>
      </c>
      <c r="P57" s="2" t="str">
        <f t="shared" si="6"/>
        <v>5120141 - CANE RUN 4 - GENERATION2014</v>
      </c>
    </row>
    <row r="58" spans="1:16" x14ac:dyDescent="0.3">
      <c r="A58" s="1" t="s">
        <v>5</v>
      </c>
      <c r="B58" s="1" t="s">
        <v>6</v>
      </c>
      <c r="C58" s="1" t="s">
        <v>12</v>
      </c>
      <c r="D58" s="5" t="str">
        <f t="shared" si="0"/>
        <v>512</v>
      </c>
      <c r="E58" s="1" t="s">
        <v>9</v>
      </c>
      <c r="F58" s="1" t="s">
        <v>64</v>
      </c>
      <c r="I58">
        <v>201303</v>
      </c>
      <c r="J58" t="str">
        <f t="shared" si="1"/>
        <v>2013</v>
      </c>
      <c r="K58" s="2">
        <v>236.82</v>
      </c>
      <c r="L58">
        <f t="shared" si="2"/>
        <v>0</v>
      </c>
      <c r="M58" s="2">
        <f t="shared" si="3"/>
        <v>236.82</v>
      </c>
      <c r="N58">
        <f t="shared" si="4"/>
        <v>236.82</v>
      </c>
      <c r="O58">
        <f t="shared" si="5"/>
        <v>0</v>
      </c>
      <c r="P58" s="2" t="str">
        <f t="shared" si="6"/>
        <v>5120161 - CANE RUN 6 - GENERATION2013</v>
      </c>
    </row>
    <row r="59" spans="1:16" x14ac:dyDescent="0.3">
      <c r="A59" s="1" t="s">
        <v>5</v>
      </c>
      <c r="B59" s="1" t="s">
        <v>6</v>
      </c>
      <c r="C59" s="1" t="s">
        <v>12</v>
      </c>
      <c r="D59" s="5" t="str">
        <f t="shared" si="0"/>
        <v>512</v>
      </c>
      <c r="E59" s="1" t="s">
        <v>9</v>
      </c>
      <c r="F59" s="1" t="s">
        <v>64</v>
      </c>
      <c r="I59">
        <v>201304</v>
      </c>
      <c r="J59" t="str">
        <f t="shared" si="1"/>
        <v>2013</v>
      </c>
      <c r="K59" s="2">
        <v>964.21</v>
      </c>
      <c r="L59">
        <f t="shared" si="2"/>
        <v>0</v>
      </c>
      <c r="M59" s="2">
        <f t="shared" si="3"/>
        <v>964.21</v>
      </c>
      <c r="N59">
        <f t="shared" si="4"/>
        <v>964.21</v>
      </c>
      <c r="O59">
        <f t="shared" si="5"/>
        <v>0</v>
      </c>
      <c r="P59" s="2" t="str">
        <f t="shared" si="6"/>
        <v>5120161 - CANE RUN 6 - GENERATION2013</v>
      </c>
    </row>
    <row r="60" spans="1:16" x14ac:dyDescent="0.3">
      <c r="A60" s="1" t="s">
        <v>5</v>
      </c>
      <c r="B60" s="1" t="s">
        <v>6</v>
      </c>
      <c r="C60" s="1" t="s">
        <v>13</v>
      </c>
      <c r="D60" s="5" t="str">
        <f t="shared" si="0"/>
        <v>512</v>
      </c>
      <c r="E60" s="1" t="s">
        <v>9</v>
      </c>
      <c r="F60" s="1" t="s">
        <v>64</v>
      </c>
      <c r="I60">
        <v>201302</v>
      </c>
      <c r="J60" t="str">
        <f t="shared" si="1"/>
        <v>2013</v>
      </c>
      <c r="K60" s="2">
        <v>371.46</v>
      </c>
      <c r="L60">
        <f t="shared" si="2"/>
        <v>0</v>
      </c>
      <c r="M60" s="2">
        <f t="shared" si="3"/>
        <v>371.46</v>
      </c>
      <c r="N60">
        <f t="shared" si="4"/>
        <v>371.46</v>
      </c>
      <c r="O60">
        <f t="shared" si="5"/>
        <v>0</v>
      </c>
      <c r="P60" s="2" t="str">
        <f t="shared" si="6"/>
        <v>5120161 - CANE RUN 6 - GENERATION2013</v>
      </c>
    </row>
    <row r="61" spans="1:16" x14ac:dyDescent="0.3">
      <c r="A61" s="1" t="s">
        <v>5</v>
      </c>
      <c r="B61" s="1" t="s">
        <v>6</v>
      </c>
      <c r="C61" s="1" t="s">
        <v>14</v>
      </c>
      <c r="D61" s="5" t="str">
        <f t="shared" si="0"/>
        <v>512</v>
      </c>
      <c r="E61" s="1" t="s">
        <v>8</v>
      </c>
      <c r="F61" s="1" t="s">
        <v>64</v>
      </c>
      <c r="I61">
        <v>201201</v>
      </c>
      <c r="J61" t="str">
        <f t="shared" si="1"/>
        <v>2012</v>
      </c>
      <c r="K61" s="2">
        <v>374186.08</v>
      </c>
      <c r="L61">
        <f t="shared" si="2"/>
        <v>0</v>
      </c>
      <c r="M61" s="2">
        <f t="shared" si="3"/>
        <v>374186.08</v>
      </c>
      <c r="N61">
        <f t="shared" si="4"/>
        <v>374186.08</v>
      </c>
      <c r="O61">
        <f t="shared" si="5"/>
        <v>0</v>
      </c>
      <c r="P61" s="2" t="str">
        <f t="shared" si="6"/>
        <v>5120141 - CANE RUN 4 - GENERATION2012</v>
      </c>
    </row>
    <row r="62" spans="1:16" x14ac:dyDescent="0.3">
      <c r="A62" s="1" t="s">
        <v>5</v>
      </c>
      <c r="B62" s="1" t="s">
        <v>6</v>
      </c>
      <c r="C62" s="1" t="s">
        <v>14</v>
      </c>
      <c r="D62" s="5" t="str">
        <f t="shared" si="0"/>
        <v>512</v>
      </c>
      <c r="E62" s="1" t="s">
        <v>8</v>
      </c>
      <c r="F62" s="1" t="s">
        <v>64</v>
      </c>
      <c r="I62">
        <v>201202</v>
      </c>
      <c r="J62" t="str">
        <f t="shared" si="1"/>
        <v>2012</v>
      </c>
      <c r="K62" s="2">
        <v>3008977.53</v>
      </c>
      <c r="L62">
        <f t="shared" si="2"/>
        <v>0</v>
      </c>
      <c r="M62" s="2">
        <f t="shared" si="3"/>
        <v>3008977.53</v>
      </c>
      <c r="N62">
        <f t="shared" si="4"/>
        <v>3008977.53</v>
      </c>
      <c r="O62">
        <f t="shared" si="5"/>
        <v>0</v>
      </c>
      <c r="P62" s="2" t="str">
        <f t="shared" si="6"/>
        <v>5120141 - CANE RUN 4 - GENERATION2012</v>
      </c>
    </row>
    <row r="63" spans="1:16" x14ac:dyDescent="0.3">
      <c r="A63" s="1" t="s">
        <v>5</v>
      </c>
      <c r="B63" s="1" t="s">
        <v>6</v>
      </c>
      <c r="C63" s="1" t="s">
        <v>14</v>
      </c>
      <c r="D63" s="5" t="str">
        <f t="shared" ref="D63:D126" si="7">LEFT(C63,3)</f>
        <v>512</v>
      </c>
      <c r="E63" s="1" t="s">
        <v>8</v>
      </c>
      <c r="F63" s="1" t="s">
        <v>64</v>
      </c>
      <c r="I63">
        <v>201203</v>
      </c>
      <c r="J63" t="str">
        <f t="shared" ref="J63:J126" si="8">LEFT(I63,4)</f>
        <v>2012</v>
      </c>
      <c r="K63" s="2">
        <v>-663841.17000000004</v>
      </c>
      <c r="L63">
        <f t="shared" ref="L63:L126" si="9">IF(LEFT(E63,4)="0311",(K63*-0.25),IF(LEFT(E63,4)="0321",(K63*-0.25),0))</f>
        <v>0</v>
      </c>
      <c r="M63" s="2">
        <f t="shared" ref="M63:M126" si="10">+K63+L63</f>
        <v>-663841.17000000004</v>
      </c>
      <c r="N63">
        <f t="shared" ref="N63:N126" si="11">IF(F63="LGE",M63,0)+IF(F63="Joint",M63*G63,0)</f>
        <v>-663841.17000000004</v>
      </c>
      <c r="O63">
        <f t="shared" ref="O63:O126" si="12">IF(F63="KU",M63,0)+IF(F63="Joint",M63*H63,0)</f>
        <v>0</v>
      </c>
      <c r="P63" s="2" t="str">
        <f t="shared" ref="P63:P126" si="13">D63&amp;E63&amp;J63</f>
        <v>5120141 - CANE RUN 4 - GENERATION2012</v>
      </c>
    </row>
    <row r="64" spans="1:16" x14ac:dyDescent="0.3">
      <c r="A64" s="1" t="s">
        <v>5</v>
      </c>
      <c r="B64" s="1" t="s">
        <v>6</v>
      </c>
      <c r="C64" s="1" t="s">
        <v>14</v>
      </c>
      <c r="D64" s="5" t="str">
        <f t="shared" si="7"/>
        <v>512</v>
      </c>
      <c r="E64" s="1" t="s">
        <v>8</v>
      </c>
      <c r="F64" s="1" t="s">
        <v>64</v>
      </c>
      <c r="I64">
        <v>201204</v>
      </c>
      <c r="J64" t="str">
        <f t="shared" si="8"/>
        <v>2012</v>
      </c>
      <c r="K64" s="2">
        <v>-224527.24</v>
      </c>
      <c r="L64">
        <f t="shared" si="9"/>
        <v>0</v>
      </c>
      <c r="M64" s="2">
        <f t="shared" si="10"/>
        <v>-224527.24</v>
      </c>
      <c r="N64">
        <f t="shared" si="11"/>
        <v>-224527.24</v>
      </c>
      <c r="O64">
        <f t="shared" si="12"/>
        <v>0</v>
      </c>
      <c r="P64" s="2" t="str">
        <f t="shared" si="13"/>
        <v>5120141 - CANE RUN 4 - GENERATION2012</v>
      </c>
    </row>
    <row r="65" spans="1:16" x14ac:dyDescent="0.3">
      <c r="A65" s="1" t="s">
        <v>5</v>
      </c>
      <c r="B65" s="1" t="s">
        <v>6</v>
      </c>
      <c r="C65" s="1" t="s">
        <v>14</v>
      </c>
      <c r="D65" s="5" t="str">
        <f t="shared" si="7"/>
        <v>512</v>
      </c>
      <c r="E65" s="1" t="s">
        <v>8</v>
      </c>
      <c r="F65" s="1" t="s">
        <v>64</v>
      </c>
      <c r="I65">
        <v>201205</v>
      </c>
      <c r="J65" t="str">
        <f t="shared" si="8"/>
        <v>2012</v>
      </c>
      <c r="K65" s="2">
        <v>-31304.959999999999</v>
      </c>
      <c r="L65">
        <f t="shared" si="9"/>
        <v>0</v>
      </c>
      <c r="M65" s="2">
        <f t="shared" si="10"/>
        <v>-31304.959999999999</v>
      </c>
      <c r="N65">
        <f t="shared" si="11"/>
        <v>-31304.959999999999</v>
      </c>
      <c r="O65">
        <f t="shared" si="12"/>
        <v>0</v>
      </c>
      <c r="P65" s="2" t="str">
        <f t="shared" si="13"/>
        <v>5120141 - CANE RUN 4 - GENERATION2012</v>
      </c>
    </row>
    <row r="66" spans="1:16" x14ac:dyDescent="0.3">
      <c r="A66" s="1" t="s">
        <v>5</v>
      </c>
      <c r="B66" s="1" t="s">
        <v>6</v>
      </c>
      <c r="C66" s="1" t="s">
        <v>14</v>
      </c>
      <c r="D66" s="5" t="str">
        <f t="shared" si="7"/>
        <v>512</v>
      </c>
      <c r="E66" s="1" t="s">
        <v>8</v>
      </c>
      <c r="F66" s="1" t="s">
        <v>64</v>
      </c>
      <c r="I66">
        <v>201206</v>
      </c>
      <c r="J66" t="str">
        <f t="shared" si="8"/>
        <v>2012</v>
      </c>
      <c r="K66" s="2">
        <v>-74624</v>
      </c>
      <c r="L66">
        <f t="shared" si="9"/>
        <v>0</v>
      </c>
      <c r="M66" s="2">
        <f t="shared" si="10"/>
        <v>-74624</v>
      </c>
      <c r="N66">
        <f t="shared" si="11"/>
        <v>-74624</v>
      </c>
      <c r="O66">
        <f t="shared" si="12"/>
        <v>0</v>
      </c>
      <c r="P66" s="2" t="str">
        <f t="shared" si="13"/>
        <v>5120141 - CANE RUN 4 - GENERATION2012</v>
      </c>
    </row>
    <row r="67" spans="1:16" x14ac:dyDescent="0.3">
      <c r="A67" s="1" t="s">
        <v>5</v>
      </c>
      <c r="B67" s="1" t="s">
        <v>6</v>
      </c>
      <c r="C67" s="1" t="s">
        <v>14</v>
      </c>
      <c r="D67" s="5" t="str">
        <f t="shared" si="7"/>
        <v>512</v>
      </c>
      <c r="E67" s="1" t="s">
        <v>8</v>
      </c>
      <c r="F67" s="1" t="s">
        <v>64</v>
      </c>
      <c r="I67">
        <v>201210</v>
      </c>
      <c r="J67" t="str">
        <f t="shared" si="8"/>
        <v>2012</v>
      </c>
      <c r="K67" s="2">
        <v>264377.90000000002</v>
      </c>
      <c r="L67">
        <f t="shared" si="9"/>
        <v>0</v>
      </c>
      <c r="M67" s="2">
        <f t="shared" si="10"/>
        <v>264377.90000000002</v>
      </c>
      <c r="N67">
        <f t="shared" si="11"/>
        <v>264377.90000000002</v>
      </c>
      <c r="O67">
        <f t="shared" si="12"/>
        <v>0</v>
      </c>
      <c r="P67" s="2" t="str">
        <f t="shared" si="13"/>
        <v>5120141 - CANE RUN 4 - GENERATION2012</v>
      </c>
    </row>
    <row r="68" spans="1:16" x14ac:dyDescent="0.3">
      <c r="A68" s="1" t="s">
        <v>5</v>
      </c>
      <c r="B68" s="1" t="s">
        <v>6</v>
      </c>
      <c r="C68" s="1" t="s">
        <v>14</v>
      </c>
      <c r="D68" s="5" t="str">
        <f t="shared" si="7"/>
        <v>512</v>
      </c>
      <c r="E68" s="1" t="s">
        <v>8</v>
      </c>
      <c r="F68" s="1" t="s">
        <v>64</v>
      </c>
      <c r="I68">
        <v>201211</v>
      </c>
      <c r="J68" t="str">
        <f t="shared" si="8"/>
        <v>2012</v>
      </c>
      <c r="K68" s="2">
        <v>-17629.060000000001</v>
      </c>
      <c r="L68">
        <f t="shared" si="9"/>
        <v>0</v>
      </c>
      <c r="M68" s="2">
        <f t="shared" si="10"/>
        <v>-17629.060000000001</v>
      </c>
      <c r="N68">
        <f t="shared" si="11"/>
        <v>-17629.060000000001</v>
      </c>
      <c r="O68">
        <f t="shared" si="12"/>
        <v>0</v>
      </c>
      <c r="P68" s="2" t="str">
        <f t="shared" si="13"/>
        <v>5120141 - CANE RUN 4 - GENERATION2012</v>
      </c>
    </row>
    <row r="69" spans="1:16" x14ac:dyDescent="0.3">
      <c r="A69" s="1" t="s">
        <v>5</v>
      </c>
      <c r="B69" s="1" t="s">
        <v>6</v>
      </c>
      <c r="C69" s="1" t="s">
        <v>14</v>
      </c>
      <c r="D69" s="5" t="str">
        <f t="shared" si="7"/>
        <v>512</v>
      </c>
      <c r="E69" s="1" t="s">
        <v>8</v>
      </c>
      <c r="F69" s="1" t="s">
        <v>64</v>
      </c>
      <c r="I69">
        <v>201212</v>
      </c>
      <c r="J69" t="str">
        <f t="shared" si="8"/>
        <v>2012</v>
      </c>
      <c r="K69" s="2">
        <v>-5377.48</v>
      </c>
      <c r="L69">
        <f t="shared" si="9"/>
        <v>0</v>
      </c>
      <c r="M69" s="2">
        <f t="shared" si="10"/>
        <v>-5377.48</v>
      </c>
      <c r="N69">
        <f t="shared" si="11"/>
        <v>-5377.48</v>
      </c>
      <c r="O69">
        <f t="shared" si="12"/>
        <v>0</v>
      </c>
      <c r="P69" s="2" t="str">
        <f t="shared" si="13"/>
        <v>5120141 - CANE RUN 4 - GENERATION2012</v>
      </c>
    </row>
    <row r="70" spans="1:16" x14ac:dyDescent="0.3">
      <c r="A70" s="1" t="s">
        <v>5</v>
      </c>
      <c r="B70" s="1" t="s">
        <v>6</v>
      </c>
      <c r="C70" s="1" t="s">
        <v>14</v>
      </c>
      <c r="D70" s="5" t="str">
        <f t="shared" si="7"/>
        <v>512</v>
      </c>
      <c r="E70" s="1" t="s">
        <v>8</v>
      </c>
      <c r="F70" s="1" t="s">
        <v>64</v>
      </c>
      <c r="I70">
        <v>201303</v>
      </c>
      <c r="J70" t="str">
        <f t="shared" si="8"/>
        <v>2013</v>
      </c>
      <c r="K70" s="2">
        <v>0.04</v>
      </c>
      <c r="L70">
        <f t="shared" si="9"/>
        <v>0</v>
      </c>
      <c r="M70" s="2">
        <f t="shared" si="10"/>
        <v>0.04</v>
      </c>
      <c r="N70">
        <f t="shared" si="11"/>
        <v>0.04</v>
      </c>
      <c r="O70">
        <f t="shared" si="12"/>
        <v>0</v>
      </c>
      <c r="P70" s="2" t="str">
        <f t="shared" si="13"/>
        <v>5120141 - CANE RUN 4 - GENERATION2013</v>
      </c>
    </row>
    <row r="71" spans="1:16" x14ac:dyDescent="0.3">
      <c r="A71" s="1" t="s">
        <v>5</v>
      </c>
      <c r="B71" s="1" t="s">
        <v>6</v>
      </c>
      <c r="C71" s="1" t="s">
        <v>14</v>
      </c>
      <c r="D71" s="5" t="str">
        <f t="shared" si="7"/>
        <v>512</v>
      </c>
      <c r="E71" s="1" t="s">
        <v>8</v>
      </c>
      <c r="F71" s="1" t="s">
        <v>64</v>
      </c>
      <c r="I71">
        <v>201310</v>
      </c>
      <c r="J71" t="str">
        <f t="shared" si="8"/>
        <v>2013</v>
      </c>
      <c r="K71" s="2">
        <v>174454.55</v>
      </c>
      <c r="L71">
        <f t="shared" si="9"/>
        <v>0</v>
      </c>
      <c r="M71" s="2">
        <f t="shared" si="10"/>
        <v>174454.55</v>
      </c>
      <c r="N71">
        <f t="shared" si="11"/>
        <v>174454.55</v>
      </c>
      <c r="O71">
        <f t="shared" si="12"/>
        <v>0</v>
      </c>
      <c r="P71" s="2" t="str">
        <f t="shared" si="13"/>
        <v>5120141 - CANE RUN 4 - GENERATION2013</v>
      </c>
    </row>
    <row r="72" spans="1:16" x14ac:dyDescent="0.3">
      <c r="A72" s="1" t="s">
        <v>5</v>
      </c>
      <c r="B72" s="1" t="s">
        <v>6</v>
      </c>
      <c r="C72" s="1" t="s">
        <v>14</v>
      </c>
      <c r="D72" s="5" t="str">
        <f t="shared" si="7"/>
        <v>512</v>
      </c>
      <c r="E72" s="1" t="s">
        <v>8</v>
      </c>
      <c r="F72" s="1" t="s">
        <v>64</v>
      </c>
      <c r="I72">
        <v>201311</v>
      </c>
      <c r="J72" t="str">
        <f t="shared" si="8"/>
        <v>2013</v>
      </c>
      <c r="K72" s="2">
        <v>-75814.66</v>
      </c>
      <c r="L72">
        <f t="shared" si="9"/>
        <v>0</v>
      </c>
      <c r="M72" s="2">
        <f t="shared" si="10"/>
        <v>-75814.66</v>
      </c>
      <c r="N72">
        <f t="shared" si="11"/>
        <v>-75814.66</v>
      </c>
      <c r="O72">
        <f t="shared" si="12"/>
        <v>0</v>
      </c>
      <c r="P72" s="2" t="str">
        <f t="shared" si="13"/>
        <v>5120141 - CANE RUN 4 - GENERATION2013</v>
      </c>
    </row>
    <row r="73" spans="1:16" x14ac:dyDescent="0.3">
      <c r="A73" s="1" t="s">
        <v>5</v>
      </c>
      <c r="B73" s="1" t="s">
        <v>6</v>
      </c>
      <c r="C73" s="1" t="s">
        <v>14</v>
      </c>
      <c r="D73" s="5" t="str">
        <f t="shared" si="7"/>
        <v>512</v>
      </c>
      <c r="E73" s="1" t="s">
        <v>8</v>
      </c>
      <c r="F73" s="1" t="s">
        <v>64</v>
      </c>
      <c r="I73">
        <v>201312</v>
      </c>
      <c r="J73" t="str">
        <f t="shared" si="8"/>
        <v>2013</v>
      </c>
      <c r="K73" s="2">
        <v>638.85</v>
      </c>
      <c r="L73">
        <f t="shared" si="9"/>
        <v>0</v>
      </c>
      <c r="M73" s="2">
        <f t="shared" si="10"/>
        <v>638.85</v>
      </c>
      <c r="N73">
        <f t="shared" si="11"/>
        <v>638.85</v>
      </c>
      <c r="O73">
        <f t="shared" si="12"/>
        <v>0</v>
      </c>
      <c r="P73" s="2" t="str">
        <f t="shared" si="13"/>
        <v>5120141 - CANE RUN 4 - GENERATION2013</v>
      </c>
    </row>
    <row r="74" spans="1:16" x14ac:dyDescent="0.3">
      <c r="A74" s="1" t="s">
        <v>5</v>
      </c>
      <c r="B74" s="1" t="s">
        <v>6</v>
      </c>
      <c r="C74" s="1" t="s">
        <v>14</v>
      </c>
      <c r="D74" s="5" t="str">
        <f t="shared" si="7"/>
        <v>512</v>
      </c>
      <c r="E74" s="1" t="s">
        <v>8</v>
      </c>
      <c r="F74" s="1" t="s">
        <v>64</v>
      </c>
      <c r="I74">
        <v>201402</v>
      </c>
      <c r="J74" t="str">
        <f t="shared" si="8"/>
        <v>2014</v>
      </c>
      <c r="K74" s="2">
        <v>358.78</v>
      </c>
      <c r="L74">
        <f t="shared" si="9"/>
        <v>0</v>
      </c>
      <c r="M74" s="2">
        <f t="shared" si="10"/>
        <v>358.78</v>
      </c>
      <c r="N74">
        <f t="shared" si="11"/>
        <v>358.78</v>
      </c>
      <c r="O74">
        <f t="shared" si="12"/>
        <v>0</v>
      </c>
      <c r="P74" s="2" t="str">
        <f t="shared" si="13"/>
        <v>5120141 - CANE RUN 4 - GENERATION2014</v>
      </c>
    </row>
    <row r="75" spans="1:16" x14ac:dyDescent="0.3">
      <c r="A75" s="1" t="s">
        <v>5</v>
      </c>
      <c r="B75" s="1" t="s">
        <v>6</v>
      </c>
      <c r="C75" s="1" t="s">
        <v>14</v>
      </c>
      <c r="D75" s="5" t="str">
        <f t="shared" si="7"/>
        <v>512</v>
      </c>
      <c r="E75" s="1" t="s">
        <v>8</v>
      </c>
      <c r="F75" s="1" t="s">
        <v>64</v>
      </c>
      <c r="I75">
        <v>201403</v>
      </c>
      <c r="J75" t="str">
        <f t="shared" si="8"/>
        <v>2014</v>
      </c>
      <c r="K75" s="2">
        <v>425.42</v>
      </c>
      <c r="L75">
        <f t="shared" si="9"/>
        <v>0</v>
      </c>
      <c r="M75" s="2">
        <f t="shared" si="10"/>
        <v>425.42</v>
      </c>
      <c r="N75">
        <f t="shared" si="11"/>
        <v>425.42</v>
      </c>
      <c r="O75">
        <f t="shared" si="12"/>
        <v>0</v>
      </c>
      <c r="P75" s="2" t="str">
        <f t="shared" si="13"/>
        <v>5120141 - CANE RUN 4 - GENERATION2014</v>
      </c>
    </row>
    <row r="76" spans="1:16" x14ac:dyDescent="0.3">
      <c r="A76" s="1" t="s">
        <v>5</v>
      </c>
      <c r="B76" s="1" t="s">
        <v>6</v>
      </c>
      <c r="C76" s="1" t="s">
        <v>14</v>
      </c>
      <c r="D76" s="5" t="str">
        <f t="shared" si="7"/>
        <v>512</v>
      </c>
      <c r="E76" s="1" t="s">
        <v>8</v>
      </c>
      <c r="F76" s="1" t="s">
        <v>64</v>
      </c>
      <c r="I76">
        <v>201404</v>
      </c>
      <c r="J76" t="str">
        <f t="shared" si="8"/>
        <v>2014</v>
      </c>
      <c r="K76" s="2">
        <v>380202.03</v>
      </c>
      <c r="L76">
        <f t="shared" si="9"/>
        <v>0</v>
      </c>
      <c r="M76" s="2">
        <f t="shared" si="10"/>
        <v>380202.03</v>
      </c>
      <c r="N76">
        <f t="shared" si="11"/>
        <v>380202.03</v>
      </c>
      <c r="O76">
        <f t="shared" si="12"/>
        <v>0</v>
      </c>
      <c r="P76" s="2" t="str">
        <f t="shared" si="13"/>
        <v>5120141 - CANE RUN 4 - GENERATION2014</v>
      </c>
    </row>
    <row r="77" spans="1:16" x14ac:dyDescent="0.3">
      <c r="A77" s="1" t="s">
        <v>5</v>
      </c>
      <c r="B77" s="1" t="s">
        <v>6</v>
      </c>
      <c r="C77" s="1" t="s">
        <v>14</v>
      </c>
      <c r="D77" s="5" t="str">
        <f t="shared" si="7"/>
        <v>512</v>
      </c>
      <c r="E77" s="1" t="s">
        <v>8</v>
      </c>
      <c r="F77" s="1" t="s">
        <v>64</v>
      </c>
      <c r="I77">
        <v>201405</v>
      </c>
      <c r="J77" t="str">
        <f t="shared" si="8"/>
        <v>2014</v>
      </c>
      <c r="K77" s="2">
        <v>-5886.86</v>
      </c>
      <c r="L77">
        <f t="shared" si="9"/>
        <v>0</v>
      </c>
      <c r="M77" s="2">
        <f t="shared" si="10"/>
        <v>-5886.86</v>
      </c>
      <c r="N77">
        <f t="shared" si="11"/>
        <v>-5886.86</v>
      </c>
      <c r="O77">
        <f t="shared" si="12"/>
        <v>0</v>
      </c>
      <c r="P77" s="2" t="str">
        <f t="shared" si="13"/>
        <v>5120141 - CANE RUN 4 - GENERATION2014</v>
      </c>
    </row>
    <row r="78" spans="1:16" x14ac:dyDescent="0.3">
      <c r="A78" s="1" t="s">
        <v>5</v>
      </c>
      <c r="B78" s="1" t="s">
        <v>6</v>
      </c>
      <c r="C78" s="1" t="s">
        <v>14</v>
      </c>
      <c r="D78" s="5" t="str">
        <f t="shared" si="7"/>
        <v>512</v>
      </c>
      <c r="E78" s="1" t="s">
        <v>8</v>
      </c>
      <c r="F78" s="1" t="s">
        <v>64</v>
      </c>
      <c r="I78">
        <v>201406</v>
      </c>
      <c r="J78" t="str">
        <f t="shared" si="8"/>
        <v>2014</v>
      </c>
      <c r="K78" s="2">
        <v>1479.25</v>
      </c>
      <c r="L78">
        <f t="shared" si="9"/>
        <v>0</v>
      </c>
      <c r="M78" s="2">
        <f t="shared" si="10"/>
        <v>1479.25</v>
      </c>
      <c r="N78">
        <f t="shared" si="11"/>
        <v>1479.25</v>
      </c>
      <c r="O78">
        <f t="shared" si="12"/>
        <v>0</v>
      </c>
      <c r="P78" s="2" t="str">
        <f t="shared" si="13"/>
        <v>5120141 - CANE RUN 4 - GENERATION2014</v>
      </c>
    </row>
    <row r="79" spans="1:16" x14ac:dyDescent="0.3">
      <c r="A79" s="1" t="s">
        <v>5</v>
      </c>
      <c r="B79" s="1" t="s">
        <v>6</v>
      </c>
      <c r="C79" s="1" t="s">
        <v>14</v>
      </c>
      <c r="D79" s="5" t="str">
        <f t="shared" si="7"/>
        <v>512</v>
      </c>
      <c r="E79" s="1" t="s">
        <v>8</v>
      </c>
      <c r="F79" s="1" t="s">
        <v>64</v>
      </c>
      <c r="I79">
        <v>201407</v>
      </c>
      <c r="J79" t="str">
        <f t="shared" si="8"/>
        <v>2014</v>
      </c>
      <c r="K79" s="2">
        <v>2278.48</v>
      </c>
      <c r="L79">
        <f t="shared" si="9"/>
        <v>0</v>
      </c>
      <c r="M79" s="2">
        <f t="shared" si="10"/>
        <v>2278.48</v>
      </c>
      <c r="N79">
        <f t="shared" si="11"/>
        <v>2278.48</v>
      </c>
      <c r="O79">
        <f t="shared" si="12"/>
        <v>0</v>
      </c>
      <c r="P79" s="2" t="str">
        <f t="shared" si="13"/>
        <v>5120141 - CANE RUN 4 - GENERATION2014</v>
      </c>
    </row>
    <row r="80" spans="1:16" x14ac:dyDescent="0.3">
      <c r="A80" s="1" t="s">
        <v>5</v>
      </c>
      <c r="B80" s="1" t="s">
        <v>6</v>
      </c>
      <c r="C80" s="1" t="s">
        <v>14</v>
      </c>
      <c r="D80" s="5" t="str">
        <f t="shared" si="7"/>
        <v>512</v>
      </c>
      <c r="E80" s="1" t="s">
        <v>8</v>
      </c>
      <c r="F80" s="1" t="s">
        <v>64</v>
      </c>
      <c r="I80">
        <v>201408</v>
      </c>
      <c r="J80" t="str">
        <f t="shared" si="8"/>
        <v>2014</v>
      </c>
      <c r="K80" s="2">
        <v>1305.6099999999999</v>
      </c>
      <c r="L80">
        <f t="shared" si="9"/>
        <v>0</v>
      </c>
      <c r="M80" s="2">
        <f t="shared" si="10"/>
        <v>1305.6099999999999</v>
      </c>
      <c r="N80">
        <f t="shared" si="11"/>
        <v>1305.6099999999999</v>
      </c>
      <c r="O80">
        <f t="shared" si="12"/>
        <v>0</v>
      </c>
      <c r="P80" s="2" t="str">
        <f t="shared" si="13"/>
        <v>5120141 - CANE RUN 4 - GENERATION2014</v>
      </c>
    </row>
    <row r="81" spans="1:16" x14ac:dyDescent="0.3">
      <c r="A81" s="1" t="s">
        <v>5</v>
      </c>
      <c r="B81" s="1" t="s">
        <v>6</v>
      </c>
      <c r="C81" s="1" t="s">
        <v>14</v>
      </c>
      <c r="D81" s="5" t="str">
        <f t="shared" si="7"/>
        <v>512</v>
      </c>
      <c r="E81" s="1" t="s">
        <v>8</v>
      </c>
      <c r="F81" s="1" t="s">
        <v>64</v>
      </c>
      <c r="I81">
        <v>201412</v>
      </c>
      <c r="J81" t="str">
        <f t="shared" si="8"/>
        <v>2014</v>
      </c>
      <c r="K81" s="2">
        <v>5.17</v>
      </c>
      <c r="L81">
        <f t="shared" si="9"/>
        <v>0</v>
      </c>
      <c r="M81" s="2">
        <f t="shared" si="10"/>
        <v>5.17</v>
      </c>
      <c r="N81">
        <f t="shared" si="11"/>
        <v>5.17</v>
      </c>
      <c r="O81">
        <f t="shared" si="12"/>
        <v>0</v>
      </c>
      <c r="P81" s="2" t="str">
        <f t="shared" si="13"/>
        <v>5120141 - CANE RUN 4 - GENERATION2014</v>
      </c>
    </row>
    <row r="82" spans="1:16" x14ac:dyDescent="0.3">
      <c r="A82" s="1" t="s">
        <v>5</v>
      </c>
      <c r="B82" s="1" t="s">
        <v>6</v>
      </c>
      <c r="C82" s="1" t="s">
        <v>14</v>
      </c>
      <c r="D82" s="5" t="str">
        <f t="shared" si="7"/>
        <v>512</v>
      </c>
      <c r="E82" s="1" t="s">
        <v>11</v>
      </c>
      <c r="F82" s="1" t="s">
        <v>64</v>
      </c>
      <c r="I82">
        <v>201202</v>
      </c>
      <c r="J82" t="str">
        <f t="shared" si="8"/>
        <v>2012</v>
      </c>
      <c r="K82" s="2">
        <v>0</v>
      </c>
      <c r="L82">
        <f t="shared" si="9"/>
        <v>0</v>
      </c>
      <c r="M82" s="2">
        <f t="shared" si="10"/>
        <v>0</v>
      </c>
      <c r="N82">
        <f t="shared" si="11"/>
        <v>0</v>
      </c>
      <c r="O82">
        <f t="shared" si="12"/>
        <v>0</v>
      </c>
      <c r="P82" s="2" t="str">
        <f t="shared" si="13"/>
        <v>5120151 - CANE RUN 5 - GENERATION2012</v>
      </c>
    </row>
    <row r="83" spans="1:16" x14ac:dyDescent="0.3">
      <c r="A83" s="1" t="s">
        <v>5</v>
      </c>
      <c r="B83" s="1" t="s">
        <v>6</v>
      </c>
      <c r="C83" s="1" t="s">
        <v>14</v>
      </c>
      <c r="D83" s="5" t="str">
        <f t="shared" si="7"/>
        <v>512</v>
      </c>
      <c r="E83" s="1" t="s">
        <v>11</v>
      </c>
      <c r="F83" s="1" t="s">
        <v>64</v>
      </c>
      <c r="I83">
        <v>201301</v>
      </c>
      <c r="J83" t="str">
        <f t="shared" si="8"/>
        <v>2013</v>
      </c>
      <c r="K83" s="2">
        <v>1197.5999999999999</v>
      </c>
      <c r="L83">
        <f t="shared" si="9"/>
        <v>0</v>
      </c>
      <c r="M83" s="2">
        <f t="shared" si="10"/>
        <v>1197.5999999999999</v>
      </c>
      <c r="N83">
        <f t="shared" si="11"/>
        <v>1197.5999999999999</v>
      </c>
      <c r="O83">
        <f t="shared" si="12"/>
        <v>0</v>
      </c>
      <c r="P83" s="2" t="str">
        <f t="shared" si="13"/>
        <v>5120151 - CANE RUN 5 - GENERATION2013</v>
      </c>
    </row>
    <row r="84" spans="1:16" x14ac:dyDescent="0.3">
      <c r="A84" s="1" t="s">
        <v>5</v>
      </c>
      <c r="B84" s="1" t="s">
        <v>6</v>
      </c>
      <c r="C84" s="1" t="s">
        <v>14</v>
      </c>
      <c r="D84" s="5" t="str">
        <f t="shared" si="7"/>
        <v>512</v>
      </c>
      <c r="E84" s="1" t="s">
        <v>11</v>
      </c>
      <c r="F84" s="1" t="s">
        <v>64</v>
      </c>
      <c r="I84">
        <v>201303</v>
      </c>
      <c r="J84" t="str">
        <f t="shared" si="8"/>
        <v>2013</v>
      </c>
      <c r="K84" s="2">
        <v>83676.25</v>
      </c>
      <c r="L84">
        <f t="shared" si="9"/>
        <v>0</v>
      </c>
      <c r="M84" s="2">
        <f t="shared" si="10"/>
        <v>83676.25</v>
      </c>
      <c r="N84">
        <f t="shared" si="11"/>
        <v>83676.25</v>
      </c>
      <c r="O84">
        <f t="shared" si="12"/>
        <v>0</v>
      </c>
      <c r="P84" s="2" t="str">
        <f t="shared" si="13"/>
        <v>5120151 - CANE RUN 5 - GENERATION2013</v>
      </c>
    </row>
    <row r="85" spans="1:16" x14ac:dyDescent="0.3">
      <c r="A85" s="1" t="s">
        <v>5</v>
      </c>
      <c r="B85" s="1" t="s">
        <v>6</v>
      </c>
      <c r="C85" s="1" t="s">
        <v>14</v>
      </c>
      <c r="D85" s="5" t="str">
        <f t="shared" si="7"/>
        <v>512</v>
      </c>
      <c r="E85" s="1" t="s">
        <v>11</v>
      </c>
      <c r="F85" s="1" t="s">
        <v>64</v>
      </c>
      <c r="I85">
        <v>201304</v>
      </c>
      <c r="J85" t="str">
        <f t="shared" si="8"/>
        <v>2013</v>
      </c>
      <c r="K85" s="2">
        <v>772751.48</v>
      </c>
      <c r="L85">
        <f t="shared" si="9"/>
        <v>0</v>
      </c>
      <c r="M85" s="2">
        <f t="shared" si="10"/>
        <v>772751.48</v>
      </c>
      <c r="N85">
        <f t="shared" si="11"/>
        <v>772751.48</v>
      </c>
      <c r="O85">
        <f t="shared" si="12"/>
        <v>0</v>
      </c>
      <c r="P85" s="2" t="str">
        <f t="shared" si="13"/>
        <v>5120151 - CANE RUN 5 - GENERATION2013</v>
      </c>
    </row>
    <row r="86" spans="1:16" x14ac:dyDescent="0.3">
      <c r="A86" s="1" t="s">
        <v>5</v>
      </c>
      <c r="B86" s="1" t="s">
        <v>6</v>
      </c>
      <c r="C86" s="1" t="s">
        <v>14</v>
      </c>
      <c r="D86" s="5" t="str">
        <f t="shared" si="7"/>
        <v>512</v>
      </c>
      <c r="E86" s="1" t="s">
        <v>11</v>
      </c>
      <c r="F86" s="1" t="s">
        <v>64</v>
      </c>
      <c r="I86">
        <v>201305</v>
      </c>
      <c r="J86" t="str">
        <f t="shared" si="8"/>
        <v>2013</v>
      </c>
      <c r="K86" s="2">
        <v>-102845.73</v>
      </c>
      <c r="L86">
        <f t="shared" si="9"/>
        <v>0</v>
      </c>
      <c r="M86" s="2">
        <f t="shared" si="10"/>
        <v>-102845.73</v>
      </c>
      <c r="N86">
        <f t="shared" si="11"/>
        <v>-102845.73</v>
      </c>
      <c r="O86">
        <f t="shared" si="12"/>
        <v>0</v>
      </c>
      <c r="P86" s="2" t="str">
        <f t="shared" si="13"/>
        <v>5120151 - CANE RUN 5 - GENERATION2013</v>
      </c>
    </row>
    <row r="87" spans="1:16" x14ac:dyDescent="0.3">
      <c r="A87" s="1" t="s">
        <v>5</v>
      </c>
      <c r="B87" s="1" t="s">
        <v>6</v>
      </c>
      <c r="C87" s="1" t="s">
        <v>14</v>
      </c>
      <c r="D87" s="5" t="str">
        <f t="shared" si="7"/>
        <v>512</v>
      </c>
      <c r="E87" s="1" t="s">
        <v>11</v>
      </c>
      <c r="F87" s="1" t="s">
        <v>64</v>
      </c>
      <c r="I87">
        <v>201306</v>
      </c>
      <c r="J87" t="str">
        <f t="shared" si="8"/>
        <v>2013</v>
      </c>
      <c r="K87" s="2">
        <v>-23143.3</v>
      </c>
      <c r="L87">
        <f t="shared" si="9"/>
        <v>0</v>
      </c>
      <c r="M87" s="2">
        <f t="shared" si="10"/>
        <v>-23143.3</v>
      </c>
      <c r="N87">
        <f t="shared" si="11"/>
        <v>-23143.3</v>
      </c>
      <c r="O87">
        <f t="shared" si="12"/>
        <v>0</v>
      </c>
      <c r="P87" s="2" t="str">
        <f t="shared" si="13"/>
        <v>5120151 - CANE RUN 5 - GENERATION2013</v>
      </c>
    </row>
    <row r="88" spans="1:16" x14ac:dyDescent="0.3">
      <c r="A88" s="1" t="s">
        <v>5</v>
      </c>
      <c r="B88" s="1" t="s">
        <v>6</v>
      </c>
      <c r="C88" s="1" t="s">
        <v>14</v>
      </c>
      <c r="D88" s="5" t="str">
        <f t="shared" si="7"/>
        <v>512</v>
      </c>
      <c r="E88" s="1" t="s">
        <v>11</v>
      </c>
      <c r="F88" s="1" t="s">
        <v>64</v>
      </c>
      <c r="I88">
        <v>201307</v>
      </c>
      <c r="J88" t="str">
        <f t="shared" si="8"/>
        <v>2013</v>
      </c>
      <c r="K88" s="2">
        <v>0</v>
      </c>
      <c r="L88">
        <f t="shared" si="9"/>
        <v>0</v>
      </c>
      <c r="M88" s="2">
        <f t="shared" si="10"/>
        <v>0</v>
      </c>
      <c r="N88">
        <f t="shared" si="11"/>
        <v>0</v>
      </c>
      <c r="O88">
        <f t="shared" si="12"/>
        <v>0</v>
      </c>
      <c r="P88" s="2" t="str">
        <f t="shared" si="13"/>
        <v>5120151 - CANE RUN 5 - GENERATION2013</v>
      </c>
    </row>
    <row r="89" spans="1:16" x14ac:dyDescent="0.3">
      <c r="A89" s="1" t="s">
        <v>5</v>
      </c>
      <c r="B89" s="1" t="s">
        <v>6</v>
      </c>
      <c r="C89" s="1" t="s">
        <v>14</v>
      </c>
      <c r="D89" s="5" t="str">
        <f t="shared" si="7"/>
        <v>512</v>
      </c>
      <c r="E89" s="1" t="s">
        <v>11</v>
      </c>
      <c r="F89" s="1" t="s">
        <v>64</v>
      </c>
      <c r="I89">
        <v>201308</v>
      </c>
      <c r="J89" t="str">
        <f t="shared" si="8"/>
        <v>2013</v>
      </c>
      <c r="K89" s="2">
        <v>-5138</v>
      </c>
      <c r="L89">
        <f t="shared" si="9"/>
        <v>0</v>
      </c>
      <c r="M89" s="2">
        <f t="shared" si="10"/>
        <v>-5138</v>
      </c>
      <c r="N89">
        <f t="shared" si="11"/>
        <v>-5138</v>
      </c>
      <c r="O89">
        <f t="shared" si="12"/>
        <v>0</v>
      </c>
      <c r="P89" s="2" t="str">
        <f t="shared" si="13"/>
        <v>5120151 - CANE RUN 5 - GENERATION2013</v>
      </c>
    </row>
    <row r="90" spans="1:16" x14ac:dyDescent="0.3">
      <c r="A90" s="1" t="s">
        <v>5</v>
      </c>
      <c r="B90" s="1" t="s">
        <v>6</v>
      </c>
      <c r="C90" s="1" t="s">
        <v>14</v>
      </c>
      <c r="D90" s="5" t="str">
        <f t="shared" si="7"/>
        <v>512</v>
      </c>
      <c r="E90" s="1" t="s">
        <v>11</v>
      </c>
      <c r="F90" s="1" t="s">
        <v>64</v>
      </c>
      <c r="I90">
        <v>201310</v>
      </c>
      <c r="J90" t="str">
        <f t="shared" si="8"/>
        <v>2013</v>
      </c>
      <c r="K90" s="2">
        <v>93914.53</v>
      </c>
      <c r="L90">
        <f t="shared" si="9"/>
        <v>0</v>
      </c>
      <c r="M90" s="2">
        <f t="shared" si="10"/>
        <v>93914.53</v>
      </c>
      <c r="N90">
        <f t="shared" si="11"/>
        <v>93914.53</v>
      </c>
      <c r="O90">
        <f t="shared" si="12"/>
        <v>0</v>
      </c>
      <c r="P90" s="2" t="str">
        <f t="shared" si="13"/>
        <v>5120151 - CANE RUN 5 - GENERATION2013</v>
      </c>
    </row>
    <row r="91" spans="1:16" x14ac:dyDescent="0.3">
      <c r="A91" s="1" t="s">
        <v>5</v>
      </c>
      <c r="B91" s="1" t="s">
        <v>6</v>
      </c>
      <c r="C91" s="1" t="s">
        <v>14</v>
      </c>
      <c r="D91" s="5" t="str">
        <f t="shared" si="7"/>
        <v>512</v>
      </c>
      <c r="E91" s="1" t="s">
        <v>11</v>
      </c>
      <c r="F91" s="1" t="s">
        <v>64</v>
      </c>
      <c r="I91">
        <v>201311</v>
      </c>
      <c r="J91" t="str">
        <f t="shared" si="8"/>
        <v>2013</v>
      </c>
      <c r="K91" s="2">
        <v>-10280.07</v>
      </c>
      <c r="L91">
        <f t="shared" si="9"/>
        <v>0</v>
      </c>
      <c r="M91" s="2">
        <f t="shared" si="10"/>
        <v>-10280.07</v>
      </c>
      <c r="N91">
        <f t="shared" si="11"/>
        <v>-10280.07</v>
      </c>
      <c r="O91">
        <f t="shared" si="12"/>
        <v>0</v>
      </c>
      <c r="P91" s="2" t="str">
        <f t="shared" si="13"/>
        <v>5120151 - CANE RUN 5 - GENERATION2013</v>
      </c>
    </row>
    <row r="92" spans="1:16" x14ac:dyDescent="0.3">
      <c r="A92" s="1" t="s">
        <v>5</v>
      </c>
      <c r="B92" s="1" t="s">
        <v>6</v>
      </c>
      <c r="C92" s="1" t="s">
        <v>14</v>
      </c>
      <c r="D92" s="5" t="str">
        <f t="shared" si="7"/>
        <v>512</v>
      </c>
      <c r="E92" s="1" t="s">
        <v>11</v>
      </c>
      <c r="F92" s="1" t="s">
        <v>64</v>
      </c>
      <c r="I92">
        <v>201312</v>
      </c>
      <c r="J92" t="str">
        <f t="shared" si="8"/>
        <v>2013</v>
      </c>
      <c r="K92" s="2">
        <v>-6101.55</v>
      </c>
      <c r="L92">
        <f t="shared" si="9"/>
        <v>0</v>
      </c>
      <c r="M92" s="2">
        <f t="shared" si="10"/>
        <v>-6101.55</v>
      </c>
      <c r="N92">
        <f t="shared" si="11"/>
        <v>-6101.55</v>
      </c>
      <c r="O92">
        <f t="shared" si="12"/>
        <v>0</v>
      </c>
      <c r="P92" s="2" t="str">
        <f t="shared" si="13"/>
        <v>5120151 - CANE RUN 5 - GENERATION2013</v>
      </c>
    </row>
    <row r="93" spans="1:16" x14ac:dyDescent="0.3">
      <c r="A93" s="1" t="s">
        <v>5</v>
      </c>
      <c r="B93" s="1" t="s">
        <v>6</v>
      </c>
      <c r="C93" s="1" t="s">
        <v>14</v>
      </c>
      <c r="D93" s="5" t="str">
        <f t="shared" si="7"/>
        <v>512</v>
      </c>
      <c r="E93" s="1" t="s">
        <v>11</v>
      </c>
      <c r="F93" s="1" t="s">
        <v>64</v>
      </c>
      <c r="I93">
        <v>201401</v>
      </c>
      <c r="J93" t="str">
        <f t="shared" si="8"/>
        <v>2014</v>
      </c>
      <c r="K93" s="2">
        <v>2238.85</v>
      </c>
      <c r="L93">
        <f t="shared" si="9"/>
        <v>0</v>
      </c>
      <c r="M93" s="2">
        <f t="shared" si="10"/>
        <v>2238.85</v>
      </c>
      <c r="N93">
        <f t="shared" si="11"/>
        <v>2238.85</v>
      </c>
      <c r="O93">
        <f t="shared" si="12"/>
        <v>0</v>
      </c>
      <c r="P93" s="2" t="str">
        <f t="shared" si="13"/>
        <v>5120151 - CANE RUN 5 - GENERATION2014</v>
      </c>
    </row>
    <row r="94" spans="1:16" x14ac:dyDescent="0.3">
      <c r="A94" s="1" t="s">
        <v>5</v>
      </c>
      <c r="B94" s="1" t="s">
        <v>6</v>
      </c>
      <c r="C94" s="1" t="s">
        <v>14</v>
      </c>
      <c r="D94" s="5" t="str">
        <f t="shared" si="7"/>
        <v>512</v>
      </c>
      <c r="E94" s="1" t="s">
        <v>11</v>
      </c>
      <c r="F94" s="1" t="s">
        <v>64</v>
      </c>
      <c r="I94">
        <v>201402</v>
      </c>
      <c r="J94" t="str">
        <f t="shared" si="8"/>
        <v>2014</v>
      </c>
      <c r="K94" s="2">
        <v>1016.3</v>
      </c>
      <c r="L94">
        <f t="shared" si="9"/>
        <v>0</v>
      </c>
      <c r="M94" s="2">
        <f t="shared" si="10"/>
        <v>1016.3</v>
      </c>
      <c r="N94">
        <f t="shared" si="11"/>
        <v>1016.3</v>
      </c>
      <c r="O94">
        <f t="shared" si="12"/>
        <v>0</v>
      </c>
      <c r="P94" s="2" t="str">
        <f t="shared" si="13"/>
        <v>5120151 - CANE RUN 5 - GENERATION2014</v>
      </c>
    </row>
    <row r="95" spans="1:16" x14ac:dyDescent="0.3">
      <c r="A95" s="1" t="s">
        <v>5</v>
      </c>
      <c r="B95" s="1" t="s">
        <v>6</v>
      </c>
      <c r="C95" s="1" t="s">
        <v>14</v>
      </c>
      <c r="D95" s="5" t="str">
        <f t="shared" si="7"/>
        <v>512</v>
      </c>
      <c r="E95" s="1" t="s">
        <v>11</v>
      </c>
      <c r="F95" s="1" t="s">
        <v>64</v>
      </c>
      <c r="I95">
        <v>201403</v>
      </c>
      <c r="J95" t="str">
        <f t="shared" si="8"/>
        <v>2014</v>
      </c>
      <c r="K95" s="2">
        <v>191077.83</v>
      </c>
      <c r="L95">
        <f t="shared" si="9"/>
        <v>0</v>
      </c>
      <c r="M95" s="2">
        <f t="shared" si="10"/>
        <v>191077.83</v>
      </c>
      <c r="N95">
        <f t="shared" si="11"/>
        <v>191077.83</v>
      </c>
      <c r="O95">
        <f t="shared" si="12"/>
        <v>0</v>
      </c>
      <c r="P95" s="2" t="str">
        <f t="shared" si="13"/>
        <v>5120151 - CANE RUN 5 - GENERATION2014</v>
      </c>
    </row>
    <row r="96" spans="1:16" x14ac:dyDescent="0.3">
      <c r="A96" s="1" t="s">
        <v>5</v>
      </c>
      <c r="B96" s="1" t="s">
        <v>6</v>
      </c>
      <c r="C96" s="1" t="s">
        <v>14</v>
      </c>
      <c r="D96" s="5" t="str">
        <f t="shared" si="7"/>
        <v>512</v>
      </c>
      <c r="E96" s="1" t="s">
        <v>11</v>
      </c>
      <c r="F96" s="1" t="s">
        <v>64</v>
      </c>
      <c r="I96">
        <v>201404</v>
      </c>
      <c r="J96" t="str">
        <f t="shared" si="8"/>
        <v>2014</v>
      </c>
      <c r="K96" s="2">
        <v>-7675.3</v>
      </c>
      <c r="L96">
        <f t="shared" si="9"/>
        <v>0</v>
      </c>
      <c r="M96" s="2">
        <f t="shared" si="10"/>
        <v>-7675.3</v>
      </c>
      <c r="N96">
        <f t="shared" si="11"/>
        <v>-7675.3</v>
      </c>
      <c r="O96">
        <f t="shared" si="12"/>
        <v>0</v>
      </c>
      <c r="P96" s="2" t="str">
        <f t="shared" si="13"/>
        <v>5120151 - CANE RUN 5 - GENERATION2014</v>
      </c>
    </row>
    <row r="97" spans="1:16" x14ac:dyDescent="0.3">
      <c r="A97" s="1" t="s">
        <v>5</v>
      </c>
      <c r="B97" s="1" t="s">
        <v>6</v>
      </c>
      <c r="C97" s="1" t="s">
        <v>14</v>
      </c>
      <c r="D97" s="5" t="str">
        <f t="shared" si="7"/>
        <v>512</v>
      </c>
      <c r="E97" s="1" t="s">
        <v>11</v>
      </c>
      <c r="F97" s="1" t="s">
        <v>64</v>
      </c>
      <c r="I97">
        <v>201405</v>
      </c>
      <c r="J97" t="str">
        <f t="shared" si="8"/>
        <v>2014</v>
      </c>
      <c r="K97" s="2">
        <v>1709.37</v>
      </c>
      <c r="L97">
        <f t="shared" si="9"/>
        <v>0</v>
      </c>
      <c r="M97" s="2">
        <f t="shared" si="10"/>
        <v>1709.37</v>
      </c>
      <c r="N97">
        <f t="shared" si="11"/>
        <v>1709.37</v>
      </c>
      <c r="O97">
        <f t="shared" si="12"/>
        <v>0</v>
      </c>
      <c r="P97" s="2" t="str">
        <f t="shared" si="13"/>
        <v>5120151 - CANE RUN 5 - GENERATION2014</v>
      </c>
    </row>
    <row r="98" spans="1:16" x14ac:dyDescent="0.3">
      <c r="A98" s="1" t="s">
        <v>5</v>
      </c>
      <c r="B98" s="1" t="s">
        <v>6</v>
      </c>
      <c r="C98" s="1" t="s">
        <v>14</v>
      </c>
      <c r="D98" s="5" t="str">
        <f t="shared" si="7"/>
        <v>512</v>
      </c>
      <c r="E98" s="1" t="s">
        <v>11</v>
      </c>
      <c r="F98" s="1" t="s">
        <v>64</v>
      </c>
      <c r="I98">
        <v>201406</v>
      </c>
      <c r="J98" t="str">
        <f t="shared" si="8"/>
        <v>2014</v>
      </c>
      <c r="K98" s="2">
        <v>2835</v>
      </c>
      <c r="L98">
        <f t="shared" si="9"/>
        <v>0</v>
      </c>
      <c r="M98" s="2">
        <f t="shared" si="10"/>
        <v>2835</v>
      </c>
      <c r="N98">
        <f t="shared" si="11"/>
        <v>2835</v>
      </c>
      <c r="O98">
        <f t="shared" si="12"/>
        <v>0</v>
      </c>
      <c r="P98" s="2" t="str">
        <f t="shared" si="13"/>
        <v>5120151 - CANE RUN 5 - GENERATION2014</v>
      </c>
    </row>
    <row r="99" spans="1:16" x14ac:dyDescent="0.3">
      <c r="A99" s="1" t="s">
        <v>5</v>
      </c>
      <c r="B99" s="1" t="s">
        <v>6</v>
      </c>
      <c r="C99" s="1" t="s">
        <v>14</v>
      </c>
      <c r="D99" s="5" t="str">
        <f t="shared" si="7"/>
        <v>512</v>
      </c>
      <c r="E99" s="1" t="s">
        <v>11</v>
      </c>
      <c r="F99" s="1" t="s">
        <v>64</v>
      </c>
      <c r="I99">
        <v>201407</v>
      </c>
      <c r="J99" t="str">
        <f t="shared" si="8"/>
        <v>2014</v>
      </c>
      <c r="K99" s="2">
        <v>-2835</v>
      </c>
      <c r="L99">
        <f t="shared" si="9"/>
        <v>0</v>
      </c>
      <c r="M99" s="2">
        <f t="shared" si="10"/>
        <v>-2835</v>
      </c>
      <c r="N99">
        <f t="shared" si="11"/>
        <v>-2835</v>
      </c>
      <c r="O99">
        <f t="shared" si="12"/>
        <v>0</v>
      </c>
      <c r="P99" s="2" t="str">
        <f t="shared" si="13"/>
        <v>5120151 - CANE RUN 5 - GENERATION2014</v>
      </c>
    </row>
    <row r="100" spans="1:16" x14ac:dyDescent="0.3">
      <c r="A100" s="1" t="s">
        <v>5</v>
      </c>
      <c r="B100" s="1" t="s">
        <v>6</v>
      </c>
      <c r="C100" s="1" t="s">
        <v>14</v>
      </c>
      <c r="D100" s="5" t="str">
        <f t="shared" si="7"/>
        <v>512</v>
      </c>
      <c r="E100" s="1" t="s">
        <v>11</v>
      </c>
      <c r="F100" s="1" t="s">
        <v>64</v>
      </c>
      <c r="I100">
        <v>201408</v>
      </c>
      <c r="J100" t="str">
        <f t="shared" si="8"/>
        <v>2014</v>
      </c>
      <c r="K100" s="2">
        <v>1030.46</v>
      </c>
      <c r="L100">
        <f t="shared" si="9"/>
        <v>0</v>
      </c>
      <c r="M100" s="2">
        <f t="shared" si="10"/>
        <v>1030.46</v>
      </c>
      <c r="N100">
        <f t="shared" si="11"/>
        <v>1030.46</v>
      </c>
      <c r="O100">
        <f t="shared" si="12"/>
        <v>0</v>
      </c>
      <c r="P100" s="2" t="str">
        <f t="shared" si="13"/>
        <v>5120151 - CANE RUN 5 - GENERATION2014</v>
      </c>
    </row>
    <row r="101" spans="1:16" x14ac:dyDescent="0.3">
      <c r="A101" s="1" t="s">
        <v>5</v>
      </c>
      <c r="B101" s="1" t="s">
        <v>6</v>
      </c>
      <c r="C101" s="1" t="s">
        <v>14</v>
      </c>
      <c r="D101" s="5" t="str">
        <f t="shared" si="7"/>
        <v>512</v>
      </c>
      <c r="E101" s="1" t="s">
        <v>11</v>
      </c>
      <c r="F101" s="1" t="s">
        <v>64</v>
      </c>
      <c r="I101">
        <v>201409</v>
      </c>
      <c r="J101" t="str">
        <f t="shared" si="8"/>
        <v>2014</v>
      </c>
      <c r="K101" s="2">
        <v>3005.1</v>
      </c>
      <c r="L101">
        <f t="shared" si="9"/>
        <v>0</v>
      </c>
      <c r="M101" s="2">
        <f t="shared" si="10"/>
        <v>3005.1</v>
      </c>
      <c r="N101">
        <f t="shared" si="11"/>
        <v>3005.1</v>
      </c>
      <c r="O101">
        <f t="shared" si="12"/>
        <v>0</v>
      </c>
      <c r="P101" s="2" t="str">
        <f t="shared" si="13"/>
        <v>5120151 - CANE RUN 5 - GENERATION2014</v>
      </c>
    </row>
    <row r="102" spans="1:16" x14ac:dyDescent="0.3">
      <c r="A102" s="1" t="s">
        <v>5</v>
      </c>
      <c r="B102" s="1" t="s">
        <v>6</v>
      </c>
      <c r="C102" s="1" t="s">
        <v>14</v>
      </c>
      <c r="D102" s="5" t="str">
        <f t="shared" si="7"/>
        <v>512</v>
      </c>
      <c r="E102" s="1" t="s">
        <v>11</v>
      </c>
      <c r="F102" s="1" t="s">
        <v>64</v>
      </c>
      <c r="I102">
        <v>201411</v>
      </c>
      <c r="J102" t="str">
        <f t="shared" si="8"/>
        <v>2014</v>
      </c>
      <c r="K102" s="2">
        <v>47.22</v>
      </c>
      <c r="L102">
        <f t="shared" si="9"/>
        <v>0</v>
      </c>
      <c r="M102" s="2">
        <f t="shared" si="10"/>
        <v>47.22</v>
      </c>
      <c r="N102">
        <f t="shared" si="11"/>
        <v>47.22</v>
      </c>
      <c r="O102">
        <f t="shared" si="12"/>
        <v>0</v>
      </c>
      <c r="P102" s="2" t="str">
        <f t="shared" si="13"/>
        <v>5120151 - CANE RUN 5 - GENERATION2014</v>
      </c>
    </row>
    <row r="103" spans="1:16" x14ac:dyDescent="0.3">
      <c r="A103" s="1" t="s">
        <v>5</v>
      </c>
      <c r="B103" s="1" t="s">
        <v>6</v>
      </c>
      <c r="C103" s="1" t="s">
        <v>14</v>
      </c>
      <c r="D103" s="5" t="str">
        <f t="shared" si="7"/>
        <v>512</v>
      </c>
      <c r="E103" s="1" t="s">
        <v>11</v>
      </c>
      <c r="F103" s="1" t="s">
        <v>64</v>
      </c>
      <c r="I103">
        <v>201412</v>
      </c>
      <c r="J103" t="str">
        <f t="shared" si="8"/>
        <v>2014</v>
      </c>
      <c r="K103" s="2">
        <v>8.14</v>
      </c>
      <c r="L103">
        <f t="shared" si="9"/>
        <v>0</v>
      </c>
      <c r="M103" s="2">
        <f t="shared" si="10"/>
        <v>8.14</v>
      </c>
      <c r="N103">
        <f t="shared" si="11"/>
        <v>8.14</v>
      </c>
      <c r="O103">
        <f t="shared" si="12"/>
        <v>0</v>
      </c>
      <c r="P103" s="2" t="str">
        <f t="shared" si="13"/>
        <v>5120151 - CANE RUN 5 - GENERATION2014</v>
      </c>
    </row>
    <row r="104" spans="1:16" x14ac:dyDescent="0.3">
      <c r="A104" s="1" t="s">
        <v>5</v>
      </c>
      <c r="B104" s="1" t="s">
        <v>6</v>
      </c>
      <c r="C104" s="1" t="s">
        <v>14</v>
      </c>
      <c r="D104" s="5" t="str">
        <f t="shared" si="7"/>
        <v>512</v>
      </c>
      <c r="E104" s="1" t="s">
        <v>9</v>
      </c>
      <c r="F104" s="1" t="s">
        <v>64</v>
      </c>
      <c r="I104">
        <v>201201</v>
      </c>
      <c r="J104" t="str">
        <f t="shared" si="8"/>
        <v>2012</v>
      </c>
      <c r="K104" s="2">
        <v>36318.51</v>
      </c>
      <c r="L104">
        <f t="shared" si="9"/>
        <v>0</v>
      </c>
      <c r="M104" s="2">
        <f t="shared" si="10"/>
        <v>36318.51</v>
      </c>
      <c r="N104">
        <f t="shared" si="11"/>
        <v>36318.51</v>
      </c>
      <c r="O104">
        <f t="shared" si="12"/>
        <v>0</v>
      </c>
      <c r="P104" s="2" t="str">
        <f t="shared" si="13"/>
        <v>5120161 - CANE RUN 6 - GENERATION2012</v>
      </c>
    </row>
    <row r="105" spans="1:16" x14ac:dyDescent="0.3">
      <c r="A105" s="1" t="s">
        <v>5</v>
      </c>
      <c r="B105" s="1" t="s">
        <v>6</v>
      </c>
      <c r="C105" s="1" t="s">
        <v>14</v>
      </c>
      <c r="D105" s="5" t="str">
        <f t="shared" si="7"/>
        <v>512</v>
      </c>
      <c r="E105" s="1" t="s">
        <v>9</v>
      </c>
      <c r="F105" s="1" t="s">
        <v>64</v>
      </c>
      <c r="I105">
        <v>201202</v>
      </c>
      <c r="J105" t="str">
        <f t="shared" si="8"/>
        <v>2012</v>
      </c>
      <c r="K105" s="2">
        <v>307144.69</v>
      </c>
      <c r="L105">
        <f t="shared" si="9"/>
        <v>0</v>
      </c>
      <c r="M105" s="2">
        <f t="shared" si="10"/>
        <v>307144.69</v>
      </c>
      <c r="N105">
        <f t="shared" si="11"/>
        <v>307144.69</v>
      </c>
      <c r="O105">
        <f t="shared" si="12"/>
        <v>0</v>
      </c>
      <c r="P105" s="2" t="str">
        <f t="shared" si="13"/>
        <v>5120161 - CANE RUN 6 - GENERATION2012</v>
      </c>
    </row>
    <row r="106" spans="1:16" x14ac:dyDescent="0.3">
      <c r="A106" s="1" t="s">
        <v>5</v>
      </c>
      <c r="B106" s="1" t="s">
        <v>6</v>
      </c>
      <c r="C106" s="1" t="s">
        <v>14</v>
      </c>
      <c r="D106" s="5" t="str">
        <f t="shared" si="7"/>
        <v>512</v>
      </c>
      <c r="E106" s="1" t="s">
        <v>9</v>
      </c>
      <c r="F106" s="1" t="s">
        <v>64</v>
      </c>
      <c r="I106">
        <v>201203</v>
      </c>
      <c r="J106" t="str">
        <f t="shared" si="8"/>
        <v>2012</v>
      </c>
      <c r="K106" s="2">
        <v>823480.23</v>
      </c>
      <c r="L106">
        <f t="shared" si="9"/>
        <v>0</v>
      </c>
      <c r="M106" s="2">
        <f t="shared" si="10"/>
        <v>823480.23</v>
      </c>
      <c r="N106">
        <f t="shared" si="11"/>
        <v>823480.23</v>
      </c>
      <c r="O106">
        <f t="shared" si="12"/>
        <v>0</v>
      </c>
      <c r="P106" s="2" t="str">
        <f t="shared" si="13"/>
        <v>5120161 - CANE RUN 6 - GENERATION2012</v>
      </c>
    </row>
    <row r="107" spans="1:16" x14ac:dyDescent="0.3">
      <c r="A107" s="1" t="s">
        <v>5</v>
      </c>
      <c r="B107" s="1" t="s">
        <v>6</v>
      </c>
      <c r="C107" s="1" t="s">
        <v>14</v>
      </c>
      <c r="D107" s="5" t="str">
        <f t="shared" si="7"/>
        <v>512</v>
      </c>
      <c r="E107" s="1" t="s">
        <v>9</v>
      </c>
      <c r="F107" s="1" t="s">
        <v>64</v>
      </c>
      <c r="I107">
        <v>201204</v>
      </c>
      <c r="J107" t="str">
        <f t="shared" si="8"/>
        <v>2012</v>
      </c>
      <c r="K107" s="2">
        <v>-7348.25</v>
      </c>
      <c r="L107">
        <f t="shared" si="9"/>
        <v>0</v>
      </c>
      <c r="M107" s="2">
        <f t="shared" si="10"/>
        <v>-7348.25</v>
      </c>
      <c r="N107">
        <f t="shared" si="11"/>
        <v>-7348.25</v>
      </c>
      <c r="O107">
        <f t="shared" si="12"/>
        <v>0</v>
      </c>
      <c r="P107" s="2" t="str">
        <f t="shared" si="13"/>
        <v>5120161 - CANE RUN 6 - GENERATION2012</v>
      </c>
    </row>
    <row r="108" spans="1:16" x14ac:dyDescent="0.3">
      <c r="A108" s="1" t="s">
        <v>5</v>
      </c>
      <c r="B108" s="1" t="s">
        <v>6</v>
      </c>
      <c r="C108" s="1" t="s">
        <v>14</v>
      </c>
      <c r="D108" s="5" t="str">
        <f t="shared" si="7"/>
        <v>512</v>
      </c>
      <c r="E108" s="1" t="s">
        <v>9</v>
      </c>
      <c r="F108" s="1" t="s">
        <v>64</v>
      </c>
      <c r="I108">
        <v>201205</v>
      </c>
      <c r="J108" t="str">
        <f t="shared" si="8"/>
        <v>2012</v>
      </c>
      <c r="K108" s="2">
        <v>-10935.47</v>
      </c>
      <c r="L108">
        <f t="shared" si="9"/>
        <v>0</v>
      </c>
      <c r="M108" s="2">
        <f t="shared" si="10"/>
        <v>-10935.47</v>
      </c>
      <c r="N108">
        <f t="shared" si="11"/>
        <v>-10935.47</v>
      </c>
      <c r="O108">
        <f t="shared" si="12"/>
        <v>0</v>
      </c>
      <c r="P108" s="2" t="str">
        <f t="shared" si="13"/>
        <v>5120161 - CANE RUN 6 - GENERATION2012</v>
      </c>
    </row>
    <row r="109" spans="1:16" x14ac:dyDescent="0.3">
      <c r="A109" s="1" t="s">
        <v>5</v>
      </c>
      <c r="B109" s="1" t="s">
        <v>6</v>
      </c>
      <c r="C109" s="1" t="s">
        <v>14</v>
      </c>
      <c r="D109" s="5" t="str">
        <f t="shared" si="7"/>
        <v>512</v>
      </c>
      <c r="E109" s="1" t="s">
        <v>9</v>
      </c>
      <c r="F109" s="1" t="s">
        <v>64</v>
      </c>
      <c r="I109">
        <v>201206</v>
      </c>
      <c r="J109" t="str">
        <f t="shared" si="8"/>
        <v>2012</v>
      </c>
      <c r="K109" s="2">
        <v>-14594.33</v>
      </c>
      <c r="L109">
        <f t="shared" si="9"/>
        <v>0</v>
      </c>
      <c r="M109" s="2">
        <f t="shared" si="10"/>
        <v>-14594.33</v>
      </c>
      <c r="N109">
        <f t="shared" si="11"/>
        <v>-14594.33</v>
      </c>
      <c r="O109">
        <f t="shared" si="12"/>
        <v>0</v>
      </c>
      <c r="P109" s="2" t="str">
        <f t="shared" si="13"/>
        <v>5120161 - CANE RUN 6 - GENERATION2012</v>
      </c>
    </row>
    <row r="110" spans="1:16" x14ac:dyDescent="0.3">
      <c r="A110" s="1" t="s">
        <v>5</v>
      </c>
      <c r="B110" s="1" t="s">
        <v>6</v>
      </c>
      <c r="C110" s="1" t="s">
        <v>14</v>
      </c>
      <c r="D110" s="5" t="str">
        <f t="shared" si="7"/>
        <v>512</v>
      </c>
      <c r="E110" s="1" t="s">
        <v>9</v>
      </c>
      <c r="F110" s="1" t="s">
        <v>64</v>
      </c>
      <c r="I110">
        <v>201207</v>
      </c>
      <c r="J110" t="str">
        <f t="shared" si="8"/>
        <v>2012</v>
      </c>
      <c r="K110" s="2">
        <v>2888.64</v>
      </c>
      <c r="L110">
        <f t="shared" si="9"/>
        <v>0</v>
      </c>
      <c r="M110" s="2">
        <f t="shared" si="10"/>
        <v>2888.64</v>
      </c>
      <c r="N110">
        <f t="shared" si="11"/>
        <v>2888.64</v>
      </c>
      <c r="O110">
        <f t="shared" si="12"/>
        <v>0</v>
      </c>
      <c r="P110" s="2" t="str">
        <f t="shared" si="13"/>
        <v>5120161 - CANE RUN 6 - GENERATION2012</v>
      </c>
    </row>
    <row r="111" spans="1:16" x14ac:dyDescent="0.3">
      <c r="A111" s="1" t="s">
        <v>5</v>
      </c>
      <c r="B111" s="1" t="s">
        <v>6</v>
      </c>
      <c r="C111" s="1" t="s">
        <v>14</v>
      </c>
      <c r="D111" s="5" t="str">
        <f t="shared" si="7"/>
        <v>512</v>
      </c>
      <c r="E111" s="1" t="s">
        <v>9</v>
      </c>
      <c r="F111" s="1" t="s">
        <v>64</v>
      </c>
      <c r="I111">
        <v>201208</v>
      </c>
      <c r="J111" t="str">
        <f t="shared" si="8"/>
        <v>2012</v>
      </c>
      <c r="K111" s="2">
        <v>197.98</v>
      </c>
      <c r="L111">
        <f t="shared" si="9"/>
        <v>0</v>
      </c>
      <c r="M111" s="2">
        <f t="shared" si="10"/>
        <v>197.98</v>
      </c>
      <c r="N111">
        <f t="shared" si="11"/>
        <v>197.98</v>
      </c>
      <c r="O111">
        <f t="shared" si="12"/>
        <v>0</v>
      </c>
      <c r="P111" s="2" t="str">
        <f t="shared" si="13"/>
        <v>5120161 - CANE RUN 6 - GENERATION2012</v>
      </c>
    </row>
    <row r="112" spans="1:16" x14ac:dyDescent="0.3">
      <c r="A112" s="1" t="s">
        <v>5</v>
      </c>
      <c r="B112" s="1" t="s">
        <v>6</v>
      </c>
      <c r="C112" s="1" t="s">
        <v>14</v>
      </c>
      <c r="D112" s="5" t="str">
        <f t="shared" si="7"/>
        <v>512</v>
      </c>
      <c r="E112" s="1" t="s">
        <v>9</v>
      </c>
      <c r="F112" s="1" t="s">
        <v>64</v>
      </c>
      <c r="I112">
        <v>201210</v>
      </c>
      <c r="J112" t="str">
        <f t="shared" si="8"/>
        <v>2012</v>
      </c>
      <c r="K112" s="2">
        <v>208709.34</v>
      </c>
      <c r="L112">
        <f t="shared" si="9"/>
        <v>0</v>
      </c>
      <c r="M112" s="2">
        <f t="shared" si="10"/>
        <v>208709.34</v>
      </c>
      <c r="N112">
        <f t="shared" si="11"/>
        <v>208709.34</v>
      </c>
      <c r="O112">
        <f t="shared" si="12"/>
        <v>0</v>
      </c>
      <c r="P112" s="2" t="str">
        <f t="shared" si="13"/>
        <v>5120161 - CANE RUN 6 - GENERATION2012</v>
      </c>
    </row>
    <row r="113" spans="1:16" x14ac:dyDescent="0.3">
      <c r="A113" s="1" t="s">
        <v>5</v>
      </c>
      <c r="B113" s="1" t="s">
        <v>6</v>
      </c>
      <c r="C113" s="1" t="s">
        <v>14</v>
      </c>
      <c r="D113" s="5" t="str">
        <f t="shared" si="7"/>
        <v>512</v>
      </c>
      <c r="E113" s="1" t="s">
        <v>9</v>
      </c>
      <c r="F113" s="1" t="s">
        <v>64</v>
      </c>
      <c r="I113">
        <v>201211</v>
      </c>
      <c r="J113" t="str">
        <f t="shared" si="8"/>
        <v>2012</v>
      </c>
      <c r="K113" s="2">
        <v>-68974.62</v>
      </c>
      <c r="L113">
        <f t="shared" si="9"/>
        <v>0</v>
      </c>
      <c r="M113" s="2">
        <f t="shared" si="10"/>
        <v>-68974.62</v>
      </c>
      <c r="N113">
        <f t="shared" si="11"/>
        <v>-68974.62</v>
      </c>
      <c r="O113">
        <f t="shared" si="12"/>
        <v>0</v>
      </c>
      <c r="P113" s="2" t="str">
        <f t="shared" si="13"/>
        <v>5120161 - CANE RUN 6 - GENERATION2012</v>
      </c>
    </row>
    <row r="114" spans="1:16" x14ac:dyDescent="0.3">
      <c r="A114" s="1" t="s">
        <v>5</v>
      </c>
      <c r="B114" s="1" t="s">
        <v>6</v>
      </c>
      <c r="C114" s="1" t="s">
        <v>14</v>
      </c>
      <c r="D114" s="5" t="str">
        <f t="shared" si="7"/>
        <v>512</v>
      </c>
      <c r="E114" s="1" t="s">
        <v>9</v>
      </c>
      <c r="F114" s="1" t="s">
        <v>64</v>
      </c>
      <c r="I114">
        <v>201212</v>
      </c>
      <c r="J114" t="str">
        <f t="shared" si="8"/>
        <v>2012</v>
      </c>
      <c r="K114" s="2">
        <v>2399.4</v>
      </c>
      <c r="L114">
        <f t="shared" si="9"/>
        <v>0</v>
      </c>
      <c r="M114" s="2">
        <f t="shared" si="10"/>
        <v>2399.4</v>
      </c>
      <c r="N114">
        <f t="shared" si="11"/>
        <v>2399.4</v>
      </c>
      <c r="O114">
        <f t="shared" si="12"/>
        <v>0</v>
      </c>
      <c r="P114" s="2" t="str">
        <f t="shared" si="13"/>
        <v>5120161 - CANE RUN 6 - GENERATION2012</v>
      </c>
    </row>
    <row r="115" spans="1:16" x14ac:dyDescent="0.3">
      <c r="A115" s="1" t="s">
        <v>5</v>
      </c>
      <c r="B115" s="1" t="s">
        <v>6</v>
      </c>
      <c r="C115" s="1" t="s">
        <v>14</v>
      </c>
      <c r="D115" s="5" t="str">
        <f t="shared" si="7"/>
        <v>512</v>
      </c>
      <c r="E115" s="1" t="s">
        <v>9</v>
      </c>
      <c r="F115" s="1" t="s">
        <v>64</v>
      </c>
      <c r="I115">
        <v>201301</v>
      </c>
      <c r="J115" t="str">
        <f t="shared" si="8"/>
        <v>2013</v>
      </c>
      <c r="K115" s="2">
        <v>206695.43</v>
      </c>
      <c r="L115">
        <f t="shared" si="9"/>
        <v>0</v>
      </c>
      <c r="M115" s="2">
        <f t="shared" si="10"/>
        <v>206695.43</v>
      </c>
      <c r="N115">
        <f t="shared" si="11"/>
        <v>206695.43</v>
      </c>
      <c r="O115">
        <f t="shared" si="12"/>
        <v>0</v>
      </c>
      <c r="P115" s="2" t="str">
        <f t="shared" si="13"/>
        <v>5120161 - CANE RUN 6 - GENERATION2013</v>
      </c>
    </row>
    <row r="116" spans="1:16" x14ac:dyDescent="0.3">
      <c r="A116" s="1" t="s">
        <v>5</v>
      </c>
      <c r="B116" s="1" t="s">
        <v>6</v>
      </c>
      <c r="C116" s="1" t="s">
        <v>14</v>
      </c>
      <c r="D116" s="5" t="str">
        <f t="shared" si="7"/>
        <v>512</v>
      </c>
      <c r="E116" s="1" t="s">
        <v>9</v>
      </c>
      <c r="F116" s="1" t="s">
        <v>64</v>
      </c>
      <c r="I116">
        <v>201302</v>
      </c>
      <c r="J116" t="str">
        <f t="shared" si="8"/>
        <v>2013</v>
      </c>
      <c r="K116" s="2">
        <v>-153946.74</v>
      </c>
      <c r="L116">
        <f t="shared" si="9"/>
        <v>0</v>
      </c>
      <c r="M116" s="2">
        <f t="shared" si="10"/>
        <v>-153946.74</v>
      </c>
      <c r="N116">
        <f t="shared" si="11"/>
        <v>-153946.74</v>
      </c>
      <c r="O116">
        <f t="shared" si="12"/>
        <v>0</v>
      </c>
      <c r="P116" s="2" t="str">
        <f t="shared" si="13"/>
        <v>5120161 - CANE RUN 6 - GENERATION2013</v>
      </c>
    </row>
    <row r="117" spans="1:16" x14ac:dyDescent="0.3">
      <c r="A117" s="1" t="s">
        <v>5</v>
      </c>
      <c r="B117" s="1" t="s">
        <v>6</v>
      </c>
      <c r="C117" s="1" t="s">
        <v>14</v>
      </c>
      <c r="D117" s="5" t="str">
        <f t="shared" si="7"/>
        <v>512</v>
      </c>
      <c r="E117" s="1" t="s">
        <v>9</v>
      </c>
      <c r="F117" s="1" t="s">
        <v>64</v>
      </c>
      <c r="I117">
        <v>201303</v>
      </c>
      <c r="J117" t="str">
        <f t="shared" si="8"/>
        <v>2013</v>
      </c>
      <c r="K117" s="2">
        <v>25546.39</v>
      </c>
      <c r="L117">
        <f t="shared" si="9"/>
        <v>0</v>
      </c>
      <c r="M117" s="2">
        <f t="shared" si="10"/>
        <v>25546.39</v>
      </c>
      <c r="N117">
        <f t="shared" si="11"/>
        <v>25546.39</v>
      </c>
      <c r="O117">
        <f t="shared" si="12"/>
        <v>0</v>
      </c>
      <c r="P117" s="2" t="str">
        <f t="shared" si="13"/>
        <v>5120161 - CANE RUN 6 - GENERATION2013</v>
      </c>
    </row>
    <row r="118" spans="1:16" x14ac:dyDescent="0.3">
      <c r="A118" s="1" t="s">
        <v>5</v>
      </c>
      <c r="B118" s="1" t="s">
        <v>6</v>
      </c>
      <c r="C118" s="1" t="s">
        <v>14</v>
      </c>
      <c r="D118" s="5" t="str">
        <f t="shared" si="7"/>
        <v>512</v>
      </c>
      <c r="E118" s="1" t="s">
        <v>9</v>
      </c>
      <c r="F118" s="1" t="s">
        <v>64</v>
      </c>
      <c r="I118">
        <v>201304</v>
      </c>
      <c r="J118" t="str">
        <f t="shared" si="8"/>
        <v>2013</v>
      </c>
      <c r="K118" s="2">
        <v>114168.89</v>
      </c>
      <c r="L118">
        <f t="shared" si="9"/>
        <v>0</v>
      </c>
      <c r="M118" s="2">
        <f t="shared" si="10"/>
        <v>114168.89</v>
      </c>
      <c r="N118">
        <f t="shared" si="11"/>
        <v>114168.89</v>
      </c>
      <c r="O118">
        <f t="shared" si="12"/>
        <v>0</v>
      </c>
      <c r="P118" s="2" t="str">
        <f t="shared" si="13"/>
        <v>5120161 - CANE RUN 6 - GENERATION2013</v>
      </c>
    </row>
    <row r="119" spans="1:16" x14ac:dyDescent="0.3">
      <c r="A119" s="1" t="s">
        <v>5</v>
      </c>
      <c r="B119" s="1" t="s">
        <v>6</v>
      </c>
      <c r="C119" s="1" t="s">
        <v>14</v>
      </c>
      <c r="D119" s="5" t="str">
        <f t="shared" si="7"/>
        <v>512</v>
      </c>
      <c r="E119" s="1" t="s">
        <v>9</v>
      </c>
      <c r="F119" s="1" t="s">
        <v>64</v>
      </c>
      <c r="I119">
        <v>201305</v>
      </c>
      <c r="J119" t="str">
        <f t="shared" si="8"/>
        <v>2013</v>
      </c>
      <c r="K119" s="2">
        <v>15088.34</v>
      </c>
      <c r="L119">
        <f t="shared" si="9"/>
        <v>0</v>
      </c>
      <c r="M119" s="2">
        <f t="shared" si="10"/>
        <v>15088.34</v>
      </c>
      <c r="N119">
        <f t="shared" si="11"/>
        <v>15088.34</v>
      </c>
      <c r="O119">
        <f t="shared" si="12"/>
        <v>0</v>
      </c>
      <c r="P119" s="2" t="str">
        <f t="shared" si="13"/>
        <v>5120161 - CANE RUN 6 - GENERATION2013</v>
      </c>
    </row>
    <row r="120" spans="1:16" x14ac:dyDescent="0.3">
      <c r="A120" s="1" t="s">
        <v>5</v>
      </c>
      <c r="B120" s="1" t="s">
        <v>6</v>
      </c>
      <c r="C120" s="1" t="s">
        <v>14</v>
      </c>
      <c r="D120" s="5" t="str">
        <f t="shared" si="7"/>
        <v>512</v>
      </c>
      <c r="E120" s="1" t="s">
        <v>9</v>
      </c>
      <c r="F120" s="1" t="s">
        <v>64</v>
      </c>
      <c r="I120">
        <v>201306</v>
      </c>
      <c r="J120" t="str">
        <f t="shared" si="8"/>
        <v>2013</v>
      </c>
      <c r="K120" s="2">
        <v>-430.15</v>
      </c>
      <c r="L120">
        <f t="shared" si="9"/>
        <v>0</v>
      </c>
      <c r="M120" s="2">
        <f t="shared" si="10"/>
        <v>-430.15</v>
      </c>
      <c r="N120">
        <f t="shared" si="11"/>
        <v>-430.15</v>
      </c>
      <c r="O120">
        <f t="shared" si="12"/>
        <v>0</v>
      </c>
      <c r="P120" s="2" t="str">
        <f t="shared" si="13"/>
        <v>5120161 - CANE RUN 6 - GENERATION2013</v>
      </c>
    </row>
    <row r="121" spans="1:16" x14ac:dyDescent="0.3">
      <c r="A121" s="1" t="s">
        <v>5</v>
      </c>
      <c r="B121" s="1" t="s">
        <v>6</v>
      </c>
      <c r="C121" s="1" t="s">
        <v>14</v>
      </c>
      <c r="D121" s="5" t="str">
        <f t="shared" si="7"/>
        <v>512</v>
      </c>
      <c r="E121" s="1" t="s">
        <v>9</v>
      </c>
      <c r="F121" s="1" t="s">
        <v>64</v>
      </c>
      <c r="I121">
        <v>201309</v>
      </c>
      <c r="J121" t="str">
        <f t="shared" si="8"/>
        <v>2013</v>
      </c>
      <c r="K121" s="2">
        <v>230.87</v>
      </c>
      <c r="L121">
        <f t="shared" si="9"/>
        <v>0</v>
      </c>
      <c r="M121" s="2">
        <f t="shared" si="10"/>
        <v>230.87</v>
      </c>
      <c r="N121">
        <f t="shared" si="11"/>
        <v>230.87</v>
      </c>
      <c r="O121">
        <f t="shared" si="12"/>
        <v>0</v>
      </c>
      <c r="P121" s="2" t="str">
        <f t="shared" si="13"/>
        <v>5120161 - CANE RUN 6 - GENERATION2013</v>
      </c>
    </row>
    <row r="122" spans="1:16" x14ac:dyDescent="0.3">
      <c r="A122" s="1" t="s">
        <v>5</v>
      </c>
      <c r="B122" s="1" t="s">
        <v>6</v>
      </c>
      <c r="C122" s="1" t="s">
        <v>14</v>
      </c>
      <c r="D122" s="5" t="str">
        <f t="shared" si="7"/>
        <v>512</v>
      </c>
      <c r="E122" s="1" t="s">
        <v>9</v>
      </c>
      <c r="F122" s="1" t="s">
        <v>64</v>
      </c>
      <c r="I122">
        <v>201402</v>
      </c>
      <c r="J122" t="str">
        <f t="shared" si="8"/>
        <v>2014</v>
      </c>
      <c r="K122" s="2">
        <v>23987.56</v>
      </c>
      <c r="L122">
        <f t="shared" si="9"/>
        <v>0</v>
      </c>
      <c r="M122" s="2">
        <f t="shared" si="10"/>
        <v>23987.56</v>
      </c>
      <c r="N122">
        <f t="shared" si="11"/>
        <v>23987.56</v>
      </c>
      <c r="O122">
        <f t="shared" si="12"/>
        <v>0</v>
      </c>
      <c r="P122" s="2" t="str">
        <f t="shared" si="13"/>
        <v>5120161 - CANE RUN 6 - GENERATION2014</v>
      </c>
    </row>
    <row r="123" spans="1:16" x14ac:dyDescent="0.3">
      <c r="A123" s="1" t="s">
        <v>5</v>
      </c>
      <c r="B123" s="1" t="s">
        <v>6</v>
      </c>
      <c r="C123" s="1" t="s">
        <v>14</v>
      </c>
      <c r="D123" s="5" t="str">
        <f t="shared" si="7"/>
        <v>512</v>
      </c>
      <c r="E123" s="1" t="s">
        <v>9</v>
      </c>
      <c r="F123" s="1" t="s">
        <v>64</v>
      </c>
      <c r="I123">
        <v>201403</v>
      </c>
      <c r="J123" t="str">
        <f t="shared" si="8"/>
        <v>2014</v>
      </c>
      <c r="K123" s="2">
        <v>138956.5</v>
      </c>
      <c r="L123">
        <f t="shared" si="9"/>
        <v>0</v>
      </c>
      <c r="M123" s="2">
        <f t="shared" si="10"/>
        <v>138956.5</v>
      </c>
      <c r="N123">
        <f t="shared" si="11"/>
        <v>138956.5</v>
      </c>
      <c r="O123">
        <f t="shared" si="12"/>
        <v>0</v>
      </c>
      <c r="P123" s="2" t="str">
        <f t="shared" si="13"/>
        <v>5120161 - CANE RUN 6 - GENERATION2014</v>
      </c>
    </row>
    <row r="124" spans="1:16" x14ac:dyDescent="0.3">
      <c r="A124" s="1" t="s">
        <v>5</v>
      </c>
      <c r="B124" s="1" t="s">
        <v>6</v>
      </c>
      <c r="C124" s="1" t="s">
        <v>14</v>
      </c>
      <c r="D124" s="5" t="str">
        <f t="shared" si="7"/>
        <v>512</v>
      </c>
      <c r="E124" s="1" t="s">
        <v>9</v>
      </c>
      <c r="F124" s="1" t="s">
        <v>64</v>
      </c>
      <c r="I124">
        <v>201404</v>
      </c>
      <c r="J124" t="str">
        <f t="shared" si="8"/>
        <v>2014</v>
      </c>
      <c r="K124" s="2">
        <v>250278.1</v>
      </c>
      <c r="L124">
        <f t="shared" si="9"/>
        <v>0</v>
      </c>
      <c r="M124" s="2">
        <f t="shared" si="10"/>
        <v>250278.1</v>
      </c>
      <c r="N124">
        <f t="shared" si="11"/>
        <v>250278.1</v>
      </c>
      <c r="O124">
        <f t="shared" si="12"/>
        <v>0</v>
      </c>
      <c r="P124" s="2" t="str">
        <f t="shared" si="13"/>
        <v>5120161 - CANE RUN 6 - GENERATION2014</v>
      </c>
    </row>
    <row r="125" spans="1:16" x14ac:dyDescent="0.3">
      <c r="A125" s="1" t="s">
        <v>5</v>
      </c>
      <c r="B125" s="1" t="s">
        <v>6</v>
      </c>
      <c r="C125" s="1" t="s">
        <v>14</v>
      </c>
      <c r="D125" s="5" t="str">
        <f t="shared" si="7"/>
        <v>512</v>
      </c>
      <c r="E125" s="1" t="s">
        <v>9</v>
      </c>
      <c r="F125" s="1" t="s">
        <v>64</v>
      </c>
      <c r="I125">
        <v>201405</v>
      </c>
      <c r="J125" t="str">
        <f t="shared" si="8"/>
        <v>2014</v>
      </c>
      <c r="K125" s="2">
        <v>5816.17</v>
      </c>
      <c r="L125">
        <f t="shared" si="9"/>
        <v>0</v>
      </c>
      <c r="M125" s="2">
        <f t="shared" si="10"/>
        <v>5816.17</v>
      </c>
      <c r="N125">
        <f t="shared" si="11"/>
        <v>5816.17</v>
      </c>
      <c r="O125">
        <f t="shared" si="12"/>
        <v>0</v>
      </c>
      <c r="P125" s="2" t="str">
        <f t="shared" si="13"/>
        <v>5120161 - CANE RUN 6 - GENERATION2014</v>
      </c>
    </row>
    <row r="126" spans="1:16" x14ac:dyDescent="0.3">
      <c r="A126" s="1" t="s">
        <v>5</v>
      </c>
      <c r="B126" s="1" t="s">
        <v>6</v>
      </c>
      <c r="C126" s="1" t="s">
        <v>14</v>
      </c>
      <c r="D126" s="5" t="str">
        <f t="shared" si="7"/>
        <v>512</v>
      </c>
      <c r="E126" s="1" t="s">
        <v>9</v>
      </c>
      <c r="F126" s="1" t="s">
        <v>64</v>
      </c>
      <c r="I126">
        <v>201408</v>
      </c>
      <c r="J126" t="str">
        <f t="shared" si="8"/>
        <v>2014</v>
      </c>
      <c r="K126" s="2">
        <v>1226.25</v>
      </c>
      <c r="L126">
        <f t="shared" si="9"/>
        <v>0</v>
      </c>
      <c r="M126" s="2">
        <f t="shared" si="10"/>
        <v>1226.25</v>
      </c>
      <c r="N126">
        <f t="shared" si="11"/>
        <v>1226.25</v>
      </c>
      <c r="O126">
        <f t="shared" si="12"/>
        <v>0</v>
      </c>
      <c r="P126" s="2" t="str">
        <f t="shared" si="13"/>
        <v>5120161 - CANE RUN 6 - GENERATION2014</v>
      </c>
    </row>
    <row r="127" spans="1:16" x14ac:dyDescent="0.3">
      <c r="A127" s="1" t="s">
        <v>5</v>
      </c>
      <c r="B127" s="1" t="s">
        <v>6</v>
      </c>
      <c r="C127" s="1" t="s">
        <v>14</v>
      </c>
      <c r="D127" s="5" t="str">
        <f t="shared" ref="D127:D190" si="14">LEFT(C127,3)</f>
        <v>512</v>
      </c>
      <c r="E127" s="1" t="s">
        <v>9</v>
      </c>
      <c r="F127" s="1" t="s">
        <v>64</v>
      </c>
      <c r="I127">
        <v>201409</v>
      </c>
      <c r="J127" t="str">
        <f t="shared" ref="J127:J190" si="15">LEFT(I127,4)</f>
        <v>2014</v>
      </c>
      <c r="K127" s="2">
        <v>5078.76</v>
      </c>
      <c r="L127">
        <f t="shared" ref="L127:L190" si="16">IF(LEFT(E127,4)="0311",(K127*-0.25),IF(LEFT(E127,4)="0321",(K127*-0.25),0))</f>
        <v>0</v>
      </c>
      <c r="M127" s="2">
        <f t="shared" ref="M127:M190" si="17">+K127+L127</f>
        <v>5078.76</v>
      </c>
      <c r="N127">
        <f t="shared" ref="N127:N190" si="18">IF(F127="LGE",M127,0)+IF(F127="Joint",M127*G127,0)</f>
        <v>5078.76</v>
      </c>
      <c r="O127">
        <f t="shared" ref="O127:O190" si="19">IF(F127="KU",M127,0)+IF(F127="Joint",M127*H127,0)</f>
        <v>0</v>
      </c>
      <c r="P127" s="2" t="str">
        <f t="shared" ref="P127:P190" si="20">D127&amp;E127&amp;J127</f>
        <v>5120161 - CANE RUN 6 - GENERATION2014</v>
      </c>
    </row>
    <row r="128" spans="1:16" x14ac:dyDescent="0.3">
      <c r="A128" s="1" t="s">
        <v>5</v>
      </c>
      <c r="B128" s="1" t="s">
        <v>6</v>
      </c>
      <c r="C128" s="1" t="s">
        <v>14</v>
      </c>
      <c r="D128" s="5" t="str">
        <f t="shared" si="14"/>
        <v>512</v>
      </c>
      <c r="E128" s="1" t="s">
        <v>9</v>
      </c>
      <c r="F128" s="1" t="s">
        <v>64</v>
      </c>
      <c r="I128">
        <v>201410</v>
      </c>
      <c r="J128" t="str">
        <f t="shared" si="15"/>
        <v>2014</v>
      </c>
      <c r="K128" s="2">
        <v>38539.040000000001</v>
      </c>
      <c r="L128">
        <f t="shared" si="16"/>
        <v>0</v>
      </c>
      <c r="M128" s="2">
        <f t="shared" si="17"/>
        <v>38539.040000000001</v>
      </c>
      <c r="N128">
        <f t="shared" si="18"/>
        <v>38539.040000000001</v>
      </c>
      <c r="O128">
        <f t="shared" si="19"/>
        <v>0</v>
      </c>
      <c r="P128" s="2" t="str">
        <f t="shared" si="20"/>
        <v>5120161 - CANE RUN 6 - GENERATION2014</v>
      </c>
    </row>
    <row r="129" spans="1:16" x14ac:dyDescent="0.3">
      <c r="A129" s="1" t="s">
        <v>5</v>
      </c>
      <c r="B129" s="1" t="s">
        <v>6</v>
      </c>
      <c r="C129" s="1" t="s">
        <v>14</v>
      </c>
      <c r="D129" s="5" t="str">
        <f t="shared" si="14"/>
        <v>512</v>
      </c>
      <c r="E129" s="1" t="s">
        <v>9</v>
      </c>
      <c r="F129" s="1" t="s">
        <v>64</v>
      </c>
      <c r="I129">
        <v>201411</v>
      </c>
      <c r="J129" t="str">
        <f t="shared" si="15"/>
        <v>2014</v>
      </c>
      <c r="K129" s="2">
        <v>-19368.57</v>
      </c>
      <c r="L129">
        <f t="shared" si="16"/>
        <v>0</v>
      </c>
      <c r="M129" s="2">
        <f t="shared" si="17"/>
        <v>-19368.57</v>
      </c>
      <c r="N129">
        <f t="shared" si="18"/>
        <v>-19368.57</v>
      </c>
      <c r="O129">
        <f t="shared" si="19"/>
        <v>0</v>
      </c>
      <c r="P129" s="2" t="str">
        <f t="shared" si="20"/>
        <v>5120161 - CANE RUN 6 - GENERATION2014</v>
      </c>
    </row>
    <row r="130" spans="1:16" x14ac:dyDescent="0.3">
      <c r="A130" s="1" t="s">
        <v>5</v>
      </c>
      <c r="B130" s="1" t="s">
        <v>6</v>
      </c>
      <c r="C130" s="1" t="s">
        <v>14</v>
      </c>
      <c r="D130" s="5" t="str">
        <f t="shared" si="14"/>
        <v>512</v>
      </c>
      <c r="E130" s="1" t="s">
        <v>9</v>
      </c>
      <c r="F130" s="1" t="s">
        <v>64</v>
      </c>
      <c r="I130">
        <v>201412</v>
      </c>
      <c r="J130" t="str">
        <f t="shared" si="15"/>
        <v>2014</v>
      </c>
      <c r="K130" s="2">
        <v>675.82</v>
      </c>
      <c r="L130">
        <f t="shared" si="16"/>
        <v>0</v>
      </c>
      <c r="M130" s="2">
        <f t="shared" si="17"/>
        <v>675.82</v>
      </c>
      <c r="N130">
        <f t="shared" si="18"/>
        <v>675.82</v>
      </c>
      <c r="O130">
        <f t="shared" si="19"/>
        <v>0</v>
      </c>
      <c r="P130" s="2" t="str">
        <f t="shared" si="20"/>
        <v>5120161 - CANE RUN 6 - GENERATION2014</v>
      </c>
    </row>
    <row r="131" spans="1:16" x14ac:dyDescent="0.3">
      <c r="A131" s="1" t="s">
        <v>5</v>
      </c>
      <c r="B131" s="1" t="s">
        <v>6</v>
      </c>
      <c r="C131" s="1" t="s">
        <v>14</v>
      </c>
      <c r="D131" s="5" t="str">
        <f t="shared" si="14"/>
        <v>512</v>
      </c>
      <c r="E131" s="1" t="s">
        <v>9</v>
      </c>
      <c r="F131" s="1" t="s">
        <v>64</v>
      </c>
      <c r="I131">
        <v>201501</v>
      </c>
      <c r="J131" t="str">
        <f t="shared" si="15"/>
        <v>2015</v>
      </c>
      <c r="K131" s="2">
        <v>710.72</v>
      </c>
      <c r="L131">
        <f t="shared" si="16"/>
        <v>0</v>
      </c>
      <c r="M131" s="2">
        <f t="shared" si="17"/>
        <v>710.72</v>
      </c>
      <c r="N131">
        <f t="shared" si="18"/>
        <v>710.72</v>
      </c>
      <c r="O131">
        <f t="shared" si="19"/>
        <v>0</v>
      </c>
      <c r="P131" s="2" t="str">
        <f t="shared" si="20"/>
        <v>5120161 - CANE RUN 6 - GENERATION2015</v>
      </c>
    </row>
    <row r="132" spans="1:16" x14ac:dyDescent="0.3">
      <c r="A132" s="1" t="s">
        <v>5</v>
      </c>
      <c r="B132" s="1" t="s">
        <v>6</v>
      </c>
      <c r="C132" s="1" t="s">
        <v>15</v>
      </c>
      <c r="D132" s="5" t="str">
        <f t="shared" si="14"/>
        <v>513</v>
      </c>
      <c r="E132" s="1" t="s">
        <v>8</v>
      </c>
      <c r="F132" s="1" t="s">
        <v>64</v>
      </c>
      <c r="I132">
        <v>201201</v>
      </c>
      <c r="J132" t="str">
        <f t="shared" si="15"/>
        <v>2012</v>
      </c>
      <c r="K132" s="2">
        <v>45574.67</v>
      </c>
      <c r="L132">
        <f t="shared" si="16"/>
        <v>0</v>
      </c>
      <c r="M132" s="2">
        <f t="shared" si="17"/>
        <v>45574.67</v>
      </c>
      <c r="N132">
        <f t="shared" si="18"/>
        <v>45574.67</v>
      </c>
      <c r="O132">
        <f t="shared" si="19"/>
        <v>0</v>
      </c>
      <c r="P132" s="2" t="str">
        <f t="shared" si="20"/>
        <v>5130141 - CANE RUN 4 - GENERATION2012</v>
      </c>
    </row>
    <row r="133" spans="1:16" x14ac:dyDescent="0.3">
      <c r="A133" s="1" t="s">
        <v>5</v>
      </c>
      <c r="B133" s="1" t="s">
        <v>6</v>
      </c>
      <c r="C133" s="1" t="s">
        <v>15</v>
      </c>
      <c r="D133" s="5" t="str">
        <f t="shared" si="14"/>
        <v>513</v>
      </c>
      <c r="E133" s="1" t="s">
        <v>8</v>
      </c>
      <c r="F133" s="1" t="s">
        <v>64</v>
      </c>
      <c r="I133">
        <v>201202</v>
      </c>
      <c r="J133" t="str">
        <f t="shared" si="15"/>
        <v>2012</v>
      </c>
      <c r="K133" s="2">
        <v>1116526.78</v>
      </c>
      <c r="L133">
        <f t="shared" si="16"/>
        <v>0</v>
      </c>
      <c r="M133" s="2">
        <f t="shared" si="17"/>
        <v>1116526.78</v>
      </c>
      <c r="N133">
        <f t="shared" si="18"/>
        <v>1116526.78</v>
      </c>
      <c r="O133">
        <f t="shared" si="19"/>
        <v>0</v>
      </c>
      <c r="P133" s="2" t="str">
        <f t="shared" si="20"/>
        <v>5130141 - CANE RUN 4 - GENERATION2012</v>
      </c>
    </row>
    <row r="134" spans="1:16" x14ac:dyDescent="0.3">
      <c r="A134" s="1" t="s">
        <v>5</v>
      </c>
      <c r="B134" s="1" t="s">
        <v>6</v>
      </c>
      <c r="C134" s="1" t="s">
        <v>15</v>
      </c>
      <c r="D134" s="5" t="str">
        <f t="shared" si="14"/>
        <v>513</v>
      </c>
      <c r="E134" s="1" t="s">
        <v>8</v>
      </c>
      <c r="F134" s="1" t="s">
        <v>64</v>
      </c>
      <c r="I134">
        <v>201203</v>
      </c>
      <c r="J134" t="str">
        <f t="shared" si="15"/>
        <v>2012</v>
      </c>
      <c r="K134" s="2">
        <v>440820.44</v>
      </c>
      <c r="L134">
        <f t="shared" si="16"/>
        <v>0</v>
      </c>
      <c r="M134" s="2">
        <f t="shared" si="17"/>
        <v>440820.44</v>
      </c>
      <c r="N134">
        <f t="shared" si="18"/>
        <v>440820.44</v>
      </c>
      <c r="O134">
        <f t="shared" si="19"/>
        <v>0</v>
      </c>
      <c r="P134" s="2" t="str">
        <f t="shared" si="20"/>
        <v>5130141 - CANE RUN 4 - GENERATION2012</v>
      </c>
    </row>
    <row r="135" spans="1:16" x14ac:dyDescent="0.3">
      <c r="A135" s="1" t="s">
        <v>5</v>
      </c>
      <c r="B135" s="1" t="s">
        <v>6</v>
      </c>
      <c r="C135" s="1" t="s">
        <v>15</v>
      </c>
      <c r="D135" s="5" t="str">
        <f t="shared" si="14"/>
        <v>513</v>
      </c>
      <c r="E135" s="1" t="s">
        <v>8</v>
      </c>
      <c r="F135" s="1" t="s">
        <v>64</v>
      </c>
      <c r="I135">
        <v>201204</v>
      </c>
      <c r="J135" t="str">
        <f t="shared" si="15"/>
        <v>2012</v>
      </c>
      <c r="K135" s="2">
        <v>174910.48</v>
      </c>
      <c r="L135">
        <f t="shared" si="16"/>
        <v>0</v>
      </c>
      <c r="M135" s="2">
        <f t="shared" si="17"/>
        <v>174910.48</v>
      </c>
      <c r="N135">
        <f t="shared" si="18"/>
        <v>174910.48</v>
      </c>
      <c r="O135">
        <f t="shared" si="19"/>
        <v>0</v>
      </c>
      <c r="P135" s="2" t="str">
        <f t="shared" si="20"/>
        <v>5130141 - CANE RUN 4 - GENERATION2012</v>
      </c>
    </row>
    <row r="136" spans="1:16" x14ac:dyDescent="0.3">
      <c r="A136" s="1" t="s">
        <v>5</v>
      </c>
      <c r="B136" s="1" t="s">
        <v>6</v>
      </c>
      <c r="C136" s="1" t="s">
        <v>15</v>
      </c>
      <c r="D136" s="5" t="str">
        <f t="shared" si="14"/>
        <v>513</v>
      </c>
      <c r="E136" s="1" t="s">
        <v>8</v>
      </c>
      <c r="F136" s="1" t="s">
        <v>64</v>
      </c>
      <c r="I136">
        <v>201205</v>
      </c>
      <c r="J136" t="str">
        <f t="shared" si="15"/>
        <v>2012</v>
      </c>
      <c r="K136" s="2">
        <v>2455.6799999999998</v>
      </c>
      <c r="L136">
        <f t="shared" si="16"/>
        <v>0</v>
      </c>
      <c r="M136" s="2">
        <f t="shared" si="17"/>
        <v>2455.6799999999998</v>
      </c>
      <c r="N136">
        <f t="shared" si="18"/>
        <v>2455.6799999999998</v>
      </c>
      <c r="O136">
        <f t="shared" si="19"/>
        <v>0</v>
      </c>
      <c r="P136" s="2" t="str">
        <f t="shared" si="20"/>
        <v>5130141 - CANE RUN 4 - GENERATION2012</v>
      </c>
    </row>
    <row r="137" spans="1:16" x14ac:dyDescent="0.3">
      <c r="A137" s="1" t="s">
        <v>5</v>
      </c>
      <c r="B137" s="1" t="s">
        <v>6</v>
      </c>
      <c r="C137" s="1" t="s">
        <v>15</v>
      </c>
      <c r="D137" s="5" t="str">
        <f t="shared" si="14"/>
        <v>513</v>
      </c>
      <c r="E137" s="1" t="s">
        <v>8</v>
      </c>
      <c r="F137" s="1" t="s">
        <v>64</v>
      </c>
      <c r="I137">
        <v>201206</v>
      </c>
      <c r="J137" t="str">
        <f t="shared" si="15"/>
        <v>2012</v>
      </c>
      <c r="K137" s="2">
        <v>74623.850000000006</v>
      </c>
      <c r="L137">
        <f t="shared" si="16"/>
        <v>0</v>
      </c>
      <c r="M137" s="2">
        <f t="shared" si="17"/>
        <v>74623.850000000006</v>
      </c>
      <c r="N137">
        <f t="shared" si="18"/>
        <v>74623.850000000006</v>
      </c>
      <c r="O137">
        <f t="shared" si="19"/>
        <v>0</v>
      </c>
      <c r="P137" s="2" t="str">
        <f t="shared" si="20"/>
        <v>5130141 - CANE RUN 4 - GENERATION2012</v>
      </c>
    </row>
    <row r="138" spans="1:16" x14ac:dyDescent="0.3">
      <c r="A138" s="1" t="s">
        <v>5</v>
      </c>
      <c r="B138" s="1" t="s">
        <v>6</v>
      </c>
      <c r="C138" s="1" t="s">
        <v>15</v>
      </c>
      <c r="D138" s="5" t="str">
        <f t="shared" si="14"/>
        <v>513</v>
      </c>
      <c r="E138" s="1" t="s">
        <v>8</v>
      </c>
      <c r="F138" s="1" t="s">
        <v>64</v>
      </c>
      <c r="I138">
        <v>201207</v>
      </c>
      <c r="J138" t="str">
        <f t="shared" si="15"/>
        <v>2012</v>
      </c>
      <c r="K138" s="2">
        <v>58912.65</v>
      </c>
      <c r="L138">
        <f t="shared" si="16"/>
        <v>0</v>
      </c>
      <c r="M138" s="2">
        <f t="shared" si="17"/>
        <v>58912.65</v>
      </c>
      <c r="N138">
        <f t="shared" si="18"/>
        <v>58912.65</v>
      </c>
      <c r="O138">
        <f t="shared" si="19"/>
        <v>0</v>
      </c>
      <c r="P138" s="2" t="str">
        <f t="shared" si="20"/>
        <v>5130141 - CANE RUN 4 - GENERATION2012</v>
      </c>
    </row>
    <row r="139" spans="1:16" x14ac:dyDescent="0.3">
      <c r="A139" s="1" t="s">
        <v>5</v>
      </c>
      <c r="B139" s="1" t="s">
        <v>6</v>
      </c>
      <c r="C139" s="1" t="s">
        <v>15</v>
      </c>
      <c r="D139" s="5" t="str">
        <f t="shared" si="14"/>
        <v>513</v>
      </c>
      <c r="E139" s="1" t="s">
        <v>8</v>
      </c>
      <c r="F139" s="1" t="s">
        <v>64</v>
      </c>
      <c r="I139">
        <v>201210</v>
      </c>
      <c r="J139" t="str">
        <f t="shared" si="15"/>
        <v>2012</v>
      </c>
      <c r="K139" s="2">
        <v>10568.05</v>
      </c>
      <c r="L139">
        <f t="shared" si="16"/>
        <v>0</v>
      </c>
      <c r="M139" s="2">
        <f t="shared" si="17"/>
        <v>10568.05</v>
      </c>
      <c r="N139">
        <f t="shared" si="18"/>
        <v>10568.05</v>
      </c>
      <c r="O139">
        <f t="shared" si="19"/>
        <v>0</v>
      </c>
      <c r="P139" s="2" t="str">
        <f t="shared" si="20"/>
        <v>5130141 - CANE RUN 4 - GENERATION2012</v>
      </c>
    </row>
    <row r="140" spans="1:16" x14ac:dyDescent="0.3">
      <c r="A140" s="1" t="s">
        <v>5</v>
      </c>
      <c r="B140" s="1" t="s">
        <v>6</v>
      </c>
      <c r="C140" s="1" t="s">
        <v>15</v>
      </c>
      <c r="D140" s="5" t="str">
        <f t="shared" si="14"/>
        <v>513</v>
      </c>
      <c r="E140" s="1" t="s">
        <v>8</v>
      </c>
      <c r="F140" s="1" t="s">
        <v>64</v>
      </c>
      <c r="I140">
        <v>201211</v>
      </c>
      <c r="J140" t="str">
        <f t="shared" si="15"/>
        <v>2012</v>
      </c>
      <c r="K140" s="2">
        <v>7076.12</v>
      </c>
      <c r="L140">
        <f t="shared" si="16"/>
        <v>0</v>
      </c>
      <c r="M140" s="2">
        <f t="shared" si="17"/>
        <v>7076.12</v>
      </c>
      <c r="N140">
        <f t="shared" si="18"/>
        <v>7076.12</v>
      </c>
      <c r="O140">
        <f t="shared" si="19"/>
        <v>0</v>
      </c>
      <c r="P140" s="2" t="str">
        <f t="shared" si="20"/>
        <v>5130141 - CANE RUN 4 - GENERATION2012</v>
      </c>
    </row>
    <row r="141" spans="1:16" x14ac:dyDescent="0.3">
      <c r="A141" s="1" t="s">
        <v>5</v>
      </c>
      <c r="B141" s="1" t="s">
        <v>6</v>
      </c>
      <c r="C141" s="1" t="s">
        <v>15</v>
      </c>
      <c r="D141" s="5" t="str">
        <f t="shared" si="14"/>
        <v>513</v>
      </c>
      <c r="E141" s="1" t="s">
        <v>8</v>
      </c>
      <c r="F141" s="1" t="s">
        <v>64</v>
      </c>
      <c r="I141">
        <v>201303</v>
      </c>
      <c r="J141" t="str">
        <f t="shared" si="15"/>
        <v>2013</v>
      </c>
      <c r="K141" s="2">
        <v>0.28999999999999998</v>
      </c>
      <c r="L141">
        <f t="shared" si="16"/>
        <v>0</v>
      </c>
      <c r="M141" s="2">
        <f t="shared" si="17"/>
        <v>0.28999999999999998</v>
      </c>
      <c r="N141">
        <f t="shared" si="18"/>
        <v>0.28999999999999998</v>
      </c>
      <c r="O141">
        <f t="shared" si="19"/>
        <v>0</v>
      </c>
      <c r="P141" s="2" t="str">
        <f t="shared" si="20"/>
        <v>5130141 - CANE RUN 4 - GENERATION2013</v>
      </c>
    </row>
    <row r="142" spans="1:16" x14ac:dyDescent="0.3">
      <c r="A142" s="1" t="s">
        <v>5</v>
      </c>
      <c r="B142" s="1" t="s">
        <v>6</v>
      </c>
      <c r="C142" s="1" t="s">
        <v>15</v>
      </c>
      <c r="D142" s="5" t="str">
        <f t="shared" si="14"/>
        <v>513</v>
      </c>
      <c r="E142" s="1" t="s">
        <v>8</v>
      </c>
      <c r="F142" s="1" t="s">
        <v>64</v>
      </c>
      <c r="I142">
        <v>201310</v>
      </c>
      <c r="J142" t="str">
        <f t="shared" si="15"/>
        <v>2013</v>
      </c>
      <c r="K142" s="2">
        <v>5300.74</v>
      </c>
      <c r="L142">
        <f t="shared" si="16"/>
        <v>0</v>
      </c>
      <c r="M142" s="2">
        <f t="shared" si="17"/>
        <v>5300.74</v>
      </c>
      <c r="N142">
        <f t="shared" si="18"/>
        <v>5300.74</v>
      </c>
      <c r="O142">
        <f t="shared" si="19"/>
        <v>0</v>
      </c>
      <c r="P142" s="2" t="str">
        <f t="shared" si="20"/>
        <v>5130141 - CANE RUN 4 - GENERATION2013</v>
      </c>
    </row>
    <row r="143" spans="1:16" x14ac:dyDescent="0.3">
      <c r="A143" s="1" t="s">
        <v>5</v>
      </c>
      <c r="B143" s="1" t="s">
        <v>6</v>
      </c>
      <c r="C143" s="1" t="s">
        <v>15</v>
      </c>
      <c r="D143" s="5" t="str">
        <f t="shared" si="14"/>
        <v>513</v>
      </c>
      <c r="E143" s="1" t="s">
        <v>8</v>
      </c>
      <c r="F143" s="1" t="s">
        <v>64</v>
      </c>
      <c r="I143">
        <v>201311</v>
      </c>
      <c r="J143" t="str">
        <f t="shared" si="15"/>
        <v>2013</v>
      </c>
      <c r="K143" s="2">
        <v>32910.370000000003</v>
      </c>
      <c r="L143">
        <f t="shared" si="16"/>
        <v>0</v>
      </c>
      <c r="M143" s="2">
        <f t="shared" si="17"/>
        <v>32910.370000000003</v>
      </c>
      <c r="N143">
        <f t="shared" si="18"/>
        <v>32910.370000000003</v>
      </c>
      <c r="O143">
        <f t="shared" si="19"/>
        <v>0</v>
      </c>
      <c r="P143" s="2" t="str">
        <f t="shared" si="20"/>
        <v>5130141 - CANE RUN 4 - GENERATION2013</v>
      </c>
    </row>
    <row r="144" spans="1:16" x14ac:dyDescent="0.3">
      <c r="A144" s="1" t="s">
        <v>5</v>
      </c>
      <c r="B144" s="1" t="s">
        <v>6</v>
      </c>
      <c r="C144" s="1" t="s">
        <v>15</v>
      </c>
      <c r="D144" s="5" t="str">
        <f t="shared" si="14"/>
        <v>513</v>
      </c>
      <c r="E144" s="1" t="s">
        <v>8</v>
      </c>
      <c r="F144" s="1" t="s">
        <v>64</v>
      </c>
      <c r="I144">
        <v>201312</v>
      </c>
      <c r="J144" t="str">
        <f t="shared" si="15"/>
        <v>2013</v>
      </c>
      <c r="K144" s="2">
        <v>182.88</v>
      </c>
      <c r="L144">
        <f t="shared" si="16"/>
        <v>0</v>
      </c>
      <c r="M144" s="2">
        <f t="shared" si="17"/>
        <v>182.88</v>
      </c>
      <c r="N144">
        <f t="shared" si="18"/>
        <v>182.88</v>
      </c>
      <c r="O144">
        <f t="shared" si="19"/>
        <v>0</v>
      </c>
      <c r="P144" s="2" t="str">
        <f t="shared" si="20"/>
        <v>5130141 - CANE RUN 4 - GENERATION2013</v>
      </c>
    </row>
    <row r="145" spans="1:16" x14ac:dyDescent="0.3">
      <c r="A145" s="1" t="s">
        <v>5</v>
      </c>
      <c r="B145" s="1" t="s">
        <v>6</v>
      </c>
      <c r="C145" s="1" t="s">
        <v>15</v>
      </c>
      <c r="D145" s="5" t="str">
        <f t="shared" si="14"/>
        <v>513</v>
      </c>
      <c r="E145" s="1" t="s">
        <v>8</v>
      </c>
      <c r="F145" s="1" t="s">
        <v>64</v>
      </c>
      <c r="I145">
        <v>201403</v>
      </c>
      <c r="J145" t="str">
        <f t="shared" si="15"/>
        <v>2014</v>
      </c>
      <c r="K145" s="2">
        <v>4261.49</v>
      </c>
      <c r="L145">
        <f t="shared" si="16"/>
        <v>0</v>
      </c>
      <c r="M145" s="2">
        <f t="shared" si="17"/>
        <v>4261.49</v>
      </c>
      <c r="N145">
        <f t="shared" si="18"/>
        <v>4261.49</v>
      </c>
      <c r="O145">
        <f t="shared" si="19"/>
        <v>0</v>
      </c>
      <c r="P145" s="2" t="str">
        <f t="shared" si="20"/>
        <v>5130141 - CANE RUN 4 - GENERATION2014</v>
      </c>
    </row>
    <row r="146" spans="1:16" x14ac:dyDescent="0.3">
      <c r="A146" s="1" t="s">
        <v>5</v>
      </c>
      <c r="B146" s="1" t="s">
        <v>6</v>
      </c>
      <c r="C146" s="1" t="s">
        <v>15</v>
      </c>
      <c r="D146" s="5" t="str">
        <f t="shared" si="14"/>
        <v>513</v>
      </c>
      <c r="E146" s="1" t="s">
        <v>8</v>
      </c>
      <c r="F146" s="1" t="s">
        <v>64</v>
      </c>
      <c r="I146">
        <v>201404</v>
      </c>
      <c r="J146" t="str">
        <f t="shared" si="15"/>
        <v>2014</v>
      </c>
      <c r="K146" s="2">
        <v>59349.49</v>
      </c>
      <c r="L146">
        <f t="shared" si="16"/>
        <v>0</v>
      </c>
      <c r="M146" s="2">
        <f t="shared" si="17"/>
        <v>59349.49</v>
      </c>
      <c r="N146">
        <f t="shared" si="18"/>
        <v>59349.49</v>
      </c>
      <c r="O146">
        <f t="shared" si="19"/>
        <v>0</v>
      </c>
      <c r="P146" s="2" t="str">
        <f t="shared" si="20"/>
        <v>5130141 - CANE RUN 4 - GENERATION2014</v>
      </c>
    </row>
    <row r="147" spans="1:16" x14ac:dyDescent="0.3">
      <c r="A147" s="1" t="s">
        <v>5</v>
      </c>
      <c r="B147" s="1" t="s">
        <v>6</v>
      </c>
      <c r="C147" s="1" t="s">
        <v>15</v>
      </c>
      <c r="D147" s="5" t="str">
        <f t="shared" si="14"/>
        <v>513</v>
      </c>
      <c r="E147" s="1" t="s">
        <v>8</v>
      </c>
      <c r="F147" s="1" t="s">
        <v>64</v>
      </c>
      <c r="I147">
        <v>201405</v>
      </c>
      <c r="J147" t="str">
        <f t="shared" si="15"/>
        <v>2014</v>
      </c>
      <c r="K147" s="2">
        <v>19764.990000000002</v>
      </c>
      <c r="L147">
        <f t="shared" si="16"/>
        <v>0</v>
      </c>
      <c r="M147" s="2">
        <f t="shared" si="17"/>
        <v>19764.990000000002</v>
      </c>
      <c r="N147">
        <f t="shared" si="18"/>
        <v>19764.990000000002</v>
      </c>
      <c r="O147">
        <f t="shared" si="19"/>
        <v>0</v>
      </c>
      <c r="P147" s="2" t="str">
        <f t="shared" si="20"/>
        <v>5130141 - CANE RUN 4 - GENERATION2014</v>
      </c>
    </row>
    <row r="148" spans="1:16" x14ac:dyDescent="0.3">
      <c r="A148" s="1" t="s">
        <v>5</v>
      </c>
      <c r="B148" s="1" t="s">
        <v>6</v>
      </c>
      <c r="C148" s="1" t="s">
        <v>15</v>
      </c>
      <c r="D148" s="5" t="str">
        <f t="shared" si="14"/>
        <v>513</v>
      </c>
      <c r="E148" s="1" t="s">
        <v>8</v>
      </c>
      <c r="F148" s="1" t="s">
        <v>64</v>
      </c>
      <c r="I148">
        <v>201406</v>
      </c>
      <c r="J148" t="str">
        <f t="shared" si="15"/>
        <v>2014</v>
      </c>
      <c r="K148" s="2">
        <v>328.14</v>
      </c>
      <c r="L148">
        <f t="shared" si="16"/>
        <v>0</v>
      </c>
      <c r="M148" s="2">
        <f t="shared" si="17"/>
        <v>328.14</v>
      </c>
      <c r="N148">
        <f t="shared" si="18"/>
        <v>328.14</v>
      </c>
      <c r="O148">
        <f t="shared" si="19"/>
        <v>0</v>
      </c>
      <c r="P148" s="2" t="str">
        <f t="shared" si="20"/>
        <v>5130141 - CANE RUN 4 - GENERATION2014</v>
      </c>
    </row>
    <row r="149" spans="1:16" x14ac:dyDescent="0.3">
      <c r="A149" s="1" t="s">
        <v>5</v>
      </c>
      <c r="B149" s="1" t="s">
        <v>6</v>
      </c>
      <c r="C149" s="1" t="s">
        <v>15</v>
      </c>
      <c r="D149" s="5" t="str">
        <f t="shared" si="14"/>
        <v>513</v>
      </c>
      <c r="E149" s="1" t="s">
        <v>8</v>
      </c>
      <c r="F149" s="1" t="s">
        <v>64</v>
      </c>
      <c r="I149">
        <v>201412</v>
      </c>
      <c r="J149" t="str">
        <f t="shared" si="15"/>
        <v>2014</v>
      </c>
      <c r="K149" s="2">
        <v>2.2799999999999998</v>
      </c>
      <c r="L149">
        <f t="shared" si="16"/>
        <v>0</v>
      </c>
      <c r="M149" s="2">
        <f t="shared" si="17"/>
        <v>2.2799999999999998</v>
      </c>
      <c r="N149">
        <f t="shared" si="18"/>
        <v>2.2799999999999998</v>
      </c>
      <c r="O149">
        <f t="shared" si="19"/>
        <v>0</v>
      </c>
      <c r="P149" s="2" t="str">
        <f t="shared" si="20"/>
        <v>5130141 - CANE RUN 4 - GENERATION2014</v>
      </c>
    </row>
    <row r="150" spans="1:16" x14ac:dyDescent="0.3">
      <c r="A150" s="1" t="s">
        <v>5</v>
      </c>
      <c r="B150" s="1" t="s">
        <v>6</v>
      </c>
      <c r="C150" s="1" t="s">
        <v>15</v>
      </c>
      <c r="D150" s="5" t="str">
        <f t="shared" si="14"/>
        <v>513</v>
      </c>
      <c r="E150" s="1" t="s">
        <v>11</v>
      </c>
      <c r="F150" s="1" t="s">
        <v>64</v>
      </c>
      <c r="I150">
        <v>201301</v>
      </c>
      <c r="J150" t="str">
        <f t="shared" si="15"/>
        <v>2013</v>
      </c>
      <c r="K150" s="2">
        <v>89.66</v>
      </c>
      <c r="L150">
        <f t="shared" si="16"/>
        <v>0</v>
      </c>
      <c r="M150" s="2">
        <f t="shared" si="17"/>
        <v>89.66</v>
      </c>
      <c r="N150">
        <f t="shared" si="18"/>
        <v>89.66</v>
      </c>
      <c r="O150">
        <f t="shared" si="19"/>
        <v>0</v>
      </c>
      <c r="P150" s="2" t="str">
        <f t="shared" si="20"/>
        <v>5130151 - CANE RUN 5 - GENERATION2013</v>
      </c>
    </row>
    <row r="151" spans="1:16" x14ac:dyDescent="0.3">
      <c r="A151" s="1" t="s">
        <v>5</v>
      </c>
      <c r="B151" s="1" t="s">
        <v>6</v>
      </c>
      <c r="C151" s="1" t="s">
        <v>15</v>
      </c>
      <c r="D151" s="5" t="str">
        <f t="shared" si="14"/>
        <v>513</v>
      </c>
      <c r="E151" s="1" t="s">
        <v>11</v>
      </c>
      <c r="F151" s="1" t="s">
        <v>64</v>
      </c>
      <c r="I151">
        <v>201302</v>
      </c>
      <c r="J151" t="str">
        <f t="shared" si="15"/>
        <v>2013</v>
      </c>
      <c r="K151" s="2">
        <v>5757.48</v>
      </c>
      <c r="L151">
        <f t="shared" si="16"/>
        <v>0</v>
      </c>
      <c r="M151" s="2">
        <f t="shared" si="17"/>
        <v>5757.48</v>
      </c>
      <c r="N151">
        <f t="shared" si="18"/>
        <v>5757.48</v>
      </c>
      <c r="O151">
        <f t="shared" si="19"/>
        <v>0</v>
      </c>
      <c r="P151" s="2" t="str">
        <f t="shared" si="20"/>
        <v>5130151 - CANE RUN 5 - GENERATION2013</v>
      </c>
    </row>
    <row r="152" spans="1:16" x14ac:dyDescent="0.3">
      <c r="A152" s="1" t="s">
        <v>5</v>
      </c>
      <c r="B152" s="1" t="s">
        <v>6</v>
      </c>
      <c r="C152" s="1" t="s">
        <v>15</v>
      </c>
      <c r="D152" s="5" t="str">
        <f t="shared" si="14"/>
        <v>513</v>
      </c>
      <c r="E152" s="1" t="s">
        <v>11</v>
      </c>
      <c r="F152" s="1" t="s">
        <v>64</v>
      </c>
      <c r="I152">
        <v>201303</v>
      </c>
      <c r="J152" t="str">
        <f t="shared" si="15"/>
        <v>2013</v>
      </c>
      <c r="K152" s="2">
        <v>1147.31</v>
      </c>
      <c r="L152">
        <f t="shared" si="16"/>
        <v>0</v>
      </c>
      <c r="M152" s="2">
        <f t="shared" si="17"/>
        <v>1147.31</v>
      </c>
      <c r="N152">
        <f t="shared" si="18"/>
        <v>1147.31</v>
      </c>
      <c r="O152">
        <f t="shared" si="19"/>
        <v>0</v>
      </c>
      <c r="P152" s="2" t="str">
        <f t="shared" si="20"/>
        <v>5130151 - CANE RUN 5 - GENERATION2013</v>
      </c>
    </row>
    <row r="153" spans="1:16" x14ac:dyDescent="0.3">
      <c r="A153" s="1" t="s">
        <v>5</v>
      </c>
      <c r="B153" s="1" t="s">
        <v>6</v>
      </c>
      <c r="C153" s="1" t="s">
        <v>15</v>
      </c>
      <c r="D153" s="5" t="str">
        <f t="shared" si="14"/>
        <v>513</v>
      </c>
      <c r="E153" s="1" t="s">
        <v>11</v>
      </c>
      <c r="F153" s="1" t="s">
        <v>64</v>
      </c>
      <c r="I153">
        <v>201304</v>
      </c>
      <c r="J153" t="str">
        <f t="shared" si="15"/>
        <v>2013</v>
      </c>
      <c r="K153" s="2">
        <v>87388.33</v>
      </c>
      <c r="L153">
        <f t="shared" si="16"/>
        <v>0</v>
      </c>
      <c r="M153" s="2">
        <f t="shared" si="17"/>
        <v>87388.33</v>
      </c>
      <c r="N153">
        <f t="shared" si="18"/>
        <v>87388.33</v>
      </c>
      <c r="O153">
        <f t="shared" si="19"/>
        <v>0</v>
      </c>
      <c r="P153" s="2" t="str">
        <f t="shared" si="20"/>
        <v>5130151 - CANE RUN 5 - GENERATION2013</v>
      </c>
    </row>
    <row r="154" spans="1:16" x14ac:dyDescent="0.3">
      <c r="A154" s="1" t="s">
        <v>5</v>
      </c>
      <c r="B154" s="1" t="s">
        <v>6</v>
      </c>
      <c r="C154" s="1" t="s">
        <v>15</v>
      </c>
      <c r="D154" s="5" t="str">
        <f t="shared" si="14"/>
        <v>513</v>
      </c>
      <c r="E154" s="1" t="s">
        <v>11</v>
      </c>
      <c r="F154" s="1" t="s">
        <v>64</v>
      </c>
      <c r="I154">
        <v>201305</v>
      </c>
      <c r="J154" t="str">
        <f t="shared" si="15"/>
        <v>2013</v>
      </c>
      <c r="K154" s="2">
        <v>77598.17</v>
      </c>
      <c r="L154">
        <f t="shared" si="16"/>
        <v>0</v>
      </c>
      <c r="M154" s="2">
        <f t="shared" si="17"/>
        <v>77598.17</v>
      </c>
      <c r="N154">
        <f t="shared" si="18"/>
        <v>77598.17</v>
      </c>
      <c r="O154">
        <f t="shared" si="19"/>
        <v>0</v>
      </c>
      <c r="P154" s="2" t="str">
        <f t="shared" si="20"/>
        <v>5130151 - CANE RUN 5 - GENERATION2013</v>
      </c>
    </row>
    <row r="155" spans="1:16" x14ac:dyDescent="0.3">
      <c r="A155" s="1" t="s">
        <v>5</v>
      </c>
      <c r="B155" s="1" t="s">
        <v>6</v>
      </c>
      <c r="C155" s="1" t="s">
        <v>15</v>
      </c>
      <c r="D155" s="5" t="str">
        <f t="shared" si="14"/>
        <v>513</v>
      </c>
      <c r="E155" s="1" t="s">
        <v>11</v>
      </c>
      <c r="F155" s="1" t="s">
        <v>64</v>
      </c>
      <c r="I155">
        <v>201306</v>
      </c>
      <c r="J155" t="str">
        <f t="shared" si="15"/>
        <v>2013</v>
      </c>
      <c r="K155" s="2">
        <v>26037</v>
      </c>
      <c r="L155">
        <f t="shared" si="16"/>
        <v>0</v>
      </c>
      <c r="M155" s="2">
        <f t="shared" si="17"/>
        <v>26037</v>
      </c>
      <c r="N155">
        <f t="shared" si="18"/>
        <v>26037</v>
      </c>
      <c r="O155">
        <f t="shared" si="19"/>
        <v>0</v>
      </c>
      <c r="P155" s="2" t="str">
        <f t="shared" si="20"/>
        <v>5130151 - CANE RUN 5 - GENERATION2013</v>
      </c>
    </row>
    <row r="156" spans="1:16" x14ac:dyDescent="0.3">
      <c r="A156" s="1" t="s">
        <v>5</v>
      </c>
      <c r="B156" s="1" t="s">
        <v>6</v>
      </c>
      <c r="C156" s="1" t="s">
        <v>15</v>
      </c>
      <c r="D156" s="5" t="str">
        <f t="shared" si="14"/>
        <v>513</v>
      </c>
      <c r="E156" s="1" t="s">
        <v>11</v>
      </c>
      <c r="F156" s="1" t="s">
        <v>64</v>
      </c>
      <c r="I156">
        <v>201310</v>
      </c>
      <c r="J156" t="str">
        <f t="shared" si="15"/>
        <v>2013</v>
      </c>
      <c r="K156" s="2">
        <v>10604.76</v>
      </c>
      <c r="L156">
        <f t="shared" si="16"/>
        <v>0</v>
      </c>
      <c r="M156" s="2">
        <f t="shared" si="17"/>
        <v>10604.76</v>
      </c>
      <c r="N156">
        <f t="shared" si="18"/>
        <v>10604.76</v>
      </c>
      <c r="O156">
        <f t="shared" si="19"/>
        <v>0</v>
      </c>
      <c r="P156" s="2" t="str">
        <f t="shared" si="20"/>
        <v>5130151 - CANE RUN 5 - GENERATION2013</v>
      </c>
    </row>
    <row r="157" spans="1:16" x14ac:dyDescent="0.3">
      <c r="A157" s="1" t="s">
        <v>5</v>
      </c>
      <c r="B157" s="1" t="s">
        <v>6</v>
      </c>
      <c r="C157" s="1" t="s">
        <v>15</v>
      </c>
      <c r="D157" s="5" t="str">
        <f t="shared" si="14"/>
        <v>513</v>
      </c>
      <c r="E157" s="1" t="s">
        <v>11</v>
      </c>
      <c r="F157" s="1" t="s">
        <v>64</v>
      </c>
      <c r="I157">
        <v>201311</v>
      </c>
      <c r="J157" t="str">
        <f t="shared" si="15"/>
        <v>2013</v>
      </c>
      <c r="K157" s="2">
        <v>8967.18</v>
      </c>
      <c r="L157">
        <f t="shared" si="16"/>
        <v>0</v>
      </c>
      <c r="M157" s="2">
        <f t="shared" si="17"/>
        <v>8967.18</v>
      </c>
      <c r="N157">
        <f t="shared" si="18"/>
        <v>8967.18</v>
      </c>
      <c r="O157">
        <f t="shared" si="19"/>
        <v>0</v>
      </c>
      <c r="P157" s="2" t="str">
        <f t="shared" si="20"/>
        <v>5130151 - CANE RUN 5 - GENERATION2013</v>
      </c>
    </row>
    <row r="158" spans="1:16" x14ac:dyDescent="0.3">
      <c r="A158" s="1" t="s">
        <v>5</v>
      </c>
      <c r="B158" s="1" t="s">
        <v>6</v>
      </c>
      <c r="C158" s="1" t="s">
        <v>15</v>
      </c>
      <c r="D158" s="5" t="str">
        <f t="shared" si="14"/>
        <v>513</v>
      </c>
      <c r="E158" s="1" t="s">
        <v>11</v>
      </c>
      <c r="F158" s="1" t="s">
        <v>64</v>
      </c>
      <c r="I158">
        <v>201312</v>
      </c>
      <c r="J158" t="str">
        <f t="shared" si="15"/>
        <v>2013</v>
      </c>
      <c r="K158" s="2">
        <v>6.42</v>
      </c>
      <c r="L158">
        <f t="shared" si="16"/>
        <v>0</v>
      </c>
      <c r="M158" s="2">
        <f t="shared" si="17"/>
        <v>6.42</v>
      </c>
      <c r="N158">
        <f t="shared" si="18"/>
        <v>6.42</v>
      </c>
      <c r="O158">
        <f t="shared" si="19"/>
        <v>0</v>
      </c>
      <c r="P158" s="2" t="str">
        <f t="shared" si="20"/>
        <v>5130151 - CANE RUN 5 - GENERATION2013</v>
      </c>
    </row>
    <row r="159" spans="1:16" x14ac:dyDescent="0.3">
      <c r="A159" s="1" t="s">
        <v>5</v>
      </c>
      <c r="B159" s="1" t="s">
        <v>6</v>
      </c>
      <c r="C159" s="1" t="s">
        <v>15</v>
      </c>
      <c r="D159" s="5" t="str">
        <f t="shared" si="14"/>
        <v>513</v>
      </c>
      <c r="E159" s="1" t="s">
        <v>11</v>
      </c>
      <c r="F159" s="1" t="s">
        <v>64</v>
      </c>
      <c r="I159">
        <v>201402</v>
      </c>
      <c r="J159" t="str">
        <f t="shared" si="15"/>
        <v>2014</v>
      </c>
      <c r="K159" s="2">
        <v>1089.23</v>
      </c>
      <c r="L159">
        <f t="shared" si="16"/>
        <v>0</v>
      </c>
      <c r="M159" s="2">
        <f t="shared" si="17"/>
        <v>1089.23</v>
      </c>
      <c r="N159">
        <f t="shared" si="18"/>
        <v>1089.23</v>
      </c>
      <c r="O159">
        <f t="shared" si="19"/>
        <v>0</v>
      </c>
      <c r="P159" s="2" t="str">
        <f t="shared" si="20"/>
        <v>5130151 - CANE RUN 5 - GENERATION2014</v>
      </c>
    </row>
    <row r="160" spans="1:16" x14ac:dyDescent="0.3">
      <c r="A160" s="1" t="s">
        <v>5</v>
      </c>
      <c r="B160" s="1" t="s">
        <v>6</v>
      </c>
      <c r="C160" s="1" t="s">
        <v>15</v>
      </c>
      <c r="D160" s="5" t="str">
        <f t="shared" si="14"/>
        <v>513</v>
      </c>
      <c r="E160" s="1" t="s">
        <v>11</v>
      </c>
      <c r="F160" s="1" t="s">
        <v>64</v>
      </c>
      <c r="I160">
        <v>201403</v>
      </c>
      <c r="J160" t="str">
        <f t="shared" si="15"/>
        <v>2014</v>
      </c>
      <c r="K160" s="2">
        <v>38730.07</v>
      </c>
      <c r="L160">
        <f t="shared" si="16"/>
        <v>0</v>
      </c>
      <c r="M160" s="2">
        <f t="shared" si="17"/>
        <v>38730.07</v>
      </c>
      <c r="N160">
        <f t="shared" si="18"/>
        <v>38730.07</v>
      </c>
      <c r="O160">
        <f t="shared" si="19"/>
        <v>0</v>
      </c>
      <c r="P160" s="2" t="str">
        <f t="shared" si="20"/>
        <v>5130151 - CANE RUN 5 - GENERATION2014</v>
      </c>
    </row>
    <row r="161" spans="1:16" x14ac:dyDescent="0.3">
      <c r="A161" s="1" t="s">
        <v>5</v>
      </c>
      <c r="B161" s="1" t="s">
        <v>6</v>
      </c>
      <c r="C161" s="1" t="s">
        <v>15</v>
      </c>
      <c r="D161" s="5" t="str">
        <f t="shared" si="14"/>
        <v>513</v>
      </c>
      <c r="E161" s="1" t="s">
        <v>11</v>
      </c>
      <c r="F161" s="1" t="s">
        <v>64</v>
      </c>
      <c r="I161">
        <v>201404</v>
      </c>
      <c r="J161" t="str">
        <f t="shared" si="15"/>
        <v>2014</v>
      </c>
      <c r="K161" s="2">
        <v>16085.28</v>
      </c>
      <c r="L161">
        <f t="shared" si="16"/>
        <v>0</v>
      </c>
      <c r="M161" s="2">
        <f t="shared" si="17"/>
        <v>16085.28</v>
      </c>
      <c r="N161">
        <f t="shared" si="18"/>
        <v>16085.28</v>
      </c>
      <c r="O161">
        <f t="shared" si="19"/>
        <v>0</v>
      </c>
      <c r="P161" s="2" t="str">
        <f t="shared" si="20"/>
        <v>5130151 - CANE RUN 5 - GENERATION2014</v>
      </c>
    </row>
    <row r="162" spans="1:16" x14ac:dyDescent="0.3">
      <c r="A162" s="1" t="s">
        <v>5</v>
      </c>
      <c r="B162" s="1" t="s">
        <v>6</v>
      </c>
      <c r="C162" s="1" t="s">
        <v>15</v>
      </c>
      <c r="D162" s="5" t="str">
        <f t="shared" si="14"/>
        <v>513</v>
      </c>
      <c r="E162" s="1" t="s">
        <v>11</v>
      </c>
      <c r="F162" s="1" t="s">
        <v>64</v>
      </c>
      <c r="I162">
        <v>201405</v>
      </c>
      <c r="J162" t="str">
        <f t="shared" si="15"/>
        <v>2014</v>
      </c>
      <c r="K162" s="2">
        <v>1722.4</v>
      </c>
      <c r="L162">
        <f t="shared" si="16"/>
        <v>0</v>
      </c>
      <c r="M162" s="2">
        <f t="shared" si="17"/>
        <v>1722.4</v>
      </c>
      <c r="N162">
        <f t="shared" si="18"/>
        <v>1722.4</v>
      </c>
      <c r="O162">
        <f t="shared" si="19"/>
        <v>0</v>
      </c>
      <c r="P162" s="2" t="str">
        <f t="shared" si="20"/>
        <v>5130151 - CANE RUN 5 - GENERATION2014</v>
      </c>
    </row>
    <row r="163" spans="1:16" x14ac:dyDescent="0.3">
      <c r="A163" s="1" t="s">
        <v>5</v>
      </c>
      <c r="B163" s="1" t="s">
        <v>6</v>
      </c>
      <c r="C163" s="1" t="s">
        <v>15</v>
      </c>
      <c r="D163" s="5" t="str">
        <f t="shared" si="14"/>
        <v>513</v>
      </c>
      <c r="E163" s="1" t="s">
        <v>11</v>
      </c>
      <c r="F163" s="1" t="s">
        <v>64</v>
      </c>
      <c r="I163">
        <v>201406</v>
      </c>
      <c r="J163" t="str">
        <f t="shared" si="15"/>
        <v>2014</v>
      </c>
      <c r="K163" s="2">
        <v>405.49</v>
      </c>
      <c r="L163">
        <f t="shared" si="16"/>
        <v>0</v>
      </c>
      <c r="M163" s="2">
        <f t="shared" si="17"/>
        <v>405.49</v>
      </c>
      <c r="N163">
        <f t="shared" si="18"/>
        <v>405.49</v>
      </c>
      <c r="O163">
        <f t="shared" si="19"/>
        <v>0</v>
      </c>
      <c r="P163" s="2" t="str">
        <f t="shared" si="20"/>
        <v>5130151 - CANE RUN 5 - GENERATION2014</v>
      </c>
    </row>
    <row r="164" spans="1:16" x14ac:dyDescent="0.3">
      <c r="A164" s="1" t="s">
        <v>5</v>
      </c>
      <c r="B164" s="1" t="s">
        <v>6</v>
      </c>
      <c r="C164" s="1" t="s">
        <v>15</v>
      </c>
      <c r="D164" s="5" t="str">
        <f t="shared" si="14"/>
        <v>513</v>
      </c>
      <c r="E164" s="1" t="s">
        <v>11</v>
      </c>
      <c r="F164" s="1" t="s">
        <v>64</v>
      </c>
      <c r="I164">
        <v>201412</v>
      </c>
      <c r="J164" t="str">
        <f t="shared" si="15"/>
        <v>2014</v>
      </c>
      <c r="K164" s="2">
        <v>5.48</v>
      </c>
      <c r="L164">
        <f t="shared" si="16"/>
        <v>0</v>
      </c>
      <c r="M164" s="2">
        <f t="shared" si="17"/>
        <v>5.48</v>
      </c>
      <c r="N164">
        <f t="shared" si="18"/>
        <v>5.48</v>
      </c>
      <c r="O164">
        <f t="shared" si="19"/>
        <v>0</v>
      </c>
      <c r="P164" s="2" t="str">
        <f t="shared" si="20"/>
        <v>5130151 - CANE RUN 5 - GENERATION2014</v>
      </c>
    </row>
    <row r="165" spans="1:16" x14ac:dyDescent="0.3">
      <c r="A165" s="1" t="s">
        <v>5</v>
      </c>
      <c r="B165" s="1" t="s">
        <v>6</v>
      </c>
      <c r="C165" s="1" t="s">
        <v>15</v>
      </c>
      <c r="D165" s="5" t="str">
        <f t="shared" si="14"/>
        <v>513</v>
      </c>
      <c r="E165" s="1" t="s">
        <v>9</v>
      </c>
      <c r="F165" s="1" t="s">
        <v>64</v>
      </c>
      <c r="I165">
        <v>201202</v>
      </c>
      <c r="J165" t="str">
        <f t="shared" si="15"/>
        <v>2012</v>
      </c>
      <c r="K165" s="2">
        <v>18059.59</v>
      </c>
      <c r="L165">
        <f t="shared" si="16"/>
        <v>0</v>
      </c>
      <c r="M165" s="2">
        <f t="shared" si="17"/>
        <v>18059.59</v>
      </c>
      <c r="N165">
        <f t="shared" si="18"/>
        <v>18059.59</v>
      </c>
      <c r="O165">
        <f t="shared" si="19"/>
        <v>0</v>
      </c>
      <c r="P165" s="2" t="str">
        <f t="shared" si="20"/>
        <v>5130161 - CANE RUN 6 - GENERATION2012</v>
      </c>
    </row>
    <row r="166" spans="1:16" x14ac:dyDescent="0.3">
      <c r="A166" s="1" t="s">
        <v>5</v>
      </c>
      <c r="B166" s="1" t="s">
        <v>6</v>
      </c>
      <c r="C166" s="1" t="s">
        <v>15</v>
      </c>
      <c r="D166" s="5" t="str">
        <f t="shared" si="14"/>
        <v>513</v>
      </c>
      <c r="E166" s="1" t="s">
        <v>9</v>
      </c>
      <c r="F166" s="1" t="s">
        <v>64</v>
      </c>
      <c r="I166">
        <v>201203</v>
      </c>
      <c r="J166" t="str">
        <f t="shared" si="15"/>
        <v>2012</v>
      </c>
      <c r="K166" s="2">
        <v>203844.16</v>
      </c>
      <c r="L166">
        <f t="shared" si="16"/>
        <v>0</v>
      </c>
      <c r="M166" s="2">
        <f t="shared" si="17"/>
        <v>203844.16</v>
      </c>
      <c r="N166">
        <f t="shared" si="18"/>
        <v>203844.16</v>
      </c>
      <c r="O166">
        <f t="shared" si="19"/>
        <v>0</v>
      </c>
      <c r="P166" s="2" t="str">
        <f t="shared" si="20"/>
        <v>5130161 - CANE RUN 6 - GENERATION2012</v>
      </c>
    </row>
    <row r="167" spans="1:16" x14ac:dyDescent="0.3">
      <c r="A167" s="1" t="s">
        <v>5</v>
      </c>
      <c r="B167" s="1" t="s">
        <v>6</v>
      </c>
      <c r="C167" s="1" t="s">
        <v>15</v>
      </c>
      <c r="D167" s="5" t="str">
        <f t="shared" si="14"/>
        <v>513</v>
      </c>
      <c r="E167" s="1" t="s">
        <v>9</v>
      </c>
      <c r="F167" s="1" t="s">
        <v>64</v>
      </c>
      <c r="I167">
        <v>201204</v>
      </c>
      <c r="J167" t="str">
        <f t="shared" si="15"/>
        <v>2012</v>
      </c>
      <c r="K167" s="2">
        <v>20465.16</v>
      </c>
      <c r="L167">
        <f t="shared" si="16"/>
        <v>0</v>
      </c>
      <c r="M167" s="2">
        <f t="shared" si="17"/>
        <v>20465.16</v>
      </c>
      <c r="N167">
        <f t="shared" si="18"/>
        <v>20465.16</v>
      </c>
      <c r="O167">
        <f t="shared" si="19"/>
        <v>0</v>
      </c>
      <c r="P167" s="2" t="str">
        <f t="shared" si="20"/>
        <v>5130161 - CANE RUN 6 - GENERATION2012</v>
      </c>
    </row>
    <row r="168" spans="1:16" x14ac:dyDescent="0.3">
      <c r="A168" s="1" t="s">
        <v>5</v>
      </c>
      <c r="B168" s="1" t="s">
        <v>6</v>
      </c>
      <c r="C168" s="1" t="s">
        <v>15</v>
      </c>
      <c r="D168" s="5" t="str">
        <f t="shared" si="14"/>
        <v>513</v>
      </c>
      <c r="E168" s="1" t="s">
        <v>9</v>
      </c>
      <c r="F168" s="1" t="s">
        <v>64</v>
      </c>
      <c r="I168">
        <v>201207</v>
      </c>
      <c r="J168" t="str">
        <f t="shared" si="15"/>
        <v>2012</v>
      </c>
      <c r="K168" s="2">
        <v>112.74</v>
      </c>
      <c r="L168">
        <f t="shared" si="16"/>
        <v>0</v>
      </c>
      <c r="M168" s="2">
        <f t="shared" si="17"/>
        <v>112.74</v>
      </c>
      <c r="N168">
        <f t="shared" si="18"/>
        <v>112.74</v>
      </c>
      <c r="O168">
        <f t="shared" si="19"/>
        <v>0</v>
      </c>
      <c r="P168" s="2" t="str">
        <f t="shared" si="20"/>
        <v>5130161 - CANE RUN 6 - GENERATION2012</v>
      </c>
    </row>
    <row r="169" spans="1:16" x14ac:dyDescent="0.3">
      <c r="A169" s="1" t="s">
        <v>5</v>
      </c>
      <c r="B169" s="1" t="s">
        <v>6</v>
      </c>
      <c r="C169" s="1" t="s">
        <v>15</v>
      </c>
      <c r="D169" s="5" t="str">
        <f t="shared" si="14"/>
        <v>513</v>
      </c>
      <c r="E169" s="1" t="s">
        <v>9</v>
      </c>
      <c r="F169" s="1" t="s">
        <v>64</v>
      </c>
      <c r="I169">
        <v>201208</v>
      </c>
      <c r="J169" t="str">
        <f t="shared" si="15"/>
        <v>2012</v>
      </c>
      <c r="K169" s="2">
        <v>482.34</v>
      </c>
      <c r="L169">
        <f t="shared" si="16"/>
        <v>0</v>
      </c>
      <c r="M169" s="2">
        <f t="shared" si="17"/>
        <v>482.34</v>
      </c>
      <c r="N169">
        <f t="shared" si="18"/>
        <v>482.34</v>
      </c>
      <c r="O169">
        <f t="shared" si="19"/>
        <v>0</v>
      </c>
      <c r="P169" s="2" t="str">
        <f t="shared" si="20"/>
        <v>5130161 - CANE RUN 6 - GENERATION2012</v>
      </c>
    </row>
    <row r="170" spans="1:16" x14ac:dyDescent="0.3">
      <c r="A170" s="1" t="s">
        <v>5</v>
      </c>
      <c r="B170" s="1" t="s">
        <v>6</v>
      </c>
      <c r="C170" s="1" t="s">
        <v>15</v>
      </c>
      <c r="D170" s="5" t="str">
        <f t="shared" si="14"/>
        <v>513</v>
      </c>
      <c r="E170" s="1" t="s">
        <v>9</v>
      </c>
      <c r="F170" s="1" t="s">
        <v>64</v>
      </c>
      <c r="I170">
        <v>201210</v>
      </c>
      <c r="J170" t="str">
        <f t="shared" si="15"/>
        <v>2012</v>
      </c>
      <c r="K170" s="2">
        <v>30902.01</v>
      </c>
      <c r="L170">
        <f t="shared" si="16"/>
        <v>0</v>
      </c>
      <c r="M170" s="2">
        <f t="shared" si="17"/>
        <v>30902.01</v>
      </c>
      <c r="N170">
        <f t="shared" si="18"/>
        <v>30902.01</v>
      </c>
      <c r="O170">
        <f t="shared" si="19"/>
        <v>0</v>
      </c>
      <c r="P170" s="2" t="str">
        <f t="shared" si="20"/>
        <v>5130161 - CANE RUN 6 - GENERATION2012</v>
      </c>
    </row>
    <row r="171" spans="1:16" x14ac:dyDescent="0.3">
      <c r="A171" s="1" t="s">
        <v>5</v>
      </c>
      <c r="B171" s="1" t="s">
        <v>6</v>
      </c>
      <c r="C171" s="1" t="s">
        <v>15</v>
      </c>
      <c r="D171" s="5" t="str">
        <f t="shared" si="14"/>
        <v>513</v>
      </c>
      <c r="E171" s="1" t="s">
        <v>9</v>
      </c>
      <c r="F171" s="1" t="s">
        <v>64</v>
      </c>
      <c r="I171">
        <v>201211</v>
      </c>
      <c r="J171" t="str">
        <f t="shared" si="15"/>
        <v>2012</v>
      </c>
      <c r="K171" s="2">
        <v>88954.77</v>
      </c>
      <c r="L171">
        <f t="shared" si="16"/>
        <v>0</v>
      </c>
      <c r="M171" s="2">
        <f t="shared" si="17"/>
        <v>88954.77</v>
      </c>
      <c r="N171">
        <f t="shared" si="18"/>
        <v>88954.77</v>
      </c>
      <c r="O171">
        <f t="shared" si="19"/>
        <v>0</v>
      </c>
      <c r="P171" s="2" t="str">
        <f t="shared" si="20"/>
        <v>5130161 - CANE RUN 6 - GENERATION2012</v>
      </c>
    </row>
    <row r="172" spans="1:16" x14ac:dyDescent="0.3">
      <c r="A172" s="1" t="s">
        <v>5</v>
      </c>
      <c r="B172" s="1" t="s">
        <v>6</v>
      </c>
      <c r="C172" s="1" t="s">
        <v>15</v>
      </c>
      <c r="D172" s="5" t="str">
        <f t="shared" si="14"/>
        <v>513</v>
      </c>
      <c r="E172" s="1" t="s">
        <v>9</v>
      </c>
      <c r="F172" s="1" t="s">
        <v>64</v>
      </c>
      <c r="I172">
        <v>201301</v>
      </c>
      <c r="J172" t="str">
        <f t="shared" si="15"/>
        <v>2013</v>
      </c>
      <c r="K172" s="2">
        <v>3334.6</v>
      </c>
      <c r="L172">
        <f t="shared" si="16"/>
        <v>0</v>
      </c>
      <c r="M172" s="2">
        <f t="shared" si="17"/>
        <v>3334.6</v>
      </c>
      <c r="N172">
        <f t="shared" si="18"/>
        <v>3334.6</v>
      </c>
      <c r="O172">
        <f t="shared" si="19"/>
        <v>0</v>
      </c>
      <c r="P172" s="2" t="str">
        <f t="shared" si="20"/>
        <v>5130161 - CANE RUN 6 - GENERATION2013</v>
      </c>
    </row>
    <row r="173" spans="1:16" x14ac:dyDescent="0.3">
      <c r="A173" s="1" t="s">
        <v>5</v>
      </c>
      <c r="B173" s="1" t="s">
        <v>6</v>
      </c>
      <c r="C173" s="1" t="s">
        <v>15</v>
      </c>
      <c r="D173" s="5" t="str">
        <f t="shared" si="14"/>
        <v>513</v>
      </c>
      <c r="E173" s="1" t="s">
        <v>9</v>
      </c>
      <c r="F173" s="1" t="s">
        <v>64</v>
      </c>
      <c r="I173">
        <v>201302</v>
      </c>
      <c r="J173" t="str">
        <f t="shared" si="15"/>
        <v>2013</v>
      </c>
      <c r="K173" s="2">
        <v>144469.82999999999</v>
      </c>
      <c r="L173">
        <f t="shared" si="16"/>
        <v>0</v>
      </c>
      <c r="M173" s="2">
        <f t="shared" si="17"/>
        <v>144469.82999999999</v>
      </c>
      <c r="N173">
        <f t="shared" si="18"/>
        <v>144469.82999999999</v>
      </c>
      <c r="O173">
        <f t="shared" si="19"/>
        <v>0</v>
      </c>
      <c r="P173" s="2" t="str">
        <f t="shared" si="20"/>
        <v>5130161 - CANE RUN 6 - GENERATION2013</v>
      </c>
    </row>
    <row r="174" spans="1:16" x14ac:dyDescent="0.3">
      <c r="A174" s="1" t="s">
        <v>5</v>
      </c>
      <c r="B174" s="1" t="s">
        <v>6</v>
      </c>
      <c r="C174" s="1" t="s">
        <v>15</v>
      </c>
      <c r="D174" s="5" t="str">
        <f t="shared" si="14"/>
        <v>513</v>
      </c>
      <c r="E174" s="1" t="s">
        <v>9</v>
      </c>
      <c r="F174" s="1" t="s">
        <v>64</v>
      </c>
      <c r="I174">
        <v>201303</v>
      </c>
      <c r="J174" t="str">
        <f t="shared" si="15"/>
        <v>2013</v>
      </c>
      <c r="K174" s="2">
        <v>7489.64</v>
      </c>
      <c r="L174">
        <f t="shared" si="16"/>
        <v>0</v>
      </c>
      <c r="M174" s="2">
        <f t="shared" si="17"/>
        <v>7489.64</v>
      </c>
      <c r="N174">
        <f t="shared" si="18"/>
        <v>7489.64</v>
      </c>
      <c r="O174">
        <f t="shared" si="19"/>
        <v>0</v>
      </c>
      <c r="P174" s="2" t="str">
        <f t="shared" si="20"/>
        <v>5130161 - CANE RUN 6 - GENERATION2013</v>
      </c>
    </row>
    <row r="175" spans="1:16" x14ac:dyDescent="0.3">
      <c r="A175" s="1" t="s">
        <v>5</v>
      </c>
      <c r="B175" s="1" t="s">
        <v>6</v>
      </c>
      <c r="C175" s="1" t="s">
        <v>15</v>
      </c>
      <c r="D175" s="5" t="str">
        <f t="shared" si="14"/>
        <v>513</v>
      </c>
      <c r="E175" s="1" t="s">
        <v>9</v>
      </c>
      <c r="F175" s="1" t="s">
        <v>64</v>
      </c>
      <c r="I175">
        <v>201304</v>
      </c>
      <c r="J175" t="str">
        <f t="shared" si="15"/>
        <v>2013</v>
      </c>
      <c r="K175" s="2">
        <v>42032.01</v>
      </c>
      <c r="L175">
        <f t="shared" si="16"/>
        <v>0</v>
      </c>
      <c r="M175" s="2">
        <f t="shared" si="17"/>
        <v>42032.01</v>
      </c>
      <c r="N175">
        <f t="shared" si="18"/>
        <v>42032.01</v>
      </c>
      <c r="O175">
        <f t="shared" si="19"/>
        <v>0</v>
      </c>
      <c r="P175" s="2" t="str">
        <f t="shared" si="20"/>
        <v>5130161 - CANE RUN 6 - GENERATION2013</v>
      </c>
    </row>
    <row r="176" spans="1:16" x14ac:dyDescent="0.3">
      <c r="A176" s="1" t="s">
        <v>5</v>
      </c>
      <c r="B176" s="1" t="s">
        <v>6</v>
      </c>
      <c r="C176" s="1" t="s">
        <v>15</v>
      </c>
      <c r="D176" s="5" t="str">
        <f t="shared" si="14"/>
        <v>513</v>
      </c>
      <c r="E176" s="1" t="s">
        <v>9</v>
      </c>
      <c r="F176" s="1" t="s">
        <v>64</v>
      </c>
      <c r="I176">
        <v>201305</v>
      </c>
      <c r="J176" t="str">
        <f t="shared" si="15"/>
        <v>2013</v>
      </c>
      <c r="K176" s="2">
        <v>7478.15</v>
      </c>
      <c r="L176">
        <f t="shared" si="16"/>
        <v>0</v>
      </c>
      <c r="M176" s="2">
        <f t="shared" si="17"/>
        <v>7478.15</v>
      </c>
      <c r="N176">
        <f t="shared" si="18"/>
        <v>7478.15</v>
      </c>
      <c r="O176">
        <f t="shared" si="19"/>
        <v>0</v>
      </c>
      <c r="P176" s="2" t="str">
        <f t="shared" si="20"/>
        <v>5130161 - CANE RUN 6 - GENERATION2013</v>
      </c>
    </row>
    <row r="177" spans="1:16" x14ac:dyDescent="0.3">
      <c r="A177" s="1" t="s">
        <v>5</v>
      </c>
      <c r="B177" s="1" t="s">
        <v>6</v>
      </c>
      <c r="C177" s="1" t="s">
        <v>15</v>
      </c>
      <c r="D177" s="5" t="str">
        <f t="shared" si="14"/>
        <v>513</v>
      </c>
      <c r="E177" s="1" t="s">
        <v>9</v>
      </c>
      <c r="F177" s="1" t="s">
        <v>64</v>
      </c>
      <c r="I177">
        <v>201307</v>
      </c>
      <c r="J177" t="str">
        <f t="shared" si="15"/>
        <v>2013</v>
      </c>
      <c r="K177" s="2">
        <v>84.96</v>
      </c>
      <c r="L177">
        <f t="shared" si="16"/>
        <v>0</v>
      </c>
      <c r="M177" s="2">
        <f t="shared" si="17"/>
        <v>84.96</v>
      </c>
      <c r="N177">
        <f t="shared" si="18"/>
        <v>84.96</v>
      </c>
      <c r="O177">
        <f t="shared" si="19"/>
        <v>0</v>
      </c>
      <c r="P177" s="2" t="str">
        <f t="shared" si="20"/>
        <v>5130161 - CANE RUN 6 - GENERATION2013</v>
      </c>
    </row>
    <row r="178" spans="1:16" x14ac:dyDescent="0.3">
      <c r="A178" s="1" t="s">
        <v>5</v>
      </c>
      <c r="B178" s="1" t="s">
        <v>6</v>
      </c>
      <c r="C178" s="1" t="s">
        <v>15</v>
      </c>
      <c r="D178" s="5" t="str">
        <f t="shared" si="14"/>
        <v>513</v>
      </c>
      <c r="E178" s="1" t="s">
        <v>9</v>
      </c>
      <c r="F178" s="1" t="s">
        <v>64</v>
      </c>
      <c r="I178">
        <v>201312</v>
      </c>
      <c r="J178" t="str">
        <f t="shared" si="15"/>
        <v>2013</v>
      </c>
      <c r="K178" s="2">
        <v>6.45</v>
      </c>
      <c r="L178">
        <f t="shared" si="16"/>
        <v>0</v>
      </c>
      <c r="M178" s="2">
        <f t="shared" si="17"/>
        <v>6.45</v>
      </c>
      <c r="N178">
        <f t="shared" si="18"/>
        <v>6.45</v>
      </c>
      <c r="O178">
        <f t="shared" si="19"/>
        <v>0</v>
      </c>
      <c r="P178" s="2" t="str">
        <f t="shared" si="20"/>
        <v>5130161 - CANE RUN 6 - GENERATION2013</v>
      </c>
    </row>
    <row r="179" spans="1:16" x14ac:dyDescent="0.3">
      <c r="A179" s="1" t="s">
        <v>5</v>
      </c>
      <c r="B179" s="1" t="s">
        <v>6</v>
      </c>
      <c r="C179" s="1" t="s">
        <v>15</v>
      </c>
      <c r="D179" s="5" t="str">
        <f t="shared" si="14"/>
        <v>513</v>
      </c>
      <c r="E179" s="1" t="s">
        <v>9</v>
      </c>
      <c r="F179" s="1" t="s">
        <v>64</v>
      </c>
      <c r="I179">
        <v>201401</v>
      </c>
      <c r="J179" t="str">
        <f t="shared" si="15"/>
        <v>2014</v>
      </c>
      <c r="K179" s="2">
        <v>27998.14</v>
      </c>
      <c r="L179">
        <f t="shared" si="16"/>
        <v>0</v>
      </c>
      <c r="M179" s="2">
        <f t="shared" si="17"/>
        <v>27998.14</v>
      </c>
      <c r="N179">
        <f t="shared" si="18"/>
        <v>27998.14</v>
      </c>
      <c r="O179">
        <f t="shared" si="19"/>
        <v>0</v>
      </c>
      <c r="P179" s="2" t="str">
        <f t="shared" si="20"/>
        <v>5130161 - CANE RUN 6 - GENERATION2014</v>
      </c>
    </row>
    <row r="180" spans="1:16" x14ac:dyDescent="0.3">
      <c r="A180" s="1" t="s">
        <v>5</v>
      </c>
      <c r="B180" s="1" t="s">
        <v>6</v>
      </c>
      <c r="C180" s="1" t="s">
        <v>15</v>
      </c>
      <c r="D180" s="5" t="str">
        <f t="shared" si="14"/>
        <v>513</v>
      </c>
      <c r="E180" s="1" t="s">
        <v>9</v>
      </c>
      <c r="F180" s="1" t="s">
        <v>64</v>
      </c>
      <c r="I180">
        <v>201402</v>
      </c>
      <c r="J180" t="str">
        <f t="shared" si="15"/>
        <v>2014</v>
      </c>
      <c r="K180" s="2">
        <v>86046.13</v>
      </c>
      <c r="L180">
        <f t="shared" si="16"/>
        <v>0</v>
      </c>
      <c r="M180" s="2">
        <f t="shared" si="17"/>
        <v>86046.13</v>
      </c>
      <c r="N180">
        <f t="shared" si="18"/>
        <v>86046.13</v>
      </c>
      <c r="O180">
        <f t="shared" si="19"/>
        <v>0</v>
      </c>
      <c r="P180" s="2" t="str">
        <f t="shared" si="20"/>
        <v>5130161 - CANE RUN 6 - GENERATION2014</v>
      </c>
    </row>
    <row r="181" spans="1:16" x14ac:dyDescent="0.3">
      <c r="A181" s="1" t="s">
        <v>5</v>
      </c>
      <c r="B181" s="1" t="s">
        <v>6</v>
      </c>
      <c r="C181" s="1" t="s">
        <v>15</v>
      </c>
      <c r="D181" s="5" t="str">
        <f t="shared" si="14"/>
        <v>513</v>
      </c>
      <c r="E181" s="1" t="s">
        <v>9</v>
      </c>
      <c r="F181" s="1" t="s">
        <v>64</v>
      </c>
      <c r="I181">
        <v>201403</v>
      </c>
      <c r="J181" t="str">
        <f t="shared" si="15"/>
        <v>2014</v>
      </c>
      <c r="K181" s="2">
        <v>474066.45</v>
      </c>
      <c r="L181">
        <f t="shared" si="16"/>
        <v>0</v>
      </c>
      <c r="M181" s="2">
        <f t="shared" si="17"/>
        <v>474066.45</v>
      </c>
      <c r="N181">
        <f t="shared" si="18"/>
        <v>474066.45</v>
      </c>
      <c r="O181">
        <f t="shared" si="19"/>
        <v>0</v>
      </c>
      <c r="P181" s="2" t="str">
        <f t="shared" si="20"/>
        <v>5130161 - CANE RUN 6 - GENERATION2014</v>
      </c>
    </row>
    <row r="182" spans="1:16" x14ac:dyDescent="0.3">
      <c r="A182" s="1" t="s">
        <v>5</v>
      </c>
      <c r="B182" s="1" t="s">
        <v>6</v>
      </c>
      <c r="C182" s="1" t="s">
        <v>15</v>
      </c>
      <c r="D182" s="5" t="str">
        <f t="shared" si="14"/>
        <v>513</v>
      </c>
      <c r="E182" s="1" t="s">
        <v>9</v>
      </c>
      <c r="F182" s="1" t="s">
        <v>64</v>
      </c>
      <c r="I182">
        <v>201404</v>
      </c>
      <c r="J182" t="str">
        <f t="shared" si="15"/>
        <v>2014</v>
      </c>
      <c r="K182" s="2">
        <v>-366566.24</v>
      </c>
      <c r="L182">
        <f t="shared" si="16"/>
        <v>0</v>
      </c>
      <c r="M182" s="2">
        <f t="shared" si="17"/>
        <v>-366566.24</v>
      </c>
      <c r="N182">
        <f t="shared" si="18"/>
        <v>-366566.24</v>
      </c>
      <c r="O182">
        <f t="shared" si="19"/>
        <v>0</v>
      </c>
      <c r="P182" s="2" t="str">
        <f t="shared" si="20"/>
        <v>5130161 - CANE RUN 6 - GENERATION2014</v>
      </c>
    </row>
    <row r="183" spans="1:16" x14ac:dyDescent="0.3">
      <c r="A183" s="1" t="s">
        <v>5</v>
      </c>
      <c r="B183" s="1" t="s">
        <v>6</v>
      </c>
      <c r="C183" s="1" t="s">
        <v>15</v>
      </c>
      <c r="D183" s="5" t="str">
        <f t="shared" si="14"/>
        <v>513</v>
      </c>
      <c r="E183" s="1" t="s">
        <v>9</v>
      </c>
      <c r="F183" s="1" t="s">
        <v>64</v>
      </c>
      <c r="I183">
        <v>201405</v>
      </c>
      <c r="J183" t="str">
        <f t="shared" si="15"/>
        <v>2014</v>
      </c>
      <c r="K183" s="2">
        <v>5747.78</v>
      </c>
      <c r="L183">
        <f t="shared" si="16"/>
        <v>0</v>
      </c>
      <c r="M183" s="2">
        <f t="shared" si="17"/>
        <v>5747.78</v>
      </c>
      <c r="N183">
        <f t="shared" si="18"/>
        <v>5747.78</v>
      </c>
      <c r="O183">
        <f t="shared" si="19"/>
        <v>0</v>
      </c>
      <c r="P183" s="2" t="str">
        <f t="shared" si="20"/>
        <v>5130161 - CANE RUN 6 - GENERATION2014</v>
      </c>
    </row>
    <row r="184" spans="1:16" x14ac:dyDescent="0.3">
      <c r="A184" s="1" t="s">
        <v>5</v>
      </c>
      <c r="B184" s="1" t="s">
        <v>6</v>
      </c>
      <c r="C184" s="1" t="s">
        <v>15</v>
      </c>
      <c r="D184" s="5" t="str">
        <f t="shared" si="14"/>
        <v>513</v>
      </c>
      <c r="E184" s="1" t="s">
        <v>9</v>
      </c>
      <c r="F184" s="1" t="s">
        <v>64</v>
      </c>
      <c r="I184">
        <v>201406</v>
      </c>
      <c r="J184" t="str">
        <f t="shared" si="15"/>
        <v>2014</v>
      </c>
      <c r="K184" s="2">
        <v>-5.25</v>
      </c>
      <c r="L184">
        <f t="shared" si="16"/>
        <v>0</v>
      </c>
      <c r="M184" s="2">
        <f t="shared" si="17"/>
        <v>-5.25</v>
      </c>
      <c r="N184">
        <f t="shared" si="18"/>
        <v>-5.25</v>
      </c>
      <c r="O184">
        <f t="shared" si="19"/>
        <v>0</v>
      </c>
      <c r="P184" s="2" t="str">
        <f t="shared" si="20"/>
        <v>5130161 - CANE RUN 6 - GENERATION2014</v>
      </c>
    </row>
    <row r="185" spans="1:16" x14ac:dyDescent="0.3">
      <c r="A185" s="1" t="s">
        <v>5</v>
      </c>
      <c r="B185" s="1" t="s">
        <v>6</v>
      </c>
      <c r="C185" s="1" t="s">
        <v>15</v>
      </c>
      <c r="D185" s="5" t="str">
        <f t="shared" si="14"/>
        <v>513</v>
      </c>
      <c r="E185" s="1" t="s">
        <v>9</v>
      </c>
      <c r="F185" s="1" t="s">
        <v>64</v>
      </c>
      <c r="I185">
        <v>201408</v>
      </c>
      <c r="J185" t="str">
        <f t="shared" si="15"/>
        <v>2014</v>
      </c>
      <c r="K185" s="2">
        <v>2194.69</v>
      </c>
      <c r="L185">
        <f t="shared" si="16"/>
        <v>0</v>
      </c>
      <c r="M185" s="2">
        <f t="shared" si="17"/>
        <v>2194.69</v>
      </c>
      <c r="N185">
        <f t="shared" si="18"/>
        <v>2194.69</v>
      </c>
      <c r="O185">
        <f t="shared" si="19"/>
        <v>0</v>
      </c>
      <c r="P185" s="2" t="str">
        <f t="shared" si="20"/>
        <v>5130161 - CANE RUN 6 - GENERATION2014</v>
      </c>
    </row>
    <row r="186" spans="1:16" x14ac:dyDescent="0.3">
      <c r="A186" s="1" t="s">
        <v>5</v>
      </c>
      <c r="B186" s="1" t="s">
        <v>6</v>
      </c>
      <c r="C186" s="1" t="s">
        <v>15</v>
      </c>
      <c r="D186" s="5" t="str">
        <f t="shared" si="14"/>
        <v>513</v>
      </c>
      <c r="E186" s="1" t="s">
        <v>9</v>
      </c>
      <c r="F186" s="1" t="s">
        <v>64</v>
      </c>
      <c r="I186">
        <v>201409</v>
      </c>
      <c r="J186" t="str">
        <f t="shared" si="15"/>
        <v>2014</v>
      </c>
      <c r="K186" s="2">
        <v>389.48</v>
      </c>
      <c r="L186">
        <f t="shared" si="16"/>
        <v>0</v>
      </c>
      <c r="M186" s="2">
        <f t="shared" si="17"/>
        <v>389.48</v>
      </c>
      <c r="N186">
        <f t="shared" si="18"/>
        <v>389.48</v>
      </c>
      <c r="O186">
        <f t="shared" si="19"/>
        <v>0</v>
      </c>
      <c r="P186" s="2" t="str">
        <f t="shared" si="20"/>
        <v>5130161 - CANE RUN 6 - GENERATION2014</v>
      </c>
    </row>
    <row r="187" spans="1:16" x14ac:dyDescent="0.3">
      <c r="A187" s="1" t="s">
        <v>5</v>
      </c>
      <c r="B187" s="1" t="s">
        <v>6</v>
      </c>
      <c r="C187" s="1" t="s">
        <v>15</v>
      </c>
      <c r="D187" s="5" t="str">
        <f t="shared" si="14"/>
        <v>513</v>
      </c>
      <c r="E187" s="1" t="s">
        <v>9</v>
      </c>
      <c r="F187" s="1" t="s">
        <v>64</v>
      </c>
      <c r="I187">
        <v>201410</v>
      </c>
      <c r="J187" t="str">
        <f t="shared" si="15"/>
        <v>2014</v>
      </c>
      <c r="K187" s="2">
        <v>150.74</v>
      </c>
      <c r="L187">
        <f t="shared" si="16"/>
        <v>0</v>
      </c>
      <c r="M187" s="2">
        <f t="shared" si="17"/>
        <v>150.74</v>
      </c>
      <c r="N187">
        <f t="shared" si="18"/>
        <v>150.74</v>
      </c>
      <c r="O187">
        <f t="shared" si="19"/>
        <v>0</v>
      </c>
      <c r="P187" s="2" t="str">
        <f t="shared" si="20"/>
        <v>5130161 - CANE RUN 6 - GENERATION2014</v>
      </c>
    </row>
    <row r="188" spans="1:16" x14ac:dyDescent="0.3">
      <c r="A188" s="1" t="s">
        <v>5</v>
      </c>
      <c r="B188" s="1" t="s">
        <v>6</v>
      </c>
      <c r="C188" s="1" t="s">
        <v>15</v>
      </c>
      <c r="D188" s="5" t="str">
        <f t="shared" si="14"/>
        <v>513</v>
      </c>
      <c r="E188" s="1" t="s">
        <v>9</v>
      </c>
      <c r="F188" s="1" t="s">
        <v>64</v>
      </c>
      <c r="I188">
        <v>201411</v>
      </c>
      <c r="J188" t="str">
        <f t="shared" si="15"/>
        <v>2014</v>
      </c>
      <c r="K188" s="2">
        <v>-164.73</v>
      </c>
      <c r="L188">
        <f t="shared" si="16"/>
        <v>0</v>
      </c>
      <c r="M188" s="2">
        <f t="shared" si="17"/>
        <v>-164.73</v>
      </c>
      <c r="N188">
        <f t="shared" si="18"/>
        <v>-164.73</v>
      </c>
      <c r="O188">
        <f t="shared" si="19"/>
        <v>0</v>
      </c>
      <c r="P188" s="2" t="str">
        <f t="shared" si="20"/>
        <v>5130161 - CANE RUN 6 - GENERATION2014</v>
      </c>
    </row>
    <row r="189" spans="1:16" x14ac:dyDescent="0.3">
      <c r="A189" s="1" t="s">
        <v>5</v>
      </c>
      <c r="B189" s="1" t="s">
        <v>6</v>
      </c>
      <c r="C189" s="1" t="s">
        <v>15</v>
      </c>
      <c r="D189" s="5" t="str">
        <f t="shared" si="14"/>
        <v>513</v>
      </c>
      <c r="E189" s="1" t="s">
        <v>9</v>
      </c>
      <c r="F189" s="1" t="s">
        <v>64</v>
      </c>
      <c r="I189">
        <v>201412</v>
      </c>
      <c r="J189" t="str">
        <f t="shared" si="15"/>
        <v>2014</v>
      </c>
      <c r="K189" s="2">
        <v>9.01</v>
      </c>
      <c r="L189">
        <f t="shared" si="16"/>
        <v>0</v>
      </c>
      <c r="M189" s="2">
        <f t="shared" si="17"/>
        <v>9.01</v>
      </c>
      <c r="N189">
        <f t="shared" si="18"/>
        <v>9.01</v>
      </c>
      <c r="O189">
        <f t="shared" si="19"/>
        <v>0</v>
      </c>
      <c r="P189" s="2" t="str">
        <f t="shared" si="20"/>
        <v>5130161 - CANE RUN 6 - GENERATION2014</v>
      </c>
    </row>
    <row r="190" spans="1:16" x14ac:dyDescent="0.3">
      <c r="A190" s="1" t="s">
        <v>5</v>
      </c>
      <c r="B190" s="1" t="s">
        <v>6</v>
      </c>
      <c r="C190" s="1" t="s">
        <v>15</v>
      </c>
      <c r="D190" s="5" t="str">
        <f t="shared" si="14"/>
        <v>513</v>
      </c>
      <c r="E190" s="1" t="s">
        <v>9</v>
      </c>
      <c r="F190" s="1" t="s">
        <v>64</v>
      </c>
      <c r="I190">
        <v>201501</v>
      </c>
      <c r="J190" t="str">
        <f t="shared" si="15"/>
        <v>2015</v>
      </c>
      <c r="K190" s="2">
        <v>393.91</v>
      </c>
      <c r="L190">
        <f t="shared" si="16"/>
        <v>0</v>
      </c>
      <c r="M190" s="2">
        <f t="shared" si="17"/>
        <v>393.91</v>
      </c>
      <c r="N190">
        <f t="shared" si="18"/>
        <v>393.91</v>
      </c>
      <c r="O190">
        <f t="shared" si="19"/>
        <v>0</v>
      </c>
      <c r="P190" s="2" t="str">
        <f t="shared" si="20"/>
        <v>5130161 - CANE RUN 6 - GENERATION2015</v>
      </c>
    </row>
    <row r="191" spans="1:16" x14ac:dyDescent="0.3">
      <c r="A191" s="1" t="s">
        <v>5</v>
      </c>
      <c r="B191" s="1" t="s">
        <v>6</v>
      </c>
      <c r="C191" s="1" t="s">
        <v>16</v>
      </c>
      <c r="D191" s="5" t="str">
        <f t="shared" ref="D191:D253" si="21">LEFT(C191,3)</f>
        <v>549</v>
      </c>
      <c r="E191" s="1" t="s">
        <v>17</v>
      </c>
      <c r="F191" s="1" t="s">
        <v>67</v>
      </c>
      <c r="G191" s="1" t="s">
        <v>71</v>
      </c>
      <c r="H191" s="1" t="s">
        <v>70</v>
      </c>
      <c r="I191">
        <v>201511</v>
      </c>
      <c r="J191" t="str">
        <f t="shared" ref="J191:J253" si="22">LEFT(I191,4)</f>
        <v>2015</v>
      </c>
      <c r="K191" s="2">
        <v>75716.36</v>
      </c>
      <c r="L191">
        <f t="shared" ref="L191:L253" si="23">IF(LEFT(E191,4)="0311",(K191*-0.25),IF(LEFT(E191,4)="0321",(K191*-0.25),0))</f>
        <v>0</v>
      </c>
      <c r="M191" s="2">
        <f t="shared" ref="M191:M253" si="24">+K191+L191</f>
        <v>75716.36</v>
      </c>
      <c r="N191">
        <f t="shared" ref="N191:N253" si="25">IF(F191="LGE",M191,0)+IF(F191="Joint",M191*G191,0)</f>
        <v>16657.599200000001</v>
      </c>
      <c r="O191">
        <f t="shared" ref="O191:O253" si="26">IF(F191="KU",M191,0)+IF(F191="Joint",M191*H191,0)</f>
        <v>59058.760800000004</v>
      </c>
      <c r="P191" s="2" t="str">
        <f t="shared" ref="P191:P253" si="27">D191&amp;E191&amp;J191</f>
        <v>5490172 - CANE RUN CC GT 20162015</v>
      </c>
    </row>
    <row r="192" spans="1:16" x14ac:dyDescent="0.3">
      <c r="A192" s="1" t="s">
        <v>5</v>
      </c>
      <c r="B192" s="1" t="s">
        <v>6</v>
      </c>
      <c r="C192" s="1" t="s">
        <v>16</v>
      </c>
      <c r="D192" s="5" t="str">
        <f t="shared" si="21"/>
        <v>549</v>
      </c>
      <c r="E192" s="1" t="s">
        <v>17</v>
      </c>
      <c r="F192" s="1" t="s">
        <v>67</v>
      </c>
      <c r="G192" s="1" t="s">
        <v>71</v>
      </c>
      <c r="H192" s="1" t="s">
        <v>70</v>
      </c>
      <c r="I192">
        <v>201512</v>
      </c>
      <c r="J192" t="str">
        <f t="shared" si="22"/>
        <v>2015</v>
      </c>
      <c r="K192" s="2">
        <v>15.06</v>
      </c>
      <c r="L192">
        <f t="shared" si="23"/>
        <v>0</v>
      </c>
      <c r="M192" s="2">
        <f t="shared" si="24"/>
        <v>15.06</v>
      </c>
      <c r="N192">
        <f t="shared" si="25"/>
        <v>3.3132000000000001</v>
      </c>
      <c r="O192">
        <f t="shared" si="26"/>
        <v>11.7468</v>
      </c>
      <c r="P192" s="2" t="str">
        <f t="shared" si="27"/>
        <v>5490172 - CANE RUN CC GT 20162015</v>
      </c>
    </row>
    <row r="193" spans="1:16" x14ac:dyDescent="0.3">
      <c r="A193" s="1" t="s">
        <v>5</v>
      </c>
      <c r="B193" s="1" t="s">
        <v>6</v>
      </c>
      <c r="C193" s="1" t="s">
        <v>16</v>
      </c>
      <c r="D193" s="5" t="str">
        <f t="shared" si="21"/>
        <v>549</v>
      </c>
      <c r="E193" s="1" t="s">
        <v>17</v>
      </c>
      <c r="F193" s="1" t="s">
        <v>67</v>
      </c>
      <c r="G193" s="1" t="s">
        <v>71</v>
      </c>
      <c r="H193" s="1" t="s">
        <v>70</v>
      </c>
      <c r="I193">
        <v>201611</v>
      </c>
      <c r="J193" t="str">
        <f t="shared" si="22"/>
        <v>2016</v>
      </c>
      <c r="K193" s="2">
        <v>32.659999999999997</v>
      </c>
      <c r="L193">
        <f t="shared" si="23"/>
        <v>0</v>
      </c>
      <c r="M193" s="2">
        <f t="shared" si="24"/>
        <v>32.659999999999997</v>
      </c>
      <c r="N193">
        <f t="shared" si="25"/>
        <v>7.1851999999999991</v>
      </c>
      <c r="O193">
        <f t="shared" si="26"/>
        <v>25.474799999999998</v>
      </c>
      <c r="P193" s="2" t="str">
        <f t="shared" si="27"/>
        <v>5490172 - CANE RUN CC GT 20162016</v>
      </c>
    </row>
    <row r="194" spans="1:16" x14ac:dyDescent="0.3">
      <c r="A194" s="1" t="s">
        <v>5</v>
      </c>
      <c r="B194" s="1" t="s">
        <v>6</v>
      </c>
      <c r="C194" s="1" t="s">
        <v>18</v>
      </c>
      <c r="D194" s="5" t="str">
        <f t="shared" si="21"/>
        <v>552</v>
      </c>
      <c r="E194" s="1" t="s">
        <v>17</v>
      </c>
      <c r="F194" s="1" t="s">
        <v>67</v>
      </c>
      <c r="G194" s="1" t="s">
        <v>71</v>
      </c>
      <c r="H194" s="1" t="s">
        <v>70</v>
      </c>
      <c r="I194">
        <v>201512</v>
      </c>
      <c r="J194" t="str">
        <f t="shared" si="22"/>
        <v>2015</v>
      </c>
      <c r="K194" s="2">
        <v>7415.84</v>
      </c>
      <c r="L194">
        <f t="shared" si="23"/>
        <v>0</v>
      </c>
      <c r="M194" s="2">
        <f t="shared" si="24"/>
        <v>7415.84</v>
      </c>
      <c r="N194">
        <f t="shared" si="25"/>
        <v>1631.4848</v>
      </c>
      <c r="O194">
        <f t="shared" si="26"/>
        <v>5784.3552</v>
      </c>
      <c r="P194" s="2" t="str">
        <f t="shared" si="27"/>
        <v>5520172 - CANE RUN CC GT 20162015</v>
      </c>
    </row>
    <row r="195" spans="1:16" x14ac:dyDescent="0.3">
      <c r="A195" s="1" t="s">
        <v>5</v>
      </c>
      <c r="B195" s="1" t="s">
        <v>6</v>
      </c>
      <c r="C195" s="1" t="s">
        <v>18</v>
      </c>
      <c r="D195" s="5" t="str">
        <f t="shared" si="21"/>
        <v>552</v>
      </c>
      <c r="E195" s="1" t="s">
        <v>17</v>
      </c>
      <c r="F195" s="1" t="s">
        <v>67</v>
      </c>
      <c r="G195" s="1" t="s">
        <v>71</v>
      </c>
      <c r="H195" s="1" t="s">
        <v>70</v>
      </c>
      <c r="I195">
        <v>201610</v>
      </c>
      <c r="J195" t="str">
        <f t="shared" si="22"/>
        <v>2016</v>
      </c>
      <c r="K195" s="2">
        <v>4439.46</v>
      </c>
      <c r="L195">
        <f t="shared" si="23"/>
        <v>0</v>
      </c>
      <c r="M195" s="2">
        <f t="shared" si="24"/>
        <v>4439.46</v>
      </c>
      <c r="N195">
        <f t="shared" si="25"/>
        <v>976.68119999999999</v>
      </c>
      <c r="O195">
        <f t="shared" si="26"/>
        <v>3462.7788</v>
      </c>
      <c r="P195" s="2" t="str">
        <f t="shared" si="27"/>
        <v>5520172 - CANE RUN CC GT 20162016</v>
      </c>
    </row>
    <row r="196" spans="1:16" x14ac:dyDescent="0.3">
      <c r="A196" s="1" t="s">
        <v>5</v>
      </c>
      <c r="B196" s="1" t="s">
        <v>6</v>
      </c>
      <c r="C196" s="1" t="s">
        <v>18</v>
      </c>
      <c r="D196" s="5" t="str">
        <f t="shared" si="21"/>
        <v>552</v>
      </c>
      <c r="E196" s="1" t="s">
        <v>17</v>
      </c>
      <c r="F196" s="1" t="s">
        <v>67</v>
      </c>
      <c r="G196" s="1" t="s">
        <v>71</v>
      </c>
      <c r="H196" s="1" t="s">
        <v>70</v>
      </c>
      <c r="I196">
        <v>201611</v>
      </c>
      <c r="J196" t="str">
        <f t="shared" si="22"/>
        <v>2016</v>
      </c>
      <c r="K196" s="2">
        <v>77601.16</v>
      </c>
      <c r="L196">
        <f t="shared" si="23"/>
        <v>0</v>
      </c>
      <c r="M196" s="2">
        <f t="shared" si="24"/>
        <v>77601.16</v>
      </c>
      <c r="N196">
        <f t="shared" si="25"/>
        <v>17072.2552</v>
      </c>
      <c r="O196">
        <f t="shared" si="26"/>
        <v>60528.904800000004</v>
      </c>
      <c r="P196" s="2" t="str">
        <f t="shared" si="27"/>
        <v>5520172 - CANE RUN CC GT 20162016</v>
      </c>
    </row>
    <row r="197" spans="1:16" x14ac:dyDescent="0.3">
      <c r="A197" s="1" t="s">
        <v>5</v>
      </c>
      <c r="B197" s="1" t="s">
        <v>6</v>
      </c>
      <c r="C197" s="1" t="s">
        <v>18</v>
      </c>
      <c r="D197" s="5" t="str">
        <f t="shared" si="21"/>
        <v>552</v>
      </c>
      <c r="E197" s="1" t="s">
        <v>17</v>
      </c>
      <c r="F197" s="1" t="s">
        <v>67</v>
      </c>
      <c r="G197" s="1" t="s">
        <v>71</v>
      </c>
      <c r="H197" s="1" t="s">
        <v>70</v>
      </c>
      <c r="I197">
        <v>201612</v>
      </c>
      <c r="J197" t="str">
        <f t="shared" si="22"/>
        <v>2016</v>
      </c>
      <c r="K197" s="2">
        <v>14283.75</v>
      </c>
      <c r="L197">
        <f t="shared" si="23"/>
        <v>0</v>
      </c>
      <c r="M197" s="2">
        <f t="shared" si="24"/>
        <v>14283.75</v>
      </c>
      <c r="N197">
        <f t="shared" si="25"/>
        <v>3142.4250000000002</v>
      </c>
      <c r="O197">
        <f t="shared" si="26"/>
        <v>11141.325000000001</v>
      </c>
      <c r="P197" s="2" t="str">
        <f t="shared" si="27"/>
        <v>5520172 - CANE RUN CC GT 20162016</v>
      </c>
    </row>
    <row r="198" spans="1:16" x14ac:dyDescent="0.3">
      <c r="A198" s="1" t="s">
        <v>5</v>
      </c>
      <c r="B198" s="1" t="s">
        <v>6</v>
      </c>
      <c r="C198" s="1" t="s">
        <v>19</v>
      </c>
      <c r="D198" s="5" t="str">
        <f t="shared" si="21"/>
        <v>553</v>
      </c>
      <c r="E198" s="1" t="s">
        <v>17</v>
      </c>
      <c r="F198" s="1" t="s">
        <v>67</v>
      </c>
      <c r="G198" s="1" t="s">
        <v>71</v>
      </c>
      <c r="H198" s="1" t="s">
        <v>70</v>
      </c>
      <c r="I198">
        <v>201510</v>
      </c>
      <c r="J198" t="str">
        <f t="shared" si="22"/>
        <v>2015</v>
      </c>
      <c r="K198" s="2">
        <v>17298</v>
      </c>
      <c r="L198">
        <f t="shared" si="23"/>
        <v>0</v>
      </c>
      <c r="M198" s="2">
        <f t="shared" si="24"/>
        <v>17298</v>
      </c>
      <c r="N198">
        <f t="shared" si="25"/>
        <v>3805.56</v>
      </c>
      <c r="O198">
        <f t="shared" si="26"/>
        <v>13492.44</v>
      </c>
      <c r="P198" s="2" t="str">
        <f t="shared" si="27"/>
        <v>5530172 - CANE RUN CC GT 20162015</v>
      </c>
    </row>
    <row r="199" spans="1:16" x14ac:dyDescent="0.3">
      <c r="A199" s="1" t="s">
        <v>5</v>
      </c>
      <c r="B199" s="1" t="s">
        <v>6</v>
      </c>
      <c r="C199" s="1" t="s">
        <v>19</v>
      </c>
      <c r="D199" s="5" t="str">
        <f t="shared" si="21"/>
        <v>553</v>
      </c>
      <c r="E199" s="1" t="s">
        <v>17</v>
      </c>
      <c r="F199" s="1" t="s">
        <v>67</v>
      </c>
      <c r="G199" s="1" t="s">
        <v>71</v>
      </c>
      <c r="H199" s="1" t="s">
        <v>70</v>
      </c>
      <c r="I199">
        <v>201511</v>
      </c>
      <c r="J199" t="str">
        <f t="shared" si="22"/>
        <v>2015</v>
      </c>
      <c r="K199" s="2">
        <v>51916.51</v>
      </c>
      <c r="L199">
        <f t="shared" si="23"/>
        <v>0</v>
      </c>
      <c r="M199" s="2">
        <f t="shared" si="24"/>
        <v>51916.51</v>
      </c>
      <c r="N199">
        <f t="shared" si="25"/>
        <v>11421.6322</v>
      </c>
      <c r="O199">
        <f t="shared" si="26"/>
        <v>40494.877800000002</v>
      </c>
      <c r="P199" s="2" t="str">
        <f t="shared" si="27"/>
        <v>5530172 - CANE RUN CC GT 20162015</v>
      </c>
    </row>
    <row r="200" spans="1:16" x14ac:dyDescent="0.3">
      <c r="A200" s="1" t="s">
        <v>5</v>
      </c>
      <c r="B200" s="1" t="s">
        <v>6</v>
      </c>
      <c r="C200" s="1" t="s">
        <v>19</v>
      </c>
      <c r="D200" s="5" t="str">
        <f t="shared" si="21"/>
        <v>553</v>
      </c>
      <c r="E200" s="1" t="s">
        <v>17</v>
      </c>
      <c r="F200" s="1" t="s">
        <v>67</v>
      </c>
      <c r="G200" s="1" t="s">
        <v>71</v>
      </c>
      <c r="H200" s="1" t="s">
        <v>70</v>
      </c>
      <c r="I200">
        <v>201512</v>
      </c>
      <c r="J200" t="str">
        <f t="shared" si="22"/>
        <v>2015</v>
      </c>
      <c r="K200" s="2">
        <v>99148.61</v>
      </c>
      <c r="L200">
        <f t="shared" si="23"/>
        <v>0</v>
      </c>
      <c r="M200" s="2">
        <f t="shared" si="24"/>
        <v>99148.61</v>
      </c>
      <c r="N200">
        <f t="shared" si="25"/>
        <v>21812.694200000002</v>
      </c>
      <c r="O200">
        <f t="shared" si="26"/>
        <v>77335.915800000002</v>
      </c>
      <c r="P200" s="2" t="str">
        <f t="shared" si="27"/>
        <v>5530172 - CANE RUN CC GT 20162015</v>
      </c>
    </row>
    <row r="201" spans="1:16" x14ac:dyDescent="0.3">
      <c r="A201" s="1" t="s">
        <v>5</v>
      </c>
      <c r="B201" s="1" t="s">
        <v>6</v>
      </c>
      <c r="C201" s="1" t="s">
        <v>19</v>
      </c>
      <c r="D201" s="5" t="str">
        <f t="shared" si="21"/>
        <v>553</v>
      </c>
      <c r="E201" s="1" t="s">
        <v>17</v>
      </c>
      <c r="F201" s="1" t="s">
        <v>67</v>
      </c>
      <c r="G201" s="1" t="s">
        <v>71</v>
      </c>
      <c r="H201" s="1" t="s">
        <v>70</v>
      </c>
      <c r="I201">
        <v>201601</v>
      </c>
      <c r="J201" t="str">
        <f t="shared" si="22"/>
        <v>2016</v>
      </c>
      <c r="K201" s="2">
        <v>103677.65</v>
      </c>
      <c r="L201">
        <f t="shared" si="23"/>
        <v>0</v>
      </c>
      <c r="M201" s="2">
        <f t="shared" si="24"/>
        <v>103677.65</v>
      </c>
      <c r="N201">
        <f t="shared" si="25"/>
        <v>22809.082999999999</v>
      </c>
      <c r="O201">
        <f t="shared" si="26"/>
        <v>80868.566999999995</v>
      </c>
      <c r="P201" s="2" t="str">
        <f t="shared" si="27"/>
        <v>5530172 - CANE RUN CC GT 20162016</v>
      </c>
    </row>
    <row r="202" spans="1:16" x14ac:dyDescent="0.3">
      <c r="A202" s="1" t="s">
        <v>5</v>
      </c>
      <c r="B202" s="1" t="s">
        <v>6</v>
      </c>
      <c r="C202" s="1" t="s">
        <v>19</v>
      </c>
      <c r="D202" s="5" t="str">
        <f t="shared" si="21"/>
        <v>553</v>
      </c>
      <c r="E202" s="1" t="s">
        <v>17</v>
      </c>
      <c r="F202" s="1" t="s">
        <v>67</v>
      </c>
      <c r="G202" s="1" t="s">
        <v>71</v>
      </c>
      <c r="H202" s="1" t="s">
        <v>70</v>
      </c>
      <c r="I202">
        <v>201603</v>
      </c>
      <c r="J202" t="str">
        <f t="shared" si="22"/>
        <v>2016</v>
      </c>
      <c r="K202" s="2">
        <v>21776.09</v>
      </c>
      <c r="L202">
        <f t="shared" si="23"/>
        <v>0</v>
      </c>
      <c r="M202" s="2">
        <f t="shared" si="24"/>
        <v>21776.09</v>
      </c>
      <c r="N202">
        <f t="shared" si="25"/>
        <v>4790.7398000000003</v>
      </c>
      <c r="O202">
        <f t="shared" si="26"/>
        <v>16985.350200000001</v>
      </c>
      <c r="P202" s="2" t="str">
        <f t="shared" si="27"/>
        <v>5530172 - CANE RUN CC GT 20162016</v>
      </c>
    </row>
    <row r="203" spans="1:16" x14ac:dyDescent="0.3">
      <c r="A203" s="1" t="s">
        <v>5</v>
      </c>
      <c r="B203" s="1" t="s">
        <v>6</v>
      </c>
      <c r="C203" s="1" t="s">
        <v>19</v>
      </c>
      <c r="D203" s="5" t="str">
        <f t="shared" si="21"/>
        <v>553</v>
      </c>
      <c r="E203" s="1" t="s">
        <v>17</v>
      </c>
      <c r="F203" s="1" t="s">
        <v>67</v>
      </c>
      <c r="G203" s="1" t="s">
        <v>71</v>
      </c>
      <c r="H203" s="1" t="s">
        <v>70</v>
      </c>
      <c r="I203">
        <v>201604</v>
      </c>
      <c r="J203" t="str">
        <f t="shared" si="22"/>
        <v>2016</v>
      </c>
      <c r="K203" s="2">
        <v>-198295.59</v>
      </c>
      <c r="L203">
        <f t="shared" si="23"/>
        <v>0</v>
      </c>
      <c r="M203" s="2">
        <f t="shared" si="24"/>
        <v>-198295.59</v>
      </c>
      <c r="N203">
        <f t="shared" si="25"/>
        <v>-43625.029799999997</v>
      </c>
      <c r="O203">
        <f t="shared" si="26"/>
        <v>-154670.56020000001</v>
      </c>
      <c r="P203" s="2" t="str">
        <f t="shared" si="27"/>
        <v>5530172 - CANE RUN CC GT 20162016</v>
      </c>
    </row>
    <row r="204" spans="1:16" x14ac:dyDescent="0.3">
      <c r="A204" s="1" t="s">
        <v>5</v>
      </c>
      <c r="B204" s="1" t="s">
        <v>6</v>
      </c>
      <c r="C204" s="1" t="s">
        <v>19</v>
      </c>
      <c r="D204" s="5" t="str">
        <f t="shared" si="21"/>
        <v>553</v>
      </c>
      <c r="E204" s="1" t="s">
        <v>17</v>
      </c>
      <c r="F204" s="1" t="s">
        <v>67</v>
      </c>
      <c r="G204" s="1" t="s">
        <v>71</v>
      </c>
      <c r="H204" s="1" t="s">
        <v>70</v>
      </c>
      <c r="I204">
        <v>201608</v>
      </c>
      <c r="J204" t="str">
        <f t="shared" si="22"/>
        <v>2016</v>
      </c>
      <c r="K204" s="2">
        <v>5175.57</v>
      </c>
      <c r="L204">
        <f t="shared" si="23"/>
        <v>0</v>
      </c>
      <c r="M204" s="2">
        <f t="shared" si="24"/>
        <v>5175.57</v>
      </c>
      <c r="N204">
        <f t="shared" si="25"/>
        <v>1138.6253999999999</v>
      </c>
      <c r="O204">
        <f t="shared" si="26"/>
        <v>4036.9445999999998</v>
      </c>
      <c r="P204" s="2" t="str">
        <f t="shared" si="27"/>
        <v>5530172 - CANE RUN CC GT 20162016</v>
      </c>
    </row>
    <row r="205" spans="1:16" x14ac:dyDescent="0.3">
      <c r="A205" s="1" t="s">
        <v>5</v>
      </c>
      <c r="B205" s="1" t="s">
        <v>6</v>
      </c>
      <c r="C205" s="1" t="s">
        <v>19</v>
      </c>
      <c r="D205" s="5" t="str">
        <f t="shared" si="21"/>
        <v>553</v>
      </c>
      <c r="E205" s="1" t="s">
        <v>17</v>
      </c>
      <c r="F205" s="1" t="s">
        <v>67</v>
      </c>
      <c r="G205" s="1" t="s">
        <v>71</v>
      </c>
      <c r="H205" s="1" t="s">
        <v>70</v>
      </c>
      <c r="I205">
        <v>201609</v>
      </c>
      <c r="J205" t="str">
        <f t="shared" si="22"/>
        <v>2016</v>
      </c>
      <c r="K205" s="2">
        <v>26691.25</v>
      </c>
      <c r="L205">
        <f t="shared" si="23"/>
        <v>0</v>
      </c>
      <c r="M205" s="2">
        <f t="shared" si="24"/>
        <v>26691.25</v>
      </c>
      <c r="N205">
        <f t="shared" si="25"/>
        <v>5872.0749999999998</v>
      </c>
      <c r="O205">
        <f t="shared" si="26"/>
        <v>20819.174999999999</v>
      </c>
      <c r="P205" s="2" t="str">
        <f t="shared" si="27"/>
        <v>5530172 - CANE RUN CC GT 20162016</v>
      </c>
    </row>
    <row r="206" spans="1:16" x14ac:dyDescent="0.3">
      <c r="A206" s="1" t="s">
        <v>5</v>
      </c>
      <c r="B206" s="1" t="s">
        <v>6</v>
      </c>
      <c r="C206" s="1" t="s">
        <v>19</v>
      </c>
      <c r="D206" s="5" t="str">
        <f t="shared" si="21"/>
        <v>553</v>
      </c>
      <c r="E206" s="1" t="s">
        <v>17</v>
      </c>
      <c r="F206" s="1" t="s">
        <v>67</v>
      </c>
      <c r="G206" s="1" t="s">
        <v>71</v>
      </c>
      <c r="H206" s="1" t="s">
        <v>70</v>
      </c>
      <c r="I206">
        <v>201610</v>
      </c>
      <c r="J206" t="str">
        <f t="shared" si="22"/>
        <v>2016</v>
      </c>
      <c r="K206" s="2">
        <v>61988.39</v>
      </c>
      <c r="L206">
        <f t="shared" si="23"/>
        <v>0</v>
      </c>
      <c r="M206" s="2">
        <f t="shared" si="24"/>
        <v>61988.39</v>
      </c>
      <c r="N206">
        <f t="shared" si="25"/>
        <v>13637.4458</v>
      </c>
      <c r="O206">
        <f t="shared" si="26"/>
        <v>48350.944199999998</v>
      </c>
      <c r="P206" s="2" t="str">
        <f t="shared" si="27"/>
        <v>5530172 - CANE RUN CC GT 20162016</v>
      </c>
    </row>
    <row r="207" spans="1:16" x14ac:dyDescent="0.3">
      <c r="A207" s="1" t="s">
        <v>5</v>
      </c>
      <c r="B207" s="1" t="s">
        <v>6</v>
      </c>
      <c r="C207" s="1" t="s">
        <v>19</v>
      </c>
      <c r="D207" s="5" t="str">
        <f t="shared" si="21"/>
        <v>553</v>
      </c>
      <c r="E207" s="1" t="s">
        <v>17</v>
      </c>
      <c r="F207" s="1" t="s">
        <v>67</v>
      </c>
      <c r="G207" s="1" t="s">
        <v>71</v>
      </c>
      <c r="H207" s="1" t="s">
        <v>70</v>
      </c>
      <c r="I207">
        <v>201611</v>
      </c>
      <c r="J207" t="str">
        <f t="shared" si="22"/>
        <v>2016</v>
      </c>
      <c r="K207" s="2">
        <v>603579.21</v>
      </c>
      <c r="L207">
        <f t="shared" si="23"/>
        <v>0</v>
      </c>
      <c r="M207" s="2">
        <f t="shared" si="24"/>
        <v>603579.21</v>
      </c>
      <c r="N207">
        <f t="shared" si="25"/>
        <v>132787.42619999999</v>
      </c>
      <c r="O207">
        <f t="shared" si="26"/>
        <v>470791.78379999998</v>
      </c>
      <c r="P207" s="2" t="str">
        <f t="shared" si="27"/>
        <v>5530172 - CANE RUN CC GT 20162016</v>
      </c>
    </row>
    <row r="208" spans="1:16" x14ac:dyDescent="0.3">
      <c r="A208" s="1" t="s">
        <v>5</v>
      </c>
      <c r="B208" s="1" t="s">
        <v>6</v>
      </c>
      <c r="C208" s="1" t="s">
        <v>19</v>
      </c>
      <c r="D208" s="5" t="str">
        <f t="shared" si="21"/>
        <v>553</v>
      </c>
      <c r="E208" s="1" t="s">
        <v>17</v>
      </c>
      <c r="F208" s="1" t="s">
        <v>67</v>
      </c>
      <c r="G208" s="1" t="s">
        <v>71</v>
      </c>
      <c r="H208" s="1" t="s">
        <v>70</v>
      </c>
      <c r="I208">
        <v>201612</v>
      </c>
      <c r="J208" t="str">
        <f t="shared" si="22"/>
        <v>2016</v>
      </c>
      <c r="K208" s="2">
        <v>-49112.21</v>
      </c>
      <c r="L208">
        <f t="shared" si="23"/>
        <v>0</v>
      </c>
      <c r="M208" s="2">
        <f t="shared" si="24"/>
        <v>-49112.21</v>
      </c>
      <c r="N208">
        <f t="shared" si="25"/>
        <v>-10804.6862</v>
      </c>
      <c r="O208">
        <f t="shared" si="26"/>
        <v>-38307.523800000003</v>
      </c>
      <c r="P208" s="2" t="str">
        <f t="shared" si="27"/>
        <v>5530172 - CANE RUN CC GT 20162016</v>
      </c>
    </row>
    <row r="209" spans="1:16" x14ac:dyDescent="0.3">
      <c r="A209" s="1" t="s">
        <v>5</v>
      </c>
      <c r="B209" s="1" t="s">
        <v>6</v>
      </c>
      <c r="C209" s="1" t="s">
        <v>19</v>
      </c>
      <c r="D209" s="5" t="str">
        <f t="shared" si="21"/>
        <v>553</v>
      </c>
      <c r="E209" s="1" t="s">
        <v>20</v>
      </c>
      <c r="F209" s="1" t="s">
        <v>67</v>
      </c>
      <c r="G209" s="1" t="s">
        <v>72</v>
      </c>
      <c r="H209" s="1" t="s">
        <v>73</v>
      </c>
      <c r="I209">
        <v>201502</v>
      </c>
      <c r="J209" t="str">
        <f t="shared" si="22"/>
        <v>2015</v>
      </c>
      <c r="K209" s="2">
        <v>140000</v>
      </c>
      <c r="L209">
        <f t="shared" si="23"/>
        <v>0</v>
      </c>
      <c r="M209" s="2">
        <f t="shared" si="24"/>
        <v>140000</v>
      </c>
      <c r="N209">
        <f t="shared" si="25"/>
        <v>74200</v>
      </c>
      <c r="O209">
        <f t="shared" si="26"/>
        <v>65800</v>
      </c>
      <c r="P209" s="2" t="str">
        <f t="shared" si="27"/>
        <v>5530432 - PADDYS RUN GT 132015</v>
      </c>
    </row>
    <row r="210" spans="1:16" x14ac:dyDescent="0.3">
      <c r="A210" s="1" t="s">
        <v>5</v>
      </c>
      <c r="B210" s="1" t="s">
        <v>6</v>
      </c>
      <c r="C210" s="1" t="s">
        <v>19</v>
      </c>
      <c r="D210" s="5" t="str">
        <f t="shared" si="21"/>
        <v>553</v>
      </c>
      <c r="E210" s="1" t="s">
        <v>20</v>
      </c>
      <c r="F210" s="1" t="s">
        <v>67</v>
      </c>
      <c r="G210" s="1" t="s">
        <v>72</v>
      </c>
      <c r="H210" s="1" t="s">
        <v>73</v>
      </c>
      <c r="I210">
        <v>201503</v>
      </c>
      <c r="J210" t="str">
        <f t="shared" si="22"/>
        <v>2015</v>
      </c>
      <c r="K210" s="2">
        <v>-84725</v>
      </c>
      <c r="L210">
        <f t="shared" si="23"/>
        <v>0</v>
      </c>
      <c r="M210" s="2">
        <f t="shared" si="24"/>
        <v>-84725</v>
      </c>
      <c r="N210">
        <f t="shared" si="25"/>
        <v>-44904.25</v>
      </c>
      <c r="O210">
        <f t="shared" si="26"/>
        <v>-39820.75</v>
      </c>
      <c r="P210" s="2" t="str">
        <f t="shared" si="27"/>
        <v>5530432 - PADDYS RUN GT 132015</v>
      </c>
    </row>
    <row r="211" spans="1:16" x14ac:dyDescent="0.3">
      <c r="A211" s="1" t="s">
        <v>5</v>
      </c>
      <c r="B211" s="1" t="s">
        <v>6</v>
      </c>
      <c r="C211" s="1" t="s">
        <v>19</v>
      </c>
      <c r="D211" s="5" t="str">
        <f t="shared" si="21"/>
        <v>553</v>
      </c>
      <c r="E211" s="1" t="s">
        <v>20</v>
      </c>
      <c r="F211" s="1" t="s">
        <v>67</v>
      </c>
      <c r="G211" s="1" t="s">
        <v>72</v>
      </c>
      <c r="H211" s="1" t="s">
        <v>73</v>
      </c>
      <c r="I211">
        <v>201504</v>
      </c>
      <c r="J211" t="str">
        <f t="shared" si="22"/>
        <v>2015</v>
      </c>
      <c r="K211" s="2">
        <v>-14846</v>
      </c>
      <c r="L211">
        <f t="shared" si="23"/>
        <v>0</v>
      </c>
      <c r="M211" s="2">
        <f t="shared" si="24"/>
        <v>-14846</v>
      </c>
      <c r="N211">
        <f t="shared" si="25"/>
        <v>-7868.38</v>
      </c>
      <c r="O211">
        <f t="shared" si="26"/>
        <v>-6977.62</v>
      </c>
      <c r="P211" s="2" t="str">
        <f t="shared" si="27"/>
        <v>5530432 - PADDYS RUN GT 132015</v>
      </c>
    </row>
    <row r="212" spans="1:16" x14ac:dyDescent="0.3">
      <c r="A212" s="1" t="s">
        <v>5</v>
      </c>
      <c r="B212" s="1" t="s">
        <v>6</v>
      </c>
      <c r="C212" s="1" t="s">
        <v>19</v>
      </c>
      <c r="D212" s="5" t="str">
        <f t="shared" si="21"/>
        <v>553</v>
      </c>
      <c r="E212" s="1" t="s">
        <v>20</v>
      </c>
      <c r="F212" s="1" t="s">
        <v>67</v>
      </c>
      <c r="G212" s="1" t="s">
        <v>72</v>
      </c>
      <c r="H212" s="1" t="s">
        <v>73</v>
      </c>
      <c r="I212">
        <v>201505</v>
      </c>
      <c r="J212" t="str">
        <f t="shared" si="22"/>
        <v>2015</v>
      </c>
      <c r="K212" s="2">
        <v>0</v>
      </c>
      <c r="L212">
        <f t="shared" si="23"/>
        <v>0</v>
      </c>
      <c r="M212" s="2">
        <f t="shared" si="24"/>
        <v>0</v>
      </c>
      <c r="N212">
        <f t="shared" si="25"/>
        <v>0</v>
      </c>
      <c r="O212">
        <f t="shared" si="26"/>
        <v>0</v>
      </c>
      <c r="P212" s="2" t="str">
        <f t="shared" si="27"/>
        <v>5530432 - PADDYS RUN GT 132015</v>
      </c>
    </row>
    <row r="213" spans="1:16" x14ac:dyDescent="0.3">
      <c r="A213" s="1" t="s">
        <v>5</v>
      </c>
      <c r="B213" s="1" t="s">
        <v>6</v>
      </c>
      <c r="C213" s="1" t="s">
        <v>19</v>
      </c>
      <c r="D213" s="5" t="str">
        <f t="shared" si="21"/>
        <v>553</v>
      </c>
      <c r="E213" s="1" t="s">
        <v>20</v>
      </c>
      <c r="F213" s="1" t="s">
        <v>67</v>
      </c>
      <c r="G213" s="1" t="s">
        <v>72</v>
      </c>
      <c r="H213" s="1" t="s">
        <v>73</v>
      </c>
      <c r="I213">
        <v>201506</v>
      </c>
      <c r="J213" t="str">
        <f t="shared" si="22"/>
        <v>2015</v>
      </c>
      <c r="K213" s="2">
        <v>2425.58</v>
      </c>
      <c r="L213">
        <f t="shared" si="23"/>
        <v>0</v>
      </c>
      <c r="M213" s="2">
        <f t="shared" si="24"/>
        <v>2425.58</v>
      </c>
      <c r="N213">
        <f t="shared" si="25"/>
        <v>1285.5573999999999</v>
      </c>
      <c r="O213">
        <f t="shared" si="26"/>
        <v>1140.0226</v>
      </c>
      <c r="P213" s="2" t="str">
        <f t="shared" si="27"/>
        <v>5530432 - PADDYS RUN GT 132015</v>
      </c>
    </row>
    <row r="214" spans="1:16" x14ac:dyDescent="0.3">
      <c r="A214" s="1" t="s">
        <v>5</v>
      </c>
      <c r="B214" s="1" t="s">
        <v>6</v>
      </c>
      <c r="C214" s="1" t="s">
        <v>19</v>
      </c>
      <c r="D214" s="5" t="str">
        <f t="shared" si="21"/>
        <v>553</v>
      </c>
      <c r="E214" s="1" t="s">
        <v>20</v>
      </c>
      <c r="F214" s="1" t="s">
        <v>67</v>
      </c>
      <c r="G214" s="1" t="s">
        <v>72</v>
      </c>
      <c r="H214" s="1" t="s">
        <v>73</v>
      </c>
      <c r="I214">
        <v>201602</v>
      </c>
      <c r="J214" t="str">
        <f t="shared" si="22"/>
        <v>2016</v>
      </c>
      <c r="K214" s="2">
        <v>30197.31</v>
      </c>
      <c r="L214">
        <f t="shared" si="23"/>
        <v>0</v>
      </c>
      <c r="M214" s="2">
        <f t="shared" si="24"/>
        <v>30197.31</v>
      </c>
      <c r="N214">
        <f t="shared" si="25"/>
        <v>16004.574300000002</v>
      </c>
      <c r="O214">
        <f t="shared" si="26"/>
        <v>14192.735699999999</v>
      </c>
      <c r="P214" s="2" t="str">
        <f t="shared" si="27"/>
        <v>5530432 - PADDYS RUN GT 132016</v>
      </c>
    </row>
    <row r="215" spans="1:16" x14ac:dyDescent="0.3">
      <c r="A215" s="1" t="s">
        <v>5</v>
      </c>
      <c r="B215" s="1" t="s">
        <v>6</v>
      </c>
      <c r="C215" s="1" t="s">
        <v>19</v>
      </c>
      <c r="D215" s="5" t="str">
        <f t="shared" si="21"/>
        <v>553</v>
      </c>
      <c r="E215" s="1" t="s">
        <v>20</v>
      </c>
      <c r="F215" s="1" t="s">
        <v>67</v>
      </c>
      <c r="G215" s="1" t="s">
        <v>72</v>
      </c>
      <c r="H215" s="1" t="s">
        <v>73</v>
      </c>
      <c r="I215">
        <v>201603</v>
      </c>
      <c r="J215" t="str">
        <f t="shared" si="22"/>
        <v>2016</v>
      </c>
      <c r="K215" s="2">
        <v>115036.47</v>
      </c>
      <c r="L215">
        <f t="shared" si="23"/>
        <v>0</v>
      </c>
      <c r="M215" s="2">
        <f t="shared" si="24"/>
        <v>115036.47</v>
      </c>
      <c r="N215">
        <f t="shared" si="25"/>
        <v>60969.329100000003</v>
      </c>
      <c r="O215">
        <f t="shared" si="26"/>
        <v>54067.140899999999</v>
      </c>
      <c r="P215" s="2" t="str">
        <f t="shared" si="27"/>
        <v>5530432 - PADDYS RUN GT 132016</v>
      </c>
    </row>
    <row r="216" spans="1:16" x14ac:dyDescent="0.3">
      <c r="A216" s="1" t="s">
        <v>5</v>
      </c>
      <c r="B216" s="1" t="s">
        <v>6</v>
      </c>
      <c r="C216" s="1" t="s">
        <v>19</v>
      </c>
      <c r="D216" s="5" t="str">
        <f t="shared" si="21"/>
        <v>553</v>
      </c>
      <c r="E216" s="1" t="s">
        <v>20</v>
      </c>
      <c r="F216" s="1" t="s">
        <v>67</v>
      </c>
      <c r="G216" s="1" t="s">
        <v>72</v>
      </c>
      <c r="H216" s="1" t="s">
        <v>73</v>
      </c>
      <c r="I216">
        <v>201611</v>
      </c>
      <c r="J216" t="str">
        <f t="shared" si="22"/>
        <v>2016</v>
      </c>
      <c r="K216" s="2">
        <v>4.59</v>
      </c>
      <c r="L216">
        <f t="shared" si="23"/>
        <v>0</v>
      </c>
      <c r="M216" s="2">
        <f t="shared" si="24"/>
        <v>4.59</v>
      </c>
      <c r="N216">
        <f t="shared" si="25"/>
        <v>2.4327000000000001</v>
      </c>
      <c r="O216">
        <f t="shared" si="26"/>
        <v>2.1572999999999998</v>
      </c>
      <c r="P216" s="2" t="str">
        <f t="shared" si="27"/>
        <v>5530432 - PADDYS RUN GT 132016</v>
      </c>
    </row>
    <row r="217" spans="1:16" x14ac:dyDescent="0.3">
      <c r="A217" s="1" t="s">
        <v>5</v>
      </c>
      <c r="B217" s="1" t="s">
        <v>6</v>
      </c>
      <c r="C217" s="1" t="s">
        <v>21</v>
      </c>
      <c r="D217" s="5" t="str">
        <f t="shared" si="21"/>
        <v>553</v>
      </c>
      <c r="E217" s="1" t="s">
        <v>22</v>
      </c>
      <c r="F217" s="1" t="s">
        <v>64</v>
      </c>
      <c r="I217">
        <v>201302</v>
      </c>
      <c r="J217" t="str">
        <f t="shared" si="22"/>
        <v>2013</v>
      </c>
      <c r="K217" s="2">
        <v>30228.67</v>
      </c>
      <c r="L217">
        <f t="shared" si="23"/>
        <v>0</v>
      </c>
      <c r="M217" s="2">
        <f t="shared" si="24"/>
        <v>30228.67</v>
      </c>
      <c r="N217">
        <f t="shared" si="25"/>
        <v>30228.67</v>
      </c>
      <c r="O217">
        <f t="shared" si="26"/>
        <v>0</v>
      </c>
      <c r="P217" s="2" t="str">
        <f t="shared" si="27"/>
        <v>5530431 - PADDYS RUN GT 122013</v>
      </c>
    </row>
    <row r="218" spans="1:16" x14ac:dyDescent="0.3">
      <c r="A218" s="1" t="s">
        <v>5</v>
      </c>
      <c r="B218" s="1" t="s">
        <v>6</v>
      </c>
      <c r="C218" s="1" t="s">
        <v>21</v>
      </c>
      <c r="D218" s="5" t="str">
        <f t="shared" si="21"/>
        <v>553</v>
      </c>
      <c r="E218" s="1" t="s">
        <v>22</v>
      </c>
      <c r="F218" s="1" t="s">
        <v>64</v>
      </c>
      <c r="I218">
        <v>201303</v>
      </c>
      <c r="J218" t="str">
        <f t="shared" si="22"/>
        <v>2013</v>
      </c>
      <c r="K218" s="2">
        <v>-2490.5100000000002</v>
      </c>
      <c r="L218">
        <f t="shared" si="23"/>
        <v>0</v>
      </c>
      <c r="M218" s="2">
        <f t="shared" si="24"/>
        <v>-2490.5100000000002</v>
      </c>
      <c r="N218">
        <f t="shared" si="25"/>
        <v>-2490.5100000000002</v>
      </c>
      <c r="O218">
        <f t="shared" si="26"/>
        <v>0</v>
      </c>
      <c r="P218" s="2" t="str">
        <f t="shared" si="27"/>
        <v>5530431 - PADDYS RUN GT 122013</v>
      </c>
    </row>
    <row r="219" spans="1:16" x14ac:dyDescent="0.3">
      <c r="A219" s="1" t="s">
        <v>5</v>
      </c>
      <c r="B219" s="1" t="s">
        <v>6</v>
      </c>
      <c r="C219" s="1" t="s">
        <v>21</v>
      </c>
      <c r="D219" s="5" t="str">
        <f t="shared" si="21"/>
        <v>553</v>
      </c>
      <c r="E219" s="1" t="s">
        <v>22</v>
      </c>
      <c r="F219" s="1" t="s">
        <v>64</v>
      </c>
      <c r="I219">
        <v>201304</v>
      </c>
      <c r="J219" t="str">
        <f t="shared" si="22"/>
        <v>2013</v>
      </c>
      <c r="K219" s="2">
        <v>96.82</v>
      </c>
      <c r="L219">
        <f t="shared" si="23"/>
        <v>0</v>
      </c>
      <c r="M219" s="2">
        <f t="shared" si="24"/>
        <v>96.82</v>
      </c>
      <c r="N219">
        <f t="shared" si="25"/>
        <v>96.82</v>
      </c>
      <c r="O219">
        <f t="shared" si="26"/>
        <v>0</v>
      </c>
      <c r="P219" s="2" t="str">
        <f t="shared" si="27"/>
        <v>5530431 - PADDYS RUN GT 122013</v>
      </c>
    </row>
    <row r="220" spans="1:16" x14ac:dyDescent="0.3">
      <c r="A220" s="1" t="s">
        <v>5</v>
      </c>
      <c r="B220" s="1" t="s">
        <v>6</v>
      </c>
      <c r="C220" s="1" t="s">
        <v>21</v>
      </c>
      <c r="D220" s="5" t="str">
        <f t="shared" si="21"/>
        <v>553</v>
      </c>
      <c r="E220" s="1" t="s">
        <v>20</v>
      </c>
      <c r="F220" s="1" t="s">
        <v>67</v>
      </c>
      <c r="G220" s="1" t="s">
        <v>72</v>
      </c>
      <c r="H220" s="1" t="s">
        <v>73</v>
      </c>
      <c r="I220">
        <v>201201</v>
      </c>
      <c r="J220" t="str">
        <f t="shared" si="22"/>
        <v>2012</v>
      </c>
      <c r="K220" s="2">
        <v>-11258</v>
      </c>
      <c r="L220">
        <f t="shared" si="23"/>
        <v>0</v>
      </c>
      <c r="M220" s="2">
        <f t="shared" si="24"/>
        <v>-11258</v>
      </c>
      <c r="N220">
        <f t="shared" si="25"/>
        <v>-5966.7400000000007</v>
      </c>
      <c r="O220">
        <f t="shared" si="26"/>
        <v>-5291.2599999999993</v>
      </c>
      <c r="P220" s="2" t="str">
        <f t="shared" si="27"/>
        <v>5530432 - PADDYS RUN GT 132012</v>
      </c>
    </row>
    <row r="221" spans="1:16" x14ac:dyDescent="0.3">
      <c r="A221" s="1" t="s">
        <v>5</v>
      </c>
      <c r="B221" s="1" t="s">
        <v>6</v>
      </c>
      <c r="C221" s="1" t="s">
        <v>21</v>
      </c>
      <c r="D221" s="5" t="str">
        <f t="shared" si="21"/>
        <v>553</v>
      </c>
      <c r="E221" s="1" t="s">
        <v>20</v>
      </c>
      <c r="F221" s="1" t="s">
        <v>67</v>
      </c>
      <c r="G221" s="1" t="s">
        <v>72</v>
      </c>
      <c r="H221" s="1" t="s">
        <v>73</v>
      </c>
      <c r="I221">
        <v>201210</v>
      </c>
      <c r="J221" t="str">
        <f t="shared" si="22"/>
        <v>2012</v>
      </c>
      <c r="K221" s="2">
        <v>5000</v>
      </c>
      <c r="L221">
        <f t="shared" si="23"/>
        <v>0</v>
      </c>
      <c r="M221" s="2">
        <f t="shared" si="24"/>
        <v>5000</v>
      </c>
      <c r="N221">
        <f t="shared" si="25"/>
        <v>2650</v>
      </c>
      <c r="O221">
        <f t="shared" si="26"/>
        <v>2350</v>
      </c>
      <c r="P221" s="2" t="str">
        <f t="shared" si="27"/>
        <v>5530432 - PADDYS RUN GT 132012</v>
      </c>
    </row>
    <row r="222" spans="1:16" x14ac:dyDescent="0.3">
      <c r="A222" s="1" t="s">
        <v>5</v>
      </c>
      <c r="B222" s="1" t="s">
        <v>6</v>
      </c>
      <c r="C222" s="1" t="s">
        <v>21</v>
      </c>
      <c r="D222" s="5" t="str">
        <f t="shared" si="21"/>
        <v>553</v>
      </c>
      <c r="E222" s="1" t="s">
        <v>20</v>
      </c>
      <c r="F222" s="1" t="s">
        <v>67</v>
      </c>
      <c r="G222" s="1" t="s">
        <v>72</v>
      </c>
      <c r="H222" s="1" t="s">
        <v>73</v>
      </c>
      <c r="I222">
        <v>201211</v>
      </c>
      <c r="J222" t="str">
        <f t="shared" si="22"/>
        <v>2012</v>
      </c>
      <c r="K222" s="2">
        <v>0</v>
      </c>
      <c r="L222">
        <f t="shared" si="23"/>
        <v>0</v>
      </c>
      <c r="M222" s="2">
        <f t="shared" si="24"/>
        <v>0</v>
      </c>
      <c r="N222">
        <f t="shared" si="25"/>
        <v>0</v>
      </c>
      <c r="O222">
        <f t="shared" si="26"/>
        <v>0</v>
      </c>
      <c r="P222" s="2" t="str">
        <f t="shared" si="27"/>
        <v>5530432 - PADDYS RUN GT 132012</v>
      </c>
    </row>
    <row r="223" spans="1:16" x14ac:dyDescent="0.3">
      <c r="A223" s="1" t="s">
        <v>5</v>
      </c>
      <c r="B223" s="1" t="s">
        <v>6</v>
      </c>
      <c r="C223" s="1" t="s">
        <v>21</v>
      </c>
      <c r="D223" s="5" t="str">
        <f t="shared" si="21"/>
        <v>553</v>
      </c>
      <c r="E223" s="1" t="s">
        <v>20</v>
      </c>
      <c r="F223" s="1" t="s">
        <v>67</v>
      </c>
      <c r="G223" s="1" t="s">
        <v>72</v>
      </c>
      <c r="H223" s="1" t="s">
        <v>73</v>
      </c>
      <c r="I223">
        <v>201212</v>
      </c>
      <c r="J223" t="str">
        <f t="shared" si="22"/>
        <v>2012</v>
      </c>
      <c r="K223" s="2">
        <v>-5000</v>
      </c>
      <c r="L223">
        <f t="shared" si="23"/>
        <v>0</v>
      </c>
      <c r="M223" s="2">
        <f t="shared" si="24"/>
        <v>-5000</v>
      </c>
      <c r="N223">
        <f t="shared" si="25"/>
        <v>-2650</v>
      </c>
      <c r="O223">
        <f t="shared" si="26"/>
        <v>-2350</v>
      </c>
      <c r="P223" s="2" t="str">
        <f t="shared" si="27"/>
        <v>5530432 - PADDYS RUN GT 132012</v>
      </c>
    </row>
    <row r="224" spans="1:16" x14ac:dyDescent="0.3">
      <c r="A224" s="1" t="s">
        <v>5</v>
      </c>
      <c r="B224" s="1" t="s">
        <v>6</v>
      </c>
      <c r="C224" s="1" t="s">
        <v>21</v>
      </c>
      <c r="D224" s="5" t="str">
        <f t="shared" si="21"/>
        <v>553</v>
      </c>
      <c r="E224" s="1" t="s">
        <v>20</v>
      </c>
      <c r="F224" s="1" t="s">
        <v>67</v>
      </c>
      <c r="G224" s="1" t="s">
        <v>72</v>
      </c>
      <c r="H224" s="1" t="s">
        <v>73</v>
      </c>
      <c r="I224">
        <v>201302</v>
      </c>
      <c r="J224" t="str">
        <f t="shared" si="22"/>
        <v>2013</v>
      </c>
      <c r="K224" s="2">
        <v>28200.15</v>
      </c>
      <c r="L224">
        <f t="shared" si="23"/>
        <v>0</v>
      </c>
      <c r="M224" s="2">
        <f t="shared" si="24"/>
        <v>28200.15</v>
      </c>
      <c r="N224">
        <f t="shared" si="25"/>
        <v>14946.079500000002</v>
      </c>
      <c r="O224">
        <f t="shared" si="26"/>
        <v>13254.0705</v>
      </c>
      <c r="P224" s="2" t="str">
        <f t="shared" si="27"/>
        <v>5530432 - PADDYS RUN GT 132013</v>
      </c>
    </row>
    <row r="225" spans="1:16" x14ac:dyDescent="0.3">
      <c r="A225" s="1" t="s">
        <v>5</v>
      </c>
      <c r="B225" s="1" t="s">
        <v>6</v>
      </c>
      <c r="C225" s="1" t="s">
        <v>21</v>
      </c>
      <c r="D225" s="5" t="str">
        <f t="shared" si="21"/>
        <v>553</v>
      </c>
      <c r="E225" s="1" t="s">
        <v>20</v>
      </c>
      <c r="F225" s="1" t="s">
        <v>67</v>
      </c>
      <c r="G225" s="1" t="s">
        <v>72</v>
      </c>
      <c r="H225" s="1" t="s">
        <v>73</v>
      </c>
      <c r="I225">
        <v>201303</v>
      </c>
      <c r="J225" t="str">
        <f t="shared" si="22"/>
        <v>2013</v>
      </c>
      <c r="K225" s="2">
        <v>54055.32</v>
      </c>
      <c r="L225">
        <f t="shared" si="23"/>
        <v>0</v>
      </c>
      <c r="M225" s="2">
        <f t="shared" si="24"/>
        <v>54055.32</v>
      </c>
      <c r="N225">
        <f t="shared" si="25"/>
        <v>28649.319600000003</v>
      </c>
      <c r="O225">
        <f t="shared" si="26"/>
        <v>25406.000399999997</v>
      </c>
      <c r="P225" s="2" t="str">
        <f t="shared" si="27"/>
        <v>5530432 - PADDYS RUN GT 132013</v>
      </c>
    </row>
    <row r="226" spans="1:16" x14ac:dyDescent="0.3">
      <c r="A226" s="1" t="s">
        <v>5</v>
      </c>
      <c r="B226" s="1" t="s">
        <v>6</v>
      </c>
      <c r="C226" s="1" t="s">
        <v>21</v>
      </c>
      <c r="D226" s="5" t="str">
        <f t="shared" si="21"/>
        <v>553</v>
      </c>
      <c r="E226" s="1" t="s">
        <v>20</v>
      </c>
      <c r="F226" s="1" t="s">
        <v>67</v>
      </c>
      <c r="G226" s="1" t="s">
        <v>72</v>
      </c>
      <c r="H226" s="1" t="s">
        <v>73</v>
      </c>
      <c r="I226">
        <v>201305</v>
      </c>
      <c r="J226" t="str">
        <f t="shared" si="22"/>
        <v>2013</v>
      </c>
      <c r="K226" s="2">
        <v>144.86000000000001</v>
      </c>
      <c r="L226">
        <f t="shared" si="23"/>
        <v>0</v>
      </c>
      <c r="M226" s="2">
        <f t="shared" si="24"/>
        <v>144.86000000000001</v>
      </c>
      <c r="N226">
        <f t="shared" si="25"/>
        <v>76.775800000000018</v>
      </c>
      <c r="O226">
        <f t="shared" si="26"/>
        <v>68.084199999999996</v>
      </c>
      <c r="P226" s="2" t="str">
        <f t="shared" si="27"/>
        <v>5530432 - PADDYS RUN GT 132013</v>
      </c>
    </row>
    <row r="227" spans="1:16" x14ac:dyDescent="0.3">
      <c r="A227" s="1" t="s">
        <v>5</v>
      </c>
      <c r="B227" s="1" t="s">
        <v>6</v>
      </c>
      <c r="C227" s="1" t="s">
        <v>21</v>
      </c>
      <c r="D227" s="5" t="str">
        <f t="shared" si="21"/>
        <v>553</v>
      </c>
      <c r="E227" s="1" t="s">
        <v>20</v>
      </c>
      <c r="F227" s="1" t="s">
        <v>67</v>
      </c>
      <c r="G227" s="1" t="s">
        <v>72</v>
      </c>
      <c r="H227" s="1" t="s">
        <v>73</v>
      </c>
      <c r="I227">
        <v>201311</v>
      </c>
      <c r="J227" t="str">
        <f t="shared" si="22"/>
        <v>2013</v>
      </c>
      <c r="K227" s="2">
        <v>304.33</v>
      </c>
      <c r="L227">
        <f t="shared" si="23"/>
        <v>0</v>
      </c>
      <c r="M227" s="2">
        <f t="shared" si="24"/>
        <v>304.33</v>
      </c>
      <c r="N227">
        <f t="shared" si="25"/>
        <v>161.29490000000001</v>
      </c>
      <c r="O227">
        <f t="shared" si="26"/>
        <v>143.03509999999997</v>
      </c>
      <c r="P227" s="2" t="str">
        <f t="shared" si="27"/>
        <v>5530432 - PADDYS RUN GT 132013</v>
      </c>
    </row>
    <row r="228" spans="1:16" x14ac:dyDescent="0.3">
      <c r="A228" s="1" t="s">
        <v>5</v>
      </c>
      <c r="B228" s="1" t="s">
        <v>6</v>
      </c>
      <c r="C228" s="1" t="s">
        <v>21</v>
      </c>
      <c r="D228" s="5" t="str">
        <f t="shared" si="21"/>
        <v>553</v>
      </c>
      <c r="E228" s="1" t="s">
        <v>20</v>
      </c>
      <c r="F228" s="1" t="s">
        <v>67</v>
      </c>
      <c r="G228" s="1" t="s">
        <v>72</v>
      </c>
      <c r="H228" s="1" t="s">
        <v>73</v>
      </c>
      <c r="I228">
        <v>201312</v>
      </c>
      <c r="J228" t="str">
        <f t="shared" si="22"/>
        <v>2013</v>
      </c>
      <c r="K228" s="2">
        <v>2.5299999999999998</v>
      </c>
      <c r="L228">
        <f t="shared" si="23"/>
        <v>0</v>
      </c>
      <c r="M228" s="2">
        <f t="shared" si="24"/>
        <v>2.5299999999999998</v>
      </c>
      <c r="N228">
        <f t="shared" si="25"/>
        <v>1.3409</v>
      </c>
      <c r="O228">
        <f t="shared" si="26"/>
        <v>1.1890999999999998</v>
      </c>
      <c r="P228" s="2" t="str">
        <f t="shared" si="27"/>
        <v>5530432 - PADDYS RUN GT 132013</v>
      </c>
    </row>
    <row r="229" spans="1:16" x14ac:dyDescent="0.3">
      <c r="A229" s="1" t="s">
        <v>5</v>
      </c>
      <c r="B229" s="1" t="s">
        <v>6</v>
      </c>
      <c r="C229" s="1" t="s">
        <v>21</v>
      </c>
      <c r="D229" s="5" t="str">
        <f t="shared" si="21"/>
        <v>553</v>
      </c>
      <c r="E229" s="1" t="s">
        <v>20</v>
      </c>
      <c r="F229" s="1" t="s">
        <v>67</v>
      </c>
      <c r="G229" s="1" t="s">
        <v>72</v>
      </c>
      <c r="H229" s="1" t="s">
        <v>73</v>
      </c>
      <c r="I229">
        <v>201402</v>
      </c>
      <c r="J229" t="str">
        <f t="shared" si="22"/>
        <v>2014</v>
      </c>
      <c r="K229" s="2">
        <v>161996.18</v>
      </c>
      <c r="L229">
        <f t="shared" si="23"/>
        <v>0</v>
      </c>
      <c r="M229" s="2">
        <f t="shared" si="24"/>
        <v>161996.18</v>
      </c>
      <c r="N229">
        <f t="shared" si="25"/>
        <v>85857.975399999996</v>
      </c>
      <c r="O229">
        <f t="shared" si="26"/>
        <v>76138.204599999997</v>
      </c>
      <c r="P229" s="2" t="str">
        <f t="shared" si="27"/>
        <v>5530432 - PADDYS RUN GT 132014</v>
      </c>
    </row>
    <row r="230" spans="1:16" x14ac:dyDescent="0.3">
      <c r="A230" s="1" t="s">
        <v>5</v>
      </c>
      <c r="B230" s="1" t="s">
        <v>6</v>
      </c>
      <c r="C230" s="1" t="s">
        <v>21</v>
      </c>
      <c r="D230" s="5" t="str">
        <f t="shared" si="21"/>
        <v>553</v>
      </c>
      <c r="E230" s="1" t="s">
        <v>20</v>
      </c>
      <c r="F230" s="1" t="s">
        <v>67</v>
      </c>
      <c r="G230" s="1" t="s">
        <v>72</v>
      </c>
      <c r="H230" s="1" t="s">
        <v>73</v>
      </c>
      <c r="I230">
        <v>201403</v>
      </c>
      <c r="J230" t="str">
        <f t="shared" si="22"/>
        <v>2014</v>
      </c>
      <c r="K230" s="2">
        <v>25381.88</v>
      </c>
      <c r="L230">
        <f t="shared" si="23"/>
        <v>0</v>
      </c>
      <c r="M230" s="2">
        <f t="shared" si="24"/>
        <v>25381.88</v>
      </c>
      <c r="N230">
        <f t="shared" si="25"/>
        <v>13452.396400000001</v>
      </c>
      <c r="O230">
        <f t="shared" si="26"/>
        <v>11929.4836</v>
      </c>
      <c r="P230" s="2" t="str">
        <f t="shared" si="27"/>
        <v>5530432 - PADDYS RUN GT 132014</v>
      </c>
    </row>
    <row r="231" spans="1:16" x14ac:dyDescent="0.3">
      <c r="A231" s="1" t="s">
        <v>5</v>
      </c>
      <c r="B231" s="1" t="s">
        <v>6</v>
      </c>
      <c r="C231" s="1" t="s">
        <v>21</v>
      </c>
      <c r="D231" s="5" t="str">
        <f t="shared" si="21"/>
        <v>553</v>
      </c>
      <c r="E231" s="1" t="s">
        <v>20</v>
      </c>
      <c r="F231" s="1" t="s">
        <v>67</v>
      </c>
      <c r="G231" s="1" t="s">
        <v>72</v>
      </c>
      <c r="H231" s="1" t="s">
        <v>73</v>
      </c>
      <c r="I231">
        <v>201404</v>
      </c>
      <c r="J231" t="str">
        <f t="shared" si="22"/>
        <v>2014</v>
      </c>
      <c r="K231" s="2">
        <v>235.59</v>
      </c>
      <c r="L231">
        <f t="shared" si="23"/>
        <v>0</v>
      </c>
      <c r="M231" s="2">
        <f t="shared" si="24"/>
        <v>235.59</v>
      </c>
      <c r="N231">
        <f t="shared" si="25"/>
        <v>124.8627</v>
      </c>
      <c r="O231">
        <f t="shared" si="26"/>
        <v>110.7273</v>
      </c>
      <c r="P231" s="2" t="str">
        <f t="shared" si="27"/>
        <v>5530432 - PADDYS RUN GT 132014</v>
      </c>
    </row>
    <row r="232" spans="1:16" x14ac:dyDescent="0.3">
      <c r="A232" s="1" t="s">
        <v>5</v>
      </c>
      <c r="B232" s="1" t="s">
        <v>6</v>
      </c>
      <c r="C232" s="1" t="s">
        <v>21</v>
      </c>
      <c r="D232" s="5" t="str">
        <f t="shared" si="21"/>
        <v>553</v>
      </c>
      <c r="E232" s="1" t="s">
        <v>20</v>
      </c>
      <c r="F232" s="1" t="s">
        <v>67</v>
      </c>
      <c r="G232" s="1" t="s">
        <v>72</v>
      </c>
      <c r="H232" s="1" t="s">
        <v>73</v>
      </c>
      <c r="I232">
        <v>201412</v>
      </c>
      <c r="J232" t="str">
        <f t="shared" si="22"/>
        <v>2014</v>
      </c>
      <c r="K232" s="2">
        <v>1.23</v>
      </c>
      <c r="L232">
        <f t="shared" si="23"/>
        <v>0</v>
      </c>
      <c r="M232" s="2">
        <f t="shared" si="24"/>
        <v>1.23</v>
      </c>
      <c r="N232">
        <f t="shared" si="25"/>
        <v>0.65190000000000003</v>
      </c>
      <c r="O232">
        <f t="shared" si="26"/>
        <v>0.57809999999999995</v>
      </c>
      <c r="P232" s="2" t="str">
        <f t="shared" si="27"/>
        <v>5530432 - PADDYS RUN GT 132014</v>
      </c>
    </row>
    <row r="233" spans="1:16" x14ac:dyDescent="0.3">
      <c r="A233" s="1" t="s">
        <v>5</v>
      </c>
      <c r="B233" s="1" t="s">
        <v>6</v>
      </c>
      <c r="C233" s="1" t="s">
        <v>21</v>
      </c>
      <c r="D233" s="5" t="str">
        <f t="shared" si="21"/>
        <v>553</v>
      </c>
      <c r="E233" s="1" t="s">
        <v>20</v>
      </c>
      <c r="F233" s="1" t="s">
        <v>67</v>
      </c>
      <c r="G233" s="1" t="s">
        <v>72</v>
      </c>
      <c r="H233" s="1" t="s">
        <v>73</v>
      </c>
      <c r="I233">
        <v>201503</v>
      </c>
      <c r="J233" t="str">
        <f t="shared" si="22"/>
        <v>2015</v>
      </c>
      <c r="K233" s="2">
        <v>65425.05</v>
      </c>
      <c r="L233">
        <f t="shared" si="23"/>
        <v>0</v>
      </c>
      <c r="M233" s="2">
        <f t="shared" si="24"/>
        <v>65425.05</v>
      </c>
      <c r="N233">
        <f t="shared" si="25"/>
        <v>34675.2765</v>
      </c>
      <c r="O233">
        <f t="shared" si="26"/>
        <v>30749.773499999999</v>
      </c>
      <c r="P233" s="2" t="str">
        <f t="shared" si="27"/>
        <v>5530432 - PADDYS RUN GT 132015</v>
      </c>
    </row>
    <row r="234" spans="1:16" x14ac:dyDescent="0.3">
      <c r="A234" s="1" t="s">
        <v>5</v>
      </c>
      <c r="B234" s="1" t="s">
        <v>6</v>
      </c>
      <c r="C234" s="1" t="s">
        <v>23</v>
      </c>
      <c r="D234" s="5" t="str">
        <f t="shared" si="21"/>
        <v>553</v>
      </c>
      <c r="E234" s="1" t="s">
        <v>17</v>
      </c>
      <c r="F234" s="1" t="s">
        <v>67</v>
      </c>
      <c r="G234" s="1" t="s">
        <v>71</v>
      </c>
      <c r="H234" s="1" t="s">
        <v>70</v>
      </c>
      <c r="I234">
        <v>201511</v>
      </c>
      <c r="J234" t="str">
        <f t="shared" si="22"/>
        <v>2015</v>
      </c>
      <c r="K234" s="2">
        <v>219.79</v>
      </c>
      <c r="L234">
        <f t="shared" si="23"/>
        <v>0</v>
      </c>
      <c r="M234" s="2">
        <f t="shared" si="24"/>
        <v>219.79</v>
      </c>
      <c r="N234">
        <f t="shared" si="25"/>
        <v>48.3538</v>
      </c>
      <c r="O234">
        <f t="shared" si="26"/>
        <v>171.43620000000001</v>
      </c>
      <c r="P234" s="2" t="str">
        <f t="shared" si="27"/>
        <v>5530172 - CANE RUN CC GT 20162015</v>
      </c>
    </row>
    <row r="235" spans="1:16" x14ac:dyDescent="0.3">
      <c r="A235" s="1" t="s">
        <v>5</v>
      </c>
      <c r="B235" s="1" t="s">
        <v>6</v>
      </c>
      <c r="C235" s="1" t="s">
        <v>23</v>
      </c>
      <c r="D235" s="5" t="str">
        <f t="shared" si="21"/>
        <v>553</v>
      </c>
      <c r="E235" s="1" t="s">
        <v>17</v>
      </c>
      <c r="F235" s="1" t="s">
        <v>67</v>
      </c>
      <c r="G235" s="1" t="s">
        <v>71</v>
      </c>
      <c r="H235" s="1" t="s">
        <v>70</v>
      </c>
      <c r="I235">
        <v>201512</v>
      </c>
      <c r="J235" t="str">
        <f t="shared" si="22"/>
        <v>2015</v>
      </c>
      <c r="K235" s="2">
        <v>27505</v>
      </c>
      <c r="L235">
        <f t="shared" si="23"/>
        <v>0</v>
      </c>
      <c r="M235" s="2">
        <f t="shared" si="24"/>
        <v>27505</v>
      </c>
      <c r="N235">
        <f t="shared" si="25"/>
        <v>6051.1</v>
      </c>
      <c r="O235">
        <f t="shared" si="26"/>
        <v>21453.9</v>
      </c>
      <c r="P235" s="2" t="str">
        <f t="shared" si="27"/>
        <v>5530172 - CANE RUN CC GT 20162015</v>
      </c>
    </row>
    <row r="236" spans="1:16" x14ac:dyDescent="0.3">
      <c r="A236" s="1" t="s">
        <v>5</v>
      </c>
      <c r="B236" s="1" t="s">
        <v>6</v>
      </c>
      <c r="C236" s="1" t="s">
        <v>23</v>
      </c>
      <c r="D236" s="5" t="str">
        <f t="shared" si="21"/>
        <v>553</v>
      </c>
      <c r="E236" s="1" t="s">
        <v>17</v>
      </c>
      <c r="F236" s="1" t="s">
        <v>67</v>
      </c>
      <c r="G236" s="1" t="s">
        <v>71</v>
      </c>
      <c r="H236" s="1" t="s">
        <v>70</v>
      </c>
      <c r="I236">
        <v>201601</v>
      </c>
      <c r="J236" t="str">
        <f t="shared" si="22"/>
        <v>2016</v>
      </c>
      <c r="K236" s="2">
        <v>38029.85</v>
      </c>
      <c r="L236">
        <f t="shared" si="23"/>
        <v>0</v>
      </c>
      <c r="M236" s="2">
        <f t="shared" si="24"/>
        <v>38029.85</v>
      </c>
      <c r="N236">
        <f t="shared" si="25"/>
        <v>8366.5669999999991</v>
      </c>
      <c r="O236">
        <f t="shared" si="26"/>
        <v>29663.282999999999</v>
      </c>
      <c r="P236" s="2" t="str">
        <f t="shared" si="27"/>
        <v>5530172 - CANE RUN CC GT 20162016</v>
      </c>
    </row>
    <row r="237" spans="1:16" x14ac:dyDescent="0.3">
      <c r="A237" s="1" t="s">
        <v>5</v>
      </c>
      <c r="B237" s="1" t="s">
        <v>6</v>
      </c>
      <c r="C237" s="1" t="s">
        <v>23</v>
      </c>
      <c r="D237" s="5" t="str">
        <f t="shared" si="21"/>
        <v>553</v>
      </c>
      <c r="E237" s="1" t="s">
        <v>17</v>
      </c>
      <c r="F237" s="1" t="s">
        <v>67</v>
      </c>
      <c r="G237" s="1" t="s">
        <v>71</v>
      </c>
      <c r="H237" s="1" t="s">
        <v>70</v>
      </c>
      <c r="I237">
        <v>201609</v>
      </c>
      <c r="J237" t="str">
        <f t="shared" si="22"/>
        <v>2016</v>
      </c>
      <c r="K237" s="2">
        <v>62058.46</v>
      </c>
      <c r="L237">
        <f t="shared" si="23"/>
        <v>0</v>
      </c>
      <c r="M237" s="2">
        <f t="shared" si="24"/>
        <v>62058.46</v>
      </c>
      <c r="N237">
        <f t="shared" si="25"/>
        <v>13652.861199999999</v>
      </c>
      <c r="O237">
        <f t="shared" si="26"/>
        <v>48405.5988</v>
      </c>
      <c r="P237" s="2" t="str">
        <f t="shared" si="27"/>
        <v>5530172 - CANE RUN CC GT 20162016</v>
      </c>
    </row>
    <row r="238" spans="1:16" x14ac:dyDescent="0.3">
      <c r="A238" s="1" t="s">
        <v>5</v>
      </c>
      <c r="B238" s="1" t="s">
        <v>6</v>
      </c>
      <c r="C238" s="1" t="s">
        <v>23</v>
      </c>
      <c r="D238" s="5" t="str">
        <f t="shared" si="21"/>
        <v>553</v>
      </c>
      <c r="E238" s="1" t="s">
        <v>17</v>
      </c>
      <c r="F238" s="1" t="s">
        <v>67</v>
      </c>
      <c r="G238" s="1" t="s">
        <v>71</v>
      </c>
      <c r="H238" s="1" t="s">
        <v>70</v>
      </c>
      <c r="I238">
        <v>201610</v>
      </c>
      <c r="J238" t="str">
        <f t="shared" si="22"/>
        <v>2016</v>
      </c>
      <c r="K238" s="2">
        <v>35393.440000000002</v>
      </c>
      <c r="L238">
        <f t="shared" si="23"/>
        <v>0</v>
      </c>
      <c r="M238" s="2">
        <f t="shared" si="24"/>
        <v>35393.440000000002</v>
      </c>
      <c r="N238">
        <f t="shared" si="25"/>
        <v>7786.5568000000003</v>
      </c>
      <c r="O238">
        <f t="shared" si="26"/>
        <v>27606.883200000004</v>
      </c>
      <c r="P238" s="2" t="str">
        <f t="shared" si="27"/>
        <v>5530172 - CANE RUN CC GT 20162016</v>
      </c>
    </row>
    <row r="239" spans="1:16" x14ac:dyDescent="0.3">
      <c r="A239" s="1" t="s">
        <v>5</v>
      </c>
      <c r="B239" s="1" t="s">
        <v>6</v>
      </c>
      <c r="C239" s="1" t="s">
        <v>23</v>
      </c>
      <c r="D239" s="5" t="str">
        <f t="shared" si="21"/>
        <v>553</v>
      </c>
      <c r="E239" s="1" t="s">
        <v>17</v>
      </c>
      <c r="F239" s="1" t="s">
        <v>67</v>
      </c>
      <c r="G239" s="1" t="s">
        <v>71</v>
      </c>
      <c r="H239" s="1" t="s">
        <v>70</v>
      </c>
      <c r="I239">
        <v>201611</v>
      </c>
      <c r="J239" t="str">
        <f t="shared" si="22"/>
        <v>2016</v>
      </c>
      <c r="K239" s="2">
        <v>149826.32</v>
      </c>
      <c r="L239">
        <f t="shared" si="23"/>
        <v>0</v>
      </c>
      <c r="M239" s="2">
        <f t="shared" si="24"/>
        <v>149826.32</v>
      </c>
      <c r="N239">
        <f t="shared" si="25"/>
        <v>32961.790400000005</v>
      </c>
      <c r="O239">
        <f t="shared" si="26"/>
        <v>116864.52960000001</v>
      </c>
      <c r="P239" s="2" t="str">
        <f t="shared" si="27"/>
        <v>5530172 - CANE RUN CC GT 20162016</v>
      </c>
    </row>
    <row r="240" spans="1:16" x14ac:dyDescent="0.3">
      <c r="A240" s="1" t="s">
        <v>5</v>
      </c>
      <c r="B240" s="1" t="s">
        <v>6</v>
      </c>
      <c r="C240" s="1" t="s">
        <v>23</v>
      </c>
      <c r="D240" s="5" t="str">
        <f t="shared" si="21"/>
        <v>553</v>
      </c>
      <c r="E240" s="1" t="s">
        <v>17</v>
      </c>
      <c r="F240" s="1" t="s">
        <v>67</v>
      </c>
      <c r="G240" s="1" t="s">
        <v>71</v>
      </c>
      <c r="H240" s="1" t="s">
        <v>70</v>
      </c>
      <c r="I240">
        <v>201612</v>
      </c>
      <c r="J240" t="str">
        <f t="shared" si="22"/>
        <v>2016</v>
      </c>
      <c r="K240" s="2">
        <v>138939.42000000001</v>
      </c>
      <c r="L240">
        <f t="shared" si="23"/>
        <v>0</v>
      </c>
      <c r="M240" s="2">
        <f t="shared" si="24"/>
        <v>138939.42000000001</v>
      </c>
      <c r="N240">
        <f t="shared" si="25"/>
        <v>30566.672400000003</v>
      </c>
      <c r="O240">
        <f t="shared" si="26"/>
        <v>108372.74760000002</v>
      </c>
      <c r="P240" s="2" t="str">
        <f t="shared" si="27"/>
        <v>5530172 - CANE RUN CC GT 20162016</v>
      </c>
    </row>
    <row r="241" spans="1:16" x14ac:dyDescent="0.3">
      <c r="A241" s="1" t="s">
        <v>5</v>
      </c>
      <c r="B241" s="1" t="s">
        <v>6</v>
      </c>
      <c r="C241" s="1" t="s">
        <v>24</v>
      </c>
      <c r="D241" s="5" t="str">
        <f t="shared" si="21"/>
        <v>554</v>
      </c>
      <c r="E241" s="1" t="s">
        <v>17</v>
      </c>
      <c r="F241" s="1" t="s">
        <v>67</v>
      </c>
      <c r="G241" s="1" t="s">
        <v>71</v>
      </c>
      <c r="H241" s="1" t="s">
        <v>70</v>
      </c>
      <c r="I241">
        <v>201510</v>
      </c>
      <c r="J241" t="str">
        <f t="shared" si="22"/>
        <v>2015</v>
      </c>
      <c r="K241" s="2">
        <v>591.25</v>
      </c>
      <c r="L241">
        <f t="shared" si="23"/>
        <v>0</v>
      </c>
      <c r="M241" s="2">
        <f t="shared" si="24"/>
        <v>591.25</v>
      </c>
      <c r="N241">
        <f t="shared" si="25"/>
        <v>130.07499999999999</v>
      </c>
      <c r="O241">
        <f t="shared" si="26"/>
        <v>461.17500000000001</v>
      </c>
      <c r="P241" s="2" t="str">
        <f t="shared" si="27"/>
        <v>5540172 - CANE RUN CC GT 20162015</v>
      </c>
    </row>
    <row r="242" spans="1:16" x14ac:dyDescent="0.3">
      <c r="A242" s="1" t="s">
        <v>5</v>
      </c>
      <c r="B242" s="1" t="s">
        <v>6</v>
      </c>
      <c r="C242" s="1" t="s">
        <v>24</v>
      </c>
      <c r="D242" s="5" t="str">
        <f t="shared" si="21"/>
        <v>554</v>
      </c>
      <c r="E242" s="1" t="s">
        <v>17</v>
      </c>
      <c r="F242" s="1" t="s">
        <v>67</v>
      </c>
      <c r="G242" s="1" t="s">
        <v>71</v>
      </c>
      <c r="H242" s="1" t="s">
        <v>70</v>
      </c>
      <c r="I242">
        <v>201511</v>
      </c>
      <c r="J242" t="str">
        <f t="shared" si="22"/>
        <v>2015</v>
      </c>
      <c r="K242" s="2">
        <v>372435.72</v>
      </c>
      <c r="L242">
        <f t="shared" si="23"/>
        <v>0</v>
      </c>
      <c r="M242" s="2">
        <f t="shared" si="24"/>
        <v>372435.72</v>
      </c>
      <c r="N242">
        <f t="shared" si="25"/>
        <v>81935.858399999997</v>
      </c>
      <c r="O242">
        <f t="shared" si="26"/>
        <v>290499.8616</v>
      </c>
      <c r="P242" s="2" t="str">
        <f t="shared" si="27"/>
        <v>5540172 - CANE RUN CC GT 20162015</v>
      </c>
    </row>
    <row r="243" spans="1:16" x14ac:dyDescent="0.3">
      <c r="A243" s="1" t="s">
        <v>5</v>
      </c>
      <c r="B243" s="1" t="s">
        <v>6</v>
      </c>
      <c r="C243" s="1" t="s">
        <v>24</v>
      </c>
      <c r="D243" s="5" t="str">
        <f t="shared" si="21"/>
        <v>554</v>
      </c>
      <c r="E243" s="1" t="s">
        <v>17</v>
      </c>
      <c r="F243" s="1" t="s">
        <v>67</v>
      </c>
      <c r="G243" s="1" t="s">
        <v>71</v>
      </c>
      <c r="H243" s="1" t="s">
        <v>70</v>
      </c>
      <c r="I243">
        <v>201512</v>
      </c>
      <c r="J243" t="str">
        <f t="shared" si="22"/>
        <v>2015</v>
      </c>
      <c r="K243" s="2">
        <v>-290454.90000000002</v>
      </c>
      <c r="L243">
        <f t="shared" si="23"/>
        <v>0</v>
      </c>
      <c r="M243" s="2">
        <f t="shared" si="24"/>
        <v>-290454.90000000002</v>
      </c>
      <c r="N243">
        <f t="shared" si="25"/>
        <v>-63900.078000000009</v>
      </c>
      <c r="O243">
        <f t="shared" si="26"/>
        <v>-226554.82200000001</v>
      </c>
      <c r="P243" s="2" t="str">
        <f t="shared" si="27"/>
        <v>5540172 - CANE RUN CC GT 20162015</v>
      </c>
    </row>
    <row r="244" spans="1:16" x14ac:dyDescent="0.3">
      <c r="A244" s="1" t="s">
        <v>5</v>
      </c>
      <c r="B244" s="1" t="s">
        <v>6</v>
      </c>
      <c r="C244" s="1" t="s">
        <v>24</v>
      </c>
      <c r="D244" s="5" t="str">
        <f t="shared" si="21"/>
        <v>554</v>
      </c>
      <c r="E244" s="1" t="s">
        <v>17</v>
      </c>
      <c r="F244" s="1" t="s">
        <v>67</v>
      </c>
      <c r="G244" s="1" t="s">
        <v>71</v>
      </c>
      <c r="H244" s="1" t="s">
        <v>70</v>
      </c>
      <c r="I244">
        <v>201601</v>
      </c>
      <c r="J244" t="str">
        <f t="shared" si="22"/>
        <v>2016</v>
      </c>
      <c r="K244" s="2">
        <v>-201727.25</v>
      </c>
      <c r="L244">
        <f t="shared" si="23"/>
        <v>0</v>
      </c>
      <c r="M244" s="2">
        <f t="shared" si="24"/>
        <v>-201727.25</v>
      </c>
      <c r="N244">
        <f t="shared" si="25"/>
        <v>-44379.995000000003</v>
      </c>
      <c r="O244">
        <f t="shared" si="26"/>
        <v>-157347.255</v>
      </c>
      <c r="P244" s="2" t="str">
        <f t="shared" si="27"/>
        <v>5540172 - CANE RUN CC GT 20162016</v>
      </c>
    </row>
    <row r="245" spans="1:16" x14ac:dyDescent="0.3">
      <c r="A245" s="1" t="s">
        <v>5</v>
      </c>
      <c r="B245" s="1" t="s">
        <v>6</v>
      </c>
      <c r="C245" s="1" t="s">
        <v>24</v>
      </c>
      <c r="D245" s="5" t="str">
        <f t="shared" si="21"/>
        <v>554</v>
      </c>
      <c r="E245" s="1" t="s">
        <v>17</v>
      </c>
      <c r="F245" s="1" t="s">
        <v>67</v>
      </c>
      <c r="G245" s="1" t="s">
        <v>71</v>
      </c>
      <c r="H245" s="1" t="s">
        <v>70</v>
      </c>
      <c r="I245">
        <v>201602</v>
      </c>
      <c r="J245" t="str">
        <f t="shared" si="22"/>
        <v>2016</v>
      </c>
      <c r="K245" s="2">
        <v>-985.91</v>
      </c>
      <c r="L245">
        <f t="shared" si="23"/>
        <v>0</v>
      </c>
      <c r="M245" s="2">
        <f t="shared" si="24"/>
        <v>-985.91</v>
      </c>
      <c r="N245">
        <f t="shared" si="25"/>
        <v>-216.90019999999998</v>
      </c>
      <c r="O245">
        <f t="shared" si="26"/>
        <v>-769.00980000000004</v>
      </c>
      <c r="P245" s="2" t="str">
        <f t="shared" si="27"/>
        <v>5540172 - CANE RUN CC GT 20162016</v>
      </c>
    </row>
    <row r="246" spans="1:16" x14ac:dyDescent="0.3">
      <c r="A246" s="1" t="s">
        <v>5</v>
      </c>
      <c r="B246" s="1" t="s">
        <v>6</v>
      </c>
      <c r="C246" s="1" t="s">
        <v>24</v>
      </c>
      <c r="D246" s="5" t="str">
        <f t="shared" si="21"/>
        <v>554</v>
      </c>
      <c r="E246" s="1" t="s">
        <v>17</v>
      </c>
      <c r="F246" s="1" t="s">
        <v>67</v>
      </c>
      <c r="G246" s="1" t="s">
        <v>71</v>
      </c>
      <c r="H246" s="1" t="s">
        <v>70</v>
      </c>
      <c r="I246">
        <v>201603</v>
      </c>
      <c r="J246" t="str">
        <f t="shared" si="22"/>
        <v>2016</v>
      </c>
      <c r="K246" s="2">
        <v>66044.3</v>
      </c>
      <c r="L246">
        <f t="shared" si="23"/>
        <v>0</v>
      </c>
      <c r="M246" s="2">
        <f t="shared" si="24"/>
        <v>66044.3</v>
      </c>
      <c r="N246">
        <f t="shared" si="25"/>
        <v>14529.746000000001</v>
      </c>
      <c r="O246">
        <f t="shared" si="26"/>
        <v>51514.554000000004</v>
      </c>
      <c r="P246" s="2" t="str">
        <f t="shared" si="27"/>
        <v>5540172 - CANE RUN CC GT 20162016</v>
      </c>
    </row>
    <row r="247" spans="1:16" x14ac:dyDescent="0.3">
      <c r="A247" s="1" t="s">
        <v>5</v>
      </c>
      <c r="B247" s="1" t="s">
        <v>6</v>
      </c>
      <c r="C247" s="1" t="s">
        <v>24</v>
      </c>
      <c r="D247" s="5" t="str">
        <f t="shared" si="21"/>
        <v>554</v>
      </c>
      <c r="E247" s="1" t="s">
        <v>17</v>
      </c>
      <c r="F247" s="1" t="s">
        <v>67</v>
      </c>
      <c r="G247" s="1" t="s">
        <v>71</v>
      </c>
      <c r="H247" s="1" t="s">
        <v>70</v>
      </c>
      <c r="I247">
        <v>201604</v>
      </c>
      <c r="J247" t="str">
        <f t="shared" si="22"/>
        <v>2016</v>
      </c>
      <c r="K247" s="2">
        <v>177808.63</v>
      </c>
      <c r="L247">
        <f t="shared" si="23"/>
        <v>0</v>
      </c>
      <c r="M247" s="2">
        <f t="shared" si="24"/>
        <v>177808.63</v>
      </c>
      <c r="N247">
        <f t="shared" si="25"/>
        <v>39117.8986</v>
      </c>
      <c r="O247">
        <f t="shared" si="26"/>
        <v>138690.73140000002</v>
      </c>
      <c r="P247" s="2" t="str">
        <f t="shared" si="27"/>
        <v>5540172 - CANE RUN CC GT 20162016</v>
      </c>
    </row>
    <row r="248" spans="1:16" x14ac:dyDescent="0.3">
      <c r="A248" s="1" t="s">
        <v>5</v>
      </c>
      <c r="B248" s="1" t="s">
        <v>6</v>
      </c>
      <c r="C248" s="1" t="s">
        <v>24</v>
      </c>
      <c r="D248" s="5" t="str">
        <f t="shared" si="21"/>
        <v>554</v>
      </c>
      <c r="E248" s="1" t="s">
        <v>17</v>
      </c>
      <c r="F248" s="1" t="s">
        <v>67</v>
      </c>
      <c r="G248" s="1" t="s">
        <v>71</v>
      </c>
      <c r="H248" s="1" t="s">
        <v>70</v>
      </c>
      <c r="I248">
        <v>201609</v>
      </c>
      <c r="J248" t="str">
        <f t="shared" si="22"/>
        <v>2016</v>
      </c>
      <c r="K248" s="2">
        <v>8035.42</v>
      </c>
      <c r="L248">
        <f t="shared" si="23"/>
        <v>0</v>
      </c>
      <c r="M248" s="2">
        <f t="shared" si="24"/>
        <v>8035.42</v>
      </c>
      <c r="N248">
        <f t="shared" si="25"/>
        <v>1767.7924</v>
      </c>
      <c r="O248">
        <f t="shared" si="26"/>
        <v>6267.6276000000007</v>
      </c>
      <c r="P248" s="2" t="str">
        <f t="shared" si="27"/>
        <v>5540172 - CANE RUN CC GT 20162016</v>
      </c>
    </row>
    <row r="249" spans="1:16" x14ac:dyDescent="0.3">
      <c r="A249" s="1" t="s">
        <v>5</v>
      </c>
      <c r="B249" s="1" t="s">
        <v>6</v>
      </c>
      <c r="C249" s="1" t="s">
        <v>24</v>
      </c>
      <c r="D249" s="5" t="str">
        <f t="shared" si="21"/>
        <v>554</v>
      </c>
      <c r="E249" s="1" t="s">
        <v>17</v>
      </c>
      <c r="F249" s="1" t="s">
        <v>67</v>
      </c>
      <c r="G249" s="1" t="s">
        <v>71</v>
      </c>
      <c r="H249" s="1" t="s">
        <v>70</v>
      </c>
      <c r="I249">
        <v>201610</v>
      </c>
      <c r="J249" t="str">
        <f t="shared" si="22"/>
        <v>2016</v>
      </c>
      <c r="K249" s="2">
        <v>90702.5</v>
      </c>
      <c r="L249">
        <f t="shared" si="23"/>
        <v>0</v>
      </c>
      <c r="M249" s="2">
        <f t="shared" si="24"/>
        <v>90702.5</v>
      </c>
      <c r="N249">
        <f t="shared" si="25"/>
        <v>19954.55</v>
      </c>
      <c r="O249">
        <f t="shared" si="26"/>
        <v>70747.95</v>
      </c>
      <c r="P249" s="2" t="str">
        <f t="shared" si="27"/>
        <v>5540172 - CANE RUN CC GT 20162016</v>
      </c>
    </row>
    <row r="250" spans="1:16" x14ac:dyDescent="0.3">
      <c r="A250" s="1" t="s">
        <v>5</v>
      </c>
      <c r="B250" s="1" t="s">
        <v>6</v>
      </c>
      <c r="C250" s="1" t="s">
        <v>24</v>
      </c>
      <c r="D250" s="5" t="str">
        <f t="shared" si="21"/>
        <v>554</v>
      </c>
      <c r="E250" s="1" t="s">
        <v>17</v>
      </c>
      <c r="F250" s="1" t="s">
        <v>67</v>
      </c>
      <c r="G250" s="1" t="s">
        <v>71</v>
      </c>
      <c r="H250" s="1" t="s">
        <v>70</v>
      </c>
      <c r="I250">
        <v>201611</v>
      </c>
      <c r="J250" t="str">
        <f t="shared" si="22"/>
        <v>2016</v>
      </c>
      <c r="K250" s="2">
        <v>258312.95999999999</v>
      </c>
      <c r="L250">
        <f t="shared" si="23"/>
        <v>0</v>
      </c>
      <c r="M250" s="2">
        <f t="shared" si="24"/>
        <v>258312.95999999999</v>
      </c>
      <c r="N250">
        <f t="shared" si="25"/>
        <v>56828.851199999997</v>
      </c>
      <c r="O250">
        <f t="shared" si="26"/>
        <v>201484.10879999999</v>
      </c>
      <c r="P250" s="2" t="str">
        <f t="shared" si="27"/>
        <v>5540172 - CANE RUN CC GT 20162016</v>
      </c>
    </row>
    <row r="251" spans="1:16" x14ac:dyDescent="0.3">
      <c r="A251" s="1" t="s">
        <v>5</v>
      </c>
      <c r="B251" s="1" t="s">
        <v>6</v>
      </c>
      <c r="C251" s="1" t="s">
        <v>24</v>
      </c>
      <c r="D251" s="5" t="str">
        <f t="shared" si="21"/>
        <v>554</v>
      </c>
      <c r="E251" s="1" t="s">
        <v>17</v>
      </c>
      <c r="F251" s="1" t="s">
        <v>67</v>
      </c>
      <c r="G251" s="1" t="s">
        <v>71</v>
      </c>
      <c r="H251" s="1" t="s">
        <v>70</v>
      </c>
      <c r="I251">
        <v>201612</v>
      </c>
      <c r="J251" t="str">
        <f t="shared" si="22"/>
        <v>2016</v>
      </c>
      <c r="K251" s="2">
        <v>-85303.3</v>
      </c>
      <c r="L251">
        <f t="shared" si="23"/>
        <v>0</v>
      </c>
      <c r="M251" s="2">
        <f t="shared" si="24"/>
        <v>-85303.3</v>
      </c>
      <c r="N251">
        <f t="shared" si="25"/>
        <v>-18766.726000000002</v>
      </c>
      <c r="O251">
        <f t="shared" si="26"/>
        <v>-66536.574000000008</v>
      </c>
      <c r="P251" s="2" t="str">
        <f t="shared" si="27"/>
        <v>5540172 - CANE RUN CC GT 20162016</v>
      </c>
    </row>
    <row r="252" spans="1:16" x14ac:dyDescent="0.3">
      <c r="A252" s="1" t="s">
        <v>5</v>
      </c>
      <c r="B252" s="1" t="s">
        <v>6</v>
      </c>
      <c r="C252" s="1" t="s">
        <v>24</v>
      </c>
      <c r="D252" s="5" t="str">
        <f t="shared" si="21"/>
        <v>554</v>
      </c>
      <c r="E252" s="1" t="s">
        <v>20</v>
      </c>
      <c r="F252" s="1" t="s">
        <v>67</v>
      </c>
      <c r="G252" s="1" t="s">
        <v>72</v>
      </c>
      <c r="H252" s="1" t="s">
        <v>73</v>
      </c>
      <c r="I252">
        <v>201302</v>
      </c>
      <c r="J252" t="str">
        <f t="shared" si="22"/>
        <v>2013</v>
      </c>
      <c r="K252" s="2">
        <v>771.08</v>
      </c>
      <c r="L252">
        <f t="shared" si="23"/>
        <v>0</v>
      </c>
      <c r="M252" s="2">
        <f t="shared" si="24"/>
        <v>771.08</v>
      </c>
      <c r="N252">
        <f t="shared" si="25"/>
        <v>408.67240000000004</v>
      </c>
      <c r="O252">
        <f t="shared" si="26"/>
        <v>362.4076</v>
      </c>
      <c r="P252" s="2" t="str">
        <f t="shared" si="27"/>
        <v>5540432 - PADDYS RUN GT 132013</v>
      </c>
    </row>
    <row r="253" spans="1:16" x14ac:dyDescent="0.3">
      <c r="A253" s="1" t="s">
        <v>5</v>
      </c>
      <c r="B253" s="1" t="s">
        <v>6</v>
      </c>
      <c r="C253" s="1" t="s">
        <v>25</v>
      </c>
      <c r="D253" s="5" t="str">
        <f t="shared" si="21"/>
        <v>562</v>
      </c>
      <c r="E253" s="1" t="s">
        <v>26</v>
      </c>
      <c r="F253" s="1" t="s">
        <v>64</v>
      </c>
      <c r="I253">
        <v>201212</v>
      </c>
      <c r="J253" t="str">
        <f t="shared" si="22"/>
        <v>2012</v>
      </c>
      <c r="K253" s="2">
        <v>0</v>
      </c>
      <c r="L253">
        <f t="shared" si="23"/>
        <v>0</v>
      </c>
      <c r="M253" s="2">
        <f t="shared" si="24"/>
        <v>0</v>
      </c>
      <c r="N253">
        <f t="shared" si="25"/>
        <v>0</v>
      </c>
      <c r="O253">
        <f t="shared" si="26"/>
        <v>0</v>
      </c>
      <c r="P253" s="2" t="str">
        <f t="shared" si="27"/>
        <v>5620429 - PADDYS-COMMON-NOT FOR GENERATION2012</v>
      </c>
    </row>
    <row r="254" spans="1:16" x14ac:dyDescent="0.3">
      <c r="A254" s="1" t="s">
        <v>5</v>
      </c>
      <c r="B254" s="1" t="s">
        <v>6</v>
      </c>
      <c r="C254" s="1" t="s">
        <v>25</v>
      </c>
      <c r="D254" s="5" t="str">
        <f t="shared" ref="D254:D317" si="28">LEFT(C254,3)</f>
        <v>562</v>
      </c>
      <c r="E254" s="1" t="s">
        <v>26</v>
      </c>
      <c r="F254" s="1" t="s">
        <v>64</v>
      </c>
      <c r="I254">
        <v>201303</v>
      </c>
      <c r="J254" t="str">
        <f t="shared" ref="J254:J317" si="29">LEFT(I254,4)</f>
        <v>2013</v>
      </c>
      <c r="K254" s="2">
        <v>0.3</v>
      </c>
      <c r="L254">
        <f t="shared" ref="L254:L317" si="30">IF(LEFT(E254,4)="0311",(K254*-0.25),IF(LEFT(E254,4)="0321",(K254*-0.25),0))</f>
        <v>0</v>
      </c>
      <c r="M254" s="2">
        <f t="shared" ref="M254:M317" si="31">+K254+L254</f>
        <v>0.3</v>
      </c>
      <c r="N254">
        <f t="shared" ref="N254:N317" si="32">IF(F254="LGE",M254,0)+IF(F254="Joint",M254*G254,0)</f>
        <v>0.3</v>
      </c>
      <c r="O254">
        <f t="shared" ref="O254:O317" si="33">IF(F254="KU",M254,0)+IF(F254="Joint",M254*H254,0)</f>
        <v>0</v>
      </c>
      <c r="P254" s="2" t="str">
        <f t="shared" ref="P254:P317" si="34">D254&amp;E254&amp;J254</f>
        <v>5620429 - PADDYS-COMMON-NOT FOR GENERATION2013</v>
      </c>
    </row>
    <row r="255" spans="1:16" x14ac:dyDescent="0.3">
      <c r="A255" s="1" t="s">
        <v>5</v>
      </c>
      <c r="B255" s="1" t="s">
        <v>27</v>
      </c>
      <c r="C255" s="1" t="s">
        <v>7</v>
      </c>
      <c r="D255" s="5" t="str">
        <f t="shared" si="28"/>
        <v>511</v>
      </c>
      <c r="E255" s="1" t="s">
        <v>28</v>
      </c>
      <c r="F255" s="1" t="s">
        <v>64</v>
      </c>
      <c r="I255">
        <v>201303</v>
      </c>
      <c r="J255" t="str">
        <f t="shared" si="29"/>
        <v>2013</v>
      </c>
      <c r="K255" s="2">
        <v>1032.8</v>
      </c>
      <c r="L255">
        <f t="shared" si="30"/>
        <v>0</v>
      </c>
      <c r="M255" s="2">
        <f t="shared" si="31"/>
        <v>1032.8</v>
      </c>
      <c r="N255">
        <f t="shared" si="32"/>
        <v>1032.8</v>
      </c>
      <c r="O255">
        <f t="shared" si="33"/>
        <v>0</v>
      </c>
      <c r="P255" s="2" t="str">
        <f t="shared" si="34"/>
        <v>5110211 - MILL CREEK 1 - GENERATION2013</v>
      </c>
    </row>
    <row r="256" spans="1:16" x14ac:dyDescent="0.3">
      <c r="A256" s="1" t="s">
        <v>5</v>
      </c>
      <c r="B256" s="1" t="s">
        <v>27</v>
      </c>
      <c r="C256" s="1" t="s">
        <v>7</v>
      </c>
      <c r="D256" s="5" t="str">
        <f t="shared" si="28"/>
        <v>511</v>
      </c>
      <c r="E256" s="1" t="s">
        <v>28</v>
      </c>
      <c r="F256" s="1" t="s">
        <v>64</v>
      </c>
      <c r="I256">
        <v>201304</v>
      </c>
      <c r="J256" t="str">
        <f t="shared" si="29"/>
        <v>2013</v>
      </c>
      <c r="K256" s="2">
        <v>8607.09</v>
      </c>
      <c r="L256">
        <f t="shared" si="30"/>
        <v>0</v>
      </c>
      <c r="M256" s="2">
        <f t="shared" si="31"/>
        <v>8607.09</v>
      </c>
      <c r="N256">
        <f t="shared" si="32"/>
        <v>8607.09</v>
      </c>
      <c r="O256">
        <f t="shared" si="33"/>
        <v>0</v>
      </c>
      <c r="P256" s="2" t="str">
        <f t="shared" si="34"/>
        <v>5110211 - MILL CREEK 1 - GENERATION2013</v>
      </c>
    </row>
    <row r="257" spans="1:16" x14ac:dyDescent="0.3">
      <c r="A257" s="1" t="s">
        <v>5</v>
      </c>
      <c r="B257" s="1" t="s">
        <v>27</v>
      </c>
      <c r="C257" s="1" t="s">
        <v>7</v>
      </c>
      <c r="D257" s="5" t="str">
        <f t="shared" si="28"/>
        <v>511</v>
      </c>
      <c r="E257" s="1" t="s">
        <v>28</v>
      </c>
      <c r="F257" s="1" t="s">
        <v>64</v>
      </c>
      <c r="I257">
        <v>201305</v>
      </c>
      <c r="J257" t="str">
        <f t="shared" si="29"/>
        <v>2013</v>
      </c>
      <c r="K257" s="2">
        <v>97.27</v>
      </c>
      <c r="L257">
        <f t="shared" si="30"/>
        <v>0</v>
      </c>
      <c r="M257" s="2">
        <f t="shared" si="31"/>
        <v>97.27</v>
      </c>
      <c r="N257">
        <f t="shared" si="32"/>
        <v>97.27</v>
      </c>
      <c r="O257">
        <f t="shared" si="33"/>
        <v>0</v>
      </c>
      <c r="P257" s="2" t="str">
        <f t="shared" si="34"/>
        <v>5110211 - MILL CREEK 1 - GENERATION2013</v>
      </c>
    </row>
    <row r="258" spans="1:16" x14ac:dyDescent="0.3">
      <c r="A258" s="1" t="s">
        <v>5</v>
      </c>
      <c r="B258" s="1" t="s">
        <v>27</v>
      </c>
      <c r="C258" s="1" t="s">
        <v>7</v>
      </c>
      <c r="D258" s="5" t="str">
        <f t="shared" si="28"/>
        <v>511</v>
      </c>
      <c r="E258" s="1" t="s">
        <v>28</v>
      </c>
      <c r="F258" s="1" t="s">
        <v>64</v>
      </c>
      <c r="I258">
        <v>201306</v>
      </c>
      <c r="J258" t="str">
        <f t="shared" si="29"/>
        <v>2013</v>
      </c>
      <c r="K258" s="2">
        <v>1249.44</v>
      </c>
      <c r="L258">
        <f t="shared" si="30"/>
        <v>0</v>
      </c>
      <c r="M258" s="2">
        <f t="shared" si="31"/>
        <v>1249.44</v>
      </c>
      <c r="N258">
        <f t="shared" si="32"/>
        <v>1249.44</v>
      </c>
      <c r="O258">
        <f t="shared" si="33"/>
        <v>0</v>
      </c>
      <c r="P258" s="2" t="str">
        <f t="shared" si="34"/>
        <v>5110211 - MILL CREEK 1 - GENERATION2013</v>
      </c>
    </row>
    <row r="259" spans="1:16" x14ac:dyDescent="0.3">
      <c r="A259" s="1" t="s">
        <v>5</v>
      </c>
      <c r="B259" s="1" t="s">
        <v>27</v>
      </c>
      <c r="C259" s="1" t="s">
        <v>7</v>
      </c>
      <c r="D259" s="5" t="str">
        <f t="shared" si="28"/>
        <v>511</v>
      </c>
      <c r="E259" s="1" t="s">
        <v>29</v>
      </c>
      <c r="F259" s="1" t="s">
        <v>64</v>
      </c>
      <c r="I259">
        <v>201608</v>
      </c>
      <c r="J259" t="str">
        <f t="shared" si="29"/>
        <v>2016</v>
      </c>
      <c r="K259" s="2">
        <v>483.81</v>
      </c>
      <c r="L259">
        <f t="shared" si="30"/>
        <v>0</v>
      </c>
      <c r="M259" s="2">
        <f t="shared" si="31"/>
        <v>483.81</v>
      </c>
      <c r="N259">
        <f t="shared" si="32"/>
        <v>483.81</v>
      </c>
      <c r="O259">
        <f t="shared" si="33"/>
        <v>0</v>
      </c>
      <c r="P259" s="2" t="str">
        <f t="shared" si="34"/>
        <v>5110241 - MILL CREEK 4 - GENERATION2016</v>
      </c>
    </row>
    <row r="260" spans="1:16" x14ac:dyDescent="0.3">
      <c r="A260" s="1" t="s">
        <v>5</v>
      </c>
      <c r="B260" s="1" t="s">
        <v>27</v>
      </c>
      <c r="C260" s="1" t="s">
        <v>7</v>
      </c>
      <c r="D260" s="5" t="str">
        <f t="shared" si="28"/>
        <v>511</v>
      </c>
      <c r="E260" s="1" t="s">
        <v>29</v>
      </c>
      <c r="F260" s="1" t="s">
        <v>64</v>
      </c>
      <c r="I260">
        <v>201610</v>
      </c>
      <c r="J260" t="str">
        <f t="shared" si="29"/>
        <v>2016</v>
      </c>
      <c r="K260" s="2">
        <v>11461.86</v>
      </c>
      <c r="L260">
        <f t="shared" si="30"/>
        <v>0</v>
      </c>
      <c r="M260" s="2">
        <f t="shared" si="31"/>
        <v>11461.86</v>
      </c>
      <c r="N260">
        <f t="shared" si="32"/>
        <v>11461.86</v>
      </c>
      <c r="O260">
        <f t="shared" si="33"/>
        <v>0</v>
      </c>
      <c r="P260" s="2" t="str">
        <f t="shared" si="34"/>
        <v>5110241 - MILL CREEK 4 - GENERATION2016</v>
      </c>
    </row>
    <row r="261" spans="1:16" x14ac:dyDescent="0.3">
      <c r="A261" s="1" t="s">
        <v>5</v>
      </c>
      <c r="B261" s="1" t="s">
        <v>27</v>
      </c>
      <c r="C261" s="1" t="s">
        <v>7</v>
      </c>
      <c r="D261" s="5" t="str">
        <f t="shared" si="28"/>
        <v>511</v>
      </c>
      <c r="E261" s="1" t="s">
        <v>29</v>
      </c>
      <c r="F261" s="1" t="s">
        <v>64</v>
      </c>
      <c r="I261">
        <v>201611</v>
      </c>
      <c r="J261" t="str">
        <f t="shared" si="29"/>
        <v>2016</v>
      </c>
      <c r="K261" s="2">
        <v>388.99</v>
      </c>
      <c r="L261">
        <f t="shared" si="30"/>
        <v>0</v>
      </c>
      <c r="M261" s="2">
        <f t="shared" si="31"/>
        <v>388.99</v>
      </c>
      <c r="N261">
        <f t="shared" si="32"/>
        <v>388.99</v>
      </c>
      <c r="O261">
        <f t="shared" si="33"/>
        <v>0</v>
      </c>
      <c r="P261" s="2" t="str">
        <f t="shared" si="34"/>
        <v>5110241 - MILL CREEK 4 - GENERATION2016</v>
      </c>
    </row>
    <row r="262" spans="1:16" x14ac:dyDescent="0.3">
      <c r="A262" s="1" t="s">
        <v>5</v>
      </c>
      <c r="B262" s="1" t="s">
        <v>27</v>
      </c>
      <c r="C262" s="1" t="s">
        <v>10</v>
      </c>
      <c r="D262" s="5" t="str">
        <f t="shared" si="28"/>
        <v>512</v>
      </c>
      <c r="E262" s="1" t="s">
        <v>28</v>
      </c>
      <c r="F262" s="1" t="s">
        <v>64</v>
      </c>
      <c r="I262">
        <v>201201</v>
      </c>
      <c r="J262" t="str">
        <f t="shared" si="29"/>
        <v>2012</v>
      </c>
      <c r="K262" s="2">
        <v>0</v>
      </c>
      <c r="L262">
        <f t="shared" si="30"/>
        <v>0</v>
      </c>
      <c r="M262" s="2">
        <f t="shared" si="31"/>
        <v>0</v>
      </c>
      <c r="N262">
        <f t="shared" si="32"/>
        <v>0</v>
      </c>
      <c r="O262">
        <f t="shared" si="33"/>
        <v>0</v>
      </c>
      <c r="P262" s="2" t="str">
        <f t="shared" si="34"/>
        <v>5120211 - MILL CREEK 1 - GENERATION2012</v>
      </c>
    </row>
    <row r="263" spans="1:16" x14ac:dyDescent="0.3">
      <c r="A263" s="1" t="s">
        <v>5</v>
      </c>
      <c r="B263" s="1" t="s">
        <v>27</v>
      </c>
      <c r="C263" s="1" t="s">
        <v>10</v>
      </c>
      <c r="D263" s="5" t="str">
        <f t="shared" si="28"/>
        <v>512</v>
      </c>
      <c r="E263" s="1" t="s">
        <v>28</v>
      </c>
      <c r="F263" s="1" t="s">
        <v>64</v>
      </c>
      <c r="I263">
        <v>201202</v>
      </c>
      <c r="J263" t="str">
        <f t="shared" si="29"/>
        <v>2012</v>
      </c>
      <c r="K263" s="2">
        <v>129.44999999999999</v>
      </c>
      <c r="L263">
        <f t="shared" si="30"/>
        <v>0</v>
      </c>
      <c r="M263" s="2">
        <f t="shared" si="31"/>
        <v>129.44999999999999</v>
      </c>
      <c r="N263">
        <f t="shared" si="32"/>
        <v>129.44999999999999</v>
      </c>
      <c r="O263">
        <f t="shared" si="33"/>
        <v>0</v>
      </c>
      <c r="P263" s="2" t="str">
        <f t="shared" si="34"/>
        <v>5120211 - MILL CREEK 1 - GENERATION2012</v>
      </c>
    </row>
    <row r="264" spans="1:16" x14ac:dyDescent="0.3">
      <c r="A264" s="1" t="s">
        <v>5</v>
      </c>
      <c r="B264" s="1" t="s">
        <v>27</v>
      </c>
      <c r="C264" s="1" t="s">
        <v>10</v>
      </c>
      <c r="D264" s="5" t="str">
        <f t="shared" si="28"/>
        <v>512</v>
      </c>
      <c r="E264" s="1" t="s">
        <v>28</v>
      </c>
      <c r="F264" s="1" t="s">
        <v>64</v>
      </c>
      <c r="I264">
        <v>201203</v>
      </c>
      <c r="J264" t="str">
        <f t="shared" si="29"/>
        <v>2012</v>
      </c>
      <c r="K264" s="2">
        <v>321.54000000000002</v>
      </c>
      <c r="L264">
        <f t="shared" si="30"/>
        <v>0</v>
      </c>
      <c r="M264" s="2">
        <f t="shared" si="31"/>
        <v>321.54000000000002</v>
      </c>
      <c r="N264">
        <f t="shared" si="32"/>
        <v>321.54000000000002</v>
      </c>
      <c r="O264">
        <f t="shared" si="33"/>
        <v>0</v>
      </c>
      <c r="P264" s="2" t="str">
        <f t="shared" si="34"/>
        <v>5120211 - MILL CREEK 1 - GENERATION2012</v>
      </c>
    </row>
    <row r="265" spans="1:16" x14ac:dyDescent="0.3">
      <c r="A265" s="1" t="s">
        <v>5</v>
      </c>
      <c r="B265" s="1" t="s">
        <v>27</v>
      </c>
      <c r="C265" s="1" t="s">
        <v>10</v>
      </c>
      <c r="D265" s="5" t="str">
        <f t="shared" si="28"/>
        <v>512</v>
      </c>
      <c r="E265" s="1" t="s">
        <v>28</v>
      </c>
      <c r="F265" s="1" t="s">
        <v>64</v>
      </c>
      <c r="I265">
        <v>201204</v>
      </c>
      <c r="J265" t="str">
        <f t="shared" si="29"/>
        <v>2012</v>
      </c>
      <c r="K265" s="2">
        <v>2544.2399999999998</v>
      </c>
      <c r="L265">
        <f t="shared" si="30"/>
        <v>0</v>
      </c>
      <c r="M265" s="2">
        <f t="shared" si="31"/>
        <v>2544.2399999999998</v>
      </c>
      <c r="N265">
        <f t="shared" si="32"/>
        <v>2544.2399999999998</v>
      </c>
      <c r="O265">
        <f t="shared" si="33"/>
        <v>0</v>
      </c>
      <c r="P265" s="2" t="str">
        <f t="shared" si="34"/>
        <v>5120211 - MILL CREEK 1 - GENERATION2012</v>
      </c>
    </row>
    <row r="266" spans="1:16" x14ac:dyDescent="0.3">
      <c r="A266" s="1" t="s">
        <v>5</v>
      </c>
      <c r="B266" s="1" t="s">
        <v>27</v>
      </c>
      <c r="C266" s="1" t="s">
        <v>10</v>
      </c>
      <c r="D266" s="5" t="str">
        <f t="shared" si="28"/>
        <v>512</v>
      </c>
      <c r="E266" s="1" t="s">
        <v>28</v>
      </c>
      <c r="F266" s="1" t="s">
        <v>64</v>
      </c>
      <c r="I266">
        <v>201301</v>
      </c>
      <c r="J266" t="str">
        <f t="shared" si="29"/>
        <v>2013</v>
      </c>
      <c r="K266" s="2">
        <v>411.17</v>
      </c>
      <c r="L266">
        <f t="shared" si="30"/>
        <v>0</v>
      </c>
      <c r="M266" s="2">
        <f t="shared" si="31"/>
        <v>411.17</v>
      </c>
      <c r="N266">
        <f t="shared" si="32"/>
        <v>411.17</v>
      </c>
      <c r="O266">
        <f t="shared" si="33"/>
        <v>0</v>
      </c>
      <c r="P266" s="2" t="str">
        <f t="shared" si="34"/>
        <v>5120211 - MILL CREEK 1 - GENERATION2013</v>
      </c>
    </row>
    <row r="267" spans="1:16" x14ac:dyDescent="0.3">
      <c r="A267" s="1" t="s">
        <v>5</v>
      </c>
      <c r="B267" s="1" t="s">
        <v>27</v>
      </c>
      <c r="C267" s="1" t="s">
        <v>10</v>
      </c>
      <c r="D267" s="5" t="str">
        <f t="shared" si="28"/>
        <v>512</v>
      </c>
      <c r="E267" s="1" t="s">
        <v>28</v>
      </c>
      <c r="F267" s="1" t="s">
        <v>64</v>
      </c>
      <c r="I267">
        <v>201302</v>
      </c>
      <c r="J267" t="str">
        <f t="shared" si="29"/>
        <v>2013</v>
      </c>
      <c r="K267" s="2">
        <v>88.88</v>
      </c>
      <c r="L267">
        <f t="shared" si="30"/>
        <v>0</v>
      </c>
      <c r="M267" s="2">
        <f t="shared" si="31"/>
        <v>88.88</v>
      </c>
      <c r="N267">
        <f t="shared" si="32"/>
        <v>88.88</v>
      </c>
      <c r="O267">
        <f t="shared" si="33"/>
        <v>0</v>
      </c>
      <c r="P267" s="2" t="str">
        <f t="shared" si="34"/>
        <v>5120211 - MILL CREEK 1 - GENERATION2013</v>
      </c>
    </row>
    <row r="268" spans="1:16" x14ac:dyDescent="0.3">
      <c r="A268" s="1" t="s">
        <v>5</v>
      </c>
      <c r="B268" s="1" t="s">
        <v>27</v>
      </c>
      <c r="C268" s="1" t="s">
        <v>10</v>
      </c>
      <c r="D268" s="5" t="str">
        <f t="shared" si="28"/>
        <v>512</v>
      </c>
      <c r="E268" s="1" t="s">
        <v>28</v>
      </c>
      <c r="F268" s="1" t="s">
        <v>64</v>
      </c>
      <c r="I268">
        <v>201303</v>
      </c>
      <c r="J268" t="str">
        <f t="shared" si="29"/>
        <v>2013</v>
      </c>
      <c r="K268" s="2">
        <v>8035.75</v>
      </c>
      <c r="L268">
        <f t="shared" si="30"/>
        <v>0</v>
      </c>
      <c r="M268" s="2">
        <f t="shared" si="31"/>
        <v>8035.75</v>
      </c>
      <c r="N268">
        <f t="shared" si="32"/>
        <v>8035.75</v>
      </c>
      <c r="O268">
        <f t="shared" si="33"/>
        <v>0</v>
      </c>
      <c r="P268" s="2" t="str">
        <f t="shared" si="34"/>
        <v>5120211 - MILL CREEK 1 - GENERATION2013</v>
      </c>
    </row>
    <row r="269" spans="1:16" x14ac:dyDescent="0.3">
      <c r="A269" s="1" t="s">
        <v>5</v>
      </c>
      <c r="B269" s="1" t="s">
        <v>27</v>
      </c>
      <c r="C269" s="1" t="s">
        <v>10</v>
      </c>
      <c r="D269" s="5" t="str">
        <f t="shared" si="28"/>
        <v>512</v>
      </c>
      <c r="E269" s="1" t="s">
        <v>28</v>
      </c>
      <c r="F269" s="1" t="s">
        <v>64</v>
      </c>
      <c r="I269">
        <v>201304</v>
      </c>
      <c r="J269" t="str">
        <f t="shared" si="29"/>
        <v>2013</v>
      </c>
      <c r="K269" s="2">
        <v>127066.02</v>
      </c>
      <c r="L269">
        <f t="shared" si="30"/>
        <v>0</v>
      </c>
      <c r="M269" s="2">
        <f t="shared" si="31"/>
        <v>127066.02</v>
      </c>
      <c r="N269">
        <f t="shared" si="32"/>
        <v>127066.02</v>
      </c>
      <c r="O269">
        <f t="shared" si="33"/>
        <v>0</v>
      </c>
      <c r="P269" s="2" t="str">
        <f t="shared" si="34"/>
        <v>5120211 - MILL CREEK 1 - GENERATION2013</v>
      </c>
    </row>
    <row r="270" spans="1:16" x14ac:dyDescent="0.3">
      <c r="A270" s="1" t="s">
        <v>5</v>
      </c>
      <c r="B270" s="1" t="s">
        <v>27</v>
      </c>
      <c r="C270" s="1" t="s">
        <v>10</v>
      </c>
      <c r="D270" s="5" t="str">
        <f t="shared" si="28"/>
        <v>512</v>
      </c>
      <c r="E270" s="1" t="s">
        <v>28</v>
      </c>
      <c r="F270" s="1" t="s">
        <v>64</v>
      </c>
      <c r="I270">
        <v>201305</v>
      </c>
      <c r="J270" t="str">
        <f t="shared" si="29"/>
        <v>2013</v>
      </c>
      <c r="K270" s="2">
        <v>39841.4</v>
      </c>
      <c r="L270">
        <f t="shared" si="30"/>
        <v>0</v>
      </c>
      <c r="M270" s="2">
        <f t="shared" si="31"/>
        <v>39841.4</v>
      </c>
      <c r="N270">
        <f t="shared" si="32"/>
        <v>39841.4</v>
      </c>
      <c r="O270">
        <f t="shared" si="33"/>
        <v>0</v>
      </c>
      <c r="P270" s="2" t="str">
        <f t="shared" si="34"/>
        <v>5120211 - MILL CREEK 1 - GENERATION2013</v>
      </c>
    </row>
    <row r="271" spans="1:16" x14ac:dyDescent="0.3">
      <c r="A271" s="1" t="s">
        <v>5</v>
      </c>
      <c r="B271" s="1" t="s">
        <v>27</v>
      </c>
      <c r="C271" s="1" t="s">
        <v>10</v>
      </c>
      <c r="D271" s="5" t="str">
        <f t="shared" si="28"/>
        <v>512</v>
      </c>
      <c r="E271" s="1" t="s">
        <v>28</v>
      </c>
      <c r="F271" s="1" t="s">
        <v>64</v>
      </c>
      <c r="I271">
        <v>201306</v>
      </c>
      <c r="J271" t="str">
        <f t="shared" si="29"/>
        <v>2013</v>
      </c>
      <c r="K271" s="2">
        <v>547.67999999999995</v>
      </c>
      <c r="L271">
        <f t="shared" si="30"/>
        <v>0</v>
      </c>
      <c r="M271" s="2">
        <f t="shared" si="31"/>
        <v>547.67999999999995</v>
      </c>
      <c r="N271">
        <f t="shared" si="32"/>
        <v>547.67999999999995</v>
      </c>
      <c r="O271">
        <f t="shared" si="33"/>
        <v>0</v>
      </c>
      <c r="P271" s="2" t="str">
        <f t="shared" si="34"/>
        <v>5120211 - MILL CREEK 1 - GENERATION2013</v>
      </c>
    </row>
    <row r="272" spans="1:16" x14ac:dyDescent="0.3">
      <c r="A272" s="1" t="s">
        <v>5</v>
      </c>
      <c r="B272" s="1" t="s">
        <v>27</v>
      </c>
      <c r="C272" s="1" t="s">
        <v>10</v>
      </c>
      <c r="D272" s="5" t="str">
        <f t="shared" si="28"/>
        <v>512</v>
      </c>
      <c r="E272" s="1" t="s">
        <v>28</v>
      </c>
      <c r="F272" s="1" t="s">
        <v>64</v>
      </c>
      <c r="I272">
        <v>201603</v>
      </c>
      <c r="J272" t="str">
        <f t="shared" si="29"/>
        <v>2016</v>
      </c>
      <c r="K272" s="2">
        <v>1585.8</v>
      </c>
      <c r="L272">
        <f t="shared" si="30"/>
        <v>0</v>
      </c>
      <c r="M272" s="2">
        <f t="shared" si="31"/>
        <v>1585.8</v>
      </c>
      <c r="N272">
        <f t="shared" si="32"/>
        <v>1585.8</v>
      </c>
      <c r="O272">
        <f t="shared" si="33"/>
        <v>0</v>
      </c>
      <c r="P272" s="2" t="str">
        <f t="shared" si="34"/>
        <v>5120211 - MILL CREEK 1 - GENERATION2016</v>
      </c>
    </row>
    <row r="273" spans="1:16" x14ac:dyDescent="0.3">
      <c r="A273" s="1" t="s">
        <v>5</v>
      </c>
      <c r="B273" s="1" t="s">
        <v>27</v>
      </c>
      <c r="C273" s="1" t="s">
        <v>10</v>
      </c>
      <c r="D273" s="5" t="str">
        <f t="shared" si="28"/>
        <v>512</v>
      </c>
      <c r="E273" s="1" t="s">
        <v>30</v>
      </c>
      <c r="F273" s="1" t="s">
        <v>64</v>
      </c>
      <c r="I273">
        <v>201202</v>
      </c>
      <c r="J273" t="str">
        <f t="shared" si="29"/>
        <v>2012</v>
      </c>
      <c r="K273" s="2">
        <v>93462.32</v>
      </c>
      <c r="L273">
        <f t="shared" si="30"/>
        <v>0</v>
      </c>
      <c r="M273" s="2">
        <f t="shared" si="31"/>
        <v>93462.32</v>
      </c>
      <c r="N273">
        <f t="shared" si="32"/>
        <v>93462.32</v>
      </c>
      <c r="O273">
        <f t="shared" si="33"/>
        <v>0</v>
      </c>
      <c r="P273" s="2" t="str">
        <f t="shared" si="34"/>
        <v>5120221 - MILL CREEK 2 - GENERATION2012</v>
      </c>
    </row>
    <row r="274" spans="1:16" x14ac:dyDescent="0.3">
      <c r="A274" s="1" t="s">
        <v>5</v>
      </c>
      <c r="B274" s="1" t="s">
        <v>27</v>
      </c>
      <c r="C274" s="1" t="s">
        <v>10</v>
      </c>
      <c r="D274" s="5" t="str">
        <f t="shared" si="28"/>
        <v>512</v>
      </c>
      <c r="E274" s="1" t="s">
        <v>30</v>
      </c>
      <c r="F274" s="1" t="s">
        <v>64</v>
      </c>
      <c r="I274">
        <v>201203</v>
      </c>
      <c r="J274" t="str">
        <f t="shared" si="29"/>
        <v>2012</v>
      </c>
      <c r="K274" s="2">
        <v>112846.27</v>
      </c>
      <c r="L274">
        <f t="shared" si="30"/>
        <v>0</v>
      </c>
      <c r="M274" s="2">
        <f t="shared" si="31"/>
        <v>112846.27</v>
      </c>
      <c r="N274">
        <f t="shared" si="32"/>
        <v>112846.27</v>
      </c>
      <c r="O274">
        <f t="shared" si="33"/>
        <v>0</v>
      </c>
      <c r="P274" s="2" t="str">
        <f t="shared" si="34"/>
        <v>5120221 - MILL CREEK 2 - GENERATION2012</v>
      </c>
    </row>
    <row r="275" spans="1:16" x14ac:dyDescent="0.3">
      <c r="A275" s="1" t="s">
        <v>5</v>
      </c>
      <c r="B275" s="1" t="s">
        <v>27</v>
      </c>
      <c r="C275" s="1" t="s">
        <v>10</v>
      </c>
      <c r="D275" s="5" t="str">
        <f t="shared" si="28"/>
        <v>512</v>
      </c>
      <c r="E275" s="1" t="s">
        <v>30</v>
      </c>
      <c r="F275" s="1" t="s">
        <v>64</v>
      </c>
      <c r="I275">
        <v>201204</v>
      </c>
      <c r="J275" t="str">
        <f t="shared" si="29"/>
        <v>2012</v>
      </c>
      <c r="K275" s="2">
        <v>21331.84</v>
      </c>
      <c r="L275">
        <f t="shared" si="30"/>
        <v>0</v>
      </c>
      <c r="M275" s="2">
        <f t="shared" si="31"/>
        <v>21331.84</v>
      </c>
      <c r="N275">
        <f t="shared" si="32"/>
        <v>21331.84</v>
      </c>
      <c r="O275">
        <f t="shared" si="33"/>
        <v>0</v>
      </c>
      <c r="P275" s="2" t="str">
        <f t="shared" si="34"/>
        <v>5120221 - MILL CREEK 2 - GENERATION2012</v>
      </c>
    </row>
    <row r="276" spans="1:16" x14ac:dyDescent="0.3">
      <c r="A276" s="1" t="s">
        <v>5</v>
      </c>
      <c r="B276" s="1" t="s">
        <v>27</v>
      </c>
      <c r="C276" s="1" t="s">
        <v>10</v>
      </c>
      <c r="D276" s="5" t="str">
        <f t="shared" si="28"/>
        <v>512</v>
      </c>
      <c r="E276" s="1" t="s">
        <v>30</v>
      </c>
      <c r="F276" s="1" t="s">
        <v>64</v>
      </c>
      <c r="I276">
        <v>201205</v>
      </c>
      <c r="J276" t="str">
        <f t="shared" si="29"/>
        <v>2012</v>
      </c>
      <c r="K276" s="2">
        <v>5938.49</v>
      </c>
      <c r="L276">
        <f t="shared" si="30"/>
        <v>0</v>
      </c>
      <c r="M276" s="2">
        <f t="shared" si="31"/>
        <v>5938.49</v>
      </c>
      <c r="N276">
        <f t="shared" si="32"/>
        <v>5938.49</v>
      </c>
      <c r="O276">
        <f t="shared" si="33"/>
        <v>0</v>
      </c>
      <c r="P276" s="2" t="str">
        <f t="shared" si="34"/>
        <v>5120221 - MILL CREEK 2 - GENERATION2012</v>
      </c>
    </row>
    <row r="277" spans="1:16" x14ac:dyDescent="0.3">
      <c r="A277" s="1" t="s">
        <v>5</v>
      </c>
      <c r="B277" s="1" t="s">
        <v>27</v>
      </c>
      <c r="C277" s="1" t="s">
        <v>10</v>
      </c>
      <c r="D277" s="5" t="str">
        <f t="shared" si="28"/>
        <v>512</v>
      </c>
      <c r="E277" s="1" t="s">
        <v>30</v>
      </c>
      <c r="F277" s="1" t="s">
        <v>64</v>
      </c>
      <c r="I277">
        <v>201206</v>
      </c>
      <c r="J277" t="str">
        <f t="shared" si="29"/>
        <v>2012</v>
      </c>
      <c r="K277" s="2">
        <v>69.22</v>
      </c>
      <c r="L277">
        <f t="shared" si="30"/>
        <v>0</v>
      </c>
      <c r="M277" s="2">
        <f t="shared" si="31"/>
        <v>69.22</v>
      </c>
      <c r="N277">
        <f t="shared" si="32"/>
        <v>69.22</v>
      </c>
      <c r="O277">
        <f t="shared" si="33"/>
        <v>0</v>
      </c>
      <c r="P277" s="2" t="str">
        <f t="shared" si="34"/>
        <v>5120221 - MILL CREEK 2 - GENERATION2012</v>
      </c>
    </row>
    <row r="278" spans="1:16" x14ac:dyDescent="0.3">
      <c r="A278" s="1" t="s">
        <v>5</v>
      </c>
      <c r="B278" s="1" t="s">
        <v>27</v>
      </c>
      <c r="C278" s="1" t="s">
        <v>10</v>
      </c>
      <c r="D278" s="5" t="str">
        <f t="shared" si="28"/>
        <v>512</v>
      </c>
      <c r="E278" s="1" t="s">
        <v>30</v>
      </c>
      <c r="F278" s="1" t="s">
        <v>64</v>
      </c>
      <c r="I278">
        <v>201210</v>
      </c>
      <c r="J278" t="str">
        <f t="shared" si="29"/>
        <v>2012</v>
      </c>
      <c r="K278" s="2">
        <v>4026.27</v>
      </c>
      <c r="L278">
        <f t="shared" si="30"/>
        <v>0</v>
      </c>
      <c r="M278" s="2">
        <f t="shared" si="31"/>
        <v>4026.27</v>
      </c>
      <c r="N278">
        <f t="shared" si="32"/>
        <v>4026.27</v>
      </c>
      <c r="O278">
        <f t="shared" si="33"/>
        <v>0</v>
      </c>
      <c r="P278" s="2" t="str">
        <f t="shared" si="34"/>
        <v>5120221 - MILL CREEK 2 - GENERATION2012</v>
      </c>
    </row>
    <row r="279" spans="1:16" x14ac:dyDescent="0.3">
      <c r="A279" s="1" t="s">
        <v>5</v>
      </c>
      <c r="B279" s="1" t="s">
        <v>27</v>
      </c>
      <c r="C279" s="1" t="s">
        <v>10</v>
      </c>
      <c r="D279" s="5" t="str">
        <f t="shared" si="28"/>
        <v>512</v>
      </c>
      <c r="E279" s="1" t="s">
        <v>30</v>
      </c>
      <c r="F279" s="1" t="s">
        <v>64</v>
      </c>
      <c r="I279">
        <v>201303</v>
      </c>
      <c r="J279" t="str">
        <f t="shared" si="29"/>
        <v>2013</v>
      </c>
      <c r="K279" s="2">
        <v>0.03</v>
      </c>
      <c r="L279">
        <f t="shared" si="30"/>
        <v>0</v>
      </c>
      <c r="M279" s="2">
        <f t="shared" si="31"/>
        <v>0.03</v>
      </c>
      <c r="N279">
        <f t="shared" si="32"/>
        <v>0.03</v>
      </c>
      <c r="O279">
        <f t="shared" si="33"/>
        <v>0</v>
      </c>
      <c r="P279" s="2" t="str">
        <f t="shared" si="34"/>
        <v>5120221 - MILL CREEK 2 - GENERATION2013</v>
      </c>
    </row>
    <row r="280" spans="1:16" x14ac:dyDescent="0.3">
      <c r="A280" s="1" t="s">
        <v>5</v>
      </c>
      <c r="B280" s="1" t="s">
        <v>27</v>
      </c>
      <c r="C280" s="1" t="s">
        <v>10</v>
      </c>
      <c r="D280" s="5" t="str">
        <f t="shared" si="28"/>
        <v>512</v>
      </c>
      <c r="E280" s="1" t="s">
        <v>30</v>
      </c>
      <c r="F280" s="1" t="s">
        <v>64</v>
      </c>
      <c r="I280">
        <v>201403</v>
      </c>
      <c r="J280" t="str">
        <f t="shared" si="29"/>
        <v>2014</v>
      </c>
      <c r="K280" s="2">
        <v>250.76</v>
      </c>
      <c r="L280">
        <f t="shared" si="30"/>
        <v>0</v>
      </c>
      <c r="M280" s="2">
        <f t="shared" si="31"/>
        <v>250.76</v>
      </c>
      <c r="N280">
        <f t="shared" si="32"/>
        <v>250.76</v>
      </c>
      <c r="O280">
        <f t="shared" si="33"/>
        <v>0</v>
      </c>
      <c r="P280" s="2" t="str">
        <f t="shared" si="34"/>
        <v>5120221 - MILL CREEK 2 - GENERATION2014</v>
      </c>
    </row>
    <row r="281" spans="1:16" x14ac:dyDescent="0.3">
      <c r="A281" s="1" t="s">
        <v>5</v>
      </c>
      <c r="B281" s="1" t="s">
        <v>27</v>
      </c>
      <c r="C281" s="1" t="s">
        <v>10</v>
      </c>
      <c r="D281" s="5" t="str">
        <f t="shared" si="28"/>
        <v>512</v>
      </c>
      <c r="E281" s="1" t="s">
        <v>30</v>
      </c>
      <c r="F281" s="1" t="s">
        <v>64</v>
      </c>
      <c r="I281">
        <v>201404</v>
      </c>
      <c r="J281" t="str">
        <f t="shared" si="29"/>
        <v>2014</v>
      </c>
      <c r="K281" s="2">
        <v>76668.56</v>
      </c>
      <c r="L281">
        <f t="shared" si="30"/>
        <v>0</v>
      </c>
      <c r="M281" s="2">
        <f t="shared" si="31"/>
        <v>76668.56</v>
      </c>
      <c r="N281">
        <f t="shared" si="32"/>
        <v>76668.56</v>
      </c>
      <c r="O281">
        <f t="shared" si="33"/>
        <v>0</v>
      </c>
      <c r="P281" s="2" t="str">
        <f t="shared" si="34"/>
        <v>5120221 - MILL CREEK 2 - GENERATION2014</v>
      </c>
    </row>
    <row r="282" spans="1:16" x14ac:dyDescent="0.3">
      <c r="A282" s="1" t="s">
        <v>5</v>
      </c>
      <c r="B282" s="1" t="s">
        <v>27</v>
      </c>
      <c r="C282" s="1" t="s">
        <v>10</v>
      </c>
      <c r="D282" s="5" t="str">
        <f t="shared" si="28"/>
        <v>512</v>
      </c>
      <c r="E282" s="1" t="s">
        <v>30</v>
      </c>
      <c r="F282" s="1" t="s">
        <v>64</v>
      </c>
      <c r="I282">
        <v>201405</v>
      </c>
      <c r="J282" t="str">
        <f t="shared" si="29"/>
        <v>2014</v>
      </c>
      <c r="K282" s="2">
        <v>18378.919999999998</v>
      </c>
      <c r="L282">
        <f t="shared" si="30"/>
        <v>0</v>
      </c>
      <c r="M282" s="2">
        <f t="shared" si="31"/>
        <v>18378.919999999998</v>
      </c>
      <c r="N282">
        <f t="shared" si="32"/>
        <v>18378.919999999998</v>
      </c>
      <c r="O282">
        <f t="shared" si="33"/>
        <v>0</v>
      </c>
      <c r="P282" s="2" t="str">
        <f t="shared" si="34"/>
        <v>5120221 - MILL CREEK 2 - GENERATION2014</v>
      </c>
    </row>
    <row r="283" spans="1:16" x14ac:dyDescent="0.3">
      <c r="A283" s="1" t="s">
        <v>5</v>
      </c>
      <c r="B283" s="1" t="s">
        <v>27</v>
      </c>
      <c r="C283" s="1" t="s">
        <v>10</v>
      </c>
      <c r="D283" s="5" t="str">
        <f t="shared" si="28"/>
        <v>512</v>
      </c>
      <c r="E283" s="1" t="s">
        <v>30</v>
      </c>
      <c r="F283" s="1" t="s">
        <v>64</v>
      </c>
      <c r="I283">
        <v>201406</v>
      </c>
      <c r="J283" t="str">
        <f t="shared" si="29"/>
        <v>2014</v>
      </c>
      <c r="K283" s="2">
        <v>6574.26</v>
      </c>
      <c r="L283">
        <f t="shared" si="30"/>
        <v>0</v>
      </c>
      <c r="M283" s="2">
        <f t="shared" si="31"/>
        <v>6574.26</v>
      </c>
      <c r="N283">
        <f t="shared" si="32"/>
        <v>6574.26</v>
      </c>
      <c r="O283">
        <f t="shared" si="33"/>
        <v>0</v>
      </c>
      <c r="P283" s="2" t="str">
        <f t="shared" si="34"/>
        <v>5120221 - MILL CREEK 2 - GENERATION2014</v>
      </c>
    </row>
    <row r="284" spans="1:16" x14ac:dyDescent="0.3">
      <c r="A284" s="1" t="s">
        <v>5</v>
      </c>
      <c r="B284" s="1" t="s">
        <v>27</v>
      </c>
      <c r="C284" s="1" t="s">
        <v>10</v>
      </c>
      <c r="D284" s="5" t="str">
        <f t="shared" si="28"/>
        <v>512</v>
      </c>
      <c r="E284" s="1" t="s">
        <v>30</v>
      </c>
      <c r="F284" s="1" t="s">
        <v>64</v>
      </c>
      <c r="I284">
        <v>201503</v>
      </c>
      <c r="J284" t="str">
        <f t="shared" si="29"/>
        <v>2015</v>
      </c>
      <c r="K284" s="2">
        <v>11165.8</v>
      </c>
      <c r="L284">
        <f t="shared" si="30"/>
        <v>0</v>
      </c>
      <c r="M284" s="2">
        <f t="shared" si="31"/>
        <v>11165.8</v>
      </c>
      <c r="N284">
        <f t="shared" si="32"/>
        <v>11165.8</v>
      </c>
      <c r="O284">
        <f t="shared" si="33"/>
        <v>0</v>
      </c>
      <c r="P284" s="2" t="str">
        <f t="shared" si="34"/>
        <v>5120221 - MILL CREEK 2 - GENERATION2015</v>
      </c>
    </row>
    <row r="285" spans="1:16" x14ac:dyDescent="0.3">
      <c r="A285" s="1" t="s">
        <v>5</v>
      </c>
      <c r="B285" s="1" t="s">
        <v>27</v>
      </c>
      <c r="C285" s="1" t="s">
        <v>10</v>
      </c>
      <c r="D285" s="5" t="str">
        <f t="shared" si="28"/>
        <v>512</v>
      </c>
      <c r="E285" s="1" t="s">
        <v>30</v>
      </c>
      <c r="F285" s="1" t="s">
        <v>64</v>
      </c>
      <c r="I285">
        <v>201504</v>
      </c>
      <c r="J285" t="str">
        <f t="shared" si="29"/>
        <v>2015</v>
      </c>
      <c r="K285" s="2">
        <v>22590.65</v>
      </c>
      <c r="L285">
        <f t="shared" si="30"/>
        <v>0</v>
      </c>
      <c r="M285" s="2">
        <f t="shared" si="31"/>
        <v>22590.65</v>
      </c>
      <c r="N285">
        <f t="shared" si="32"/>
        <v>22590.65</v>
      </c>
      <c r="O285">
        <f t="shared" si="33"/>
        <v>0</v>
      </c>
      <c r="P285" s="2" t="str">
        <f t="shared" si="34"/>
        <v>5120221 - MILL CREEK 2 - GENERATION2015</v>
      </c>
    </row>
    <row r="286" spans="1:16" x14ac:dyDescent="0.3">
      <c r="A286" s="1" t="s">
        <v>5</v>
      </c>
      <c r="B286" s="1" t="s">
        <v>27</v>
      </c>
      <c r="C286" s="1" t="s">
        <v>10</v>
      </c>
      <c r="D286" s="5" t="str">
        <f t="shared" si="28"/>
        <v>512</v>
      </c>
      <c r="E286" s="1" t="s">
        <v>30</v>
      </c>
      <c r="F286" s="1" t="s">
        <v>64</v>
      </c>
      <c r="I286">
        <v>201505</v>
      </c>
      <c r="J286" t="str">
        <f t="shared" si="29"/>
        <v>2015</v>
      </c>
      <c r="K286" s="2">
        <v>1373.43</v>
      </c>
      <c r="L286">
        <f t="shared" si="30"/>
        <v>0</v>
      </c>
      <c r="M286" s="2">
        <f t="shared" si="31"/>
        <v>1373.43</v>
      </c>
      <c r="N286">
        <f t="shared" si="32"/>
        <v>1373.43</v>
      </c>
      <c r="O286">
        <f t="shared" si="33"/>
        <v>0</v>
      </c>
      <c r="P286" s="2" t="str">
        <f t="shared" si="34"/>
        <v>5120221 - MILL CREEK 2 - GENERATION2015</v>
      </c>
    </row>
    <row r="287" spans="1:16" x14ac:dyDescent="0.3">
      <c r="A287" s="1" t="s">
        <v>5</v>
      </c>
      <c r="B287" s="1" t="s">
        <v>27</v>
      </c>
      <c r="C287" s="1" t="s">
        <v>10</v>
      </c>
      <c r="D287" s="5" t="str">
        <f t="shared" si="28"/>
        <v>512</v>
      </c>
      <c r="E287" s="1" t="s">
        <v>30</v>
      </c>
      <c r="F287" s="1" t="s">
        <v>64</v>
      </c>
      <c r="I287">
        <v>201506</v>
      </c>
      <c r="J287" t="str">
        <f t="shared" si="29"/>
        <v>2015</v>
      </c>
      <c r="K287" s="2">
        <v>665.91</v>
      </c>
      <c r="L287">
        <f t="shared" si="30"/>
        <v>0</v>
      </c>
      <c r="M287" s="2">
        <f t="shared" si="31"/>
        <v>665.91</v>
      </c>
      <c r="N287">
        <f t="shared" si="32"/>
        <v>665.91</v>
      </c>
      <c r="O287">
        <f t="shared" si="33"/>
        <v>0</v>
      </c>
      <c r="P287" s="2" t="str">
        <f t="shared" si="34"/>
        <v>5120221 - MILL CREEK 2 - GENERATION2015</v>
      </c>
    </row>
    <row r="288" spans="1:16" x14ac:dyDescent="0.3">
      <c r="A288" s="1" t="s">
        <v>5</v>
      </c>
      <c r="B288" s="1" t="s">
        <v>27</v>
      </c>
      <c r="C288" s="1" t="s">
        <v>10</v>
      </c>
      <c r="D288" s="5" t="str">
        <f t="shared" si="28"/>
        <v>512</v>
      </c>
      <c r="E288" s="1" t="s">
        <v>30</v>
      </c>
      <c r="F288" s="1" t="s">
        <v>64</v>
      </c>
      <c r="I288">
        <v>201603</v>
      </c>
      <c r="J288" t="str">
        <f t="shared" si="29"/>
        <v>2016</v>
      </c>
      <c r="K288" s="2">
        <v>932.61</v>
      </c>
      <c r="L288">
        <f t="shared" si="30"/>
        <v>0</v>
      </c>
      <c r="M288" s="2">
        <f t="shared" si="31"/>
        <v>932.61</v>
      </c>
      <c r="N288">
        <f t="shared" si="32"/>
        <v>932.61</v>
      </c>
      <c r="O288">
        <f t="shared" si="33"/>
        <v>0</v>
      </c>
      <c r="P288" s="2" t="str">
        <f t="shared" si="34"/>
        <v>5120221 - MILL CREEK 2 - GENERATION2016</v>
      </c>
    </row>
    <row r="289" spans="1:16" x14ac:dyDescent="0.3">
      <c r="A289" s="1" t="s">
        <v>5</v>
      </c>
      <c r="B289" s="1" t="s">
        <v>27</v>
      </c>
      <c r="C289" s="1" t="s">
        <v>10</v>
      </c>
      <c r="D289" s="5" t="str">
        <f t="shared" si="28"/>
        <v>512</v>
      </c>
      <c r="E289" s="1" t="s">
        <v>31</v>
      </c>
      <c r="F289" s="1" t="s">
        <v>64</v>
      </c>
      <c r="I289">
        <v>201201</v>
      </c>
      <c r="J289" t="str">
        <f t="shared" si="29"/>
        <v>2012</v>
      </c>
      <c r="K289" s="2">
        <v>40053.79</v>
      </c>
      <c r="L289">
        <f t="shared" si="30"/>
        <v>0</v>
      </c>
      <c r="M289" s="2">
        <f t="shared" si="31"/>
        <v>40053.79</v>
      </c>
      <c r="N289">
        <f t="shared" si="32"/>
        <v>40053.79</v>
      </c>
      <c r="O289">
        <f t="shared" si="33"/>
        <v>0</v>
      </c>
      <c r="P289" s="2" t="str">
        <f t="shared" si="34"/>
        <v>5120231 - MILL CREEK 3 - GENERATION2012</v>
      </c>
    </row>
    <row r="290" spans="1:16" x14ac:dyDescent="0.3">
      <c r="A290" s="1" t="s">
        <v>5</v>
      </c>
      <c r="B290" s="1" t="s">
        <v>27</v>
      </c>
      <c r="C290" s="1" t="s">
        <v>10</v>
      </c>
      <c r="D290" s="5" t="str">
        <f t="shared" si="28"/>
        <v>512</v>
      </c>
      <c r="E290" s="1" t="s">
        <v>31</v>
      </c>
      <c r="F290" s="1" t="s">
        <v>64</v>
      </c>
      <c r="I290">
        <v>201202</v>
      </c>
      <c r="J290" t="str">
        <f t="shared" si="29"/>
        <v>2012</v>
      </c>
      <c r="K290" s="2">
        <v>-3828.41</v>
      </c>
      <c r="L290">
        <f t="shared" si="30"/>
        <v>0</v>
      </c>
      <c r="M290" s="2">
        <f t="shared" si="31"/>
        <v>-3828.41</v>
      </c>
      <c r="N290">
        <f t="shared" si="32"/>
        <v>-3828.41</v>
      </c>
      <c r="O290">
        <f t="shared" si="33"/>
        <v>0</v>
      </c>
      <c r="P290" s="2" t="str">
        <f t="shared" si="34"/>
        <v>5120231 - MILL CREEK 3 - GENERATION2012</v>
      </c>
    </row>
    <row r="291" spans="1:16" x14ac:dyDescent="0.3">
      <c r="A291" s="1" t="s">
        <v>5</v>
      </c>
      <c r="B291" s="1" t="s">
        <v>27</v>
      </c>
      <c r="C291" s="1" t="s">
        <v>10</v>
      </c>
      <c r="D291" s="5" t="str">
        <f t="shared" si="28"/>
        <v>512</v>
      </c>
      <c r="E291" s="1" t="s">
        <v>31</v>
      </c>
      <c r="F291" s="1" t="s">
        <v>64</v>
      </c>
      <c r="I291">
        <v>201209</v>
      </c>
      <c r="J291" t="str">
        <f t="shared" si="29"/>
        <v>2012</v>
      </c>
      <c r="K291" s="2">
        <v>56973.43</v>
      </c>
      <c r="L291">
        <f t="shared" si="30"/>
        <v>0</v>
      </c>
      <c r="M291" s="2">
        <f t="shared" si="31"/>
        <v>56973.43</v>
      </c>
      <c r="N291">
        <f t="shared" si="32"/>
        <v>56973.43</v>
      </c>
      <c r="O291">
        <f t="shared" si="33"/>
        <v>0</v>
      </c>
      <c r="P291" s="2" t="str">
        <f t="shared" si="34"/>
        <v>5120231 - MILL CREEK 3 - GENERATION2012</v>
      </c>
    </row>
    <row r="292" spans="1:16" x14ac:dyDescent="0.3">
      <c r="A292" s="1" t="s">
        <v>5</v>
      </c>
      <c r="B292" s="1" t="s">
        <v>27</v>
      </c>
      <c r="C292" s="1" t="s">
        <v>10</v>
      </c>
      <c r="D292" s="5" t="str">
        <f t="shared" si="28"/>
        <v>512</v>
      </c>
      <c r="E292" s="1" t="s">
        <v>31</v>
      </c>
      <c r="F292" s="1" t="s">
        <v>64</v>
      </c>
      <c r="I292">
        <v>201210</v>
      </c>
      <c r="J292" t="str">
        <f t="shared" si="29"/>
        <v>2012</v>
      </c>
      <c r="K292" s="2">
        <v>1646.34</v>
      </c>
      <c r="L292">
        <f t="shared" si="30"/>
        <v>0</v>
      </c>
      <c r="M292" s="2">
        <f t="shared" si="31"/>
        <v>1646.34</v>
      </c>
      <c r="N292">
        <f t="shared" si="32"/>
        <v>1646.34</v>
      </c>
      <c r="O292">
        <f t="shared" si="33"/>
        <v>0</v>
      </c>
      <c r="P292" s="2" t="str">
        <f t="shared" si="34"/>
        <v>5120231 - MILL CREEK 3 - GENERATION2012</v>
      </c>
    </row>
    <row r="293" spans="1:16" x14ac:dyDescent="0.3">
      <c r="A293" s="1" t="s">
        <v>5</v>
      </c>
      <c r="B293" s="1" t="s">
        <v>27</v>
      </c>
      <c r="C293" s="1" t="s">
        <v>10</v>
      </c>
      <c r="D293" s="5" t="str">
        <f t="shared" si="28"/>
        <v>512</v>
      </c>
      <c r="E293" s="1" t="s">
        <v>31</v>
      </c>
      <c r="F293" s="1" t="s">
        <v>64</v>
      </c>
      <c r="I293">
        <v>201211</v>
      </c>
      <c r="J293" t="str">
        <f t="shared" si="29"/>
        <v>2012</v>
      </c>
      <c r="K293" s="2">
        <v>0</v>
      </c>
      <c r="L293">
        <f t="shared" si="30"/>
        <v>0</v>
      </c>
      <c r="M293" s="2">
        <f t="shared" si="31"/>
        <v>0</v>
      </c>
      <c r="N293">
        <f t="shared" si="32"/>
        <v>0</v>
      </c>
      <c r="O293">
        <f t="shared" si="33"/>
        <v>0</v>
      </c>
      <c r="P293" s="2" t="str">
        <f t="shared" si="34"/>
        <v>5120231 - MILL CREEK 3 - GENERATION2012</v>
      </c>
    </row>
    <row r="294" spans="1:16" x14ac:dyDescent="0.3">
      <c r="A294" s="1" t="s">
        <v>5</v>
      </c>
      <c r="B294" s="1" t="s">
        <v>27</v>
      </c>
      <c r="C294" s="1" t="s">
        <v>10</v>
      </c>
      <c r="D294" s="5" t="str">
        <f t="shared" si="28"/>
        <v>512</v>
      </c>
      <c r="E294" s="1" t="s">
        <v>31</v>
      </c>
      <c r="F294" s="1" t="s">
        <v>64</v>
      </c>
      <c r="I294">
        <v>201302</v>
      </c>
      <c r="J294" t="str">
        <f t="shared" si="29"/>
        <v>2013</v>
      </c>
      <c r="K294" s="2">
        <v>2732.44</v>
      </c>
      <c r="L294">
        <f t="shared" si="30"/>
        <v>0</v>
      </c>
      <c r="M294" s="2">
        <f t="shared" si="31"/>
        <v>2732.44</v>
      </c>
      <c r="N294">
        <f t="shared" si="32"/>
        <v>2732.44</v>
      </c>
      <c r="O294">
        <f t="shared" si="33"/>
        <v>0</v>
      </c>
      <c r="P294" s="2" t="str">
        <f t="shared" si="34"/>
        <v>5120231 - MILL CREEK 3 - GENERATION2013</v>
      </c>
    </row>
    <row r="295" spans="1:16" x14ac:dyDescent="0.3">
      <c r="A295" s="1" t="s">
        <v>5</v>
      </c>
      <c r="B295" s="1" t="s">
        <v>27</v>
      </c>
      <c r="C295" s="1" t="s">
        <v>10</v>
      </c>
      <c r="D295" s="5" t="str">
        <f t="shared" si="28"/>
        <v>512</v>
      </c>
      <c r="E295" s="1" t="s">
        <v>31</v>
      </c>
      <c r="F295" s="1" t="s">
        <v>64</v>
      </c>
      <c r="I295">
        <v>201303</v>
      </c>
      <c r="J295" t="str">
        <f t="shared" si="29"/>
        <v>2013</v>
      </c>
      <c r="K295" s="2">
        <v>62774.07</v>
      </c>
      <c r="L295">
        <f t="shared" si="30"/>
        <v>0</v>
      </c>
      <c r="M295" s="2">
        <f t="shared" si="31"/>
        <v>62774.07</v>
      </c>
      <c r="N295">
        <f t="shared" si="32"/>
        <v>62774.07</v>
      </c>
      <c r="O295">
        <f t="shared" si="33"/>
        <v>0</v>
      </c>
      <c r="P295" s="2" t="str">
        <f t="shared" si="34"/>
        <v>5120231 - MILL CREEK 3 - GENERATION2013</v>
      </c>
    </row>
    <row r="296" spans="1:16" x14ac:dyDescent="0.3">
      <c r="A296" s="1" t="s">
        <v>5</v>
      </c>
      <c r="B296" s="1" t="s">
        <v>27</v>
      </c>
      <c r="C296" s="1" t="s">
        <v>10</v>
      </c>
      <c r="D296" s="5" t="str">
        <f t="shared" si="28"/>
        <v>512</v>
      </c>
      <c r="E296" s="1" t="s">
        <v>31</v>
      </c>
      <c r="F296" s="1" t="s">
        <v>64</v>
      </c>
      <c r="I296">
        <v>201304</v>
      </c>
      <c r="J296" t="str">
        <f t="shared" si="29"/>
        <v>2013</v>
      </c>
      <c r="K296" s="2">
        <v>-13114.16</v>
      </c>
      <c r="L296">
        <f t="shared" si="30"/>
        <v>0</v>
      </c>
      <c r="M296" s="2">
        <f t="shared" si="31"/>
        <v>-13114.16</v>
      </c>
      <c r="N296">
        <f t="shared" si="32"/>
        <v>-13114.16</v>
      </c>
      <c r="O296">
        <f t="shared" si="33"/>
        <v>0</v>
      </c>
      <c r="P296" s="2" t="str">
        <f t="shared" si="34"/>
        <v>5120231 - MILL CREEK 3 - GENERATION2013</v>
      </c>
    </row>
    <row r="297" spans="1:16" x14ac:dyDescent="0.3">
      <c r="A297" s="1" t="s">
        <v>5</v>
      </c>
      <c r="B297" s="1" t="s">
        <v>27</v>
      </c>
      <c r="C297" s="1" t="s">
        <v>10</v>
      </c>
      <c r="D297" s="5" t="str">
        <f t="shared" si="28"/>
        <v>512</v>
      </c>
      <c r="E297" s="1" t="s">
        <v>31</v>
      </c>
      <c r="F297" s="1" t="s">
        <v>64</v>
      </c>
      <c r="I297">
        <v>201308</v>
      </c>
      <c r="J297" t="str">
        <f t="shared" si="29"/>
        <v>2013</v>
      </c>
      <c r="K297" s="2">
        <v>544.51</v>
      </c>
      <c r="L297">
        <f t="shared" si="30"/>
        <v>0</v>
      </c>
      <c r="M297" s="2">
        <f t="shared" si="31"/>
        <v>544.51</v>
      </c>
      <c r="N297">
        <f t="shared" si="32"/>
        <v>544.51</v>
      </c>
      <c r="O297">
        <f t="shared" si="33"/>
        <v>0</v>
      </c>
      <c r="P297" s="2" t="str">
        <f t="shared" si="34"/>
        <v>5120231 - MILL CREEK 3 - GENERATION2013</v>
      </c>
    </row>
    <row r="298" spans="1:16" x14ac:dyDescent="0.3">
      <c r="A298" s="1" t="s">
        <v>5</v>
      </c>
      <c r="B298" s="1" t="s">
        <v>27</v>
      </c>
      <c r="C298" s="1" t="s">
        <v>10</v>
      </c>
      <c r="D298" s="5" t="str">
        <f t="shared" si="28"/>
        <v>512</v>
      </c>
      <c r="E298" s="1" t="s">
        <v>31</v>
      </c>
      <c r="F298" s="1" t="s">
        <v>64</v>
      </c>
      <c r="I298">
        <v>201309</v>
      </c>
      <c r="J298" t="str">
        <f t="shared" si="29"/>
        <v>2013</v>
      </c>
      <c r="K298" s="2">
        <v>12346.05</v>
      </c>
      <c r="L298">
        <f t="shared" si="30"/>
        <v>0</v>
      </c>
      <c r="M298" s="2">
        <f t="shared" si="31"/>
        <v>12346.05</v>
      </c>
      <c r="N298">
        <f t="shared" si="32"/>
        <v>12346.05</v>
      </c>
      <c r="O298">
        <f t="shared" si="33"/>
        <v>0</v>
      </c>
      <c r="P298" s="2" t="str">
        <f t="shared" si="34"/>
        <v>5120231 - MILL CREEK 3 - GENERATION2013</v>
      </c>
    </row>
    <row r="299" spans="1:16" x14ac:dyDescent="0.3">
      <c r="A299" s="1" t="s">
        <v>5</v>
      </c>
      <c r="B299" s="1" t="s">
        <v>27</v>
      </c>
      <c r="C299" s="1" t="s">
        <v>10</v>
      </c>
      <c r="D299" s="5" t="str">
        <f t="shared" si="28"/>
        <v>512</v>
      </c>
      <c r="E299" s="1" t="s">
        <v>31</v>
      </c>
      <c r="F299" s="1" t="s">
        <v>64</v>
      </c>
      <c r="I299">
        <v>201310</v>
      </c>
      <c r="J299" t="str">
        <f t="shared" si="29"/>
        <v>2013</v>
      </c>
      <c r="K299" s="2">
        <v>210459.63</v>
      </c>
      <c r="L299">
        <f t="shared" si="30"/>
        <v>0</v>
      </c>
      <c r="M299" s="2">
        <f t="shared" si="31"/>
        <v>210459.63</v>
      </c>
      <c r="N299">
        <f t="shared" si="32"/>
        <v>210459.63</v>
      </c>
      <c r="O299">
        <f t="shared" si="33"/>
        <v>0</v>
      </c>
      <c r="P299" s="2" t="str">
        <f t="shared" si="34"/>
        <v>5120231 - MILL CREEK 3 - GENERATION2013</v>
      </c>
    </row>
    <row r="300" spans="1:16" x14ac:dyDescent="0.3">
      <c r="A300" s="1" t="s">
        <v>5</v>
      </c>
      <c r="B300" s="1" t="s">
        <v>27</v>
      </c>
      <c r="C300" s="1" t="s">
        <v>10</v>
      </c>
      <c r="D300" s="5" t="str">
        <f t="shared" si="28"/>
        <v>512</v>
      </c>
      <c r="E300" s="1" t="s">
        <v>31</v>
      </c>
      <c r="F300" s="1" t="s">
        <v>64</v>
      </c>
      <c r="I300">
        <v>201311</v>
      </c>
      <c r="J300" t="str">
        <f t="shared" si="29"/>
        <v>2013</v>
      </c>
      <c r="K300" s="2">
        <v>33918.449999999997</v>
      </c>
      <c r="L300">
        <f t="shared" si="30"/>
        <v>0</v>
      </c>
      <c r="M300" s="2">
        <f t="shared" si="31"/>
        <v>33918.449999999997</v>
      </c>
      <c r="N300">
        <f t="shared" si="32"/>
        <v>33918.449999999997</v>
      </c>
      <c r="O300">
        <f t="shared" si="33"/>
        <v>0</v>
      </c>
      <c r="P300" s="2" t="str">
        <f t="shared" si="34"/>
        <v>5120231 - MILL CREEK 3 - GENERATION2013</v>
      </c>
    </row>
    <row r="301" spans="1:16" x14ac:dyDescent="0.3">
      <c r="A301" s="1" t="s">
        <v>5</v>
      </c>
      <c r="B301" s="1" t="s">
        <v>27</v>
      </c>
      <c r="C301" s="1" t="s">
        <v>10</v>
      </c>
      <c r="D301" s="5" t="str">
        <f t="shared" si="28"/>
        <v>512</v>
      </c>
      <c r="E301" s="1" t="s">
        <v>31</v>
      </c>
      <c r="F301" s="1" t="s">
        <v>64</v>
      </c>
      <c r="I301">
        <v>201312</v>
      </c>
      <c r="J301" t="str">
        <f t="shared" si="29"/>
        <v>2013</v>
      </c>
      <c r="K301" s="2">
        <v>27743.61</v>
      </c>
      <c r="L301">
        <f t="shared" si="30"/>
        <v>0</v>
      </c>
      <c r="M301" s="2">
        <f t="shared" si="31"/>
        <v>27743.61</v>
      </c>
      <c r="N301">
        <f t="shared" si="32"/>
        <v>27743.61</v>
      </c>
      <c r="O301">
        <f t="shared" si="33"/>
        <v>0</v>
      </c>
      <c r="P301" s="2" t="str">
        <f t="shared" si="34"/>
        <v>5120231 - MILL CREEK 3 - GENERATION2013</v>
      </c>
    </row>
    <row r="302" spans="1:16" x14ac:dyDescent="0.3">
      <c r="A302" s="1" t="s">
        <v>5</v>
      </c>
      <c r="B302" s="1" t="s">
        <v>27</v>
      </c>
      <c r="C302" s="1" t="s">
        <v>10</v>
      </c>
      <c r="D302" s="5" t="str">
        <f t="shared" si="28"/>
        <v>512</v>
      </c>
      <c r="E302" s="1" t="s">
        <v>31</v>
      </c>
      <c r="F302" s="1" t="s">
        <v>64</v>
      </c>
      <c r="I302">
        <v>201401</v>
      </c>
      <c r="J302" t="str">
        <f t="shared" si="29"/>
        <v>2014</v>
      </c>
      <c r="K302" s="2">
        <v>-6429.45</v>
      </c>
      <c r="L302">
        <f t="shared" si="30"/>
        <v>0</v>
      </c>
      <c r="M302" s="2">
        <f t="shared" si="31"/>
        <v>-6429.45</v>
      </c>
      <c r="N302">
        <f t="shared" si="32"/>
        <v>-6429.45</v>
      </c>
      <c r="O302">
        <f t="shared" si="33"/>
        <v>0</v>
      </c>
      <c r="P302" s="2" t="str">
        <f t="shared" si="34"/>
        <v>5120231 - MILL CREEK 3 - GENERATION2014</v>
      </c>
    </row>
    <row r="303" spans="1:16" x14ac:dyDescent="0.3">
      <c r="A303" s="1" t="s">
        <v>5</v>
      </c>
      <c r="B303" s="1" t="s">
        <v>27</v>
      </c>
      <c r="C303" s="1" t="s">
        <v>10</v>
      </c>
      <c r="D303" s="5" t="str">
        <f t="shared" si="28"/>
        <v>512</v>
      </c>
      <c r="E303" s="1" t="s">
        <v>31</v>
      </c>
      <c r="F303" s="1" t="s">
        <v>64</v>
      </c>
      <c r="I303">
        <v>201402</v>
      </c>
      <c r="J303" t="str">
        <f t="shared" si="29"/>
        <v>2014</v>
      </c>
      <c r="K303" s="2">
        <v>-288.70999999999998</v>
      </c>
      <c r="L303">
        <f t="shared" si="30"/>
        <v>0</v>
      </c>
      <c r="M303" s="2">
        <f t="shared" si="31"/>
        <v>-288.70999999999998</v>
      </c>
      <c r="N303">
        <f t="shared" si="32"/>
        <v>-288.70999999999998</v>
      </c>
      <c r="O303">
        <f t="shared" si="33"/>
        <v>0</v>
      </c>
      <c r="P303" s="2" t="str">
        <f t="shared" si="34"/>
        <v>5120231 - MILL CREEK 3 - GENERATION2014</v>
      </c>
    </row>
    <row r="304" spans="1:16" x14ac:dyDescent="0.3">
      <c r="A304" s="1" t="s">
        <v>5</v>
      </c>
      <c r="B304" s="1" t="s">
        <v>27</v>
      </c>
      <c r="C304" s="1" t="s">
        <v>10</v>
      </c>
      <c r="D304" s="5" t="str">
        <f t="shared" si="28"/>
        <v>512</v>
      </c>
      <c r="E304" s="1" t="s">
        <v>31</v>
      </c>
      <c r="F304" s="1" t="s">
        <v>64</v>
      </c>
      <c r="I304">
        <v>201403</v>
      </c>
      <c r="J304" t="str">
        <f t="shared" si="29"/>
        <v>2014</v>
      </c>
      <c r="K304" s="2">
        <v>8072.82</v>
      </c>
      <c r="L304">
        <f t="shared" si="30"/>
        <v>0</v>
      </c>
      <c r="M304" s="2">
        <f t="shared" si="31"/>
        <v>8072.82</v>
      </c>
      <c r="N304">
        <f t="shared" si="32"/>
        <v>8072.82</v>
      </c>
      <c r="O304">
        <f t="shared" si="33"/>
        <v>0</v>
      </c>
      <c r="P304" s="2" t="str">
        <f t="shared" si="34"/>
        <v>5120231 - MILL CREEK 3 - GENERATION2014</v>
      </c>
    </row>
    <row r="305" spans="1:16" x14ac:dyDescent="0.3">
      <c r="A305" s="1" t="s">
        <v>5</v>
      </c>
      <c r="B305" s="1" t="s">
        <v>27</v>
      </c>
      <c r="C305" s="1" t="s">
        <v>10</v>
      </c>
      <c r="D305" s="5" t="str">
        <f t="shared" si="28"/>
        <v>512</v>
      </c>
      <c r="E305" s="1" t="s">
        <v>31</v>
      </c>
      <c r="F305" s="1" t="s">
        <v>64</v>
      </c>
      <c r="I305">
        <v>201410</v>
      </c>
      <c r="J305" t="str">
        <f t="shared" si="29"/>
        <v>2014</v>
      </c>
      <c r="K305" s="2">
        <v>1844.49</v>
      </c>
      <c r="L305">
        <f t="shared" si="30"/>
        <v>0</v>
      </c>
      <c r="M305" s="2">
        <f t="shared" si="31"/>
        <v>1844.49</v>
      </c>
      <c r="N305">
        <f t="shared" si="32"/>
        <v>1844.49</v>
      </c>
      <c r="O305">
        <f t="shared" si="33"/>
        <v>0</v>
      </c>
      <c r="P305" s="2" t="str">
        <f t="shared" si="34"/>
        <v>5120231 - MILL CREEK 3 - GENERATION2014</v>
      </c>
    </row>
    <row r="306" spans="1:16" x14ac:dyDescent="0.3">
      <c r="A306" s="1" t="s">
        <v>5</v>
      </c>
      <c r="B306" s="1" t="s">
        <v>27</v>
      </c>
      <c r="C306" s="1" t="s">
        <v>10</v>
      </c>
      <c r="D306" s="5" t="str">
        <f t="shared" si="28"/>
        <v>512</v>
      </c>
      <c r="E306" s="1" t="s">
        <v>31</v>
      </c>
      <c r="F306" s="1" t="s">
        <v>64</v>
      </c>
      <c r="I306">
        <v>201411</v>
      </c>
      <c r="J306" t="str">
        <f t="shared" si="29"/>
        <v>2014</v>
      </c>
      <c r="K306" s="2">
        <v>1920.38</v>
      </c>
      <c r="L306">
        <f t="shared" si="30"/>
        <v>0</v>
      </c>
      <c r="M306" s="2">
        <f t="shared" si="31"/>
        <v>1920.38</v>
      </c>
      <c r="N306">
        <f t="shared" si="32"/>
        <v>1920.38</v>
      </c>
      <c r="O306">
        <f t="shared" si="33"/>
        <v>0</v>
      </c>
      <c r="P306" s="2" t="str">
        <f t="shared" si="34"/>
        <v>5120231 - MILL CREEK 3 - GENERATION2014</v>
      </c>
    </row>
    <row r="307" spans="1:16" x14ac:dyDescent="0.3">
      <c r="A307" s="1" t="s">
        <v>5</v>
      </c>
      <c r="B307" s="1" t="s">
        <v>27</v>
      </c>
      <c r="C307" s="1" t="s">
        <v>10</v>
      </c>
      <c r="D307" s="5" t="str">
        <f t="shared" si="28"/>
        <v>512</v>
      </c>
      <c r="E307" s="1" t="s">
        <v>31</v>
      </c>
      <c r="F307" s="1" t="s">
        <v>64</v>
      </c>
      <c r="I307">
        <v>201510</v>
      </c>
      <c r="J307" t="str">
        <f t="shared" si="29"/>
        <v>2015</v>
      </c>
      <c r="K307" s="2">
        <v>2958.03</v>
      </c>
      <c r="L307">
        <f t="shared" si="30"/>
        <v>0</v>
      </c>
      <c r="M307" s="2">
        <f t="shared" si="31"/>
        <v>2958.03</v>
      </c>
      <c r="N307">
        <f t="shared" si="32"/>
        <v>2958.03</v>
      </c>
      <c r="O307">
        <f t="shared" si="33"/>
        <v>0</v>
      </c>
      <c r="P307" s="2" t="str">
        <f t="shared" si="34"/>
        <v>5120231 - MILL CREEK 3 - GENERATION2015</v>
      </c>
    </row>
    <row r="308" spans="1:16" x14ac:dyDescent="0.3">
      <c r="A308" s="1" t="s">
        <v>5</v>
      </c>
      <c r="B308" s="1" t="s">
        <v>27</v>
      </c>
      <c r="C308" s="1" t="s">
        <v>10</v>
      </c>
      <c r="D308" s="5" t="str">
        <f t="shared" si="28"/>
        <v>512</v>
      </c>
      <c r="E308" s="1" t="s">
        <v>31</v>
      </c>
      <c r="F308" s="1" t="s">
        <v>64</v>
      </c>
      <c r="I308">
        <v>201511</v>
      </c>
      <c r="J308" t="str">
        <f t="shared" si="29"/>
        <v>2015</v>
      </c>
      <c r="K308" s="2">
        <v>7400.14</v>
      </c>
      <c r="L308">
        <f t="shared" si="30"/>
        <v>0</v>
      </c>
      <c r="M308" s="2">
        <f t="shared" si="31"/>
        <v>7400.14</v>
      </c>
      <c r="N308">
        <f t="shared" si="32"/>
        <v>7400.14</v>
      </c>
      <c r="O308">
        <f t="shared" si="33"/>
        <v>0</v>
      </c>
      <c r="P308" s="2" t="str">
        <f t="shared" si="34"/>
        <v>5120231 - MILL CREEK 3 - GENERATION2015</v>
      </c>
    </row>
    <row r="309" spans="1:16" x14ac:dyDescent="0.3">
      <c r="A309" s="1" t="s">
        <v>5</v>
      </c>
      <c r="B309" s="1" t="s">
        <v>27</v>
      </c>
      <c r="C309" s="1" t="s">
        <v>10</v>
      </c>
      <c r="D309" s="5" t="str">
        <f t="shared" si="28"/>
        <v>512</v>
      </c>
      <c r="E309" s="1" t="s">
        <v>31</v>
      </c>
      <c r="F309" s="1" t="s">
        <v>64</v>
      </c>
      <c r="I309">
        <v>201512</v>
      </c>
      <c r="J309" t="str">
        <f t="shared" si="29"/>
        <v>2015</v>
      </c>
      <c r="K309" s="2">
        <v>174.64</v>
      </c>
      <c r="L309">
        <f t="shared" si="30"/>
        <v>0</v>
      </c>
      <c r="M309" s="2">
        <f t="shared" si="31"/>
        <v>174.64</v>
      </c>
      <c r="N309">
        <f t="shared" si="32"/>
        <v>174.64</v>
      </c>
      <c r="O309">
        <f t="shared" si="33"/>
        <v>0</v>
      </c>
      <c r="P309" s="2" t="str">
        <f t="shared" si="34"/>
        <v>5120231 - MILL CREEK 3 - GENERATION2015</v>
      </c>
    </row>
    <row r="310" spans="1:16" x14ac:dyDescent="0.3">
      <c r="A310" s="1" t="s">
        <v>5</v>
      </c>
      <c r="B310" s="1" t="s">
        <v>27</v>
      </c>
      <c r="C310" s="1" t="s">
        <v>10</v>
      </c>
      <c r="D310" s="5" t="str">
        <f t="shared" si="28"/>
        <v>512</v>
      </c>
      <c r="E310" s="1" t="s">
        <v>31</v>
      </c>
      <c r="F310" s="1" t="s">
        <v>64</v>
      </c>
      <c r="I310">
        <v>201603</v>
      </c>
      <c r="J310" t="str">
        <f t="shared" si="29"/>
        <v>2016</v>
      </c>
      <c r="K310" s="2">
        <v>358.76</v>
      </c>
      <c r="L310">
        <f t="shared" si="30"/>
        <v>0</v>
      </c>
      <c r="M310" s="2">
        <f t="shared" si="31"/>
        <v>358.76</v>
      </c>
      <c r="N310">
        <f t="shared" si="32"/>
        <v>358.76</v>
      </c>
      <c r="O310">
        <f t="shared" si="33"/>
        <v>0</v>
      </c>
      <c r="P310" s="2" t="str">
        <f t="shared" si="34"/>
        <v>5120231 - MILL CREEK 3 - GENERATION2016</v>
      </c>
    </row>
    <row r="311" spans="1:16" x14ac:dyDescent="0.3">
      <c r="A311" s="1" t="s">
        <v>5</v>
      </c>
      <c r="B311" s="1" t="s">
        <v>27</v>
      </c>
      <c r="C311" s="1" t="s">
        <v>10</v>
      </c>
      <c r="D311" s="5" t="str">
        <f t="shared" si="28"/>
        <v>512</v>
      </c>
      <c r="E311" s="1" t="s">
        <v>31</v>
      </c>
      <c r="F311" s="1" t="s">
        <v>64</v>
      </c>
      <c r="I311">
        <v>201605</v>
      </c>
      <c r="J311" t="str">
        <f t="shared" si="29"/>
        <v>2016</v>
      </c>
      <c r="K311" s="2">
        <v>92.05</v>
      </c>
      <c r="L311">
        <f t="shared" si="30"/>
        <v>0</v>
      </c>
      <c r="M311" s="2">
        <f t="shared" si="31"/>
        <v>92.05</v>
      </c>
      <c r="N311">
        <f t="shared" si="32"/>
        <v>92.05</v>
      </c>
      <c r="O311">
        <f t="shared" si="33"/>
        <v>0</v>
      </c>
      <c r="P311" s="2" t="str">
        <f t="shared" si="34"/>
        <v>5120231 - MILL CREEK 3 - GENERATION2016</v>
      </c>
    </row>
    <row r="312" spans="1:16" x14ac:dyDescent="0.3">
      <c r="A312" s="1" t="s">
        <v>5</v>
      </c>
      <c r="B312" s="1" t="s">
        <v>27</v>
      </c>
      <c r="C312" s="1" t="s">
        <v>10</v>
      </c>
      <c r="D312" s="5" t="str">
        <f t="shared" si="28"/>
        <v>512</v>
      </c>
      <c r="E312" s="1" t="s">
        <v>29</v>
      </c>
      <c r="F312" s="1" t="s">
        <v>64</v>
      </c>
      <c r="I312">
        <v>201204</v>
      </c>
      <c r="J312" t="str">
        <f t="shared" si="29"/>
        <v>2012</v>
      </c>
      <c r="K312" s="2">
        <v>215.59</v>
      </c>
      <c r="L312">
        <f t="shared" si="30"/>
        <v>0</v>
      </c>
      <c r="M312" s="2">
        <f t="shared" si="31"/>
        <v>215.59</v>
      </c>
      <c r="N312">
        <f t="shared" si="32"/>
        <v>215.59</v>
      </c>
      <c r="O312">
        <f t="shared" si="33"/>
        <v>0</v>
      </c>
      <c r="P312" s="2" t="str">
        <f t="shared" si="34"/>
        <v>5120241 - MILL CREEK 4 - GENERATION2012</v>
      </c>
    </row>
    <row r="313" spans="1:16" x14ac:dyDescent="0.3">
      <c r="A313" s="1" t="s">
        <v>5</v>
      </c>
      <c r="B313" s="1" t="s">
        <v>27</v>
      </c>
      <c r="C313" s="1" t="s">
        <v>10</v>
      </c>
      <c r="D313" s="5" t="str">
        <f t="shared" si="28"/>
        <v>512</v>
      </c>
      <c r="E313" s="1" t="s">
        <v>29</v>
      </c>
      <c r="F313" s="1" t="s">
        <v>64</v>
      </c>
      <c r="I313">
        <v>201205</v>
      </c>
      <c r="J313" t="str">
        <f t="shared" si="29"/>
        <v>2012</v>
      </c>
      <c r="K313" s="2">
        <v>138195.78</v>
      </c>
      <c r="L313">
        <f t="shared" si="30"/>
        <v>0</v>
      </c>
      <c r="M313" s="2">
        <f t="shared" si="31"/>
        <v>138195.78</v>
      </c>
      <c r="N313">
        <f t="shared" si="32"/>
        <v>138195.78</v>
      </c>
      <c r="O313">
        <f t="shared" si="33"/>
        <v>0</v>
      </c>
      <c r="P313" s="2" t="str">
        <f t="shared" si="34"/>
        <v>5120241 - MILL CREEK 4 - GENERATION2012</v>
      </c>
    </row>
    <row r="314" spans="1:16" x14ac:dyDescent="0.3">
      <c r="A314" s="1" t="s">
        <v>5</v>
      </c>
      <c r="B314" s="1" t="s">
        <v>27</v>
      </c>
      <c r="C314" s="1" t="s">
        <v>10</v>
      </c>
      <c r="D314" s="5" t="str">
        <f t="shared" si="28"/>
        <v>512</v>
      </c>
      <c r="E314" s="1" t="s">
        <v>29</v>
      </c>
      <c r="F314" s="1" t="s">
        <v>64</v>
      </c>
      <c r="I314">
        <v>201206</v>
      </c>
      <c r="J314" t="str">
        <f t="shared" si="29"/>
        <v>2012</v>
      </c>
      <c r="K314" s="2">
        <v>41142.410000000003</v>
      </c>
      <c r="L314">
        <f t="shared" si="30"/>
        <v>0</v>
      </c>
      <c r="M314" s="2">
        <f t="shared" si="31"/>
        <v>41142.410000000003</v>
      </c>
      <c r="N314">
        <f t="shared" si="32"/>
        <v>41142.410000000003</v>
      </c>
      <c r="O314">
        <f t="shared" si="33"/>
        <v>0</v>
      </c>
      <c r="P314" s="2" t="str">
        <f t="shared" si="34"/>
        <v>5120241 - MILL CREEK 4 - GENERATION2012</v>
      </c>
    </row>
    <row r="315" spans="1:16" x14ac:dyDescent="0.3">
      <c r="A315" s="1" t="s">
        <v>5</v>
      </c>
      <c r="B315" s="1" t="s">
        <v>27</v>
      </c>
      <c r="C315" s="1" t="s">
        <v>10</v>
      </c>
      <c r="D315" s="5" t="str">
        <f t="shared" si="28"/>
        <v>512</v>
      </c>
      <c r="E315" s="1" t="s">
        <v>29</v>
      </c>
      <c r="F315" s="1" t="s">
        <v>64</v>
      </c>
      <c r="I315">
        <v>201207</v>
      </c>
      <c r="J315" t="str">
        <f t="shared" si="29"/>
        <v>2012</v>
      </c>
      <c r="K315" s="2">
        <v>-22.63</v>
      </c>
      <c r="L315">
        <f t="shared" si="30"/>
        <v>0</v>
      </c>
      <c r="M315" s="2">
        <f t="shared" si="31"/>
        <v>-22.63</v>
      </c>
      <c r="N315">
        <f t="shared" si="32"/>
        <v>-22.63</v>
      </c>
      <c r="O315">
        <f t="shared" si="33"/>
        <v>0</v>
      </c>
      <c r="P315" s="2" t="str">
        <f t="shared" si="34"/>
        <v>5120241 - MILL CREEK 4 - GENERATION2012</v>
      </c>
    </row>
    <row r="316" spans="1:16" x14ac:dyDescent="0.3">
      <c r="A316" s="1" t="s">
        <v>5</v>
      </c>
      <c r="B316" s="1" t="s">
        <v>27</v>
      </c>
      <c r="C316" s="1" t="s">
        <v>10</v>
      </c>
      <c r="D316" s="5" t="str">
        <f t="shared" si="28"/>
        <v>512</v>
      </c>
      <c r="E316" s="1" t="s">
        <v>29</v>
      </c>
      <c r="F316" s="1" t="s">
        <v>64</v>
      </c>
      <c r="I316">
        <v>201303</v>
      </c>
      <c r="J316" t="str">
        <f t="shared" si="29"/>
        <v>2013</v>
      </c>
      <c r="K316" s="2">
        <v>112718.44</v>
      </c>
      <c r="L316">
        <f t="shared" si="30"/>
        <v>0</v>
      </c>
      <c r="M316" s="2">
        <f t="shared" si="31"/>
        <v>112718.44</v>
      </c>
      <c r="N316">
        <f t="shared" si="32"/>
        <v>112718.44</v>
      </c>
      <c r="O316">
        <f t="shared" si="33"/>
        <v>0</v>
      </c>
      <c r="P316" s="2" t="str">
        <f t="shared" si="34"/>
        <v>5120241 - MILL CREEK 4 - GENERATION2013</v>
      </c>
    </row>
    <row r="317" spans="1:16" x14ac:dyDescent="0.3">
      <c r="A317" s="1" t="s">
        <v>5</v>
      </c>
      <c r="B317" s="1" t="s">
        <v>27</v>
      </c>
      <c r="C317" s="1" t="s">
        <v>10</v>
      </c>
      <c r="D317" s="5" t="str">
        <f t="shared" si="28"/>
        <v>512</v>
      </c>
      <c r="E317" s="1" t="s">
        <v>29</v>
      </c>
      <c r="F317" s="1" t="s">
        <v>64</v>
      </c>
      <c r="I317">
        <v>201304</v>
      </c>
      <c r="J317" t="str">
        <f t="shared" si="29"/>
        <v>2013</v>
      </c>
      <c r="K317" s="2">
        <v>69547.350000000006</v>
      </c>
      <c r="L317">
        <f t="shared" si="30"/>
        <v>0</v>
      </c>
      <c r="M317" s="2">
        <f t="shared" si="31"/>
        <v>69547.350000000006</v>
      </c>
      <c r="N317">
        <f t="shared" si="32"/>
        <v>69547.350000000006</v>
      </c>
      <c r="O317">
        <f t="shared" si="33"/>
        <v>0</v>
      </c>
      <c r="P317" s="2" t="str">
        <f t="shared" si="34"/>
        <v>5120241 - MILL CREEK 4 - GENERATION2013</v>
      </c>
    </row>
    <row r="318" spans="1:16" x14ac:dyDescent="0.3">
      <c r="A318" s="1" t="s">
        <v>5</v>
      </c>
      <c r="B318" s="1" t="s">
        <v>27</v>
      </c>
      <c r="C318" s="1" t="s">
        <v>10</v>
      </c>
      <c r="D318" s="5" t="str">
        <f t="shared" ref="D318:D367" si="35">LEFT(C318,3)</f>
        <v>512</v>
      </c>
      <c r="E318" s="1" t="s">
        <v>29</v>
      </c>
      <c r="F318" s="1" t="s">
        <v>64</v>
      </c>
      <c r="I318">
        <v>201305</v>
      </c>
      <c r="J318" t="str">
        <f t="shared" ref="J318:J367" si="36">LEFT(I318,4)</f>
        <v>2013</v>
      </c>
      <c r="K318" s="2">
        <v>0</v>
      </c>
      <c r="L318">
        <f t="shared" ref="L318:L367" si="37">IF(LEFT(E318,4)="0311",(K318*-0.25),IF(LEFT(E318,4)="0321",(K318*-0.25),0))</f>
        <v>0</v>
      </c>
      <c r="M318" s="2">
        <f t="shared" ref="M318:M367" si="38">+K318+L318</f>
        <v>0</v>
      </c>
      <c r="N318">
        <f t="shared" ref="N318:N367" si="39">IF(F318="LGE",M318,0)+IF(F318="Joint",M318*G318,0)</f>
        <v>0</v>
      </c>
      <c r="O318">
        <f t="shared" ref="O318:O367" si="40">IF(F318="KU",M318,0)+IF(F318="Joint",M318*H318,0)</f>
        <v>0</v>
      </c>
      <c r="P318" s="2" t="str">
        <f t="shared" ref="P318:P367" si="41">D318&amp;E318&amp;J318</f>
        <v>5120241 - MILL CREEK 4 - GENERATION2013</v>
      </c>
    </row>
    <row r="319" spans="1:16" x14ac:dyDescent="0.3">
      <c r="A319" s="1" t="s">
        <v>5</v>
      </c>
      <c r="B319" s="1" t="s">
        <v>27</v>
      </c>
      <c r="C319" s="1" t="s">
        <v>10</v>
      </c>
      <c r="D319" s="5" t="str">
        <f t="shared" si="35"/>
        <v>512</v>
      </c>
      <c r="E319" s="1" t="s">
        <v>29</v>
      </c>
      <c r="F319" s="1" t="s">
        <v>64</v>
      </c>
      <c r="I319">
        <v>201309</v>
      </c>
      <c r="J319" t="str">
        <f t="shared" si="36"/>
        <v>2013</v>
      </c>
      <c r="K319" s="2">
        <v>2177.64</v>
      </c>
      <c r="L319">
        <f t="shared" si="37"/>
        <v>0</v>
      </c>
      <c r="M319" s="2">
        <f t="shared" si="38"/>
        <v>2177.64</v>
      </c>
      <c r="N319">
        <f t="shared" si="39"/>
        <v>2177.64</v>
      </c>
      <c r="O319">
        <f t="shared" si="40"/>
        <v>0</v>
      </c>
      <c r="P319" s="2" t="str">
        <f t="shared" si="41"/>
        <v>5120241 - MILL CREEK 4 - GENERATION2013</v>
      </c>
    </row>
    <row r="320" spans="1:16" x14ac:dyDescent="0.3">
      <c r="A320" s="1" t="s">
        <v>5</v>
      </c>
      <c r="B320" s="1" t="s">
        <v>27</v>
      </c>
      <c r="C320" s="1" t="s">
        <v>10</v>
      </c>
      <c r="D320" s="5" t="str">
        <f t="shared" si="35"/>
        <v>512</v>
      </c>
      <c r="E320" s="1" t="s">
        <v>29</v>
      </c>
      <c r="F320" s="1" t="s">
        <v>64</v>
      </c>
      <c r="I320">
        <v>201403</v>
      </c>
      <c r="J320" t="str">
        <f t="shared" si="36"/>
        <v>2014</v>
      </c>
      <c r="K320" s="2">
        <v>55480.480000000003</v>
      </c>
      <c r="L320">
        <f t="shared" si="37"/>
        <v>0</v>
      </c>
      <c r="M320" s="2">
        <f t="shared" si="38"/>
        <v>55480.480000000003</v>
      </c>
      <c r="N320">
        <f t="shared" si="39"/>
        <v>55480.480000000003</v>
      </c>
      <c r="O320">
        <f t="shared" si="40"/>
        <v>0</v>
      </c>
      <c r="P320" s="2" t="str">
        <f t="shared" si="41"/>
        <v>5120241 - MILL CREEK 4 - GENERATION2014</v>
      </c>
    </row>
    <row r="321" spans="1:16" x14ac:dyDescent="0.3">
      <c r="A321" s="1" t="s">
        <v>5</v>
      </c>
      <c r="B321" s="1" t="s">
        <v>27</v>
      </c>
      <c r="C321" s="1" t="s">
        <v>10</v>
      </c>
      <c r="D321" s="5" t="str">
        <f t="shared" si="35"/>
        <v>512</v>
      </c>
      <c r="E321" s="1" t="s">
        <v>29</v>
      </c>
      <c r="F321" s="1" t="s">
        <v>64</v>
      </c>
      <c r="I321">
        <v>201404</v>
      </c>
      <c r="J321" t="str">
        <f t="shared" si="36"/>
        <v>2014</v>
      </c>
      <c r="K321" s="2">
        <v>13187.13</v>
      </c>
      <c r="L321">
        <f t="shared" si="37"/>
        <v>0</v>
      </c>
      <c r="M321" s="2">
        <f t="shared" si="38"/>
        <v>13187.13</v>
      </c>
      <c r="N321">
        <f t="shared" si="39"/>
        <v>13187.13</v>
      </c>
      <c r="O321">
        <f t="shared" si="40"/>
        <v>0</v>
      </c>
      <c r="P321" s="2" t="str">
        <f t="shared" si="41"/>
        <v>5120241 - MILL CREEK 4 - GENERATION2014</v>
      </c>
    </row>
    <row r="322" spans="1:16" x14ac:dyDescent="0.3">
      <c r="A322" s="1" t="s">
        <v>5</v>
      </c>
      <c r="B322" s="1" t="s">
        <v>27</v>
      </c>
      <c r="C322" s="1" t="s">
        <v>14</v>
      </c>
      <c r="D322" s="5" t="str">
        <f t="shared" si="35"/>
        <v>512</v>
      </c>
      <c r="E322" s="1" t="s">
        <v>28</v>
      </c>
      <c r="F322" s="1" t="s">
        <v>64</v>
      </c>
      <c r="I322">
        <v>201201</v>
      </c>
      <c r="J322" t="str">
        <f t="shared" si="36"/>
        <v>2012</v>
      </c>
      <c r="K322" s="2">
        <v>-3050</v>
      </c>
      <c r="L322">
        <f t="shared" si="37"/>
        <v>0</v>
      </c>
      <c r="M322" s="2">
        <f t="shared" si="38"/>
        <v>-3050</v>
      </c>
      <c r="N322">
        <f t="shared" si="39"/>
        <v>-3050</v>
      </c>
      <c r="O322">
        <f t="shared" si="40"/>
        <v>0</v>
      </c>
      <c r="P322" s="2" t="str">
        <f t="shared" si="41"/>
        <v>5120211 - MILL CREEK 1 - GENERATION2012</v>
      </c>
    </row>
    <row r="323" spans="1:16" x14ac:dyDescent="0.3">
      <c r="A323" s="1" t="s">
        <v>5</v>
      </c>
      <c r="B323" s="1" t="s">
        <v>27</v>
      </c>
      <c r="C323" s="1" t="s">
        <v>14</v>
      </c>
      <c r="D323" s="5" t="str">
        <f t="shared" si="35"/>
        <v>512</v>
      </c>
      <c r="E323" s="1" t="s">
        <v>28</v>
      </c>
      <c r="F323" s="1" t="s">
        <v>64</v>
      </c>
      <c r="I323">
        <v>201202</v>
      </c>
      <c r="J323" t="str">
        <f t="shared" si="36"/>
        <v>2012</v>
      </c>
      <c r="K323" s="2">
        <v>199</v>
      </c>
      <c r="L323">
        <f t="shared" si="37"/>
        <v>0</v>
      </c>
      <c r="M323" s="2">
        <f t="shared" si="38"/>
        <v>199</v>
      </c>
      <c r="N323">
        <f t="shared" si="39"/>
        <v>199</v>
      </c>
      <c r="O323">
        <f t="shared" si="40"/>
        <v>0</v>
      </c>
      <c r="P323" s="2" t="str">
        <f t="shared" si="41"/>
        <v>5120211 - MILL CREEK 1 - GENERATION2012</v>
      </c>
    </row>
    <row r="324" spans="1:16" x14ac:dyDescent="0.3">
      <c r="A324" s="1" t="s">
        <v>5</v>
      </c>
      <c r="B324" s="1" t="s">
        <v>27</v>
      </c>
      <c r="C324" s="1" t="s">
        <v>14</v>
      </c>
      <c r="D324" s="5" t="str">
        <f t="shared" si="35"/>
        <v>512</v>
      </c>
      <c r="E324" s="1" t="s">
        <v>28</v>
      </c>
      <c r="F324" s="1" t="s">
        <v>64</v>
      </c>
      <c r="I324">
        <v>201203</v>
      </c>
      <c r="J324" t="str">
        <f t="shared" si="36"/>
        <v>2012</v>
      </c>
      <c r="K324" s="2">
        <v>41145.730000000003</v>
      </c>
      <c r="L324">
        <f t="shared" si="37"/>
        <v>0</v>
      </c>
      <c r="M324" s="2">
        <f t="shared" si="38"/>
        <v>41145.730000000003</v>
      </c>
      <c r="N324">
        <f t="shared" si="39"/>
        <v>41145.730000000003</v>
      </c>
      <c r="O324">
        <f t="shared" si="40"/>
        <v>0</v>
      </c>
      <c r="P324" s="2" t="str">
        <f t="shared" si="41"/>
        <v>5120211 - MILL CREEK 1 - GENERATION2012</v>
      </c>
    </row>
    <row r="325" spans="1:16" x14ac:dyDescent="0.3">
      <c r="A325" s="1" t="s">
        <v>5</v>
      </c>
      <c r="B325" s="1" t="s">
        <v>27</v>
      </c>
      <c r="C325" s="1" t="s">
        <v>14</v>
      </c>
      <c r="D325" s="5" t="str">
        <f t="shared" si="35"/>
        <v>512</v>
      </c>
      <c r="E325" s="1" t="s">
        <v>28</v>
      </c>
      <c r="F325" s="1" t="s">
        <v>64</v>
      </c>
      <c r="I325">
        <v>201204</v>
      </c>
      <c r="J325" t="str">
        <f t="shared" si="36"/>
        <v>2012</v>
      </c>
      <c r="K325" s="2">
        <v>-270.49</v>
      </c>
      <c r="L325">
        <f t="shared" si="37"/>
        <v>0</v>
      </c>
      <c r="M325" s="2">
        <f t="shared" si="38"/>
        <v>-270.49</v>
      </c>
      <c r="N325">
        <f t="shared" si="39"/>
        <v>-270.49</v>
      </c>
      <c r="O325">
        <f t="shared" si="40"/>
        <v>0</v>
      </c>
      <c r="P325" s="2" t="str">
        <f t="shared" si="41"/>
        <v>5120211 - MILL CREEK 1 - GENERATION2012</v>
      </c>
    </row>
    <row r="326" spans="1:16" x14ac:dyDescent="0.3">
      <c r="A326" s="1" t="s">
        <v>5</v>
      </c>
      <c r="B326" s="1" t="s">
        <v>27</v>
      </c>
      <c r="C326" s="1" t="s">
        <v>14</v>
      </c>
      <c r="D326" s="5" t="str">
        <f t="shared" si="35"/>
        <v>512</v>
      </c>
      <c r="E326" s="1" t="s">
        <v>28</v>
      </c>
      <c r="F326" s="1" t="s">
        <v>64</v>
      </c>
      <c r="I326">
        <v>201209</v>
      </c>
      <c r="J326" t="str">
        <f t="shared" si="36"/>
        <v>2012</v>
      </c>
      <c r="K326" s="2">
        <v>8545</v>
      </c>
      <c r="L326">
        <f t="shared" si="37"/>
        <v>0</v>
      </c>
      <c r="M326" s="2">
        <f t="shared" si="38"/>
        <v>8545</v>
      </c>
      <c r="N326">
        <f t="shared" si="39"/>
        <v>8545</v>
      </c>
      <c r="O326">
        <f t="shared" si="40"/>
        <v>0</v>
      </c>
      <c r="P326" s="2" t="str">
        <f t="shared" si="41"/>
        <v>5120211 - MILL CREEK 1 - GENERATION2012</v>
      </c>
    </row>
    <row r="327" spans="1:16" x14ac:dyDescent="0.3">
      <c r="A327" s="1" t="s">
        <v>5</v>
      </c>
      <c r="B327" s="1" t="s">
        <v>27</v>
      </c>
      <c r="C327" s="1" t="s">
        <v>14</v>
      </c>
      <c r="D327" s="5" t="str">
        <f t="shared" si="35"/>
        <v>512</v>
      </c>
      <c r="E327" s="1" t="s">
        <v>28</v>
      </c>
      <c r="F327" s="1" t="s">
        <v>64</v>
      </c>
      <c r="I327">
        <v>201210</v>
      </c>
      <c r="J327" t="str">
        <f t="shared" si="36"/>
        <v>2012</v>
      </c>
      <c r="K327" s="2">
        <v>458.99</v>
      </c>
      <c r="L327">
        <f t="shared" si="37"/>
        <v>0</v>
      </c>
      <c r="M327" s="2">
        <f t="shared" si="38"/>
        <v>458.99</v>
      </c>
      <c r="N327">
        <f t="shared" si="39"/>
        <v>458.99</v>
      </c>
      <c r="O327">
        <f t="shared" si="40"/>
        <v>0</v>
      </c>
      <c r="P327" s="2" t="str">
        <f t="shared" si="41"/>
        <v>5120211 - MILL CREEK 1 - GENERATION2012</v>
      </c>
    </row>
    <row r="328" spans="1:16" x14ac:dyDescent="0.3">
      <c r="A328" s="1" t="s">
        <v>5</v>
      </c>
      <c r="B328" s="1" t="s">
        <v>27</v>
      </c>
      <c r="C328" s="1" t="s">
        <v>14</v>
      </c>
      <c r="D328" s="5" t="str">
        <f t="shared" si="35"/>
        <v>512</v>
      </c>
      <c r="E328" s="1" t="s">
        <v>28</v>
      </c>
      <c r="F328" s="1" t="s">
        <v>64</v>
      </c>
      <c r="I328">
        <v>201211</v>
      </c>
      <c r="J328" t="str">
        <f t="shared" si="36"/>
        <v>2012</v>
      </c>
      <c r="K328" s="2">
        <v>8975.39</v>
      </c>
      <c r="L328">
        <f t="shared" si="37"/>
        <v>0</v>
      </c>
      <c r="M328" s="2">
        <f t="shared" si="38"/>
        <v>8975.39</v>
      </c>
      <c r="N328">
        <f t="shared" si="39"/>
        <v>8975.39</v>
      </c>
      <c r="O328">
        <f t="shared" si="40"/>
        <v>0</v>
      </c>
      <c r="P328" s="2" t="str">
        <f t="shared" si="41"/>
        <v>5120211 - MILL CREEK 1 - GENERATION2012</v>
      </c>
    </row>
    <row r="329" spans="1:16" x14ac:dyDescent="0.3">
      <c r="A329" s="1" t="s">
        <v>5</v>
      </c>
      <c r="B329" s="1" t="s">
        <v>27</v>
      </c>
      <c r="C329" s="1" t="s">
        <v>14</v>
      </c>
      <c r="D329" s="5" t="str">
        <f t="shared" si="35"/>
        <v>512</v>
      </c>
      <c r="E329" s="1" t="s">
        <v>28</v>
      </c>
      <c r="F329" s="1" t="s">
        <v>64</v>
      </c>
      <c r="I329">
        <v>201212</v>
      </c>
      <c r="J329" t="str">
        <f t="shared" si="36"/>
        <v>2012</v>
      </c>
      <c r="K329" s="2">
        <v>9411.1299999999992</v>
      </c>
      <c r="L329">
        <f t="shared" si="37"/>
        <v>0</v>
      </c>
      <c r="M329" s="2">
        <f t="shared" si="38"/>
        <v>9411.1299999999992</v>
      </c>
      <c r="N329">
        <f t="shared" si="39"/>
        <v>9411.1299999999992</v>
      </c>
      <c r="O329">
        <f t="shared" si="40"/>
        <v>0</v>
      </c>
      <c r="P329" s="2" t="str">
        <f t="shared" si="41"/>
        <v>5120211 - MILL CREEK 1 - GENERATION2012</v>
      </c>
    </row>
    <row r="330" spans="1:16" x14ac:dyDescent="0.3">
      <c r="A330" s="1" t="s">
        <v>5</v>
      </c>
      <c r="B330" s="1" t="s">
        <v>27</v>
      </c>
      <c r="C330" s="1" t="s">
        <v>14</v>
      </c>
      <c r="D330" s="5" t="str">
        <f t="shared" si="35"/>
        <v>512</v>
      </c>
      <c r="E330" s="1" t="s">
        <v>28</v>
      </c>
      <c r="F330" s="1" t="s">
        <v>64</v>
      </c>
      <c r="I330">
        <v>201301</v>
      </c>
      <c r="J330" t="str">
        <f t="shared" si="36"/>
        <v>2013</v>
      </c>
      <c r="K330" s="2">
        <v>60927.48</v>
      </c>
      <c r="L330">
        <f t="shared" si="37"/>
        <v>0</v>
      </c>
      <c r="M330" s="2">
        <f t="shared" si="38"/>
        <v>60927.48</v>
      </c>
      <c r="N330">
        <f t="shared" si="39"/>
        <v>60927.48</v>
      </c>
      <c r="O330">
        <f t="shared" si="40"/>
        <v>0</v>
      </c>
      <c r="P330" s="2" t="str">
        <f t="shared" si="41"/>
        <v>5120211 - MILL CREEK 1 - GENERATION2013</v>
      </c>
    </row>
    <row r="331" spans="1:16" x14ac:dyDescent="0.3">
      <c r="A331" s="1" t="s">
        <v>5</v>
      </c>
      <c r="B331" s="1" t="s">
        <v>27</v>
      </c>
      <c r="C331" s="1" t="s">
        <v>14</v>
      </c>
      <c r="D331" s="5" t="str">
        <f t="shared" si="35"/>
        <v>512</v>
      </c>
      <c r="E331" s="1" t="s">
        <v>28</v>
      </c>
      <c r="F331" s="1" t="s">
        <v>64</v>
      </c>
      <c r="I331">
        <v>201302</v>
      </c>
      <c r="J331" t="str">
        <f t="shared" si="36"/>
        <v>2013</v>
      </c>
      <c r="K331" s="2">
        <v>68346.990000000005</v>
      </c>
      <c r="L331">
        <f t="shared" si="37"/>
        <v>0</v>
      </c>
      <c r="M331" s="2">
        <f t="shared" si="38"/>
        <v>68346.990000000005</v>
      </c>
      <c r="N331">
        <f t="shared" si="39"/>
        <v>68346.990000000005</v>
      </c>
      <c r="O331">
        <f t="shared" si="40"/>
        <v>0</v>
      </c>
      <c r="P331" s="2" t="str">
        <f t="shared" si="41"/>
        <v>5120211 - MILL CREEK 1 - GENERATION2013</v>
      </c>
    </row>
    <row r="332" spans="1:16" x14ac:dyDescent="0.3">
      <c r="A332" s="1" t="s">
        <v>5</v>
      </c>
      <c r="B332" s="1" t="s">
        <v>27</v>
      </c>
      <c r="C332" s="1" t="s">
        <v>14</v>
      </c>
      <c r="D332" s="5" t="str">
        <f t="shared" si="35"/>
        <v>512</v>
      </c>
      <c r="E332" s="1" t="s">
        <v>28</v>
      </c>
      <c r="F332" s="1" t="s">
        <v>64</v>
      </c>
      <c r="I332">
        <v>201303</v>
      </c>
      <c r="J332" t="str">
        <f t="shared" si="36"/>
        <v>2013</v>
      </c>
      <c r="K332" s="2">
        <v>229706.44</v>
      </c>
      <c r="L332">
        <f t="shared" si="37"/>
        <v>0</v>
      </c>
      <c r="M332" s="2">
        <f t="shared" si="38"/>
        <v>229706.44</v>
      </c>
      <c r="N332">
        <f t="shared" si="39"/>
        <v>229706.44</v>
      </c>
      <c r="O332">
        <f t="shared" si="40"/>
        <v>0</v>
      </c>
      <c r="P332" s="2" t="str">
        <f t="shared" si="41"/>
        <v>5120211 - MILL CREEK 1 - GENERATION2013</v>
      </c>
    </row>
    <row r="333" spans="1:16" x14ac:dyDescent="0.3">
      <c r="A333" s="1" t="s">
        <v>5</v>
      </c>
      <c r="B333" s="1" t="s">
        <v>27</v>
      </c>
      <c r="C333" s="1" t="s">
        <v>14</v>
      </c>
      <c r="D333" s="5" t="str">
        <f t="shared" si="35"/>
        <v>512</v>
      </c>
      <c r="E333" s="1" t="s">
        <v>28</v>
      </c>
      <c r="F333" s="1" t="s">
        <v>64</v>
      </c>
      <c r="I333">
        <v>201304</v>
      </c>
      <c r="J333" t="str">
        <f t="shared" si="36"/>
        <v>2013</v>
      </c>
      <c r="K333" s="2">
        <v>1489319.69</v>
      </c>
      <c r="L333">
        <f t="shared" si="37"/>
        <v>0</v>
      </c>
      <c r="M333" s="2">
        <f t="shared" si="38"/>
        <v>1489319.69</v>
      </c>
      <c r="N333">
        <f t="shared" si="39"/>
        <v>1489319.69</v>
      </c>
      <c r="O333">
        <f t="shared" si="40"/>
        <v>0</v>
      </c>
      <c r="P333" s="2" t="str">
        <f t="shared" si="41"/>
        <v>5120211 - MILL CREEK 1 - GENERATION2013</v>
      </c>
    </row>
    <row r="334" spans="1:16" x14ac:dyDescent="0.3">
      <c r="A334" s="1" t="s">
        <v>5</v>
      </c>
      <c r="B334" s="1" t="s">
        <v>27</v>
      </c>
      <c r="C334" s="1" t="s">
        <v>14</v>
      </c>
      <c r="D334" s="5" t="str">
        <f t="shared" si="35"/>
        <v>512</v>
      </c>
      <c r="E334" s="1" t="s">
        <v>28</v>
      </c>
      <c r="F334" s="1" t="s">
        <v>64</v>
      </c>
      <c r="I334">
        <v>201305</v>
      </c>
      <c r="J334" t="str">
        <f t="shared" si="36"/>
        <v>2013</v>
      </c>
      <c r="K334" s="2">
        <v>567010.44999999995</v>
      </c>
      <c r="L334">
        <f t="shared" si="37"/>
        <v>0</v>
      </c>
      <c r="M334" s="2">
        <f t="shared" si="38"/>
        <v>567010.44999999995</v>
      </c>
      <c r="N334">
        <f t="shared" si="39"/>
        <v>567010.44999999995</v>
      </c>
      <c r="O334">
        <f t="shared" si="40"/>
        <v>0</v>
      </c>
      <c r="P334" s="2" t="str">
        <f t="shared" si="41"/>
        <v>5120211 - MILL CREEK 1 - GENERATION2013</v>
      </c>
    </row>
    <row r="335" spans="1:16" x14ac:dyDescent="0.3">
      <c r="A335" s="1" t="s">
        <v>5</v>
      </c>
      <c r="B335" s="1" t="s">
        <v>27</v>
      </c>
      <c r="C335" s="1" t="s">
        <v>14</v>
      </c>
      <c r="D335" s="5" t="str">
        <f t="shared" si="35"/>
        <v>512</v>
      </c>
      <c r="E335" s="1" t="s">
        <v>28</v>
      </c>
      <c r="F335" s="1" t="s">
        <v>64</v>
      </c>
      <c r="I335">
        <v>201306</v>
      </c>
      <c r="J335" t="str">
        <f t="shared" si="36"/>
        <v>2013</v>
      </c>
      <c r="K335" s="2">
        <v>4831.16</v>
      </c>
      <c r="L335">
        <f t="shared" si="37"/>
        <v>0</v>
      </c>
      <c r="M335" s="2">
        <f t="shared" si="38"/>
        <v>4831.16</v>
      </c>
      <c r="N335">
        <f t="shared" si="39"/>
        <v>4831.16</v>
      </c>
      <c r="O335">
        <f t="shared" si="40"/>
        <v>0</v>
      </c>
      <c r="P335" s="2" t="str">
        <f t="shared" si="41"/>
        <v>5120211 - MILL CREEK 1 - GENERATION2013</v>
      </c>
    </row>
    <row r="336" spans="1:16" x14ac:dyDescent="0.3">
      <c r="A336" s="1" t="s">
        <v>5</v>
      </c>
      <c r="B336" s="1" t="s">
        <v>27</v>
      </c>
      <c r="C336" s="1" t="s">
        <v>14</v>
      </c>
      <c r="D336" s="5" t="str">
        <f t="shared" si="35"/>
        <v>512</v>
      </c>
      <c r="E336" s="1" t="s">
        <v>28</v>
      </c>
      <c r="F336" s="1" t="s">
        <v>64</v>
      </c>
      <c r="I336">
        <v>201307</v>
      </c>
      <c r="J336" t="str">
        <f t="shared" si="36"/>
        <v>2013</v>
      </c>
      <c r="K336" s="2">
        <v>-21510.23</v>
      </c>
      <c r="L336">
        <f t="shared" si="37"/>
        <v>0</v>
      </c>
      <c r="M336" s="2">
        <f t="shared" si="38"/>
        <v>-21510.23</v>
      </c>
      <c r="N336">
        <f t="shared" si="39"/>
        <v>-21510.23</v>
      </c>
      <c r="O336">
        <f t="shared" si="40"/>
        <v>0</v>
      </c>
      <c r="P336" s="2" t="str">
        <f t="shared" si="41"/>
        <v>5120211 - MILL CREEK 1 - GENERATION2013</v>
      </c>
    </row>
    <row r="337" spans="1:16" x14ac:dyDescent="0.3">
      <c r="A337" s="1" t="s">
        <v>5</v>
      </c>
      <c r="B337" s="1" t="s">
        <v>27</v>
      </c>
      <c r="C337" s="1" t="s">
        <v>14</v>
      </c>
      <c r="D337" s="5" t="str">
        <f t="shared" si="35"/>
        <v>512</v>
      </c>
      <c r="E337" s="1" t="s">
        <v>28</v>
      </c>
      <c r="F337" s="1" t="s">
        <v>64</v>
      </c>
      <c r="I337">
        <v>201308</v>
      </c>
      <c r="J337" t="str">
        <f t="shared" si="36"/>
        <v>2013</v>
      </c>
      <c r="K337" s="2">
        <v>4613.33</v>
      </c>
      <c r="L337">
        <f t="shared" si="37"/>
        <v>0</v>
      </c>
      <c r="M337" s="2">
        <f t="shared" si="38"/>
        <v>4613.33</v>
      </c>
      <c r="N337">
        <f t="shared" si="39"/>
        <v>4613.33</v>
      </c>
      <c r="O337">
        <f t="shared" si="40"/>
        <v>0</v>
      </c>
      <c r="P337" s="2" t="str">
        <f t="shared" si="41"/>
        <v>5120211 - MILL CREEK 1 - GENERATION2013</v>
      </c>
    </row>
    <row r="338" spans="1:16" x14ac:dyDescent="0.3">
      <c r="A338" s="1" t="s">
        <v>5</v>
      </c>
      <c r="B338" s="1" t="s">
        <v>27</v>
      </c>
      <c r="C338" s="1" t="s">
        <v>14</v>
      </c>
      <c r="D338" s="5" t="str">
        <f t="shared" si="35"/>
        <v>512</v>
      </c>
      <c r="E338" s="1" t="s">
        <v>28</v>
      </c>
      <c r="F338" s="1" t="s">
        <v>64</v>
      </c>
      <c r="I338">
        <v>201309</v>
      </c>
      <c r="J338" t="str">
        <f t="shared" si="36"/>
        <v>2013</v>
      </c>
      <c r="K338" s="2">
        <v>-46192.36</v>
      </c>
      <c r="L338">
        <f t="shared" si="37"/>
        <v>0</v>
      </c>
      <c r="M338" s="2">
        <f t="shared" si="38"/>
        <v>-46192.36</v>
      </c>
      <c r="N338">
        <f t="shared" si="39"/>
        <v>-46192.36</v>
      </c>
      <c r="O338">
        <f t="shared" si="40"/>
        <v>0</v>
      </c>
      <c r="P338" s="2" t="str">
        <f t="shared" si="41"/>
        <v>5120211 - MILL CREEK 1 - GENERATION2013</v>
      </c>
    </row>
    <row r="339" spans="1:16" x14ac:dyDescent="0.3">
      <c r="A339" s="1" t="s">
        <v>5</v>
      </c>
      <c r="B339" s="1" t="s">
        <v>27</v>
      </c>
      <c r="C339" s="1" t="s">
        <v>14</v>
      </c>
      <c r="D339" s="5" t="str">
        <f t="shared" si="35"/>
        <v>512</v>
      </c>
      <c r="E339" s="1" t="s">
        <v>28</v>
      </c>
      <c r="F339" s="1" t="s">
        <v>64</v>
      </c>
      <c r="I339">
        <v>201310</v>
      </c>
      <c r="J339" t="str">
        <f t="shared" si="36"/>
        <v>2013</v>
      </c>
      <c r="K339" s="2">
        <v>5018.12</v>
      </c>
      <c r="L339">
        <f t="shared" si="37"/>
        <v>0</v>
      </c>
      <c r="M339" s="2">
        <f t="shared" si="38"/>
        <v>5018.12</v>
      </c>
      <c r="N339">
        <f t="shared" si="39"/>
        <v>5018.12</v>
      </c>
      <c r="O339">
        <f t="shared" si="40"/>
        <v>0</v>
      </c>
      <c r="P339" s="2" t="str">
        <f t="shared" si="41"/>
        <v>5120211 - MILL CREEK 1 - GENERATION2013</v>
      </c>
    </row>
    <row r="340" spans="1:16" x14ac:dyDescent="0.3">
      <c r="A340" s="1" t="s">
        <v>5</v>
      </c>
      <c r="B340" s="1" t="s">
        <v>27</v>
      </c>
      <c r="C340" s="1" t="s">
        <v>14</v>
      </c>
      <c r="D340" s="5" t="str">
        <f t="shared" si="35"/>
        <v>512</v>
      </c>
      <c r="E340" s="1" t="s">
        <v>28</v>
      </c>
      <c r="F340" s="1" t="s">
        <v>64</v>
      </c>
      <c r="I340">
        <v>201311</v>
      </c>
      <c r="J340" t="str">
        <f t="shared" si="36"/>
        <v>2013</v>
      </c>
      <c r="K340" s="2">
        <v>735.64</v>
      </c>
      <c r="L340">
        <f t="shared" si="37"/>
        <v>0</v>
      </c>
      <c r="M340" s="2">
        <f t="shared" si="38"/>
        <v>735.64</v>
      </c>
      <c r="N340">
        <f t="shared" si="39"/>
        <v>735.64</v>
      </c>
      <c r="O340">
        <f t="shared" si="40"/>
        <v>0</v>
      </c>
      <c r="P340" s="2" t="str">
        <f t="shared" si="41"/>
        <v>5120211 - MILL CREEK 1 - GENERATION2013</v>
      </c>
    </row>
    <row r="341" spans="1:16" x14ac:dyDescent="0.3">
      <c r="A341" s="1" t="s">
        <v>5</v>
      </c>
      <c r="B341" s="1" t="s">
        <v>27</v>
      </c>
      <c r="C341" s="1" t="s">
        <v>14</v>
      </c>
      <c r="D341" s="5" t="str">
        <f t="shared" si="35"/>
        <v>512</v>
      </c>
      <c r="E341" s="1" t="s">
        <v>28</v>
      </c>
      <c r="F341" s="1" t="s">
        <v>64</v>
      </c>
      <c r="I341">
        <v>201403</v>
      </c>
      <c r="J341" t="str">
        <f t="shared" si="36"/>
        <v>2014</v>
      </c>
      <c r="K341" s="2">
        <v>0</v>
      </c>
      <c r="L341">
        <f t="shared" si="37"/>
        <v>0</v>
      </c>
      <c r="M341" s="2">
        <f t="shared" si="38"/>
        <v>0</v>
      </c>
      <c r="N341">
        <f t="shared" si="39"/>
        <v>0</v>
      </c>
      <c r="O341">
        <f t="shared" si="40"/>
        <v>0</v>
      </c>
      <c r="P341" s="2" t="str">
        <f t="shared" si="41"/>
        <v>5120211 - MILL CREEK 1 - GENERATION2014</v>
      </c>
    </row>
    <row r="342" spans="1:16" x14ac:dyDescent="0.3">
      <c r="A342" s="1" t="s">
        <v>5</v>
      </c>
      <c r="B342" s="1" t="s">
        <v>27</v>
      </c>
      <c r="C342" s="1" t="s">
        <v>14</v>
      </c>
      <c r="D342" s="5" t="str">
        <f t="shared" si="35"/>
        <v>512</v>
      </c>
      <c r="E342" s="1" t="s">
        <v>28</v>
      </c>
      <c r="F342" s="1" t="s">
        <v>64</v>
      </c>
      <c r="I342">
        <v>201404</v>
      </c>
      <c r="J342" t="str">
        <f t="shared" si="36"/>
        <v>2014</v>
      </c>
      <c r="K342" s="2">
        <v>1749</v>
      </c>
      <c r="L342">
        <f t="shared" si="37"/>
        <v>0</v>
      </c>
      <c r="M342" s="2">
        <f t="shared" si="38"/>
        <v>1749</v>
      </c>
      <c r="N342">
        <f t="shared" si="39"/>
        <v>1749</v>
      </c>
      <c r="O342">
        <f t="shared" si="40"/>
        <v>0</v>
      </c>
      <c r="P342" s="2" t="str">
        <f t="shared" si="41"/>
        <v>5120211 - MILL CREEK 1 - GENERATION2014</v>
      </c>
    </row>
    <row r="343" spans="1:16" x14ac:dyDescent="0.3">
      <c r="A343" s="1" t="s">
        <v>5</v>
      </c>
      <c r="B343" s="1" t="s">
        <v>27</v>
      </c>
      <c r="C343" s="1" t="s">
        <v>14</v>
      </c>
      <c r="D343" s="5" t="str">
        <f t="shared" si="35"/>
        <v>512</v>
      </c>
      <c r="E343" s="1" t="s">
        <v>28</v>
      </c>
      <c r="F343" s="1" t="s">
        <v>64</v>
      </c>
      <c r="I343">
        <v>201405</v>
      </c>
      <c r="J343" t="str">
        <f t="shared" si="36"/>
        <v>2014</v>
      </c>
      <c r="K343" s="2">
        <v>88405.78</v>
      </c>
      <c r="L343">
        <f t="shared" si="37"/>
        <v>0</v>
      </c>
      <c r="M343" s="2">
        <f t="shared" si="38"/>
        <v>88405.78</v>
      </c>
      <c r="N343">
        <f t="shared" si="39"/>
        <v>88405.78</v>
      </c>
      <c r="O343">
        <f t="shared" si="40"/>
        <v>0</v>
      </c>
      <c r="P343" s="2" t="str">
        <f t="shared" si="41"/>
        <v>5120211 - MILL CREEK 1 - GENERATION2014</v>
      </c>
    </row>
    <row r="344" spans="1:16" x14ac:dyDescent="0.3">
      <c r="A344" s="1" t="s">
        <v>5</v>
      </c>
      <c r="B344" s="1" t="s">
        <v>27</v>
      </c>
      <c r="C344" s="1" t="s">
        <v>14</v>
      </c>
      <c r="D344" s="5" t="str">
        <f t="shared" si="35"/>
        <v>512</v>
      </c>
      <c r="E344" s="1" t="s">
        <v>28</v>
      </c>
      <c r="F344" s="1" t="s">
        <v>64</v>
      </c>
      <c r="I344">
        <v>201501</v>
      </c>
      <c r="J344" t="str">
        <f t="shared" si="36"/>
        <v>2015</v>
      </c>
      <c r="K344" s="2">
        <v>19897.900000000001</v>
      </c>
      <c r="L344">
        <f t="shared" si="37"/>
        <v>0</v>
      </c>
      <c r="M344" s="2">
        <f t="shared" si="38"/>
        <v>19897.900000000001</v>
      </c>
      <c r="N344">
        <f t="shared" si="39"/>
        <v>19897.900000000001</v>
      </c>
      <c r="O344">
        <f t="shared" si="40"/>
        <v>0</v>
      </c>
      <c r="P344" s="2" t="str">
        <f t="shared" si="41"/>
        <v>5120211 - MILL CREEK 1 - GENERATION2015</v>
      </c>
    </row>
    <row r="345" spans="1:16" x14ac:dyDescent="0.3">
      <c r="A345" s="1" t="s">
        <v>5</v>
      </c>
      <c r="B345" s="1" t="s">
        <v>27</v>
      </c>
      <c r="C345" s="1" t="s">
        <v>14</v>
      </c>
      <c r="D345" s="5" t="str">
        <f t="shared" si="35"/>
        <v>512</v>
      </c>
      <c r="E345" s="1" t="s">
        <v>28</v>
      </c>
      <c r="F345" s="1" t="s">
        <v>64</v>
      </c>
      <c r="I345">
        <v>201502</v>
      </c>
      <c r="J345" t="str">
        <f t="shared" si="36"/>
        <v>2015</v>
      </c>
      <c r="K345" s="2">
        <v>93244.12</v>
      </c>
      <c r="L345">
        <f t="shared" si="37"/>
        <v>0</v>
      </c>
      <c r="M345" s="2">
        <f t="shared" si="38"/>
        <v>93244.12</v>
      </c>
      <c r="N345">
        <f t="shared" si="39"/>
        <v>93244.12</v>
      </c>
      <c r="O345">
        <f t="shared" si="40"/>
        <v>0</v>
      </c>
      <c r="P345" s="2" t="str">
        <f t="shared" si="41"/>
        <v>5120211 - MILL CREEK 1 - GENERATION2015</v>
      </c>
    </row>
    <row r="346" spans="1:16" x14ac:dyDescent="0.3">
      <c r="A346" s="1" t="s">
        <v>5</v>
      </c>
      <c r="B346" s="1" t="s">
        <v>27</v>
      </c>
      <c r="C346" s="1" t="s">
        <v>14</v>
      </c>
      <c r="D346" s="5" t="str">
        <f t="shared" si="35"/>
        <v>512</v>
      </c>
      <c r="E346" s="1" t="s">
        <v>28</v>
      </c>
      <c r="F346" s="1" t="s">
        <v>64</v>
      </c>
      <c r="I346">
        <v>201503</v>
      </c>
      <c r="J346" t="str">
        <f t="shared" si="36"/>
        <v>2015</v>
      </c>
      <c r="K346" s="2">
        <v>182062.55</v>
      </c>
      <c r="L346">
        <f t="shared" si="37"/>
        <v>0</v>
      </c>
      <c r="M346" s="2">
        <f t="shared" si="38"/>
        <v>182062.55</v>
      </c>
      <c r="N346">
        <f t="shared" si="39"/>
        <v>182062.55</v>
      </c>
      <c r="O346">
        <f t="shared" si="40"/>
        <v>0</v>
      </c>
      <c r="P346" s="2" t="str">
        <f t="shared" si="41"/>
        <v>5120211 - MILL CREEK 1 - GENERATION2015</v>
      </c>
    </row>
    <row r="347" spans="1:16" x14ac:dyDescent="0.3">
      <c r="A347" s="1" t="s">
        <v>5</v>
      </c>
      <c r="B347" s="1" t="s">
        <v>27</v>
      </c>
      <c r="C347" s="1" t="s">
        <v>14</v>
      </c>
      <c r="D347" s="5" t="str">
        <f t="shared" si="35"/>
        <v>512</v>
      </c>
      <c r="E347" s="1" t="s">
        <v>28</v>
      </c>
      <c r="F347" s="1" t="s">
        <v>64</v>
      </c>
      <c r="I347">
        <v>201504</v>
      </c>
      <c r="J347" t="str">
        <f t="shared" si="36"/>
        <v>2015</v>
      </c>
      <c r="K347" s="2">
        <v>1585289.53</v>
      </c>
      <c r="L347">
        <f t="shared" si="37"/>
        <v>0</v>
      </c>
      <c r="M347" s="2">
        <f t="shared" si="38"/>
        <v>1585289.53</v>
      </c>
      <c r="N347">
        <f t="shared" si="39"/>
        <v>1585289.53</v>
      </c>
      <c r="O347">
        <f t="shared" si="40"/>
        <v>0</v>
      </c>
      <c r="P347" s="2" t="str">
        <f t="shared" si="41"/>
        <v>5120211 - MILL CREEK 1 - GENERATION2015</v>
      </c>
    </row>
    <row r="348" spans="1:16" x14ac:dyDescent="0.3">
      <c r="A348" s="1" t="s">
        <v>5</v>
      </c>
      <c r="B348" s="1" t="s">
        <v>27</v>
      </c>
      <c r="C348" s="1" t="s">
        <v>14</v>
      </c>
      <c r="D348" s="5" t="str">
        <f t="shared" si="35"/>
        <v>512</v>
      </c>
      <c r="E348" s="1" t="s">
        <v>28</v>
      </c>
      <c r="F348" s="1" t="s">
        <v>64</v>
      </c>
      <c r="I348">
        <v>201505</v>
      </c>
      <c r="J348" t="str">
        <f t="shared" si="36"/>
        <v>2015</v>
      </c>
      <c r="K348" s="2">
        <v>256957.49</v>
      </c>
      <c r="L348">
        <f t="shared" si="37"/>
        <v>0</v>
      </c>
      <c r="M348" s="2">
        <f t="shared" si="38"/>
        <v>256957.49</v>
      </c>
      <c r="N348">
        <f t="shared" si="39"/>
        <v>256957.49</v>
      </c>
      <c r="O348">
        <f t="shared" si="40"/>
        <v>0</v>
      </c>
      <c r="P348" s="2" t="str">
        <f t="shared" si="41"/>
        <v>5120211 - MILL CREEK 1 - GENERATION2015</v>
      </c>
    </row>
    <row r="349" spans="1:16" x14ac:dyDescent="0.3">
      <c r="A349" s="1" t="s">
        <v>5</v>
      </c>
      <c r="B349" s="1" t="s">
        <v>27</v>
      </c>
      <c r="C349" s="1" t="s">
        <v>14</v>
      </c>
      <c r="D349" s="5" t="str">
        <f t="shared" si="35"/>
        <v>512</v>
      </c>
      <c r="E349" s="1" t="s">
        <v>28</v>
      </c>
      <c r="F349" s="1" t="s">
        <v>64</v>
      </c>
      <c r="I349">
        <v>201506</v>
      </c>
      <c r="J349" t="str">
        <f t="shared" si="36"/>
        <v>2015</v>
      </c>
      <c r="K349" s="2">
        <v>-130325.13</v>
      </c>
      <c r="L349">
        <f t="shared" si="37"/>
        <v>0</v>
      </c>
      <c r="M349" s="2">
        <f t="shared" si="38"/>
        <v>-130325.13</v>
      </c>
      <c r="N349">
        <f t="shared" si="39"/>
        <v>-130325.13</v>
      </c>
      <c r="O349">
        <f t="shared" si="40"/>
        <v>0</v>
      </c>
      <c r="P349" s="2" t="str">
        <f t="shared" si="41"/>
        <v>5120211 - MILL CREEK 1 - GENERATION2015</v>
      </c>
    </row>
    <row r="350" spans="1:16" x14ac:dyDescent="0.3">
      <c r="A350" s="1" t="s">
        <v>5</v>
      </c>
      <c r="B350" s="1" t="s">
        <v>27</v>
      </c>
      <c r="C350" s="1" t="s">
        <v>14</v>
      </c>
      <c r="D350" s="5" t="str">
        <f t="shared" si="35"/>
        <v>512</v>
      </c>
      <c r="E350" s="1" t="s">
        <v>28</v>
      </c>
      <c r="F350" s="1" t="s">
        <v>64</v>
      </c>
      <c r="I350">
        <v>201507</v>
      </c>
      <c r="J350" t="str">
        <f t="shared" si="36"/>
        <v>2015</v>
      </c>
      <c r="K350" s="2">
        <v>-47958.07</v>
      </c>
      <c r="L350">
        <f t="shared" si="37"/>
        <v>0</v>
      </c>
      <c r="M350" s="2">
        <f t="shared" si="38"/>
        <v>-47958.07</v>
      </c>
      <c r="N350">
        <f t="shared" si="39"/>
        <v>-47958.07</v>
      </c>
      <c r="O350">
        <f t="shared" si="40"/>
        <v>0</v>
      </c>
      <c r="P350" s="2" t="str">
        <f t="shared" si="41"/>
        <v>5120211 - MILL CREEK 1 - GENERATION2015</v>
      </c>
    </row>
    <row r="351" spans="1:16" x14ac:dyDescent="0.3">
      <c r="A351" s="1" t="s">
        <v>5</v>
      </c>
      <c r="B351" s="1" t="s">
        <v>27</v>
      </c>
      <c r="C351" s="1" t="s">
        <v>14</v>
      </c>
      <c r="D351" s="5" t="str">
        <f t="shared" si="35"/>
        <v>512</v>
      </c>
      <c r="E351" s="1" t="s">
        <v>28</v>
      </c>
      <c r="F351" s="1" t="s">
        <v>64</v>
      </c>
      <c r="I351">
        <v>201508</v>
      </c>
      <c r="J351" t="str">
        <f t="shared" si="36"/>
        <v>2015</v>
      </c>
      <c r="K351" s="2">
        <v>-5411.8</v>
      </c>
      <c r="L351">
        <f t="shared" si="37"/>
        <v>0</v>
      </c>
      <c r="M351" s="2">
        <f t="shared" si="38"/>
        <v>-5411.8</v>
      </c>
      <c r="N351">
        <f t="shared" si="39"/>
        <v>-5411.8</v>
      </c>
      <c r="O351">
        <f t="shared" si="40"/>
        <v>0</v>
      </c>
      <c r="P351" s="2" t="str">
        <f t="shared" si="41"/>
        <v>5120211 - MILL CREEK 1 - GENERATION2015</v>
      </c>
    </row>
    <row r="352" spans="1:16" x14ac:dyDescent="0.3">
      <c r="A352" s="1" t="s">
        <v>5</v>
      </c>
      <c r="B352" s="1" t="s">
        <v>27</v>
      </c>
      <c r="C352" s="1" t="s">
        <v>14</v>
      </c>
      <c r="D352" s="5" t="str">
        <f t="shared" si="35"/>
        <v>512</v>
      </c>
      <c r="E352" s="1" t="s">
        <v>28</v>
      </c>
      <c r="F352" s="1" t="s">
        <v>64</v>
      </c>
      <c r="I352">
        <v>201509</v>
      </c>
      <c r="J352" t="str">
        <f t="shared" si="36"/>
        <v>2015</v>
      </c>
      <c r="K352" s="2">
        <v>-1972.98</v>
      </c>
      <c r="L352">
        <f t="shared" si="37"/>
        <v>0</v>
      </c>
      <c r="M352" s="2">
        <f t="shared" si="38"/>
        <v>-1972.98</v>
      </c>
      <c r="N352">
        <f t="shared" si="39"/>
        <v>-1972.98</v>
      </c>
      <c r="O352">
        <f t="shared" si="40"/>
        <v>0</v>
      </c>
      <c r="P352" s="2" t="str">
        <f t="shared" si="41"/>
        <v>5120211 - MILL CREEK 1 - GENERATION2015</v>
      </c>
    </row>
    <row r="353" spans="1:16" x14ac:dyDescent="0.3">
      <c r="A353" s="1" t="s">
        <v>5</v>
      </c>
      <c r="B353" s="1" t="s">
        <v>27</v>
      </c>
      <c r="C353" s="1" t="s">
        <v>14</v>
      </c>
      <c r="D353" s="5" t="str">
        <f t="shared" si="35"/>
        <v>512</v>
      </c>
      <c r="E353" s="1" t="s">
        <v>28</v>
      </c>
      <c r="F353" s="1" t="s">
        <v>64</v>
      </c>
      <c r="I353">
        <v>201510</v>
      </c>
      <c r="J353" t="str">
        <f t="shared" si="36"/>
        <v>2015</v>
      </c>
      <c r="K353" s="2">
        <v>1534.17</v>
      </c>
      <c r="L353">
        <f t="shared" si="37"/>
        <v>0</v>
      </c>
      <c r="M353" s="2">
        <f t="shared" si="38"/>
        <v>1534.17</v>
      </c>
      <c r="N353">
        <f t="shared" si="39"/>
        <v>1534.17</v>
      </c>
      <c r="O353">
        <f t="shared" si="40"/>
        <v>0</v>
      </c>
      <c r="P353" s="2" t="str">
        <f t="shared" si="41"/>
        <v>5120211 - MILL CREEK 1 - GENERATION2015</v>
      </c>
    </row>
    <row r="354" spans="1:16" x14ac:dyDescent="0.3">
      <c r="A354" s="1" t="s">
        <v>5</v>
      </c>
      <c r="B354" s="1" t="s">
        <v>27</v>
      </c>
      <c r="C354" s="1" t="s">
        <v>14</v>
      </c>
      <c r="D354" s="5" t="str">
        <f t="shared" si="35"/>
        <v>512</v>
      </c>
      <c r="E354" s="1" t="s">
        <v>28</v>
      </c>
      <c r="F354" s="1" t="s">
        <v>64</v>
      </c>
      <c r="I354">
        <v>201511</v>
      </c>
      <c r="J354" t="str">
        <f t="shared" si="36"/>
        <v>2015</v>
      </c>
      <c r="K354" s="2">
        <v>-463.48</v>
      </c>
      <c r="L354">
        <f t="shared" si="37"/>
        <v>0</v>
      </c>
      <c r="M354" s="2">
        <f t="shared" si="38"/>
        <v>-463.48</v>
      </c>
      <c r="N354">
        <f t="shared" si="39"/>
        <v>-463.48</v>
      </c>
      <c r="O354">
        <f t="shared" si="40"/>
        <v>0</v>
      </c>
      <c r="P354" s="2" t="str">
        <f t="shared" si="41"/>
        <v>5120211 - MILL CREEK 1 - GENERATION2015</v>
      </c>
    </row>
    <row r="355" spans="1:16" x14ac:dyDescent="0.3">
      <c r="A355" s="1" t="s">
        <v>5</v>
      </c>
      <c r="B355" s="1" t="s">
        <v>27</v>
      </c>
      <c r="C355" s="1" t="s">
        <v>14</v>
      </c>
      <c r="D355" s="5" t="str">
        <f t="shared" si="35"/>
        <v>512</v>
      </c>
      <c r="E355" s="1" t="s">
        <v>28</v>
      </c>
      <c r="F355" s="1" t="s">
        <v>64</v>
      </c>
      <c r="I355">
        <v>201512</v>
      </c>
      <c r="J355" t="str">
        <f t="shared" si="36"/>
        <v>2015</v>
      </c>
      <c r="K355" s="2">
        <v>16643.61</v>
      </c>
      <c r="L355">
        <f t="shared" si="37"/>
        <v>0</v>
      </c>
      <c r="M355" s="2">
        <f t="shared" si="38"/>
        <v>16643.61</v>
      </c>
      <c r="N355">
        <f t="shared" si="39"/>
        <v>16643.61</v>
      </c>
      <c r="O355">
        <f t="shared" si="40"/>
        <v>0</v>
      </c>
      <c r="P355" s="2" t="str">
        <f t="shared" si="41"/>
        <v>5120211 - MILL CREEK 1 - GENERATION2015</v>
      </c>
    </row>
    <row r="356" spans="1:16" x14ac:dyDescent="0.3">
      <c r="A356" s="1" t="s">
        <v>5</v>
      </c>
      <c r="B356" s="1" t="s">
        <v>27</v>
      </c>
      <c r="C356" s="1" t="s">
        <v>14</v>
      </c>
      <c r="D356" s="5" t="str">
        <f t="shared" si="35"/>
        <v>512</v>
      </c>
      <c r="E356" s="1" t="s">
        <v>28</v>
      </c>
      <c r="F356" s="1" t="s">
        <v>64</v>
      </c>
      <c r="I356">
        <v>201601</v>
      </c>
      <c r="J356" t="str">
        <f t="shared" si="36"/>
        <v>2016</v>
      </c>
      <c r="K356" s="2">
        <v>2896.14</v>
      </c>
      <c r="L356">
        <f t="shared" si="37"/>
        <v>0</v>
      </c>
      <c r="M356" s="2">
        <f t="shared" si="38"/>
        <v>2896.14</v>
      </c>
      <c r="N356">
        <f t="shared" si="39"/>
        <v>2896.14</v>
      </c>
      <c r="O356">
        <f t="shared" si="40"/>
        <v>0</v>
      </c>
      <c r="P356" s="2" t="str">
        <f t="shared" si="41"/>
        <v>5120211 - MILL CREEK 1 - GENERATION2016</v>
      </c>
    </row>
    <row r="357" spans="1:16" x14ac:dyDescent="0.3">
      <c r="A357" s="1" t="s">
        <v>5</v>
      </c>
      <c r="B357" s="1" t="s">
        <v>27</v>
      </c>
      <c r="C357" s="1" t="s">
        <v>14</v>
      </c>
      <c r="D357" s="5" t="str">
        <f t="shared" si="35"/>
        <v>512</v>
      </c>
      <c r="E357" s="1" t="s">
        <v>28</v>
      </c>
      <c r="F357" s="1" t="s">
        <v>64</v>
      </c>
      <c r="I357">
        <v>201602</v>
      </c>
      <c r="J357" t="str">
        <f t="shared" si="36"/>
        <v>2016</v>
      </c>
      <c r="K357" s="2">
        <v>1871.95</v>
      </c>
      <c r="L357">
        <f t="shared" si="37"/>
        <v>0</v>
      </c>
      <c r="M357" s="2">
        <f t="shared" si="38"/>
        <v>1871.95</v>
      </c>
      <c r="N357">
        <f t="shared" si="39"/>
        <v>1871.95</v>
      </c>
      <c r="O357">
        <f t="shared" si="40"/>
        <v>0</v>
      </c>
      <c r="P357" s="2" t="str">
        <f t="shared" si="41"/>
        <v>5120211 - MILL CREEK 1 - GENERATION2016</v>
      </c>
    </row>
    <row r="358" spans="1:16" x14ac:dyDescent="0.3">
      <c r="A358" s="1" t="s">
        <v>5</v>
      </c>
      <c r="B358" s="1" t="s">
        <v>27</v>
      </c>
      <c r="C358" s="1" t="s">
        <v>14</v>
      </c>
      <c r="D358" s="5" t="str">
        <f t="shared" si="35"/>
        <v>512</v>
      </c>
      <c r="E358" s="1" t="s">
        <v>28</v>
      </c>
      <c r="F358" s="1" t="s">
        <v>64</v>
      </c>
      <c r="I358">
        <v>201603</v>
      </c>
      <c r="J358" t="str">
        <f t="shared" si="36"/>
        <v>2016</v>
      </c>
      <c r="K358" s="2">
        <v>129132.99</v>
      </c>
      <c r="L358">
        <f t="shared" si="37"/>
        <v>0</v>
      </c>
      <c r="M358" s="2">
        <f t="shared" si="38"/>
        <v>129132.99</v>
      </c>
      <c r="N358">
        <f t="shared" si="39"/>
        <v>129132.99</v>
      </c>
      <c r="O358">
        <f t="shared" si="40"/>
        <v>0</v>
      </c>
      <c r="P358" s="2" t="str">
        <f t="shared" si="41"/>
        <v>5120211 - MILL CREEK 1 - GENERATION2016</v>
      </c>
    </row>
    <row r="359" spans="1:16" x14ac:dyDescent="0.3">
      <c r="A359" s="1" t="s">
        <v>5</v>
      </c>
      <c r="B359" s="1" t="s">
        <v>27</v>
      </c>
      <c r="C359" s="1" t="s">
        <v>14</v>
      </c>
      <c r="D359" s="5" t="str">
        <f t="shared" si="35"/>
        <v>512</v>
      </c>
      <c r="E359" s="1" t="s">
        <v>28</v>
      </c>
      <c r="F359" s="1" t="s">
        <v>64</v>
      </c>
      <c r="I359">
        <v>201604</v>
      </c>
      <c r="J359" t="str">
        <f t="shared" si="36"/>
        <v>2016</v>
      </c>
      <c r="K359" s="2">
        <v>44833.98</v>
      </c>
      <c r="L359">
        <f t="shared" si="37"/>
        <v>0</v>
      </c>
      <c r="M359" s="2">
        <f t="shared" si="38"/>
        <v>44833.98</v>
      </c>
      <c r="N359">
        <f t="shared" si="39"/>
        <v>44833.98</v>
      </c>
      <c r="O359">
        <f t="shared" si="40"/>
        <v>0</v>
      </c>
      <c r="P359" s="2" t="str">
        <f t="shared" si="41"/>
        <v>5120211 - MILL CREEK 1 - GENERATION2016</v>
      </c>
    </row>
    <row r="360" spans="1:16" x14ac:dyDescent="0.3">
      <c r="A360" s="1" t="s">
        <v>5</v>
      </c>
      <c r="B360" s="1" t="s">
        <v>27</v>
      </c>
      <c r="C360" s="1" t="s">
        <v>14</v>
      </c>
      <c r="D360" s="5" t="str">
        <f t="shared" si="35"/>
        <v>512</v>
      </c>
      <c r="E360" s="1" t="s">
        <v>28</v>
      </c>
      <c r="F360" s="1" t="s">
        <v>64</v>
      </c>
      <c r="I360">
        <v>201605</v>
      </c>
      <c r="J360" t="str">
        <f t="shared" si="36"/>
        <v>2016</v>
      </c>
      <c r="K360" s="2">
        <v>6118.52</v>
      </c>
      <c r="L360">
        <f t="shared" si="37"/>
        <v>0</v>
      </c>
      <c r="M360" s="2">
        <f t="shared" si="38"/>
        <v>6118.52</v>
      </c>
      <c r="N360">
        <f t="shared" si="39"/>
        <v>6118.52</v>
      </c>
      <c r="O360">
        <f t="shared" si="40"/>
        <v>0</v>
      </c>
      <c r="P360" s="2" t="str">
        <f t="shared" si="41"/>
        <v>5120211 - MILL CREEK 1 - GENERATION2016</v>
      </c>
    </row>
    <row r="361" spans="1:16" x14ac:dyDescent="0.3">
      <c r="A361" s="1" t="s">
        <v>5</v>
      </c>
      <c r="B361" s="1" t="s">
        <v>27</v>
      </c>
      <c r="C361" s="1" t="s">
        <v>14</v>
      </c>
      <c r="D361" s="5" t="str">
        <f t="shared" si="35"/>
        <v>512</v>
      </c>
      <c r="E361" s="1" t="s">
        <v>28</v>
      </c>
      <c r="F361" s="1" t="s">
        <v>64</v>
      </c>
      <c r="I361">
        <v>201606</v>
      </c>
      <c r="J361" t="str">
        <f t="shared" si="36"/>
        <v>2016</v>
      </c>
      <c r="K361" s="2">
        <v>1813</v>
      </c>
      <c r="L361">
        <f t="shared" si="37"/>
        <v>0</v>
      </c>
      <c r="M361" s="2">
        <f t="shared" si="38"/>
        <v>1813</v>
      </c>
      <c r="N361">
        <f t="shared" si="39"/>
        <v>1813</v>
      </c>
      <c r="O361">
        <f t="shared" si="40"/>
        <v>0</v>
      </c>
      <c r="P361" s="2" t="str">
        <f t="shared" si="41"/>
        <v>5120211 - MILL CREEK 1 - GENERATION2016</v>
      </c>
    </row>
    <row r="362" spans="1:16" x14ac:dyDescent="0.3">
      <c r="A362" s="1" t="s">
        <v>5</v>
      </c>
      <c r="B362" s="1" t="s">
        <v>27</v>
      </c>
      <c r="C362" s="1" t="s">
        <v>14</v>
      </c>
      <c r="D362" s="5" t="str">
        <f t="shared" si="35"/>
        <v>512</v>
      </c>
      <c r="E362" s="1" t="s">
        <v>28</v>
      </c>
      <c r="F362" s="1" t="s">
        <v>64</v>
      </c>
      <c r="I362">
        <v>201609</v>
      </c>
      <c r="J362" t="str">
        <f t="shared" si="36"/>
        <v>2016</v>
      </c>
      <c r="K362" s="2">
        <v>1483.71</v>
      </c>
      <c r="L362">
        <f t="shared" si="37"/>
        <v>0</v>
      </c>
      <c r="M362" s="2">
        <f t="shared" si="38"/>
        <v>1483.71</v>
      </c>
      <c r="N362">
        <f t="shared" si="39"/>
        <v>1483.71</v>
      </c>
      <c r="O362">
        <f t="shared" si="40"/>
        <v>0</v>
      </c>
      <c r="P362" s="2" t="str">
        <f t="shared" si="41"/>
        <v>5120211 - MILL CREEK 1 - GENERATION2016</v>
      </c>
    </row>
    <row r="363" spans="1:16" x14ac:dyDescent="0.3">
      <c r="A363" s="1" t="s">
        <v>5</v>
      </c>
      <c r="B363" s="1" t="s">
        <v>27</v>
      </c>
      <c r="C363" s="1" t="s">
        <v>14</v>
      </c>
      <c r="D363" s="5" t="str">
        <f t="shared" si="35"/>
        <v>512</v>
      </c>
      <c r="E363" s="1" t="s">
        <v>28</v>
      </c>
      <c r="F363" s="1" t="s">
        <v>64</v>
      </c>
      <c r="I363">
        <v>201611</v>
      </c>
      <c r="J363" t="str">
        <f t="shared" si="36"/>
        <v>2016</v>
      </c>
      <c r="K363" s="2">
        <v>50.83</v>
      </c>
      <c r="L363">
        <f t="shared" si="37"/>
        <v>0</v>
      </c>
      <c r="M363" s="2">
        <f t="shared" si="38"/>
        <v>50.83</v>
      </c>
      <c r="N363">
        <f t="shared" si="39"/>
        <v>50.83</v>
      </c>
      <c r="O363">
        <f t="shared" si="40"/>
        <v>0</v>
      </c>
      <c r="P363" s="2" t="str">
        <f t="shared" si="41"/>
        <v>5120211 - MILL CREEK 1 - GENERATION2016</v>
      </c>
    </row>
    <row r="364" spans="1:16" x14ac:dyDescent="0.3">
      <c r="A364" s="1" t="s">
        <v>5</v>
      </c>
      <c r="B364" s="1" t="s">
        <v>27</v>
      </c>
      <c r="C364" s="1" t="s">
        <v>14</v>
      </c>
      <c r="D364" s="5" t="str">
        <f t="shared" si="35"/>
        <v>512</v>
      </c>
      <c r="E364" s="1" t="s">
        <v>28</v>
      </c>
      <c r="F364" s="1" t="s">
        <v>64</v>
      </c>
      <c r="I364">
        <v>201612</v>
      </c>
      <c r="J364" t="str">
        <f t="shared" si="36"/>
        <v>2016</v>
      </c>
      <c r="K364" s="2">
        <v>243.54</v>
      </c>
      <c r="L364">
        <f t="shared" si="37"/>
        <v>0</v>
      </c>
      <c r="M364" s="2">
        <f t="shared" si="38"/>
        <v>243.54</v>
      </c>
      <c r="N364">
        <f t="shared" si="39"/>
        <v>243.54</v>
      </c>
      <c r="O364">
        <f t="shared" si="40"/>
        <v>0</v>
      </c>
      <c r="P364" s="2" t="str">
        <f t="shared" si="41"/>
        <v>5120211 - MILL CREEK 1 - GENERATION2016</v>
      </c>
    </row>
    <row r="365" spans="1:16" x14ac:dyDescent="0.3">
      <c r="A365" s="1" t="s">
        <v>5</v>
      </c>
      <c r="B365" s="1" t="s">
        <v>27</v>
      </c>
      <c r="C365" s="1" t="s">
        <v>14</v>
      </c>
      <c r="D365" s="5" t="str">
        <f t="shared" si="35"/>
        <v>512</v>
      </c>
      <c r="E365" s="1" t="s">
        <v>30</v>
      </c>
      <c r="F365" s="1" t="s">
        <v>64</v>
      </c>
      <c r="I365">
        <v>201201</v>
      </c>
      <c r="J365" t="str">
        <f t="shared" si="36"/>
        <v>2012</v>
      </c>
      <c r="K365" s="2">
        <v>54591.19</v>
      </c>
      <c r="L365">
        <f t="shared" si="37"/>
        <v>0</v>
      </c>
      <c r="M365" s="2">
        <f t="shared" si="38"/>
        <v>54591.19</v>
      </c>
      <c r="N365">
        <f t="shared" si="39"/>
        <v>54591.19</v>
      </c>
      <c r="O365">
        <f t="shared" si="40"/>
        <v>0</v>
      </c>
      <c r="P365" s="2" t="str">
        <f t="shared" si="41"/>
        <v>5120221 - MILL CREEK 2 - GENERATION2012</v>
      </c>
    </row>
    <row r="366" spans="1:16" x14ac:dyDescent="0.3">
      <c r="A366" s="1" t="s">
        <v>5</v>
      </c>
      <c r="B366" s="1" t="s">
        <v>27</v>
      </c>
      <c r="C366" s="1" t="s">
        <v>14</v>
      </c>
      <c r="D366" s="5" t="str">
        <f t="shared" si="35"/>
        <v>512</v>
      </c>
      <c r="E366" s="1" t="s">
        <v>30</v>
      </c>
      <c r="F366" s="1" t="s">
        <v>64</v>
      </c>
      <c r="I366">
        <v>201202</v>
      </c>
      <c r="J366" t="str">
        <f t="shared" si="36"/>
        <v>2012</v>
      </c>
      <c r="K366" s="2">
        <v>682053.23</v>
      </c>
      <c r="L366">
        <f t="shared" si="37"/>
        <v>0</v>
      </c>
      <c r="M366" s="2">
        <f t="shared" si="38"/>
        <v>682053.23</v>
      </c>
      <c r="N366">
        <f t="shared" si="39"/>
        <v>682053.23</v>
      </c>
      <c r="O366">
        <f t="shared" si="40"/>
        <v>0</v>
      </c>
      <c r="P366" s="2" t="str">
        <f t="shared" si="41"/>
        <v>5120221 - MILL CREEK 2 - GENERATION2012</v>
      </c>
    </row>
    <row r="367" spans="1:16" x14ac:dyDescent="0.3">
      <c r="A367" s="1" t="s">
        <v>5</v>
      </c>
      <c r="B367" s="1" t="s">
        <v>27</v>
      </c>
      <c r="C367" s="1" t="s">
        <v>14</v>
      </c>
      <c r="D367" s="5" t="str">
        <f t="shared" si="35"/>
        <v>512</v>
      </c>
      <c r="E367" s="1" t="s">
        <v>30</v>
      </c>
      <c r="F367" s="1" t="s">
        <v>64</v>
      </c>
      <c r="I367">
        <v>201203</v>
      </c>
      <c r="J367" t="str">
        <f t="shared" si="36"/>
        <v>2012</v>
      </c>
      <c r="K367" s="2">
        <v>1257690.7</v>
      </c>
      <c r="L367">
        <f t="shared" si="37"/>
        <v>0</v>
      </c>
      <c r="M367" s="2">
        <f t="shared" si="38"/>
        <v>1257690.7</v>
      </c>
      <c r="N367">
        <f t="shared" si="39"/>
        <v>1257690.7</v>
      </c>
      <c r="O367">
        <f t="shared" si="40"/>
        <v>0</v>
      </c>
      <c r="P367" s="2" t="str">
        <f t="shared" si="41"/>
        <v>5120221 - MILL CREEK 2 - GENERATION2012</v>
      </c>
    </row>
    <row r="368" spans="1:16" x14ac:dyDescent="0.3">
      <c r="A368" s="1" t="s">
        <v>5</v>
      </c>
      <c r="B368" s="1" t="s">
        <v>27</v>
      </c>
      <c r="C368" s="1" t="s">
        <v>14</v>
      </c>
      <c r="D368" s="5" t="str">
        <f t="shared" ref="D368:D431" si="42">LEFT(C368,3)</f>
        <v>512</v>
      </c>
      <c r="E368" s="1" t="s">
        <v>30</v>
      </c>
      <c r="F368" s="1" t="s">
        <v>64</v>
      </c>
      <c r="I368">
        <v>201204</v>
      </c>
      <c r="J368" t="str">
        <f t="shared" ref="J368:J431" si="43">LEFT(I368,4)</f>
        <v>2012</v>
      </c>
      <c r="K368" s="2">
        <v>360728.63</v>
      </c>
      <c r="L368">
        <f t="shared" ref="L368:L431" si="44">IF(LEFT(E368,4)="0311",(K368*-0.25),IF(LEFT(E368,4)="0321",(K368*-0.25),0))</f>
        <v>0</v>
      </c>
      <c r="M368" s="2">
        <f t="shared" ref="M368:M431" si="45">+K368+L368</f>
        <v>360728.63</v>
      </c>
      <c r="N368">
        <f t="shared" ref="N368:N431" si="46">IF(F368="LGE",M368,0)+IF(F368="Joint",M368*G368,0)</f>
        <v>360728.63</v>
      </c>
      <c r="O368">
        <f t="shared" ref="O368:O431" si="47">IF(F368="KU",M368,0)+IF(F368="Joint",M368*H368,0)</f>
        <v>0</v>
      </c>
      <c r="P368" s="2" t="str">
        <f t="shared" ref="P368:P431" si="48">D368&amp;E368&amp;J368</f>
        <v>5120221 - MILL CREEK 2 - GENERATION2012</v>
      </c>
    </row>
    <row r="369" spans="1:16" x14ac:dyDescent="0.3">
      <c r="A369" s="1" t="s">
        <v>5</v>
      </c>
      <c r="B369" s="1" t="s">
        <v>27</v>
      </c>
      <c r="C369" s="1" t="s">
        <v>14</v>
      </c>
      <c r="D369" s="5" t="str">
        <f t="shared" si="42"/>
        <v>512</v>
      </c>
      <c r="E369" s="1" t="s">
        <v>30</v>
      </c>
      <c r="F369" s="1" t="s">
        <v>64</v>
      </c>
      <c r="I369">
        <v>201205</v>
      </c>
      <c r="J369" t="str">
        <f t="shared" si="43"/>
        <v>2012</v>
      </c>
      <c r="K369" s="2">
        <v>58832.75</v>
      </c>
      <c r="L369">
        <f t="shared" si="44"/>
        <v>0</v>
      </c>
      <c r="M369" s="2">
        <f t="shared" si="45"/>
        <v>58832.75</v>
      </c>
      <c r="N369">
        <f t="shared" si="46"/>
        <v>58832.75</v>
      </c>
      <c r="O369">
        <f t="shared" si="47"/>
        <v>0</v>
      </c>
      <c r="P369" s="2" t="str">
        <f t="shared" si="48"/>
        <v>5120221 - MILL CREEK 2 - GENERATION2012</v>
      </c>
    </row>
    <row r="370" spans="1:16" x14ac:dyDescent="0.3">
      <c r="A370" s="1" t="s">
        <v>5</v>
      </c>
      <c r="B370" s="1" t="s">
        <v>27</v>
      </c>
      <c r="C370" s="1" t="s">
        <v>14</v>
      </c>
      <c r="D370" s="5" t="str">
        <f t="shared" si="42"/>
        <v>512</v>
      </c>
      <c r="E370" s="1" t="s">
        <v>30</v>
      </c>
      <c r="F370" s="1" t="s">
        <v>64</v>
      </c>
      <c r="I370">
        <v>201206</v>
      </c>
      <c r="J370" t="str">
        <f t="shared" si="43"/>
        <v>2012</v>
      </c>
      <c r="K370" s="2">
        <v>1904.49</v>
      </c>
      <c r="L370">
        <f t="shared" si="44"/>
        <v>0</v>
      </c>
      <c r="M370" s="2">
        <f t="shared" si="45"/>
        <v>1904.49</v>
      </c>
      <c r="N370">
        <f t="shared" si="46"/>
        <v>1904.49</v>
      </c>
      <c r="O370">
        <f t="shared" si="47"/>
        <v>0</v>
      </c>
      <c r="P370" s="2" t="str">
        <f t="shared" si="48"/>
        <v>5120221 - MILL CREEK 2 - GENERATION2012</v>
      </c>
    </row>
    <row r="371" spans="1:16" x14ac:dyDescent="0.3">
      <c r="A371" s="1" t="s">
        <v>5</v>
      </c>
      <c r="B371" s="1" t="s">
        <v>27</v>
      </c>
      <c r="C371" s="1" t="s">
        <v>14</v>
      </c>
      <c r="D371" s="5" t="str">
        <f t="shared" si="42"/>
        <v>512</v>
      </c>
      <c r="E371" s="1" t="s">
        <v>30</v>
      </c>
      <c r="F371" s="1" t="s">
        <v>64</v>
      </c>
      <c r="I371">
        <v>201207</v>
      </c>
      <c r="J371" t="str">
        <f t="shared" si="43"/>
        <v>2012</v>
      </c>
      <c r="K371" s="2">
        <v>58646.94</v>
      </c>
      <c r="L371">
        <f t="shared" si="44"/>
        <v>0</v>
      </c>
      <c r="M371" s="2">
        <f t="shared" si="45"/>
        <v>58646.94</v>
      </c>
      <c r="N371">
        <f t="shared" si="46"/>
        <v>58646.94</v>
      </c>
      <c r="O371">
        <f t="shared" si="47"/>
        <v>0</v>
      </c>
      <c r="P371" s="2" t="str">
        <f t="shared" si="48"/>
        <v>5120221 - MILL CREEK 2 - GENERATION2012</v>
      </c>
    </row>
    <row r="372" spans="1:16" x14ac:dyDescent="0.3">
      <c r="A372" s="1" t="s">
        <v>5</v>
      </c>
      <c r="B372" s="1" t="s">
        <v>27</v>
      </c>
      <c r="C372" s="1" t="s">
        <v>14</v>
      </c>
      <c r="D372" s="5" t="str">
        <f t="shared" si="42"/>
        <v>512</v>
      </c>
      <c r="E372" s="1" t="s">
        <v>30</v>
      </c>
      <c r="F372" s="1" t="s">
        <v>64</v>
      </c>
      <c r="I372">
        <v>201208</v>
      </c>
      <c r="J372" t="str">
        <f t="shared" si="43"/>
        <v>2012</v>
      </c>
      <c r="K372" s="2">
        <v>8673</v>
      </c>
      <c r="L372">
        <f t="shared" si="44"/>
        <v>0</v>
      </c>
      <c r="M372" s="2">
        <f t="shared" si="45"/>
        <v>8673</v>
      </c>
      <c r="N372">
        <f t="shared" si="46"/>
        <v>8673</v>
      </c>
      <c r="O372">
        <f t="shared" si="47"/>
        <v>0</v>
      </c>
      <c r="P372" s="2" t="str">
        <f t="shared" si="48"/>
        <v>5120221 - MILL CREEK 2 - GENERATION2012</v>
      </c>
    </row>
    <row r="373" spans="1:16" x14ac:dyDescent="0.3">
      <c r="A373" s="1" t="s">
        <v>5</v>
      </c>
      <c r="B373" s="1" t="s">
        <v>27</v>
      </c>
      <c r="C373" s="1" t="s">
        <v>14</v>
      </c>
      <c r="D373" s="5" t="str">
        <f t="shared" si="42"/>
        <v>512</v>
      </c>
      <c r="E373" s="1" t="s">
        <v>30</v>
      </c>
      <c r="F373" s="1" t="s">
        <v>64</v>
      </c>
      <c r="I373">
        <v>201209</v>
      </c>
      <c r="J373" t="str">
        <f t="shared" si="43"/>
        <v>2012</v>
      </c>
      <c r="K373" s="2">
        <v>9277.34</v>
      </c>
      <c r="L373">
        <f t="shared" si="44"/>
        <v>0</v>
      </c>
      <c r="M373" s="2">
        <f t="shared" si="45"/>
        <v>9277.34</v>
      </c>
      <c r="N373">
        <f t="shared" si="46"/>
        <v>9277.34</v>
      </c>
      <c r="O373">
        <f t="shared" si="47"/>
        <v>0</v>
      </c>
      <c r="P373" s="2" t="str">
        <f t="shared" si="48"/>
        <v>5120221 - MILL CREEK 2 - GENERATION2012</v>
      </c>
    </row>
    <row r="374" spans="1:16" x14ac:dyDescent="0.3">
      <c r="A374" s="1" t="s">
        <v>5</v>
      </c>
      <c r="B374" s="1" t="s">
        <v>27</v>
      </c>
      <c r="C374" s="1" t="s">
        <v>14</v>
      </c>
      <c r="D374" s="5" t="str">
        <f t="shared" si="42"/>
        <v>512</v>
      </c>
      <c r="E374" s="1" t="s">
        <v>30</v>
      </c>
      <c r="F374" s="1" t="s">
        <v>64</v>
      </c>
      <c r="I374">
        <v>201210</v>
      </c>
      <c r="J374" t="str">
        <f t="shared" si="43"/>
        <v>2012</v>
      </c>
      <c r="K374" s="2">
        <v>119513.21</v>
      </c>
      <c r="L374">
        <f t="shared" si="44"/>
        <v>0</v>
      </c>
      <c r="M374" s="2">
        <f t="shared" si="45"/>
        <v>119513.21</v>
      </c>
      <c r="N374">
        <f t="shared" si="46"/>
        <v>119513.21</v>
      </c>
      <c r="O374">
        <f t="shared" si="47"/>
        <v>0</v>
      </c>
      <c r="P374" s="2" t="str">
        <f t="shared" si="48"/>
        <v>5120221 - MILL CREEK 2 - GENERATION2012</v>
      </c>
    </row>
    <row r="375" spans="1:16" x14ac:dyDescent="0.3">
      <c r="A375" s="1" t="s">
        <v>5</v>
      </c>
      <c r="B375" s="1" t="s">
        <v>27</v>
      </c>
      <c r="C375" s="1" t="s">
        <v>14</v>
      </c>
      <c r="D375" s="5" t="str">
        <f t="shared" si="42"/>
        <v>512</v>
      </c>
      <c r="E375" s="1" t="s">
        <v>30</v>
      </c>
      <c r="F375" s="1" t="s">
        <v>64</v>
      </c>
      <c r="I375">
        <v>201211</v>
      </c>
      <c r="J375" t="str">
        <f t="shared" si="43"/>
        <v>2012</v>
      </c>
      <c r="K375" s="2">
        <v>-7426.37</v>
      </c>
      <c r="L375">
        <f t="shared" si="44"/>
        <v>0</v>
      </c>
      <c r="M375" s="2">
        <f t="shared" si="45"/>
        <v>-7426.37</v>
      </c>
      <c r="N375">
        <f t="shared" si="46"/>
        <v>-7426.37</v>
      </c>
      <c r="O375">
        <f t="shared" si="47"/>
        <v>0</v>
      </c>
      <c r="P375" s="2" t="str">
        <f t="shared" si="48"/>
        <v>5120221 - MILL CREEK 2 - GENERATION2012</v>
      </c>
    </row>
    <row r="376" spans="1:16" x14ac:dyDescent="0.3">
      <c r="A376" s="1" t="s">
        <v>5</v>
      </c>
      <c r="B376" s="1" t="s">
        <v>27</v>
      </c>
      <c r="C376" s="1" t="s">
        <v>14</v>
      </c>
      <c r="D376" s="5" t="str">
        <f t="shared" si="42"/>
        <v>512</v>
      </c>
      <c r="E376" s="1" t="s">
        <v>30</v>
      </c>
      <c r="F376" s="1" t="s">
        <v>64</v>
      </c>
      <c r="I376">
        <v>201303</v>
      </c>
      <c r="J376" t="str">
        <f t="shared" si="43"/>
        <v>2013</v>
      </c>
      <c r="K376" s="2">
        <v>0.18</v>
      </c>
      <c r="L376">
        <f t="shared" si="44"/>
        <v>0</v>
      </c>
      <c r="M376" s="2">
        <f t="shared" si="45"/>
        <v>0.18</v>
      </c>
      <c r="N376">
        <f t="shared" si="46"/>
        <v>0.18</v>
      </c>
      <c r="O376">
        <f t="shared" si="47"/>
        <v>0</v>
      </c>
      <c r="P376" s="2" t="str">
        <f t="shared" si="48"/>
        <v>5120221 - MILL CREEK 2 - GENERATION2013</v>
      </c>
    </row>
    <row r="377" spans="1:16" x14ac:dyDescent="0.3">
      <c r="A377" s="1" t="s">
        <v>5</v>
      </c>
      <c r="B377" s="1" t="s">
        <v>27</v>
      </c>
      <c r="C377" s="1" t="s">
        <v>14</v>
      </c>
      <c r="D377" s="5" t="str">
        <f t="shared" si="42"/>
        <v>512</v>
      </c>
      <c r="E377" s="1" t="s">
        <v>30</v>
      </c>
      <c r="F377" s="1" t="s">
        <v>64</v>
      </c>
      <c r="I377">
        <v>201308</v>
      </c>
      <c r="J377" t="str">
        <f t="shared" si="43"/>
        <v>2013</v>
      </c>
      <c r="K377" s="2">
        <v>1434.53</v>
      </c>
      <c r="L377">
        <f t="shared" si="44"/>
        <v>0</v>
      </c>
      <c r="M377" s="2">
        <f t="shared" si="45"/>
        <v>1434.53</v>
      </c>
      <c r="N377">
        <f t="shared" si="46"/>
        <v>1434.53</v>
      </c>
      <c r="O377">
        <f t="shared" si="47"/>
        <v>0</v>
      </c>
      <c r="P377" s="2" t="str">
        <f t="shared" si="48"/>
        <v>5120221 - MILL CREEK 2 - GENERATION2013</v>
      </c>
    </row>
    <row r="378" spans="1:16" x14ac:dyDescent="0.3">
      <c r="A378" s="1" t="s">
        <v>5</v>
      </c>
      <c r="B378" s="1" t="s">
        <v>27</v>
      </c>
      <c r="C378" s="1" t="s">
        <v>14</v>
      </c>
      <c r="D378" s="5" t="str">
        <f t="shared" si="42"/>
        <v>512</v>
      </c>
      <c r="E378" s="1" t="s">
        <v>30</v>
      </c>
      <c r="F378" s="1" t="s">
        <v>64</v>
      </c>
      <c r="I378">
        <v>201309</v>
      </c>
      <c r="J378" t="str">
        <f t="shared" si="43"/>
        <v>2013</v>
      </c>
      <c r="K378" s="2">
        <v>252.91</v>
      </c>
      <c r="L378">
        <f t="shared" si="44"/>
        <v>0</v>
      </c>
      <c r="M378" s="2">
        <f t="shared" si="45"/>
        <v>252.91</v>
      </c>
      <c r="N378">
        <f t="shared" si="46"/>
        <v>252.91</v>
      </c>
      <c r="O378">
        <f t="shared" si="47"/>
        <v>0</v>
      </c>
      <c r="P378" s="2" t="str">
        <f t="shared" si="48"/>
        <v>5120221 - MILL CREEK 2 - GENERATION2013</v>
      </c>
    </row>
    <row r="379" spans="1:16" x14ac:dyDescent="0.3">
      <c r="A379" s="1" t="s">
        <v>5</v>
      </c>
      <c r="B379" s="1" t="s">
        <v>27</v>
      </c>
      <c r="C379" s="1" t="s">
        <v>14</v>
      </c>
      <c r="D379" s="5" t="str">
        <f t="shared" si="42"/>
        <v>512</v>
      </c>
      <c r="E379" s="1" t="s">
        <v>30</v>
      </c>
      <c r="F379" s="1" t="s">
        <v>64</v>
      </c>
      <c r="I379">
        <v>201402</v>
      </c>
      <c r="J379" t="str">
        <f t="shared" si="43"/>
        <v>2014</v>
      </c>
      <c r="K379" s="2">
        <v>69000</v>
      </c>
      <c r="L379">
        <f t="shared" si="44"/>
        <v>0</v>
      </c>
      <c r="M379" s="2">
        <f t="shared" si="45"/>
        <v>69000</v>
      </c>
      <c r="N379">
        <f t="shared" si="46"/>
        <v>69000</v>
      </c>
      <c r="O379">
        <f t="shared" si="47"/>
        <v>0</v>
      </c>
      <c r="P379" s="2" t="str">
        <f t="shared" si="48"/>
        <v>5120221 - MILL CREEK 2 - GENERATION2014</v>
      </c>
    </row>
    <row r="380" spans="1:16" x14ac:dyDescent="0.3">
      <c r="A380" s="1" t="s">
        <v>5</v>
      </c>
      <c r="B380" s="1" t="s">
        <v>27</v>
      </c>
      <c r="C380" s="1" t="s">
        <v>14</v>
      </c>
      <c r="D380" s="5" t="str">
        <f t="shared" si="42"/>
        <v>512</v>
      </c>
      <c r="E380" s="1" t="s">
        <v>30</v>
      </c>
      <c r="F380" s="1" t="s">
        <v>64</v>
      </c>
      <c r="I380">
        <v>201403</v>
      </c>
      <c r="J380" t="str">
        <f t="shared" si="43"/>
        <v>2014</v>
      </c>
      <c r="K380" s="2">
        <v>166626.89000000001</v>
      </c>
      <c r="L380">
        <f t="shared" si="44"/>
        <v>0</v>
      </c>
      <c r="M380" s="2">
        <f t="shared" si="45"/>
        <v>166626.89000000001</v>
      </c>
      <c r="N380">
        <f t="shared" si="46"/>
        <v>166626.89000000001</v>
      </c>
      <c r="O380">
        <f t="shared" si="47"/>
        <v>0</v>
      </c>
      <c r="P380" s="2" t="str">
        <f t="shared" si="48"/>
        <v>5120221 - MILL CREEK 2 - GENERATION2014</v>
      </c>
    </row>
    <row r="381" spans="1:16" x14ac:dyDescent="0.3">
      <c r="A381" s="1" t="s">
        <v>5</v>
      </c>
      <c r="B381" s="1" t="s">
        <v>27</v>
      </c>
      <c r="C381" s="1" t="s">
        <v>14</v>
      </c>
      <c r="D381" s="5" t="str">
        <f t="shared" si="42"/>
        <v>512</v>
      </c>
      <c r="E381" s="1" t="s">
        <v>30</v>
      </c>
      <c r="F381" s="1" t="s">
        <v>64</v>
      </c>
      <c r="I381">
        <v>201404</v>
      </c>
      <c r="J381" t="str">
        <f t="shared" si="43"/>
        <v>2014</v>
      </c>
      <c r="K381" s="2">
        <v>1473099.02</v>
      </c>
      <c r="L381">
        <f t="shared" si="44"/>
        <v>0</v>
      </c>
      <c r="M381" s="2">
        <f t="shared" si="45"/>
        <v>1473099.02</v>
      </c>
      <c r="N381">
        <f t="shared" si="46"/>
        <v>1473099.02</v>
      </c>
      <c r="O381">
        <f t="shared" si="47"/>
        <v>0</v>
      </c>
      <c r="P381" s="2" t="str">
        <f t="shared" si="48"/>
        <v>5120221 - MILL CREEK 2 - GENERATION2014</v>
      </c>
    </row>
    <row r="382" spans="1:16" x14ac:dyDescent="0.3">
      <c r="A382" s="1" t="s">
        <v>5</v>
      </c>
      <c r="B382" s="1" t="s">
        <v>27</v>
      </c>
      <c r="C382" s="1" t="s">
        <v>14</v>
      </c>
      <c r="D382" s="5" t="str">
        <f t="shared" si="42"/>
        <v>512</v>
      </c>
      <c r="E382" s="1" t="s">
        <v>30</v>
      </c>
      <c r="F382" s="1" t="s">
        <v>64</v>
      </c>
      <c r="I382">
        <v>201405</v>
      </c>
      <c r="J382" t="str">
        <f t="shared" si="43"/>
        <v>2014</v>
      </c>
      <c r="K382" s="2">
        <v>196908.62</v>
      </c>
      <c r="L382">
        <f t="shared" si="44"/>
        <v>0</v>
      </c>
      <c r="M382" s="2">
        <f t="shared" si="45"/>
        <v>196908.62</v>
      </c>
      <c r="N382">
        <f t="shared" si="46"/>
        <v>196908.62</v>
      </c>
      <c r="O382">
        <f t="shared" si="47"/>
        <v>0</v>
      </c>
      <c r="P382" s="2" t="str">
        <f t="shared" si="48"/>
        <v>5120221 - MILL CREEK 2 - GENERATION2014</v>
      </c>
    </row>
    <row r="383" spans="1:16" x14ac:dyDescent="0.3">
      <c r="A383" s="1" t="s">
        <v>5</v>
      </c>
      <c r="B383" s="1" t="s">
        <v>27</v>
      </c>
      <c r="C383" s="1" t="s">
        <v>14</v>
      </c>
      <c r="D383" s="5" t="str">
        <f t="shared" si="42"/>
        <v>512</v>
      </c>
      <c r="E383" s="1" t="s">
        <v>30</v>
      </c>
      <c r="F383" s="1" t="s">
        <v>64</v>
      </c>
      <c r="I383">
        <v>201406</v>
      </c>
      <c r="J383" t="str">
        <f t="shared" si="43"/>
        <v>2014</v>
      </c>
      <c r="K383" s="2">
        <v>26078.63</v>
      </c>
      <c r="L383">
        <f t="shared" si="44"/>
        <v>0</v>
      </c>
      <c r="M383" s="2">
        <f t="shared" si="45"/>
        <v>26078.63</v>
      </c>
      <c r="N383">
        <f t="shared" si="46"/>
        <v>26078.63</v>
      </c>
      <c r="O383">
        <f t="shared" si="47"/>
        <v>0</v>
      </c>
      <c r="P383" s="2" t="str">
        <f t="shared" si="48"/>
        <v>5120221 - MILL CREEK 2 - GENERATION2014</v>
      </c>
    </row>
    <row r="384" spans="1:16" x14ac:dyDescent="0.3">
      <c r="A384" s="1" t="s">
        <v>5</v>
      </c>
      <c r="B384" s="1" t="s">
        <v>27</v>
      </c>
      <c r="C384" s="1" t="s">
        <v>14</v>
      </c>
      <c r="D384" s="5" t="str">
        <f t="shared" si="42"/>
        <v>512</v>
      </c>
      <c r="E384" s="1" t="s">
        <v>30</v>
      </c>
      <c r="F384" s="1" t="s">
        <v>64</v>
      </c>
      <c r="I384">
        <v>201407</v>
      </c>
      <c r="J384" t="str">
        <f t="shared" si="43"/>
        <v>2014</v>
      </c>
      <c r="K384" s="2">
        <v>-9496.48</v>
      </c>
      <c r="L384">
        <f t="shared" si="44"/>
        <v>0</v>
      </c>
      <c r="M384" s="2">
        <f t="shared" si="45"/>
        <v>-9496.48</v>
      </c>
      <c r="N384">
        <f t="shared" si="46"/>
        <v>-9496.48</v>
      </c>
      <c r="O384">
        <f t="shared" si="47"/>
        <v>0</v>
      </c>
      <c r="P384" s="2" t="str">
        <f t="shared" si="48"/>
        <v>5120221 - MILL CREEK 2 - GENERATION2014</v>
      </c>
    </row>
    <row r="385" spans="1:16" x14ac:dyDescent="0.3">
      <c r="A385" s="1" t="s">
        <v>5</v>
      </c>
      <c r="B385" s="1" t="s">
        <v>27</v>
      </c>
      <c r="C385" s="1" t="s">
        <v>14</v>
      </c>
      <c r="D385" s="5" t="str">
        <f t="shared" si="42"/>
        <v>512</v>
      </c>
      <c r="E385" s="1" t="s">
        <v>30</v>
      </c>
      <c r="F385" s="1" t="s">
        <v>64</v>
      </c>
      <c r="I385">
        <v>201408</v>
      </c>
      <c r="J385" t="str">
        <f t="shared" si="43"/>
        <v>2014</v>
      </c>
      <c r="K385" s="2">
        <v>11700.09</v>
      </c>
      <c r="L385">
        <f t="shared" si="44"/>
        <v>0</v>
      </c>
      <c r="M385" s="2">
        <f t="shared" si="45"/>
        <v>11700.09</v>
      </c>
      <c r="N385">
        <f t="shared" si="46"/>
        <v>11700.09</v>
      </c>
      <c r="O385">
        <f t="shared" si="47"/>
        <v>0</v>
      </c>
      <c r="P385" s="2" t="str">
        <f t="shared" si="48"/>
        <v>5120221 - MILL CREEK 2 - GENERATION2014</v>
      </c>
    </row>
    <row r="386" spans="1:16" x14ac:dyDescent="0.3">
      <c r="A386" s="1" t="s">
        <v>5</v>
      </c>
      <c r="B386" s="1" t="s">
        <v>27</v>
      </c>
      <c r="C386" s="1" t="s">
        <v>14</v>
      </c>
      <c r="D386" s="5" t="str">
        <f t="shared" si="42"/>
        <v>512</v>
      </c>
      <c r="E386" s="1" t="s">
        <v>30</v>
      </c>
      <c r="F386" s="1" t="s">
        <v>64</v>
      </c>
      <c r="I386">
        <v>201409</v>
      </c>
      <c r="J386" t="str">
        <f t="shared" si="43"/>
        <v>2014</v>
      </c>
      <c r="K386" s="2">
        <v>1319.96</v>
      </c>
      <c r="L386">
        <f t="shared" si="44"/>
        <v>0</v>
      </c>
      <c r="M386" s="2">
        <f t="shared" si="45"/>
        <v>1319.96</v>
      </c>
      <c r="N386">
        <f t="shared" si="46"/>
        <v>1319.96</v>
      </c>
      <c r="O386">
        <f t="shared" si="47"/>
        <v>0</v>
      </c>
      <c r="P386" s="2" t="str">
        <f t="shared" si="48"/>
        <v>5120221 - MILL CREEK 2 - GENERATION2014</v>
      </c>
    </row>
    <row r="387" spans="1:16" x14ac:dyDescent="0.3">
      <c r="A387" s="1" t="s">
        <v>5</v>
      </c>
      <c r="B387" s="1" t="s">
        <v>27</v>
      </c>
      <c r="C387" s="1" t="s">
        <v>14</v>
      </c>
      <c r="D387" s="5" t="str">
        <f t="shared" si="42"/>
        <v>512</v>
      </c>
      <c r="E387" s="1" t="s">
        <v>30</v>
      </c>
      <c r="F387" s="1" t="s">
        <v>64</v>
      </c>
      <c r="I387">
        <v>201410</v>
      </c>
      <c r="J387" t="str">
        <f t="shared" si="43"/>
        <v>2014</v>
      </c>
      <c r="K387" s="2">
        <v>-1900</v>
      </c>
      <c r="L387">
        <f t="shared" si="44"/>
        <v>0</v>
      </c>
      <c r="M387" s="2">
        <f t="shared" si="45"/>
        <v>-1900</v>
      </c>
      <c r="N387">
        <f t="shared" si="46"/>
        <v>-1900</v>
      </c>
      <c r="O387">
        <f t="shared" si="47"/>
        <v>0</v>
      </c>
      <c r="P387" s="2" t="str">
        <f t="shared" si="48"/>
        <v>5120221 - MILL CREEK 2 - GENERATION2014</v>
      </c>
    </row>
    <row r="388" spans="1:16" x14ac:dyDescent="0.3">
      <c r="A388" s="1" t="s">
        <v>5</v>
      </c>
      <c r="B388" s="1" t="s">
        <v>27</v>
      </c>
      <c r="C388" s="1" t="s">
        <v>14</v>
      </c>
      <c r="D388" s="5" t="str">
        <f t="shared" si="42"/>
        <v>512</v>
      </c>
      <c r="E388" s="1" t="s">
        <v>30</v>
      </c>
      <c r="F388" s="1" t="s">
        <v>64</v>
      </c>
      <c r="I388">
        <v>201501</v>
      </c>
      <c r="J388" t="str">
        <f t="shared" si="43"/>
        <v>2015</v>
      </c>
      <c r="K388" s="2">
        <v>40926.660000000003</v>
      </c>
      <c r="L388">
        <f t="shared" si="44"/>
        <v>0</v>
      </c>
      <c r="M388" s="2">
        <f t="shared" si="45"/>
        <v>40926.660000000003</v>
      </c>
      <c r="N388">
        <f t="shared" si="46"/>
        <v>40926.660000000003</v>
      </c>
      <c r="O388">
        <f t="shared" si="47"/>
        <v>0</v>
      </c>
      <c r="P388" s="2" t="str">
        <f t="shared" si="48"/>
        <v>5120221 - MILL CREEK 2 - GENERATION2015</v>
      </c>
    </row>
    <row r="389" spans="1:16" x14ac:dyDescent="0.3">
      <c r="A389" s="1" t="s">
        <v>5</v>
      </c>
      <c r="B389" s="1" t="s">
        <v>27</v>
      </c>
      <c r="C389" s="1" t="s">
        <v>14</v>
      </c>
      <c r="D389" s="5" t="str">
        <f t="shared" si="42"/>
        <v>512</v>
      </c>
      <c r="E389" s="1" t="s">
        <v>30</v>
      </c>
      <c r="F389" s="1" t="s">
        <v>64</v>
      </c>
      <c r="I389">
        <v>201502</v>
      </c>
      <c r="J389" t="str">
        <f t="shared" si="43"/>
        <v>2015</v>
      </c>
      <c r="K389" s="2">
        <v>63210.85</v>
      </c>
      <c r="L389">
        <f t="shared" si="44"/>
        <v>0</v>
      </c>
      <c r="M389" s="2">
        <f t="shared" si="45"/>
        <v>63210.85</v>
      </c>
      <c r="N389">
        <f t="shared" si="46"/>
        <v>63210.85</v>
      </c>
      <c r="O389">
        <f t="shared" si="47"/>
        <v>0</v>
      </c>
      <c r="P389" s="2" t="str">
        <f t="shared" si="48"/>
        <v>5120221 - MILL CREEK 2 - GENERATION2015</v>
      </c>
    </row>
    <row r="390" spans="1:16" x14ac:dyDescent="0.3">
      <c r="A390" s="1" t="s">
        <v>5</v>
      </c>
      <c r="B390" s="1" t="s">
        <v>27</v>
      </c>
      <c r="C390" s="1" t="s">
        <v>14</v>
      </c>
      <c r="D390" s="5" t="str">
        <f t="shared" si="42"/>
        <v>512</v>
      </c>
      <c r="E390" s="1" t="s">
        <v>30</v>
      </c>
      <c r="F390" s="1" t="s">
        <v>64</v>
      </c>
      <c r="I390">
        <v>201503</v>
      </c>
      <c r="J390" t="str">
        <f t="shared" si="43"/>
        <v>2015</v>
      </c>
      <c r="K390" s="2">
        <v>771227.2</v>
      </c>
      <c r="L390">
        <f t="shared" si="44"/>
        <v>0</v>
      </c>
      <c r="M390" s="2">
        <f t="shared" si="45"/>
        <v>771227.2</v>
      </c>
      <c r="N390">
        <f t="shared" si="46"/>
        <v>771227.2</v>
      </c>
      <c r="O390">
        <f t="shared" si="47"/>
        <v>0</v>
      </c>
      <c r="P390" s="2" t="str">
        <f t="shared" si="48"/>
        <v>5120221 - MILL CREEK 2 - GENERATION2015</v>
      </c>
    </row>
    <row r="391" spans="1:16" x14ac:dyDescent="0.3">
      <c r="A391" s="1" t="s">
        <v>5</v>
      </c>
      <c r="B391" s="1" t="s">
        <v>27</v>
      </c>
      <c r="C391" s="1" t="s">
        <v>14</v>
      </c>
      <c r="D391" s="5" t="str">
        <f t="shared" si="42"/>
        <v>512</v>
      </c>
      <c r="E391" s="1" t="s">
        <v>30</v>
      </c>
      <c r="F391" s="1" t="s">
        <v>64</v>
      </c>
      <c r="I391">
        <v>201504</v>
      </c>
      <c r="J391" t="str">
        <f t="shared" si="43"/>
        <v>2015</v>
      </c>
      <c r="K391" s="2">
        <v>999309.43</v>
      </c>
      <c r="L391">
        <f t="shared" si="44"/>
        <v>0</v>
      </c>
      <c r="M391" s="2">
        <f t="shared" si="45"/>
        <v>999309.43</v>
      </c>
      <c r="N391">
        <f t="shared" si="46"/>
        <v>999309.43</v>
      </c>
      <c r="O391">
        <f t="shared" si="47"/>
        <v>0</v>
      </c>
      <c r="P391" s="2" t="str">
        <f t="shared" si="48"/>
        <v>5120221 - MILL CREEK 2 - GENERATION2015</v>
      </c>
    </row>
    <row r="392" spans="1:16" x14ac:dyDescent="0.3">
      <c r="A392" s="1" t="s">
        <v>5</v>
      </c>
      <c r="B392" s="1" t="s">
        <v>27</v>
      </c>
      <c r="C392" s="1" t="s">
        <v>14</v>
      </c>
      <c r="D392" s="5" t="str">
        <f t="shared" si="42"/>
        <v>512</v>
      </c>
      <c r="E392" s="1" t="s">
        <v>30</v>
      </c>
      <c r="F392" s="1" t="s">
        <v>64</v>
      </c>
      <c r="I392">
        <v>201505</v>
      </c>
      <c r="J392" t="str">
        <f t="shared" si="43"/>
        <v>2015</v>
      </c>
      <c r="K392" s="2">
        <v>40942.959999999999</v>
      </c>
      <c r="L392">
        <f t="shared" si="44"/>
        <v>0</v>
      </c>
      <c r="M392" s="2">
        <f t="shared" si="45"/>
        <v>40942.959999999999</v>
      </c>
      <c r="N392">
        <f t="shared" si="46"/>
        <v>40942.959999999999</v>
      </c>
      <c r="O392">
        <f t="shared" si="47"/>
        <v>0</v>
      </c>
      <c r="P392" s="2" t="str">
        <f t="shared" si="48"/>
        <v>5120221 - MILL CREEK 2 - GENERATION2015</v>
      </c>
    </row>
    <row r="393" spans="1:16" x14ac:dyDescent="0.3">
      <c r="A393" s="1" t="s">
        <v>5</v>
      </c>
      <c r="B393" s="1" t="s">
        <v>27</v>
      </c>
      <c r="C393" s="1" t="s">
        <v>14</v>
      </c>
      <c r="D393" s="5" t="str">
        <f t="shared" si="42"/>
        <v>512</v>
      </c>
      <c r="E393" s="1" t="s">
        <v>30</v>
      </c>
      <c r="F393" s="1" t="s">
        <v>64</v>
      </c>
      <c r="I393">
        <v>201506</v>
      </c>
      <c r="J393" t="str">
        <f t="shared" si="43"/>
        <v>2015</v>
      </c>
      <c r="K393" s="2">
        <v>7882.53</v>
      </c>
      <c r="L393">
        <f t="shared" si="44"/>
        <v>0</v>
      </c>
      <c r="M393" s="2">
        <f t="shared" si="45"/>
        <v>7882.53</v>
      </c>
      <c r="N393">
        <f t="shared" si="46"/>
        <v>7882.53</v>
      </c>
      <c r="O393">
        <f t="shared" si="47"/>
        <v>0</v>
      </c>
      <c r="P393" s="2" t="str">
        <f t="shared" si="48"/>
        <v>5120221 - MILL CREEK 2 - GENERATION2015</v>
      </c>
    </row>
    <row r="394" spans="1:16" x14ac:dyDescent="0.3">
      <c r="A394" s="1" t="s">
        <v>5</v>
      </c>
      <c r="B394" s="1" t="s">
        <v>27</v>
      </c>
      <c r="C394" s="1" t="s">
        <v>14</v>
      </c>
      <c r="D394" s="5" t="str">
        <f t="shared" si="42"/>
        <v>512</v>
      </c>
      <c r="E394" s="1" t="s">
        <v>30</v>
      </c>
      <c r="F394" s="1" t="s">
        <v>64</v>
      </c>
      <c r="I394">
        <v>201507</v>
      </c>
      <c r="J394" t="str">
        <f t="shared" si="43"/>
        <v>2015</v>
      </c>
      <c r="K394" s="2">
        <v>442.41</v>
      </c>
      <c r="L394">
        <f t="shared" si="44"/>
        <v>0</v>
      </c>
      <c r="M394" s="2">
        <f t="shared" si="45"/>
        <v>442.41</v>
      </c>
      <c r="N394">
        <f t="shared" si="46"/>
        <v>442.41</v>
      </c>
      <c r="O394">
        <f t="shared" si="47"/>
        <v>0</v>
      </c>
      <c r="P394" s="2" t="str">
        <f t="shared" si="48"/>
        <v>5120221 - MILL CREEK 2 - GENERATION2015</v>
      </c>
    </row>
    <row r="395" spans="1:16" x14ac:dyDescent="0.3">
      <c r="A395" s="1" t="s">
        <v>5</v>
      </c>
      <c r="B395" s="1" t="s">
        <v>27</v>
      </c>
      <c r="C395" s="1" t="s">
        <v>14</v>
      </c>
      <c r="D395" s="5" t="str">
        <f t="shared" si="42"/>
        <v>512</v>
      </c>
      <c r="E395" s="1" t="s">
        <v>30</v>
      </c>
      <c r="F395" s="1" t="s">
        <v>64</v>
      </c>
      <c r="I395">
        <v>201508</v>
      </c>
      <c r="J395" t="str">
        <f t="shared" si="43"/>
        <v>2015</v>
      </c>
      <c r="K395" s="2">
        <v>390.2</v>
      </c>
      <c r="L395">
        <f t="shared" si="44"/>
        <v>0</v>
      </c>
      <c r="M395" s="2">
        <f t="shared" si="45"/>
        <v>390.2</v>
      </c>
      <c r="N395">
        <f t="shared" si="46"/>
        <v>390.2</v>
      </c>
      <c r="O395">
        <f t="shared" si="47"/>
        <v>0</v>
      </c>
      <c r="P395" s="2" t="str">
        <f t="shared" si="48"/>
        <v>5120221 - MILL CREEK 2 - GENERATION2015</v>
      </c>
    </row>
    <row r="396" spans="1:16" x14ac:dyDescent="0.3">
      <c r="A396" s="1" t="s">
        <v>5</v>
      </c>
      <c r="B396" s="1" t="s">
        <v>27</v>
      </c>
      <c r="C396" s="1" t="s">
        <v>14</v>
      </c>
      <c r="D396" s="5" t="str">
        <f t="shared" si="42"/>
        <v>512</v>
      </c>
      <c r="E396" s="1" t="s">
        <v>30</v>
      </c>
      <c r="F396" s="1" t="s">
        <v>64</v>
      </c>
      <c r="I396">
        <v>201509</v>
      </c>
      <c r="J396" t="str">
        <f t="shared" si="43"/>
        <v>2015</v>
      </c>
      <c r="K396" s="2">
        <v>0</v>
      </c>
      <c r="L396">
        <f t="shared" si="44"/>
        <v>0</v>
      </c>
      <c r="M396" s="2">
        <f t="shared" si="45"/>
        <v>0</v>
      </c>
      <c r="N396">
        <f t="shared" si="46"/>
        <v>0</v>
      </c>
      <c r="O396">
        <f t="shared" si="47"/>
        <v>0</v>
      </c>
      <c r="P396" s="2" t="str">
        <f t="shared" si="48"/>
        <v>5120221 - MILL CREEK 2 - GENERATION2015</v>
      </c>
    </row>
    <row r="397" spans="1:16" x14ac:dyDescent="0.3">
      <c r="A397" s="1" t="s">
        <v>5</v>
      </c>
      <c r="B397" s="1" t="s">
        <v>27</v>
      </c>
      <c r="C397" s="1" t="s">
        <v>14</v>
      </c>
      <c r="D397" s="5" t="str">
        <f t="shared" si="42"/>
        <v>512</v>
      </c>
      <c r="E397" s="1" t="s">
        <v>30</v>
      </c>
      <c r="F397" s="1" t="s">
        <v>64</v>
      </c>
      <c r="I397">
        <v>201510</v>
      </c>
      <c r="J397" t="str">
        <f t="shared" si="43"/>
        <v>2015</v>
      </c>
      <c r="K397" s="2">
        <v>719.5</v>
      </c>
      <c r="L397">
        <f t="shared" si="44"/>
        <v>0</v>
      </c>
      <c r="M397" s="2">
        <f t="shared" si="45"/>
        <v>719.5</v>
      </c>
      <c r="N397">
        <f t="shared" si="46"/>
        <v>719.5</v>
      </c>
      <c r="O397">
        <f t="shared" si="47"/>
        <v>0</v>
      </c>
      <c r="P397" s="2" t="str">
        <f t="shared" si="48"/>
        <v>5120221 - MILL CREEK 2 - GENERATION2015</v>
      </c>
    </row>
    <row r="398" spans="1:16" x14ac:dyDescent="0.3">
      <c r="A398" s="1" t="s">
        <v>5</v>
      </c>
      <c r="B398" s="1" t="s">
        <v>27</v>
      </c>
      <c r="C398" s="1" t="s">
        <v>14</v>
      </c>
      <c r="D398" s="5" t="str">
        <f t="shared" si="42"/>
        <v>512</v>
      </c>
      <c r="E398" s="1" t="s">
        <v>30</v>
      </c>
      <c r="F398" s="1" t="s">
        <v>64</v>
      </c>
      <c r="I398">
        <v>201511</v>
      </c>
      <c r="J398" t="str">
        <f t="shared" si="43"/>
        <v>2015</v>
      </c>
      <c r="K398" s="2">
        <v>1454.46</v>
      </c>
      <c r="L398">
        <f t="shared" si="44"/>
        <v>0</v>
      </c>
      <c r="M398" s="2">
        <f t="shared" si="45"/>
        <v>1454.46</v>
      </c>
      <c r="N398">
        <f t="shared" si="46"/>
        <v>1454.46</v>
      </c>
      <c r="O398">
        <f t="shared" si="47"/>
        <v>0</v>
      </c>
      <c r="P398" s="2" t="str">
        <f t="shared" si="48"/>
        <v>5120221 - MILL CREEK 2 - GENERATION2015</v>
      </c>
    </row>
    <row r="399" spans="1:16" x14ac:dyDescent="0.3">
      <c r="A399" s="1" t="s">
        <v>5</v>
      </c>
      <c r="B399" s="1" t="s">
        <v>27</v>
      </c>
      <c r="C399" s="1" t="s">
        <v>14</v>
      </c>
      <c r="D399" s="5" t="str">
        <f t="shared" si="42"/>
        <v>512</v>
      </c>
      <c r="E399" s="1" t="s">
        <v>30</v>
      </c>
      <c r="F399" s="1" t="s">
        <v>64</v>
      </c>
      <c r="I399">
        <v>201512</v>
      </c>
      <c r="J399" t="str">
        <f t="shared" si="43"/>
        <v>2015</v>
      </c>
      <c r="K399" s="2">
        <v>1261.74</v>
      </c>
      <c r="L399">
        <f t="shared" si="44"/>
        <v>0</v>
      </c>
      <c r="M399" s="2">
        <f t="shared" si="45"/>
        <v>1261.74</v>
      </c>
      <c r="N399">
        <f t="shared" si="46"/>
        <v>1261.74</v>
      </c>
      <c r="O399">
        <f t="shared" si="47"/>
        <v>0</v>
      </c>
      <c r="P399" s="2" t="str">
        <f t="shared" si="48"/>
        <v>5120221 - MILL CREEK 2 - GENERATION2015</v>
      </c>
    </row>
    <row r="400" spans="1:16" x14ac:dyDescent="0.3">
      <c r="A400" s="1" t="s">
        <v>5</v>
      </c>
      <c r="B400" s="1" t="s">
        <v>27</v>
      </c>
      <c r="C400" s="1" t="s">
        <v>14</v>
      </c>
      <c r="D400" s="5" t="str">
        <f t="shared" si="42"/>
        <v>512</v>
      </c>
      <c r="E400" s="1" t="s">
        <v>30</v>
      </c>
      <c r="F400" s="1" t="s">
        <v>64</v>
      </c>
      <c r="I400">
        <v>201601</v>
      </c>
      <c r="J400" t="str">
        <f t="shared" si="43"/>
        <v>2016</v>
      </c>
      <c r="K400" s="2">
        <v>3486.31</v>
      </c>
      <c r="L400">
        <f t="shared" si="44"/>
        <v>0</v>
      </c>
      <c r="M400" s="2">
        <f t="shared" si="45"/>
        <v>3486.31</v>
      </c>
      <c r="N400">
        <f t="shared" si="46"/>
        <v>3486.31</v>
      </c>
      <c r="O400">
        <f t="shared" si="47"/>
        <v>0</v>
      </c>
      <c r="P400" s="2" t="str">
        <f t="shared" si="48"/>
        <v>5120221 - MILL CREEK 2 - GENERATION2016</v>
      </c>
    </row>
    <row r="401" spans="1:16" x14ac:dyDescent="0.3">
      <c r="A401" s="1" t="s">
        <v>5</v>
      </c>
      <c r="B401" s="1" t="s">
        <v>27</v>
      </c>
      <c r="C401" s="1" t="s">
        <v>14</v>
      </c>
      <c r="D401" s="5" t="str">
        <f t="shared" si="42"/>
        <v>512</v>
      </c>
      <c r="E401" s="1" t="s">
        <v>30</v>
      </c>
      <c r="F401" s="1" t="s">
        <v>64</v>
      </c>
      <c r="I401">
        <v>201602</v>
      </c>
      <c r="J401" t="str">
        <f t="shared" si="43"/>
        <v>2016</v>
      </c>
      <c r="K401" s="2">
        <v>44834.09</v>
      </c>
      <c r="L401">
        <f t="shared" si="44"/>
        <v>0</v>
      </c>
      <c r="M401" s="2">
        <f t="shared" si="45"/>
        <v>44834.09</v>
      </c>
      <c r="N401">
        <f t="shared" si="46"/>
        <v>44834.09</v>
      </c>
      <c r="O401">
        <f t="shared" si="47"/>
        <v>0</v>
      </c>
      <c r="P401" s="2" t="str">
        <f t="shared" si="48"/>
        <v>5120221 - MILL CREEK 2 - GENERATION2016</v>
      </c>
    </row>
    <row r="402" spans="1:16" x14ac:dyDescent="0.3">
      <c r="A402" s="1" t="s">
        <v>5</v>
      </c>
      <c r="B402" s="1" t="s">
        <v>27</v>
      </c>
      <c r="C402" s="1" t="s">
        <v>14</v>
      </c>
      <c r="D402" s="5" t="str">
        <f t="shared" si="42"/>
        <v>512</v>
      </c>
      <c r="E402" s="1" t="s">
        <v>30</v>
      </c>
      <c r="F402" s="1" t="s">
        <v>64</v>
      </c>
      <c r="I402">
        <v>201603</v>
      </c>
      <c r="J402" t="str">
        <f t="shared" si="43"/>
        <v>2016</v>
      </c>
      <c r="K402" s="2">
        <v>148428.66</v>
      </c>
      <c r="L402">
        <f t="shared" si="44"/>
        <v>0</v>
      </c>
      <c r="M402" s="2">
        <f t="shared" si="45"/>
        <v>148428.66</v>
      </c>
      <c r="N402">
        <f t="shared" si="46"/>
        <v>148428.66</v>
      </c>
      <c r="O402">
        <f t="shared" si="47"/>
        <v>0</v>
      </c>
      <c r="P402" s="2" t="str">
        <f t="shared" si="48"/>
        <v>5120221 - MILL CREEK 2 - GENERATION2016</v>
      </c>
    </row>
    <row r="403" spans="1:16" x14ac:dyDescent="0.3">
      <c r="A403" s="1" t="s">
        <v>5</v>
      </c>
      <c r="B403" s="1" t="s">
        <v>27</v>
      </c>
      <c r="C403" s="1" t="s">
        <v>14</v>
      </c>
      <c r="D403" s="5" t="str">
        <f t="shared" si="42"/>
        <v>512</v>
      </c>
      <c r="E403" s="1" t="s">
        <v>30</v>
      </c>
      <c r="F403" s="1" t="s">
        <v>64</v>
      </c>
      <c r="I403">
        <v>201604</v>
      </c>
      <c r="J403" t="str">
        <f t="shared" si="43"/>
        <v>2016</v>
      </c>
      <c r="K403" s="2">
        <v>5460.47</v>
      </c>
      <c r="L403">
        <f t="shared" si="44"/>
        <v>0</v>
      </c>
      <c r="M403" s="2">
        <f t="shared" si="45"/>
        <v>5460.47</v>
      </c>
      <c r="N403">
        <f t="shared" si="46"/>
        <v>5460.47</v>
      </c>
      <c r="O403">
        <f t="shared" si="47"/>
        <v>0</v>
      </c>
      <c r="P403" s="2" t="str">
        <f t="shared" si="48"/>
        <v>5120221 - MILL CREEK 2 - GENERATION2016</v>
      </c>
    </row>
    <row r="404" spans="1:16" x14ac:dyDescent="0.3">
      <c r="A404" s="1" t="s">
        <v>5</v>
      </c>
      <c r="B404" s="1" t="s">
        <v>27</v>
      </c>
      <c r="C404" s="1" t="s">
        <v>14</v>
      </c>
      <c r="D404" s="5" t="str">
        <f t="shared" si="42"/>
        <v>512</v>
      </c>
      <c r="E404" s="1" t="s">
        <v>30</v>
      </c>
      <c r="F404" s="1" t="s">
        <v>64</v>
      </c>
      <c r="I404">
        <v>201605</v>
      </c>
      <c r="J404" t="str">
        <f t="shared" si="43"/>
        <v>2016</v>
      </c>
      <c r="K404" s="2">
        <v>1800.15</v>
      </c>
      <c r="L404">
        <f t="shared" si="44"/>
        <v>0</v>
      </c>
      <c r="M404" s="2">
        <f t="shared" si="45"/>
        <v>1800.15</v>
      </c>
      <c r="N404">
        <f t="shared" si="46"/>
        <v>1800.15</v>
      </c>
      <c r="O404">
        <f t="shared" si="47"/>
        <v>0</v>
      </c>
      <c r="P404" s="2" t="str">
        <f t="shared" si="48"/>
        <v>5120221 - MILL CREEK 2 - GENERATION2016</v>
      </c>
    </row>
    <row r="405" spans="1:16" x14ac:dyDescent="0.3">
      <c r="A405" s="1" t="s">
        <v>5</v>
      </c>
      <c r="B405" s="1" t="s">
        <v>27</v>
      </c>
      <c r="C405" s="1" t="s">
        <v>14</v>
      </c>
      <c r="D405" s="5" t="str">
        <f t="shared" si="42"/>
        <v>512</v>
      </c>
      <c r="E405" s="1" t="s">
        <v>30</v>
      </c>
      <c r="F405" s="1" t="s">
        <v>64</v>
      </c>
      <c r="I405">
        <v>201606</v>
      </c>
      <c r="J405" t="str">
        <f t="shared" si="43"/>
        <v>2016</v>
      </c>
      <c r="K405" s="2">
        <v>7009.13</v>
      </c>
      <c r="L405">
        <f t="shared" si="44"/>
        <v>0</v>
      </c>
      <c r="M405" s="2">
        <f t="shared" si="45"/>
        <v>7009.13</v>
      </c>
      <c r="N405">
        <f t="shared" si="46"/>
        <v>7009.13</v>
      </c>
      <c r="O405">
        <f t="shared" si="47"/>
        <v>0</v>
      </c>
      <c r="P405" s="2" t="str">
        <f t="shared" si="48"/>
        <v>5120221 - MILL CREEK 2 - GENERATION2016</v>
      </c>
    </row>
    <row r="406" spans="1:16" x14ac:dyDescent="0.3">
      <c r="A406" s="1" t="s">
        <v>5</v>
      </c>
      <c r="B406" s="1" t="s">
        <v>27</v>
      </c>
      <c r="C406" s="1" t="s">
        <v>14</v>
      </c>
      <c r="D406" s="5" t="str">
        <f t="shared" si="42"/>
        <v>512</v>
      </c>
      <c r="E406" s="1" t="s">
        <v>30</v>
      </c>
      <c r="F406" s="1" t="s">
        <v>64</v>
      </c>
      <c r="I406">
        <v>201607</v>
      </c>
      <c r="J406" t="str">
        <f t="shared" si="43"/>
        <v>2016</v>
      </c>
      <c r="K406" s="2">
        <v>2026.75</v>
      </c>
      <c r="L406">
        <f t="shared" si="44"/>
        <v>0</v>
      </c>
      <c r="M406" s="2">
        <f t="shared" si="45"/>
        <v>2026.75</v>
      </c>
      <c r="N406">
        <f t="shared" si="46"/>
        <v>2026.75</v>
      </c>
      <c r="O406">
        <f t="shared" si="47"/>
        <v>0</v>
      </c>
      <c r="P406" s="2" t="str">
        <f t="shared" si="48"/>
        <v>5120221 - MILL CREEK 2 - GENERATION2016</v>
      </c>
    </row>
    <row r="407" spans="1:16" x14ac:dyDescent="0.3">
      <c r="A407" s="1" t="s">
        <v>5</v>
      </c>
      <c r="B407" s="1" t="s">
        <v>27</v>
      </c>
      <c r="C407" s="1" t="s">
        <v>14</v>
      </c>
      <c r="D407" s="5" t="str">
        <f t="shared" si="42"/>
        <v>512</v>
      </c>
      <c r="E407" s="1" t="s">
        <v>30</v>
      </c>
      <c r="F407" s="1" t="s">
        <v>64</v>
      </c>
      <c r="I407">
        <v>201608</v>
      </c>
      <c r="J407" t="str">
        <f t="shared" si="43"/>
        <v>2016</v>
      </c>
      <c r="K407" s="2">
        <v>11529.4</v>
      </c>
      <c r="L407">
        <f t="shared" si="44"/>
        <v>0</v>
      </c>
      <c r="M407" s="2">
        <f t="shared" si="45"/>
        <v>11529.4</v>
      </c>
      <c r="N407">
        <f t="shared" si="46"/>
        <v>11529.4</v>
      </c>
      <c r="O407">
        <f t="shared" si="47"/>
        <v>0</v>
      </c>
      <c r="P407" s="2" t="str">
        <f t="shared" si="48"/>
        <v>5120221 - MILL CREEK 2 - GENERATION2016</v>
      </c>
    </row>
    <row r="408" spans="1:16" x14ac:dyDescent="0.3">
      <c r="A408" s="1" t="s">
        <v>5</v>
      </c>
      <c r="B408" s="1" t="s">
        <v>27</v>
      </c>
      <c r="C408" s="1" t="s">
        <v>14</v>
      </c>
      <c r="D408" s="5" t="str">
        <f t="shared" si="42"/>
        <v>512</v>
      </c>
      <c r="E408" s="1" t="s">
        <v>30</v>
      </c>
      <c r="F408" s="1" t="s">
        <v>64</v>
      </c>
      <c r="I408">
        <v>201609</v>
      </c>
      <c r="J408" t="str">
        <f t="shared" si="43"/>
        <v>2016</v>
      </c>
      <c r="K408" s="2">
        <v>44155.89</v>
      </c>
      <c r="L408">
        <f t="shared" si="44"/>
        <v>0</v>
      </c>
      <c r="M408" s="2">
        <f t="shared" si="45"/>
        <v>44155.89</v>
      </c>
      <c r="N408">
        <f t="shared" si="46"/>
        <v>44155.89</v>
      </c>
      <c r="O408">
        <f t="shared" si="47"/>
        <v>0</v>
      </c>
      <c r="P408" s="2" t="str">
        <f t="shared" si="48"/>
        <v>5120221 - MILL CREEK 2 - GENERATION2016</v>
      </c>
    </row>
    <row r="409" spans="1:16" x14ac:dyDescent="0.3">
      <c r="A409" s="1" t="s">
        <v>5</v>
      </c>
      <c r="B409" s="1" t="s">
        <v>27</v>
      </c>
      <c r="C409" s="1" t="s">
        <v>14</v>
      </c>
      <c r="D409" s="5" t="str">
        <f t="shared" si="42"/>
        <v>512</v>
      </c>
      <c r="E409" s="1" t="s">
        <v>30</v>
      </c>
      <c r="F409" s="1" t="s">
        <v>64</v>
      </c>
      <c r="I409">
        <v>201610</v>
      </c>
      <c r="J409" t="str">
        <f t="shared" si="43"/>
        <v>2016</v>
      </c>
      <c r="K409" s="2">
        <v>117481.11</v>
      </c>
      <c r="L409">
        <f t="shared" si="44"/>
        <v>0</v>
      </c>
      <c r="M409" s="2">
        <f t="shared" si="45"/>
        <v>117481.11</v>
      </c>
      <c r="N409">
        <f t="shared" si="46"/>
        <v>117481.11</v>
      </c>
      <c r="O409">
        <f t="shared" si="47"/>
        <v>0</v>
      </c>
      <c r="P409" s="2" t="str">
        <f t="shared" si="48"/>
        <v>5120221 - MILL CREEK 2 - GENERATION2016</v>
      </c>
    </row>
    <row r="410" spans="1:16" x14ac:dyDescent="0.3">
      <c r="A410" s="1" t="s">
        <v>5</v>
      </c>
      <c r="B410" s="1" t="s">
        <v>27</v>
      </c>
      <c r="C410" s="1" t="s">
        <v>14</v>
      </c>
      <c r="D410" s="5" t="str">
        <f t="shared" si="42"/>
        <v>512</v>
      </c>
      <c r="E410" s="1" t="s">
        <v>30</v>
      </c>
      <c r="F410" s="1" t="s">
        <v>64</v>
      </c>
      <c r="I410">
        <v>201611</v>
      </c>
      <c r="J410" t="str">
        <f t="shared" si="43"/>
        <v>2016</v>
      </c>
      <c r="K410" s="2">
        <v>1427588.34</v>
      </c>
      <c r="L410">
        <f t="shared" si="44"/>
        <v>0</v>
      </c>
      <c r="M410" s="2">
        <f t="shared" si="45"/>
        <v>1427588.34</v>
      </c>
      <c r="N410">
        <f t="shared" si="46"/>
        <v>1427588.34</v>
      </c>
      <c r="O410">
        <f t="shared" si="47"/>
        <v>0</v>
      </c>
      <c r="P410" s="2" t="str">
        <f t="shared" si="48"/>
        <v>5120221 - MILL CREEK 2 - GENERATION2016</v>
      </c>
    </row>
    <row r="411" spans="1:16" x14ac:dyDescent="0.3">
      <c r="A411" s="1" t="s">
        <v>5</v>
      </c>
      <c r="B411" s="1" t="s">
        <v>27</v>
      </c>
      <c r="C411" s="1" t="s">
        <v>14</v>
      </c>
      <c r="D411" s="5" t="str">
        <f t="shared" si="42"/>
        <v>512</v>
      </c>
      <c r="E411" s="1" t="s">
        <v>30</v>
      </c>
      <c r="F411" s="1" t="s">
        <v>64</v>
      </c>
      <c r="I411">
        <v>201612</v>
      </c>
      <c r="J411" t="str">
        <f t="shared" si="43"/>
        <v>2016</v>
      </c>
      <c r="K411" s="2">
        <v>-45761.14</v>
      </c>
      <c r="L411">
        <f t="shared" si="44"/>
        <v>0</v>
      </c>
      <c r="M411" s="2">
        <f t="shared" si="45"/>
        <v>-45761.14</v>
      </c>
      <c r="N411">
        <f t="shared" si="46"/>
        <v>-45761.14</v>
      </c>
      <c r="O411">
        <f t="shared" si="47"/>
        <v>0</v>
      </c>
      <c r="P411" s="2" t="str">
        <f t="shared" si="48"/>
        <v>5120221 - MILL CREEK 2 - GENERATION2016</v>
      </c>
    </row>
    <row r="412" spans="1:16" x14ac:dyDescent="0.3">
      <c r="A412" s="1" t="s">
        <v>5</v>
      </c>
      <c r="B412" s="1" t="s">
        <v>27</v>
      </c>
      <c r="C412" s="1" t="s">
        <v>14</v>
      </c>
      <c r="D412" s="5" t="str">
        <f t="shared" si="42"/>
        <v>512</v>
      </c>
      <c r="E412" s="1" t="s">
        <v>31</v>
      </c>
      <c r="F412" s="1" t="s">
        <v>64</v>
      </c>
      <c r="I412">
        <v>201201</v>
      </c>
      <c r="J412" t="str">
        <f t="shared" si="43"/>
        <v>2012</v>
      </c>
      <c r="K412" s="2">
        <v>106749.27</v>
      </c>
      <c r="L412">
        <f t="shared" si="44"/>
        <v>0</v>
      </c>
      <c r="M412" s="2">
        <f t="shared" si="45"/>
        <v>106749.27</v>
      </c>
      <c r="N412">
        <f t="shared" si="46"/>
        <v>106749.27</v>
      </c>
      <c r="O412">
        <f t="shared" si="47"/>
        <v>0</v>
      </c>
      <c r="P412" s="2" t="str">
        <f t="shared" si="48"/>
        <v>5120231 - MILL CREEK 3 - GENERATION2012</v>
      </c>
    </row>
    <row r="413" spans="1:16" x14ac:dyDescent="0.3">
      <c r="A413" s="1" t="s">
        <v>5</v>
      </c>
      <c r="B413" s="1" t="s">
        <v>27</v>
      </c>
      <c r="C413" s="1" t="s">
        <v>14</v>
      </c>
      <c r="D413" s="5" t="str">
        <f t="shared" si="42"/>
        <v>512</v>
      </c>
      <c r="E413" s="1" t="s">
        <v>31</v>
      </c>
      <c r="F413" s="1" t="s">
        <v>64</v>
      </c>
      <c r="I413">
        <v>201202</v>
      </c>
      <c r="J413" t="str">
        <f t="shared" si="43"/>
        <v>2012</v>
      </c>
      <c r="K413" s="2">
        <v>8782.27</v>
      </c>
      <c r="L413">
        <f t="shared" si="44"/>
        <v>0</v>
      </c>
      <c r="M413" s="2">
        <f t="shared" si="45"/>
        <v>8782.27</v>
      </c>
      <c r="N413">
        <f t="shared" si="46"/>
        <v>8782.27</v>
      </c>
      <c r="O413">
        <f t="shared" si="47"/>
        <v>0</v>
      </c>
      <c r="P413" s="2" t="str">
        <f t="shared" si="48"/>
        <v>5120231 - MILL CREEK 3 - GENERATION2012</v>
      </c>
    </row>
    <row r="414" spans="1:16" x14ac:dyDescent="0.3">
      <c r="A414" s="1" t="s">
        <v>5</v>
      </c>
      <c r="B414" s="1" t="s">
        <v>27</v>
      </c>
      <c r="C414" s="1" t="s">
        <v>14</v>
      </c>
      <c r="D414" s="5" t="str">
        <f t="shared" si="42"/>
        <v>512</v>
      </c>
      <c r="E414" s="1" t="s">
        <v>31</v>
      </c>
      <c r="F414" s="1" t="s">
        <v>64</v>
      </c>
      <c r="I414">
        <v>201203</v>
      </c>
      <c r="J414" t="str">
        <f t="shared" si="43"/>
        <v>2012</v>
      </c>
      <c r="K414" s="2">
        <v>455.28</v>
      </c>
      <c r="L414">
        <f t="shared" si="44"/>
        <v>0</v>
      </c>
      <c r="M414" s="2">
        <f t="shared" si="45"/>
        <v>455.28</v>
      </c>
      <c r="N414">
        <f t="shared" si="46"/>
        <v>455.28</v>
      </c>
      <c r="O414">
        <f t="shared" si="47"/>
        <v>0</v>
      </c>
      <c r="P414" s="2" t="str">
        <f t="shared" si="48"/>
        <v>5120231 - MILL CREEK 3 - GENERATION2012</v>
      </c>
    </row>
    <row r="415" spans="1:16" x14ac:dyDescent="0.3">
      <c r="A415" s="1" t="s">
        <v>5</v>
      </c>
      <c r="B415" s="1" t="s">
        <v>27</v>
      </c>
      <c r="C415" s="1" t="s">
        <v>14</v>
      </c>
      <c r="D415" s="5" t="str">
        <f t="shared" si="42"/>
        <v>512</v>
      </c>
      <c r="E415" s="1" t="s">
        <v>31</v>
      </c>
      <c r="F415" s="1" t="s">
        <v>64</v>
      </c>
      <c r="I415">
        <v>201209</v>
      </c>
      <c r="J415" t="str">
        <f t="shared" si="43"/>
        <v>2012</v>
      </c>
      <c r="K415" s="2">
        <v>197175.1</v>
      </c>
      <c r="L415">
        <f t="shared" si="44"/>
        <v>0</v>
      </c>
      <c r="M415" s="2">
        <f t="shared" si="45"/>
        <v>197175.1</v>
      </c>
      <c r="N415">
        <f t="shared" si="46"/>
        <v>197175.1</v>
      </c>
      <c r="O415">
        <f t="shared" si="47"/>
        <v>0</v>
      </c>
      <c r="P415" s="2" t="str">
        <f t="shared" si="48"/>
        <v>5120231 - MILL CREEK 3 - GENERATION2012</v>
      </c>
    </row>
    <row r="416" spans="1:16" x14ac:dyDescent="0.3">
      <c r="A416" s="1" t="s">
        <v>5</v>
      </c>
      <c r="B416" s="1" t="s">
        <v>27</v>
      </c>
      <c r="C416" s="1" t="s">
        <v>14</v>
      </c>
      <c r="D416" s="5" t="str">
        <f t="shared" si="42"/>
        <v>512</v>
      </c>
      <c r="E416" s="1" t="s">
        <v>31</v>
      </c>
      <c r="F416" s="1" t="s">
        <v>64</v>
      </c>
      <c r="I416">
        <v>201210</v>
      </c>
      <c r="J416" t="str">
        <f t="shared" si="43"/>
        <v>2012</v>
      </c>
      <c r="K416" s="2">
        <v>-161292.37</v>
      </c>
      <c r="L416">
        <f t="shared" si="44"/>
        <v>0</v>
      </c>
      <c r="M416" s="2">
        <f t="shared" si="45"/>
        <v>-161292.37</v>
      </c>
      <c r="N416">
        <f t="shared" si="46"/>
        <v>-161292.37</v>
      </c>
      <c r="O416">
        <f t="shared" si="47"/>
        <v>0</v>
      </c>
      <c r="P416" s="2" t="str">
        <f t="shared" si="48"/>
        <v>5120231 - MILL CREEK 3 - GENERATION2012</v>
      </c>
    </row>
    <row r="417" spans="1:16" x14ac:dyDescent="0.3">
      <c r="A417" s="1" t="s">
        <v>5</v>
      </c>
      <c r="B417" s="1" t="s">
        <v>27</v>
      </c>
      <c r="C417" s="1" t="s">
        <v>14</v>
      </c>
      <c r="D417" s="5" t="str">
        <f t="shared" si="42"/>
        <v>512</v>
      </c>
      <c r="E417" s="1" t="s">
        <v>31</v>
      </c>
      <c r="F417" s="1" t="s">
        <v>64</v>
      </c>
      <c r="I417">
        <v>201302</v>
      </c>
      <c r="J417" t="str">
        <f t="shared" si="43"/>
        <v>2013</v>
      </c>
      <c r="K417" s="2">
        <v>2607.7399999999998</v>
      </c>
      <c r="L417">
        <f t="shared" si="44"/>
        <v>0</v>
      </c>
      <c r="M417" s="2">
        <f t="shared" si="45"/>
        <v>2607.7399999999998</v>
      </c>
      <c r="N417">
        <f t="shared" si="46"/>
        <v>2607.7399999999998</v>
      </c>
      <c r="O417">
        <f t="shared" si="47"/>
        <v>0</v>
      </c>
      <c r="P417" s="2" t="str">
        <f t="shared" si="48"/>
        <v>5120231 - MILL CREEK 3 - GENERATION2013</v>
      </c>
    </row>
    <row r="418" spans="1:16" x14ac:dyDescent="0.3">
      <c r="A418" s="1" t="s">
        <v>5</v>
      </c>
      <c r="B418" s="1" t="s">
        <v>27</v>
      </c>
      <c r="C418" s="1" t="s">
        <v>14</v>
      </c>
      <c r="D418" s="5" t="str">
        <f t="shared" si="42"/>
        <v>512</v>
      </c>
      <c r="E418" s="1" t="s">
        <v>31</v>
      </c>
      <c r="F418" s="1" t="s">
        <v>64</v>
      </c>
      <c r="I418">
        <v>201303</v>
      </c>
      <c r="J418" t="str">
        <f t="shared" si="43"/>
        <v>2013</v>
      </c>
      <c r="K418" s="2">
        <v>162289.63</v>
      </c>
      <c r="L418">
        <f t="shared" si="44"/>
        <v>0</v>
      </c>
      <c r="M418" s="2">
        <f t="shared" si="45"/>
        <v>162289.63</v>
      </c>
      <c r="N418">
        <f t="shared" si="46"/>
        <v>162289.63</v>
      </c>
      <c r="O418">
        <f t="shared" si="47"/>
        <v>0</v>
      </c>
      <c r="P418" s="2" t="str">
        <f t="shared" si="48"/>
        <v>5120231 - MILL CREEK 3 - GENERATION2013</v>
      </c>
    </row>
    <row r="419" spans="1:16" x14ac:dyDescent="0.3">
      <c r="A419" s="1" t="s">
        <v>5</v>
      </c>
      <c r="B419" s="1" t="s">
        <v>27</v>
      </c>
      <c r="C419" s="1" t="s">
        <v>14</v>
      </c>
      <c r="D419" s="5" t="str">
        <f t="shared" si="42"/>
        <v>512</v>
      </c>
      <c r="E419" s="1" t="s">
        <v>31</v>
      </c>
      <c r="F419" s="1" t="s">
        <v>64</v>
      </c>
      <c r="I419">
        <v>201304</v>
      </c>
      <c r="J419" t="str">
        <f t="shared" si="43"/>
        <v>2013</v>
      </c>
      <c r="K419" s="2">
        <v>38267.39</v>
      </c>
      <c r="L419">
        <f t="shared" si="44"/>
        <v>0</v>
      </c>
      <c r="M419" s="2">
        <f t="shared" si="45"/>
        <v>38267.39</v>
      </c>
      <c r="N419">
        <f t="shared" si="46"/>
        <v>38267.39</v>
      </c>
      <c r="O419">
        <f t="shared" si="47"/>
        <v>0</v>
      </c>
      <c r="P419" s="2" t="str">
        <f t="shared" si="48"/>
        <v>5120231 - MILL CREEK 3 - GENERATION2013</v>
      </c>
    </row>
    <row r="420" spans="1:16" x14ac:dyDescent="0.3">
      <c r="A420" s="1" t="s">
        <v>5</v>
      </c>
      <c r="B420" s="1" t="s">
        <v>27</v>
      </c>
      <c r="C420" s="1" t="s">
        <v>14</v>
      </c>
      <c r="D420" s="5" t="str">
        <f t="shared" si="42"/>
        <v>512</v>
      </c>
      <c r="E420" s="1" t="s">
        <v>31</v>
      </c>
      <c r="F420" s="1" t="s">
        <v>64</v>
      </c>
      <c r="I420">
        <v>201305</v>
      </c>
      <c r="J420" t="str">
        <f t="shared" si="43"/>
        <v>2013</v>
      </c>
      <c r="K420" s="2">
        <v>31812.05</v>
      </c>
      <c r="L420">
        <f t="shared" si="44"/>
        <v>0</v>
      </c>
      <c r="M420" s="2">
        <f t="shared" si="45"/>
        <v>31812.05</v>
      </c>
      <c r="N420">
        <f t="shared" si="46"/>
        <v>31812.05</v>
      </c>
      <c r="O420">
        <f t="shared" si="47"/>
        <v>0</v>
      </c>
      <c r="P420" s="2" t="str">
        <f t="shared" si="48"/>
        <v>5120231 - MILL CREEK 3 - GENERATION2013</v>
      </c>
    </row>
    <row r="421" spans="1:16" x14ac:dyDescent="0.3">
      <c r="A421" s="1" t="s">
        <v>5</v>
      </c>
      <c r="B421" s="1" t="s">
        <v>27</v>
      </c>
      <c r="C421" s="1" t="s">
        <v>14</v>
      </c>
      <c r="D421" s="5" t="str">
        <f t="shared" si="42"/>
        <v>512</v>
      </c>
      <c r="E421" s="1" t="s">
        <v>31</v>
      </c>
      <c r="F421" s="1" t="s">
        <v>64</v>
      </c>
      <c r="I421">
        <v>201308</v>
      </c>
      <c r="J421" t="str">
        <f t="shared" si="43"/>
        <v>2013</v>
      </c>
      <c r="K421" s="2">
        <v>88716.99</v>
      </c>
      <c r="L421">
        <f t="shared" si="44"/>
        <v>0</v>
      </c>
      <c r="M421" s="2">
        <f t="shared" si="45"/>
        <v>88716.99</v>
      </c>
      <c r="N421">
        <f t="shared" si="46"/>
        <v>88716.99</v>
      </c>
      <c r="O421">
        <f t="shared" si="47"/>
        <v>0</v>
      </c>
      <c r="P421" s="2" t="str">
        <f t="shared" si="48"/>
        <v>5120231 - MILL CREEK 3 - GENERATION2013</v>
      </c>
    </row>
    <row r="422" spans="1:16" x14ac:dyDescent="0.3">
      <c r="A422" s="1" t="s">
        <v>5</v>
      </c>
      <c r="B422" s="1" t="s">
        <v>27</v>
      </c>
      <c r="C422" s="1" t="s">
        <v>14</v>
      </c>
      <c r="D422" s="5" t="str">
        <f t="shared" si="42"/>
        <v>512</v>
      </c>
      <c r="E422" s="1" t="s">
        <v>31</v>
      </c>
      <c r="F422" s="1" t="s">
        <v>64</v>
      </c>
      <c r="I422">
        <v>201309</v>
      </c>
      <c r="J422" t="str">
        <f t="shared" si="43"/>
        <v>2013</v>
      </c>
      <c r="K422" s="2">
        <v>744043.26</v>
      </c>
      <c r="L422">
        <f t="shared" si="44"/>
        <v>0</v>
      </c>
      <c r="M422" s="2">
        <f t="shared" si="45"/>
        <v>744043.26</v>
      </c>
      <c r="N422">
        <f t="shared" si="46"/>
        <v>744043.26</v>
      </c>
      <c r="O422">
        <f t="shared" si="47"/>
        <v>0</v>
      </c>
      <c r="P422" s="2" t="str">
        <f t="shared" si="48"/>
        <v>5120231 - MILL CREEK 3 - GENERATION2013</v>
      </c>
    </row>
    <row r="423" spans="1:16" x14ac:dyDescent="0.3">
      <c r="A423" s="1" t="s">
        <v>5</v>
      </c>
      <c r="B423" s="1" t="s">
        <v>27</v>
      </c>
      <c r="C423" s="1" t="s">
        <v>14</v>
      </c>
      <c r="D423" s="5" t="str">
        <f t="shared" si="42"/>
        <v>512</v>
      </c>
      <c r="E423" s="1" t="s">
        <v>31</v>
      </c>
      <c r="F423" s="1" t="s">
        <v>64</v>
      </c>
      <c r="I423">
        <v>201310</v>
      </c>
      <c r="J423" t="str">
        <f t="shared" si="43"/>
        <v>2013</v>
      </c>
      <c r="K423" s="2">
        <v>1565890.3</v>
      </c>
      <c r="L423">
        <f t="shared" si="44"/>
        <v>0</v>
      </c>
      <c r="M423" s="2">
        <f t="shared" si="45"/>
        <v>1565890.3</v>
      </c>
      <c r="N423">
        <f t="shared" si="46"/>
        <v>1565890.3</v>
      </c>
      <c r="O423">
        <f t="shared" si="47"/>
        <v>0</v>
      </c>
      <c r="P423" s="2" t="str">
        <f t="shared" si="48"/>
        <v>5120231 - MILL CREEK 3 - GENERATION2013</v>
      </c>
    </row>
    <row r="424" spans="1:16" x14ac:dyDescent="0.3">
      <c r="A424" s="1" t="s">
        <v>5</v>
      </c>
      <c r="B424" s="1" t="s">
        <v>27</v>
      </c>
      <c r="C424" s="1" t="s">
        <v>14</v>
      </c>
      <c r="D424" s="5" t="str">
        <f t="shared" si="42"/>
        <v>512</v>
      </c>
      <c r="E424" s="1" t="s">
        <v>31</v>
      </c>
      <c r="F424" s="1" t="s">
        <v>64</v>
      </c>
      <c r="I424">
        <v>201311</v>
      </c>
      <c r="J424" t="str">
        <f t="shared" si="43"/>
        <v>2013</v>
      </c>
      <c r="K424" s="2">
        <v>140892.82</v>
      </c>
      <c r="L424">
        <f t="shared" si="44"/>
        <v>0</v>
      </c>
      <c r="M424" s="2">
        <f t="shared" si="45"/>
        <v>140892.82</v>
      </c>
      <c r="N424">
        <f t="shared" si="46"/>
        <v>140892.82</v>
      </c>
      <c r="O424">
        <f t="shared" si="47"/>
        <v>0</v>
      </c>
      <c r="P424" s="2" t="str">
        <f t="shared" si="48"/>
        <v>5120231 - MILL CREEK 3 - GENERATION2013</v>
      </c>
    </row>
    <row r="425" spans="1:16" x14ac:dyDescent="0.3">
      <c r="A425" s="1" t="s">
        <v>5</v>
      </c>
      <c r="B425" s="1" t="s">
        <v>27</v>
      </c>
      <c r="C425" s="1" t="s">
        <v>14</v>
      </c>
      <c r="D425" s="5" t="str">
        <f t="shared" si="42"/>
        <v>512</v>
      </c>
      <c r="E425" s="1" t="s">
        <v>31</v>
      </c>
      <c r="F425" s="1" t="s">
        <v>64</v>
      </c>
      <c r="I425">
        <v>201312</v>
      </c>
      <c r="J425" t="str">
        <f t="shared" si="43"/>
        <v>2013</v>
      </c>
      <c r="K425" s="2">
        <v>109363.6</v>
      </c>
      <c r="L425">
        <f t="shared" si="44"/>
        <v>0</v>
      </c>
      <c r="M425" s="2">
        <f t="shared" si="45"/>
        <v>109363.6</v>
      </c>
      <c r="N425">
        <f t="shared" si="46"/>
        <v>109363.6</v>
      </c>
      <c r="O425">
        <f t="shared" si="47"/>
        <v>0</v>
      </c>
      <c r="P425" s="2" t="str">
        <f t="shared" si="48"/>
        <v>5120231 - MILL CREEK 3 - GENERATION2013</v>
      </c>
    </row>
    <row r="426" spans="1:16" x14ac:dyDescent="0.3">
      <c r="A426" s="1" t="s">
        <v>5</v>
      </c>
      <c r="B426" s="1" t="s">
        <v>27</v>
      </c>
      <c r="C426" s="1" t="s">
        <v>14</v>
      </c>
      <c r="D426" s="5" t="str">
        <f t="shared" si="42"/>
        <v>512</v>
      </c>
      <c r="E426" s="1" t="s">
        <v>31</v>
      </c>
      <c r="F426" s="1" t="s">
        <v>64</v>
      </c>
      <c r="I426">
        <v>201401</v>
      </c>
      <c r="J426" t="str">
        <f t="shared" si="43"/>
        <v>2014</v>
      </c>
      <c r="K426" s="2">
        <v>-9955.48</v>
      </c>
      <c r="L426">
        <f t="shared" si="44"/>
        <v>0</v>
      </c>
      <c r="M426" s="2">
        <f t="shared" si="45"/>
        <v>-9955.48</v>
      </c>
      <c r="N426">
        <f t="shared" si="46"/>
        <v>-9955.48</v>
      </c>
      <c r="O426">
        <f t="shared" si="47"/>
        <v>0</v>
      </c>
      <c r="P426" s="2" t="str">
        <f t="shared" si="48"/>
        <v>5120231 - MILL CREEK 3 - GENERATION2014</v>
      </c>
    </row>
    <row r="427" spans="1:16" x14ac:dyDescent="0.3">
      <c r="A427" s="1" t="s">
        <v>5</v>
      </c>
      <c r="B427" s="1" t="s">
        <v>27</v>
      </c>
      <c r="C427" s="1" t="s">
        <v>14</v>
      </c>
      <c r="D427" s="5" t="str">
        <f t="shared" si="42"/>
        <v>512</v>
      </c>
      <c r="E427" s="1" t="s">
        <v>31</v>
      </c>
      <c r="F427" s="1" t="s">
        <v>64</v>
      </c>
      <c r="I427">
        <v>201403</v>
      </c>
      <c r="J427" t="str">
        <f t="shared" si="43"/>
        <v>2014</v>
      </c>
      <c r="K427" s="2">
        <v>1845.6</v>
      </c>
      <c r="L427">
        <f t="shared" si="44"/>
        <v>0</v>
      </c>
      <c r="M427" s="2">
        <f t="shared" si="45"/>
        <v>1845.6</v>
      </c>
      <c r="N427">
        <f t="shared" si="46"/>
        <v>1845.6</v>
      </c>
      <c r="O427">
        <f t="shared" si="47"/>
        <v>0</v>
      </c>
      <c r="P427" s="2" t="str">
        <f t="shared" si="48"/>
        <v>5120231 - MILL CREEK 3 - GENERATION2014</v>
      </c>
    </row>
    <row r="428" spans="1:16" x14ac:dyDescent="0.3">
      <c r="A428" s="1" t="s">
        <v>5</v>
      </c>
      <c r="B428" s="1" t="s">
        <v>27</v>
      </c>
      <c r="C428" s="1" t="s">
        <v>14</v>
      </c>
      <c r="D428" s="5" t="str">
        <f t="shared" si="42"/>
        <v>512</v>
      </c>
      <c r="E428" s="1" t="s">
        <v>31</v>
      </c>
      <c r="F428" s="1" t="s">
        <v>64</v>
      </c>
      <c r="I428">
        <v>201404</v>
      </c>
      <c r="J428" t="str">
        <f t="shared" si="43"/>
        <v>2014</v>
      </c>
      <c r="K428" s="2">
        <v>-20.87</v>
      </c>
      <c r="L428">
        <f t="shared" si="44"/>
        <v>0</v>
      </c>
      <c r="M428" s="2">
        <f t="shared" si="45"/>
        <v>-20.87</v>
      </c>
      <c r="N428">
        <f t="shared" si="46"/>
        <v>-20.87</v>
      </c>
      <c r="O428">
        <f t="shared" si="47"/>
        <v>0</v>
      </c>
      <c r="P428" s="2" t="str">
        <f t="shared" si="48"/>
        <v>5120231 - MILL CREEK 3 - GENERATION2014</v>
      </c>
    </row>
    <row r="429" spans="1:16" x14ac:dyDescent="0.3">
      <c r="A429" s="1" t="s">
        <v>5</v>
      </c>
      <c r="B429" s="1" t="s">
        <v>27</v>
      </c>
      <c r="C429" s="1" t="s">
        <v>14</v>
      </c>
      <c r="D429" s="5" t="str">
        <f t="shared" si="42"/>
        <v>512</v>
      </c>
      <c r="E429" s="1" t="s">
        <v>31</v>
      </c>
      <c r="F429" s="1" t="s">
        <v>64</v>
      </c>
      <c r="I429">
        <v>201410</v>
      </c>
      <c r="J429" t="str">
        <f t="shared" si="43"/>
        <v>2014</v>
      </c>
      <c r="K429" s="2">
        <v>31509.06</v>
      </c>
      <c r="L429">
        <f t="shared" si="44"/>
        <v>0</v>
      </c>
      <c r="M429" s="2">
        <f t="shared" si="45"/>
        <v>31509.06</v>
      </c>
      <c r="N429">
        <f t="shared" si="46"/>
        <v>31509.06</v>
      </c>
      <c r="O429">
        <f t="shared" si="47"/>
        <v>0</v>
      </c>
      <c r="P429" s="2" t="str">
        <f t="shared" si="48"/>
        <v>5120231 - MILL CREEK 3 - GENERATION2014</v>
      </c>
    </row>
    <row r="430" spans="1:16" x14ac:dyDescent="0.3">
      <c r="A430" s="1" t="s">
        <v>5</v>
      </c>
      <c r="B430" s="1" t="s">
        <v>27</v>
      </c>
      <c r="C430" s="1" t="s">
        <v>14</v>
      </c>
      <c r="D430" s="5" t="str">
        <f t="shared" si="42"/>
        <v>512</v>
      </c>
      <c r="E430" s="1" t="s">
        <v>31</v>
      </c>
      <c r="F430" s="1" t="s">
        <v>64</v>
      </c>
      <c r="I430">
        <v>201411</v>
      </c>
      <c r="J430" t="str">
        <f t="shared" si="43"/>
        <v>2014</v>
      </c>
      <c r="K430" s="2">
        <v>6469.71</v>
      </c>
      <c r="L430">
        <f t="shared" si="44"/>
        <v>0</v>
      </c>
      <c r="M430" s="2">
        <f t="shared" si="45"/>
        <v>6469.71</v>
      </c>
      <c r="N430">
        <f t="shared" si="46"/>
        <v>6469.71</v>
      </c>
      <c r="O430">
        <f t="shared" si="47"/>
        <v>0</v>
      </c>
      <c r="P430" s="2" t="str">
        <f t="shared" si="48"/>
        <v>5120231 - MILL CREEK 3 - GENERATION2014</v>
      </c>
    </row>
    <row r="431" spans="1:16" x14ac:dyDescent="0.3">
      <c r="A431" s="1" t="s">
        <v>5</v>
      </c>
      <c r="B431" s="1" t="s">
        <v>27</v>
      </c>
      <c r="C431" s="1" t="s">
        <v>14</v>
      </c>
      <c r="D431" s="5" t="str">
        <f t="shared" si="42"/>
        <v>512</v>
      </c>
      <c r="E431" s="1" t="s">
        <v>31</v>
      </c>
      <c r="F431" s="1" t="s">
        <v>64</v>
      </c>
      <c r="I431">
        <v>201502</v>
      </c>
      <c r="J431" t="str">
        <f t="shared" si="43"/>
        <v>2015</v>
      </c>
      <c r="K431" s="2">
        <v>4209.82</v>
      </c>
      <c r="L431">
        <f t="shared" si="44"/>
        <v>0</v>
      </c>
      <c r="M431" s="2">
        <f t="shared" si="45"/>
        <v>4209.82</v>
      </c>
      <c r="N431">
        <f t="shared" si="46"/>
        <v>4209.82</v>
      </c>
      <c r="O431">
        <f t="shared" si="47"/>
        <v>0</v>
      </c>
      <c r="P431" s="2" t="str">
        <f t="shared" si="48"/>
        <v>5120231 - MILL CREEK 3 - GENERATION2015</v>
      </c>
    </row>
    <row r="432" spans="1:16" x14ac:dyDescent="0.3">
      <c r="A432" s="1" t="s">
        <v>5</v>
      </c>
      <c r="B432" s="1" t="s">
        <v>27</v>
      </c>
      <c r="C432" s="1" t="s">
        <v>14</v>
      </c>
      <c r="D432" s="5" t="str">
        <f t="shared" ref="D432:D495" si="49">LEFT(C432,3)</f>
        <v>512</v>
      </c>
      <c r="E432" s="1" t="s">
        <v>31</v>
      </c>
      <c r="F432" s="1" t="s">
        <v>64</v>
      </c>
      <c r="I432">
        <v>201503</v>
      </c>
      <c r="J432" t="str">
        <f t="shared" ref="J432:J495" si="50">LEFT(I432,4)</f>
        <v>2015</v>
      </c>
      <c r="K432" s="2">
        <v>2759.13</v>
      </c>
      <c r="L432">
        <f t="shared" ref="L432:L495" si="51">IF(LEFT(E432,4)="0311",(K432*-0.25),IF(LEFT(E432,4)="0321",(K432*-0.25),0))</f>
        <v>0</v>
      </c>
      <c r="M432" s="2">
        <f t="shared" ref="M432:M495" si="52">+K432+L432</f>
        <v>2759.13</v>
      </c>
      <c r="N432">
        <f t="shared" ref="N432:N495" si="53">IF(F432="LGE",M432,0)+IF(F432="Joint",M432*G432,0)</f>
        <v>2759.13</v>
      </c>
      <c r="O432">
        <f t="shared" ref="O432:O495" si="54">IF(F432="KU",M432,0)+IF(F432="Joint",M432*H432,0)</f>
        <v>0</v>
      </c>
      <c r="P432" s="2" t="str">
        <f t="shared" ref="P432:P495" si="55">D432&amp;E432&amp;J432</f>
        <v>5120231 - MILL CREEK 3 - GENERATION2015</v>
      </c>
    </row>
    <row r="433" spans="1:16" x14ac:dyDescent="0.3">
      <c r="A433" s="1" t="s">
        <v>5</v>
      </c>
      <c r="B433" s="1" t="s">
        <v>27</v>
      </c>
      <c r="C433" s="1" t="s">
        <v>14</v>
      </c>
      <c r="D433" s="5" t="str">
        <f t="shared" si="49"/>
        <v>512</v>
      </c>
      <c r="E433" s="1" t="s">
        <v>31</v>
      </c>
      <c r="F433" s="1" t="s">
        <v>64</v>
      </c>
      <c r="I433">
        <v>201504</v>
      </c>
      <c r="J433" t="str">
        <f t="shared" si="50"/>
        <v>2015</v>
      </c>
      <c r="K433" s="2">
        <v>5005.32</v>
      </c>
      <c r="L433">
        <f t="shared" si="51"/>
        <v>0</v>
      </c>
      <c r="M433" s="2">
        <f t="shared" si="52"/>
        <v>5005.32</v>
      </c>
      <c r="N433">
        <f t="shared" si="53"/>
        <v>5005.32</v>
      </c>
      <c r="O433">
        <f t="shared" si="54"/>
        <v>0</v>
      </c>
      <c r="P433" s="2" t="str">
        <f t="shared" si="55"/>
        <v>5120231 - MILL CREEK 3 - GENERATION2015</v>
      </c>
    </row>
    <row r="434" spans="1:16" x14ac:dyDescent="0.3">
      <c r="A434" s="1" t="s">
        <v>5</v>
      </c>
      <c r="B434" s="1" t="s">
        <v>27</v>
      </c>
      <c r="C434" s="1" t="s">
        <v>14</v>
      </c>
      <c r="D434" s="5" t="str">
        <f t="shared" si="49"/>
        <v>512</v>
      </c>
      <c r="E434" s="1" t="s">
        <v>31</v>
      </c>
      <c r="F434" s="1" t="s">
        <v>64</v>
      </c>
      <c r="I434">
        <v>201509</v>
      </c>
      <c r="J434" t="str">
        <f t="shared" si="50"/>
        <v>2015</v>
      </c>
      <c r="K434" s="2">
        <v>2023.69</v>
      </c>
      <c r="L434">
        <f t="shared" si="51"/>
        <v>0</v>
      </c>
      <c r="M434" s="2">
        <f t="shared" si="52"/>
        <v>2023.69</v>
      </c>
      <c r="N434">
        <f t="shared" si="53"/>
        <v>2023.69</v>
      </c>
      <c r="O434">
        <f t="shared" si="54"/>
        <v>0</v>
      </c>
      <c r="P434" s="2" t="str">
        <f t="shared" si="55"/>
        <v>5120231 - MILL CREEK 3 - GENERATION2015</v>
      </c>
    </row>
    <row r="435" spans="1:16" x14ac:dyDescent="0.3">
      <c r="A435" s="1" t="s">
        <v>5</v>
      </c>
      <c r="B435" s="1" t="s">
        <v>27</v>
      </c>
      <c r="C435" s="1" t="s">
        <v>14</v>
      </c>
      <c r="D435" s="5" t="str">
        <f t="shared" si="49"/>
        <v>512</v>
      </c>
      <c r="E435" s="1" t="s">
        <v>31</v>
      </c>
      <c r="F435" s="1" t="s">
        <v>64</v>
      </c>
      <c r="I435">
        <v>201510</v>
      </c>
      <c r="J435" t="str">
        <f t="shared" si="50"/>
        <v>2015</v>
      </c>
      <c r="K435" s="2">
        <v>155754.29</v>
      </c>
      <c r="L435">
        <f t="shared" si="51"/>
        <v>0</v>
      </c>
      <c r="M435" s="2">
        <f t="shared" si="52"/>
        <v>155754.29</v>
      </c>
      <c r="N435">
        <f t="shared" si="53"/>
        <v>155754.29</v>
      </c>
      <c r="O435">
        <f t="shared" si="54"/>
        <v>0</v>
      </c>
      <c r="P435" s="2" t="str">
        <f t="shared" si="55"/>
        <v>5120231 - MILL CREEK 3 - GENERATION2015</v>
      </c>
    </row>
    <row r="436" spans="1:16" x14ac:dyDescent="0.3">
      <c r="A436" s="1" t="s">
        <v>5</v>
      </c>
      <c r="B436" s="1" t="s">
        <v>27</v>
      </c>
      <c r="C436" s="1" t="s">
        <v>14</v>
      </c>
      <c r="D436" s="5" t="str">
        <f t="shared" si="49"/>
        <v>512</v>
      </c>
      <c r="E436" s="1" t="s">
        <v>31</v>
      </c>
      <c r="F436" s="1" t="s">
        <v>64</v>
      </c>
      <c r="I436">
        <v>201511</v>
      </c>
      <c r="J436" t="str">
        <f t="shared" si="50"/>
        <v>2015</v>
      </c>
      <c r="K436" s="2">
        <v>127167.84</v>
      </c>
      <c r="L436">
        <f t="shared" si="51"/>
        <v>0</v>
      </c>
      <c r="M436" s="2">
        <f t="shared" si="52"/>
        <v>127167.84</v>
      </c>
      <c r="N436">
        <f t="shared" si="53"/>
        <v>127167.84</v>
      </c>
      <c r="O436">
        <f t="shared" si="54"/>
        <v>0</v>
      </c>
      <c r="P436" s="2" t="str">
        <f t="shared" si="55"/>
        <v>5120231 - MILL CREEK 3 - GENERATION2015</v>
      </c>
    </row>
    <row r="437" spans="1:16" x14ac:dyDescent="0.3">
      <c r="A437" s="1" t="s">
        <v>5</v>
      </c>
      <c r="B437" s="1" t="s">
        <v>27</v>
      </c>
      <c r="C437" s="1" t="s">
        <v>14</v>
      </c>
      <c r="D437" s="5" t="str">
        <f t="shared" si="49"/>
        <v>512</v>
      </c>
      <c r="E437" s="1" t="s">
        <v>31</v>
      </c>
      <c r="F437" s="1" t="s">
        <v>64</v>
      </c>
      <c r="I437">
        <v>201512</v>
      </c>
      <c r="J437" t="str">
        <f t="shared" si="50"/>
        <v>2015</v>
      </c>
      <c r="K437" s="2">
        <v>19865.18</v>
      </c>
      <c r="L437">
        <f t="shared" si="51"/>
        <v>0</v>
      </c>
      <c r="M437" s="2">
        <f t="shared" si="52"/>
        <v>19865.18</v>
      </c>
      <c r="N437">
        <f t="shared" si="53"/>
        <v>19865.18</v>
      </c>
      <c r="O437">
        <f t="shared" si="54"/>
        <v>0</v>
      </c>
      <c r="P437" s="2" t="str">
        <f t="shared" si="55"/>
        <v>5120231 - MILL CREEK 3 - GENERATION2015</v>
      </c>
    </row>
    <row r="438" spans="1:16" x14ac:dyDescent="0.3">
      <c r="A438" s="1" t="s">
        <v>5</v>
      </c>
      <c r="B438" s="1" t="s">
        <v>27</v>
      </c>
      <c r="C438" s="1" t="s">
        <v>14</v>
      </c>
      <c r="D438" s="5" t="str">
        <f t="shared" si="49"/>
        <v>512</v>
      </c>
      <c r="E438" s="1" t="s">
        <v>31</v>
      </c>
      <c r="F438" s="1" t="s">
        <v>64</v>
      </c>
      <c r="I438">
        <v>201601</v>
      </c>
      <c r="J438" t="str">
        <f t="shared" si="50"/>
        <v>2016</v>
      </c>
      <c r="K438" s="2">
        <v>5617.08</v>
      </c>
      <c r="L438">
        <f t="shared" si="51"/>
        <v>0</v>
      </c>
      <c r="M438" s="2">
        <f t="shared" si="52"/>
        <v>5617.08</v>
      </c>
      <c r="N438">
        <f t="shared" si="53"/>
        <v>5617.08</v>
      </c>
      <c r="O438">
        <f t="shared" si="54"/>
        <v>0</v>
      </c>
      <c r="P438" s="2" t="str">
        <f t="shared" si="55"/>
        <v>5120231 - MILL CREEK 3 - GENERATION2016</v>
      </c>
    </row>
    <row r="439" spans="1:16" x14ac:dyDescent="0.3">
      <c r="A439" s="1" t="s">
        <v>5</v>
      </c>
      <c r="B439" s="1" t="s">
        <v>27</v>
      </c>
      <c r="C439" s="1" t="s">
        <v>14</v>
      </c>
      <c r="D439" s="5" t="str">
        <f t="shared" si="49"/>
        <v>512</v>
      </c>
      <c r="E439" s="1" t="s">
        <v>31</v>
      </c>
      <c r="F439" s="1" t="s">
        <v>64</v>
      </c>
      <c r="I439">
        <v>201602</v>
      </c>
      <c r="J439" t="str">
        <f t="shared" si="50"/>
        <v>2016</v>
      </c>
      <c r="K439" s="2">
        <v>49085.599999999999</v>
      </c>
      <c r="L439">
        <f t="shared" si="51"/>
        <v>0</v>
      </c>
      <c r="M439" s="2">
        <f t="shared" si="52"/>
        <v>49085.599999999999</v>
      </c>
      <c r="N439">
        <f t="shared" si="53"/>
        <v>49085.599999999999</v>
      </c>
      <c r="O439">
        <f t="shared" si="54"/>
        <v>0</v>
      </c>
      <c r="P439" s="2" t="str">
        <f t="shared" si="55"/>
        <v>5120231 - MILL CREEK 3 - GENERATION2016</v>
      </c>
    </row>
    <row r="440" spans="1:16" x14ac:dyDescent="0.3">
      <c r="A440" s="1" t="s">
        <v>5</v>
      </c>
      <c r="B440" s="1" t="s">
        <v>27</v>
      </c>
      <c r="C440" s="1" t="s">
        <v>14</v>
      </c>
      <c r="D440" s="5" t="str">
        <f t="shared" si="49"/>
        <v>512</v>
      </c>
      <c r="E440" s="1" t="s">
        <v>31</v>
      </c>
      <c r="F440" s="1" t="s">
        <v>64</v>
      </c>
      <c r="I440">
        <v>201603</v>
      </c>
      <c r="J440" t="str">
        <f t="shared" si="50"/>
        <v>2016</v>
      </c>
      <c r="K440" s="2">
        <v>119229.37</v>
      </c>
      <c r="L440">
        <f t="shared" si="51"/>
        <v>0</v>
      </c>
      <c r="M440" s="2">
        <f t="shared" si="52"/>
        <v>119229.37</v>
      </c>
      <c r="N440">
        <f t="shared" si="53"/>
        <v>119229.37</v>
      </c>
      <c r="O440">
        <f t="shared" si="54"/>
        <v>0</v>
      </c>
      <c r="P440" s="2" t="str">
        <f t="shared" si="55"/>
        <v>5120231 - MILL CREEK 3 - GENERATION2016</v>
      </c>
    </row>
    <row r="441" spans="1:16" x14ac:dyDescent="0.3">
      <c r="A441" s="1" t="s">
        <v>5</v>
      </c>
      <c r="B441" s="1" t="s">
        <v>27</v>
      </c>
      <c r="C441" s="1" t="s">
        <v>14</v>
      </c>
      <c r="D441" s="5" t="str">
        <f t="shared" si="49"/>
        <v>512</v>
      </c>
      <c r="E441" s="1" t="s">
        <v>31</v>
      </c>
      <c r="F441" s="1" t="s">
        <v>64</v>
      </c>
      <c r="I441">
        <v>201604</v>
      </c>
      <c r="J441" t="str">
        <f t="shared" si="50"/>
        <v>2016</v>
      </c>
      <c r="K441" s="2">
        <v>981981.22</v>
      </c>
      <c r="L441">
        <f t="shared" si="51"/>
        <v>0</v>
      </c>
      <c r="M441" s="2">
        <f t="shared" si="52"/>
        <v>981981.22</v>
      </c>
      <c r="N441">
        <f t="shared" si="53"/>
        <v>981981.22</v>
      </c>
      <c r="O441">
        <f t="shared" si="54"/>
        <v>0</v>
      </c>
      <c r="P441" s="2" t="str">
        <f t="shared" si="55"/>
        <v>5120231 - MILL CREEK 3 - GENERATION2016</v>
      </c>
    </row>
    <row r="442" spans="1:16" x14ac:dyDescent="0.3">
      <c r="A442" s="1" t="s">
        <v>5</v>
      </c>
      <c r="B442" s="1" t="s">
        <v>27</v>
      </c>
      <c r="C442" s="1" t="s">
        <v>14</v>
      </c>
      <c r="D442" s="5" t="str">
        <f t="shared" si="49"/>
        <v>512</v>
      </c>
      <c r="E442" s="1" t="s">
        <v>31</v>
      </c>
      <c r="F442" s="1" t="s">
        <v>64</v>
      </c>
      <c r="I442">
        <v>201605</v>
      </c>
      <c r="J442" t="str">
        <f t="shared" si="50"/>
        <v>2016</v>
      </c>
      <c r="K442" s="2">
        <v>1719286.54</v>
      </c>
      <c r="L442">
        <f t="shared" si="51"/>
        <v>0</v>
      </c>
      <c r="M442" s="2">
        <f t="shared" si="52"/>
        <v>1719286.54</v>
      </c>
      <c r="N442">
        <f t="shared" si="53"/>
        <v>1719286.54</v>
      </c>
      <c r="O442">
        <f t="shared" si="54"/>
        <v>0</v>
      </c>
      <c r="P442" s="2" t="str">
        <f t="shared" si="55"/>
        <v>5120231 - MILL CREEK 3 - GENERATION2016</v>
      </c>
    </row>
    <row r="443" spans="1:16" x14ac:dyDescent="0.3">
      <c r="A443" s="1" t="s">
        <v>5</v>
      </c>
      <c r="B443" s="1" t="s">
        <v>27</v>
      </c>
      <c r="C443" s="1" t="s">
        <v>14</v>
      </c>
      <c r="D443" s="5" t="str">
        <f t="shared" si="49"/>
        <v>512</v>
      </c>
      <c r="E443" s="1" t="s">
        <v>31</v>
      </c>
      <c r="F443" s="1" t="s">
        <v>64</v>
      </c>
      <c r="I443">
        <v>201606</v>
      </c>
      <c r="J443" t="str">
        <f t="shared" si="50"/>
        <v>2016</v>
      </c>
      <c r="K443" s="2">
        <v>87802.27</v>
      </c>
      <c r="L443">
        <f t="shared" si="51"/>
        <v>0</v>
      </c>
      <c r="M443" s="2">
        <f t="shared" si="52"/>
        <v>87802.27</v>
      </c>
      <c r="N443">
        <f t="shared" si="53"/>
        <v>87802.27</v>
      </c>
      <c r="O443">
        <f t="shared" si="54"/>
        <v>0</v>
      </c>
      <c r="P443" s="2" t="str">
        <f t="shared" si="55"/>
        <v>5120231 - MILL CREEK 3 - GENERATION2016</v>
      </c>
    </row>
    <row r="444" spans="1:16" x14ac:dyDescent="0.3">
      <c r="A444" s="1" t="s">
        <v>5</v>
      </c>
      <c r="B444" s="1" t="s">
        <v>27</v>
      </c>
      <c r="C444" s="1" t="s">
        <v>14</v>
      </c>
      <c r="D444" s="5" t="str">
        <f t="shared" si="49"/>
        <v>512</v>
      </c>
      <c r="E444" s="1" t="s">
        <v>31</v>
      </c>
      <c r="F444" s="1" t="s">
        <v>64</v>
      </c>
      <c r="I444">
        <v>201607</v>
      </c>
      <c r="J444" t="str">
        <f t="shared" si="50"/>
        <v>2016</v>
      </c>
      <c r="K444" s="2">
        <v>-43082.12</v>
      </c>
      <c r="L444">
        <f t="shared" si="51"/>
        <v>0</v>
      </c>
      <c r="M444" s="2">
        <f t="shared" si="52"/>
        <v>-43082.12</v>
      </c>
      <c r="N444">
        <f t="shared" si="53"/>
        <v>-43082.12</v>
      </c>
      <c r="O444">
        <f t="shared" si="54"/>
        <v>0</v>
      </c>
      <c r="P444" s="2" t="str">
        <f t="shared" si="55"/>
        <v>5120231 - MILL CREEK 3 - GENERATION2016</v>
      </c>
    </row>
    <row r="445" spans="1:16" x14ac:dyDescent="0.3">
      <c r="A445" s="1" t="s">
        <v>5</v>
      </c>
      <c r="B445" s="1" t="s">
        <v>27</v>
      </c>
      <c r="C445" s="1" t="s">
        <v>14</v>
      </c>
      <c r="D445" s="5" t="str">
        <f t="shared" si="49"/>
        <v>512</v>
      </c>
      <c r="E445" s="1" t="s">
        <v>31</v>
      </c>
      <c r="F445" s="1" t="s">
        <v>64</v>
      </c>
      <c r="I445">
        <v>201608</v>
      </c>
      <c r="J445" t="str">
        <f t="shared" si="50"/>
        <v>2016</v>
      </c>
      <c r="K445" s="2">
        <v>-58769.94</v>
      </c>
      <c r="L445">
        <f t="shared" si="51"/>
        <v>0</v>
      </c>
      <c r="M445" s="2">
        <f t="shared" si="52"/>
        <v>-58769.94</v>
      </c>
      <c r="N445">
        <f t="shared" si="53"/>
        <v>-58769.94</v>
      </c>
      <c r="O445">
        <f t="shared" si="54"/>
        <v>0</v>
      </c>
      <c r="P445" s="2" t="str">
        <f t="shared" si="55"/>
        <v>5120231 - MILL CREEK 3 - GENERATION2016</v>
      </c>
    </row>
    <row r="446" spans="1:16" x14ac:dyDescent="0.3">
      <c r="A446" s="1" t="s">
        <v>5</v>
      </c>
      <c r="B446" s="1" t="s">
        <v>27</v>
      </c>
      <c r="C446" s="1" t="s">
        <v>14</v>
      </c>
      <c r="D446" s="5" t="str">
        <f t="shared" si="49"/>
        <v>512</v>
      </c>
      <c r="E446" s="1" t="s">
        <v>31</v>
      </c>
      <c r="F446" s="1" t="s">
        <v>64</v>
      </c>
      <c r="I446">
        <v>201609</v>
      </c>
      <c r="J446" t="str">
        <f t="shared" si="50"/>
        <v>2016</v>
      </c>
      <c r="K446" s="2">
        <v>-3303.68</v>
      </c>
      <c r="L446">
        <f t="shared" si="51"/>
        <v>0</v>
      </c>
      <c r="M446" s="2">
        <f t="shared" si="52"/>
        <v>-3303.68</v>
      </c>
      <c r="N446">
        <f t="shared" si="53"/>
        <v>-3303.68</v>
      </c>
      <c r="O446">
        <f t="shared" si="54"/>
        <v>0</v>
      </c>
      <c r="P446" s="2" t="str">
        <f t="shared" si="55"/>
        <v>5120231 - MILL CREEK 3 - GENERATION2016</v>
      </c>
    </row>
    <row r="447" spans="1:16" x14ac:dyDescent="0.3">
      <c r="A447" s="1" t="s">
        <v>5</v>
      </c>
      <c r="B447" s="1" t="s">
        <v>27</v>
      </c>
      <c r="C447" s="1" t="s">
        <v>14</v>
      </c>
      <c r="D447" s="5" t="str">
        <f t="shared" si="49"/>
        <v>512</v>
      </c>
      <c r="E447" s="1" t="s">
        <v>31</v>
      </c>
      <c r="F447" s="1" t="s">
        <v>64</v>
      </c>
      <c r="I447">
        <v>201610</v>
      </c>
      <c r="J447" t="str">
        <f t="shared" si="50"/>
        <v>2016</v>
      </c>
      <c r="K447" s="2">
        <v>38525.660000000003</v>
      </c>
      <c r="L447">
        <f t="shared" si="51"/>
        <v>0</v>
      </c>
      <c r="M447" s="2">
        <f t="shared" si="52"/>
        <v>38525.660000000003</v>
      </c>
      <c r="N447">
        <f t="shared" si="53"/>
        <v>38525.660000000003</v>
      </c>
      <c r="O447">
        <f t="shared" si="54"/>
        <v>0</v>
      </c>
      <c r="P447" s="2" t="str">
        <f t="shared" si="55"/>
        <v>5120231 - MILL CREEK 3 - GENERATION2016</v>
      </c>
    </row>
    <row r="448" spans="1:16" x14ac:dyDescent="0.3">
      <c r="A448" s="1" t="s">
        <v>5</v>
      </c>
      <c r="B448" s="1" t="s">
        <v>27</v>
      </c>
      <c r="C448" s="1" t="s">
        <v>14</v>
      </c>
      <c r="D448" s="5" t="str">
        <f t="shared" si="49"/>
        <v>512</v>
      </c>
      <c r="E448" s="1" t="s">
        <v>31</v>
      </c>
      <c r="F448" s="1" t="s">
        <v>64</v>
      </c>
      <c r="I448">
        <v>201611</v>
      </c>
      <c r="J448" t="str">
        <f t="shared" si="50"/>
        <v>2016</v>
      </c>
      <c r="K448" s="2">
        <v>12486.7</v>
      </c>
      <c r="L448">
        <f t="shared" si="51"/>
        <v>0</v>
      </c>
      <c r="M448" s="2">
        <f t="shared" si="52"/>
        <v>12486.7</v>
      </c>
      <c r="N448">
        <f t="shared" si="53"/>
        <v>12486.7</v>
      </c>
      <c r="O448">
        <f t="shared" si="54"/>
        <v>0</v>
      </c>
      <c r="P448" s="2" t="str">
        <f t="shared" si="55"/>
        <v>5120231 - MILL CREEK 3 - GENERATION2016</v>
      </c>
    </row>
    <row r="449" spans="1:16" x14ac:dyDescent="0.3">
      <c r="A449" s="1" t="s">
        <v>5</v>
      </c>
      <c r="B449" s="1" t="s">
        <v>27</v>
      </c>
      <c r="C449" s="1" t="s">
        <v>14</v>
      </c>
      <c r="D449" s="5" t="str">
        <f t="shared" si="49"/>
        <v>512</v>
      </c>
      <c r="E449" s="1" t="s">
        <v>31</v>
      </c>
      <c r="F449" s="1" t="s">
        <v>64</v>
      </c>
      <c r="I449">
        <v>201612</v>
      </c>
      <c r="J449" t="str">
        <f t="shared" si="50"/>
        <v>2016</v>
      </c>
      <c r="K449" s="2">
        <v>751.21</v>
      </c>
      <c r="L449">
        <f t="shared" si="51"/>
        <v>0</v>
      </c>
      <c r="M449" s="2">
        <f t="shared" si="52"/>
        <v>751.21</v>
      </c>
      <c r="N449">
        <f t="shared" si="53"/>
        <v>751.21</v>
      </c>
      <c r="O449">
        <f t="shared" si="54"/>
        <v>0</v>
      </c>
      <c r="P449" s="2" t="str">
        <f t="shared" si="55"/>
        <v>5120231 - MILL CREEK 3 - GENERATION2016</v>
      </c>
    </row>
    <row r="450" spans="1:16" x14ac:dyDescent="0.3">
      <c r="A450" s="1" t="s">
        <v>5</v>
      </c>
      <c r="B450" s="1" t="s">
        <v>27</v>
      </c>
      <c r="C450" s="1" t="s">
        <v>14</v>
      </c>
      <c r="D450" s="5" t="str">
        <f t="shared" si="49"/>
        <v>512</v>
      </c>
      <c r="E450" s="1" t="s">
        <v>29</v>
      </c>
      <c r="F450" s="1" t="s">
        <v>64</v>
      </c>
      <c r="I450">
        <v>201203</v>
      </c>
      <c r="J450" t="str">
        <f t="shared" si="50"/>
        <v>2012</v>
      </c>
      <c r="K450" s="2">
        <v>55091.34</v>
      </c>
      <c r="L450">
        <f t="shared" si="51"/>
        <v>0</v>
      </c>
      <c r="M450" s="2">
        <f t="shared" si="52"/>
        <v>55091.34</v>
      </c>
      <c r="N450">
        <f t="shared" si="53"/>
        <v>55091.34</v>
      </c>
      <c r="O450">
        <f t="shared" si="54"/>
        <v>0</v>
      </c>
      <c r="P450" s="2" t="str">
        <f t="shared" si="55"/>
        <v>5120241 - MILL CREEK 4 - GENERATION2012</v>
      </c>
    </row>
    <row r="451" spans="1:16" x14ac:dyDescent="0.3">
      <c r="A451" s="1" t="s">
        <v>5</v>
      </c>
      <c r="B451" s="1" t="s">
        <v>27</v>
      </c>
      <c r="C451" s="1" t="s">
        <v>14</v>
      </c>
      <c r="D451" s="5" t="str">
        <f t="shared" si="49"/>
        <v>512</v>
      </c>
      <c r="E451" s="1" t="s">
        <v>29</v>
      </c>
      <c r="F451" s="1" t="s">
        <v>64</v>
      </c>
      <c r="I451">
        <v>201204</v>
      </c>
      <c r="J451" t="str">
        <f t="shared" si="50"/>
        <v>2012</v>
      </c>
      <c r="K451" s="2">
        <v>108789.17</v>
      </c>
      <c r="L451">
        <f t="shared" si="51"/>
        <v>0</v>
      </c>
      <c r="M451" s="2">
        <f t="shared" si="52"/>
        <v>108789.17</v>
      </c>
      <c r="N451">
        <f t="shared" si="53"/>
        <v>108789.17</v>
      </c>
      <c r="O451">
        <f t="shared" si="54"/>
        <v>0</v>
      </c>
      <c r="P451" s="2" t="str">
        <f t="shared" si="55"/>
        <v>5120241 - MILL CREEK 4 - GENERATION2012</v>
      </c>
    </row>
    <row r="452" spans="1:16" x14ac:dyDescent="0.3">
      <c r="A452" s="1" t="s">
        <v>5</v>
      </c>
      <c r="B452" s="1" t="s">
        <v>27</v>
      </c>
      <c r="C452" s="1" t="s">
        <v>14</v>
      </c>
      <c r="D452" s="5" t="str">
        <f t="shared" si="49"/>
        <v>512</v>
      </c>
      <c r="E452" s="1" t="s">
        <v>29</v>
      </c>
      <c r="F452" s="1" t="s">
        <v>64</v>
      </c>
      <c r="I452">
        <v>201205</v>
      </c>
      <c r="J452" t="str">
        <f t="shared" si="50"/>
        <v>2012</v>
      </c>
      <c r="K452" s="2">
        <v>1557248.03</v>
      </c>
      <c r="L452">
        <f t="shared" si="51"/>
        <v>0</v>
      </c>
      <c r="M452" s="2">
        <f t="shared" si="52"/>
        <v>1557248.03</v>
      </c>
      <c r="N452">
        <f t="shared" si="53"/>
        <v>1557248.03</v>
      </c>
      <c r="O452">
        <f t="shared" si="54"/>
        <v>0</v>
      </c>
      <c r="P452" s="2" t="str">
        <f t="shared" si="55"/>
        <v>5120241 - MILL CREEK 4 - GENERATION2012</v>
      </c>
    </row>
    <row r="453" spans="1:16" x14ac:dyDescent="0.3">
      <c r="A453" s="1" t="s">
        <v>5</v>
      </c>
      <c r="B453" s="1" t="s">
        <v>27</v>
      </c>
      <c r="C453" s="1" t="s">
        <v>14</v>
      </c>
      <c r="D453" s="5" t="str">
        <f t="shared" si="49"/>
        <v>512</v>
      </c>
      <c r="E453" s="1" t="s">
        <v>29</v>
      </c>
      <c r="F453" s="1" t="s">
        <v>64</v>
      </c>
      <c r="I453">
        <v>201206</v>
      </c>
      <c r="J453" t="str">
        <f t="shared" si="50"/>
        <v>2012</v>
      </c>
      <c r="K453" s="2">
        <v>106039.55</v>
      </c>
      <c r="L453">
        <f t="shared" si="51"/>
        <v>0</v>
      </c>
      <c r="M453" s="2">
        <f t="shared" si="52"/>
        <v>106039.55</v>
      </c>
      <c r="N453">
        <f t="shared" si="53"/>
        <v>106039.55</v>
      </c>
      <c r="O453">
        <f t="shared" si="54"/>
        <v>0</v>
      </c>
      <c r="P453" s="2" t="str">
        <f t="shared" si="55"/>
        <v>5120241 - MILL CREEK 4 - GENERATION2012</v>
      </c>
    </row>
    <row r="454" spans="1:16" x14ac:dyDescent="0.3">
      <c r="A454" s="1" t="s">
        <v>5</v>
      </c>
      <c r="B454" s="1" t="s">
        <v>27</v>
      </c>
      <c r="C454" s="1" t="s">
        <v>14</v>
      </c>
      <c r="D454" s="5" t="str">
        <f t="shared" si="49"/>
        <v>512</v>
      </c>
      <c r="E454" s="1" t="s">
        <v>29</v>
      </c>
      <c r="F454" s="1" t="s">
        <v>64</v>
      </c>
      <c r="I454">
        <v>201207</v>
      </c>
      <c r="J454" t="str">
        <f t="shared" si="50"/>
        <v>2012</v>
      </c>
      <c r="K454" s="2">
        <v>12817.64</v>
      </c>
      <c r="L454">
        <f t="shared" si="51"/>
        <v>0</v>
      </c>
      <c r="M454" s="2">
        <f t="shared" si="52"/>
        <v>12817.64</v>
      </c>
      <c r="N454">
        <f t="shared" si="53"/>
        <v>12817.64</v>
      </c>
      <c r="O454">
        <f t="shared" si="54"/>
        <v>0</v>
      </c>
      <c r="P454" s="2" t="str">
        <f t="shared" si="55"/>
        <v>5120241 - MILL CREEK 4 - GENERATION2012</v>
      </c>
    </row>
    <row r="455" spans="1:16" x14ac:dyDescent="0.3">
      <c r="A455" s="1" t="s">
        <v>5</v>
      </c>
      <c r="B455" s="1" t="s">
        <v>27</v>
      </c>
      <c r="C455" s="1" t="s">
        <v>14</v>
      </c>
      <c r="D455" s="5" t="str">
        <f t="shared" si="49"/>
        <v>512</v>
      </c>
      <c r="E455" s="1" t="s">
        <v>29</v>
      </c>
      <c r="F455" s="1" t="s">
        <v>64</v>
      </c>
      <c r="I455">
        <v>201208</v>
      </c>
      <c r="J455" t="str">
        <f t="shared" si="50"/>
        <v>2012</v>
      </c>
      <c r="K455" s="2">
        <v>1730.28</v>
      </c>
      <c r="L455">
        <f t="shared" si="51"/>
        <v>0</v>
      </c>
      <c r="M455" s="2">
        <f t="shared" si="52"/>
        <v>1730.28</v>
      </c>
      <c r="N455">
        <f t="shared" si="53"/>
        <v>1730.28</v>
      </c>
      <c r="O455">
        <f t="shared" si="54"/>
        <v>0</v>
      </c>
      <c r="P455" s="2" t="str">
        <f t="shared" si="55"/>
        <v>5120241 - MILL CREEK 4 - GENERATION2012</v>
      </c>
    </row>
    <row r="456" spans="1:16" x14ac:dyDescent="0.3">
      <c r="A456" s="1" t="s">
        <v>5</v>
      </c>
      <c r="B456" s="1" t="s">
        <v>27</v>
      </c>
      <c r="C456" s="1" t="s">
        <v>14</v>
      </c>
      <c r="D456" s="5" t="str">
        <f t="shared" si="49"/>
        <v>512</v>
      </c>
      <c r="E456" s="1" t="s">
        <v>29</v>
      </c>
      <c r="F456" s="1" t="s">
        <v>64</v>
      </c>
      <c r="I456">
        <v>201209</v>
      </c>
      <c r="J456" t="str">
        <f t="shared" si="50"/>
        <v>2012</v>
      </c>
      <c r="K456" s="2">
        <v>-2157.9899999999998</v>
      </c>
      <c r="L456">
        <f t="shared" si="51"/>
        <v>0</v>
      </c>
      <c r="M456" s="2">
        <f t="shared" si="52"/>
        <v>-2157.9899999999998</v>
      </c>
      <c r="N456">
        <f t="shared" si="53"/>
        <v>-2157.9899999999998</v>
      </c>
      <c r="O456">
        <f t="shared" si="54"/>
        <v>0</v>
      </c>
      <c r="P456" s="2" t="str">
        <f t="shared" si="55"/>
        <v>5120241 - MILL CREEK 4 - GENERATION2012</v>
      </c>
    </row>
    <row r="457" spans="1:16" x14ac:dyDescent="0.3">
      <c r="A457" s="1" t="s">
        <v>5</v>
      </c>
      <c r="B457" s="1" t="s">
        <v>27</v>
      </c>
      <c r="C457" s="1" t="s">
        <v>14</v>
      </c>
      <c r="D457" s="5" t="str">
        <f t="shared" si="49"/>
        <v>512</v>
      </c>
      <c r="E457" s="1" t="s">
        <v>29</v>
      </c>
      <c r="F457" s="1" t="s">
        <v>64</v>
      </c>
      <c r="I457">
        <v>201302</v>
      </c>
      <c r="J457" t="str">
        <f t="shared" si="50"/>
        <v>2013</v>
      </c>
      <c r="K457" s="2">
        <v>35892.07</v>
      </c>
      <c r="L457">
        <f t="shared" si="51"/>
        <v>0</v>
      </c>
      <c r="M457" s="2">
        <f t="shared" si="52"/>
        <v>35892.07</v>
      </c>
      <c r="N457">
        <f t="shared" si="53"/>
        <v>35892.07</v>
      </c>
      <c r="O457">
        <f t="shared" si="54"/>
        <v>0</v>
      </c>
      <c r="P457" s="2" t="str">
        <f t="shared" si="55"/>
        <v>5120241 - MILL CREEK 4 - GENERATION2013</v>
      </c>
    </row>
    <row r="458" spans="1:16" x14ac:dyDescent="0.3">
      <c r="A458" s="1" t="s">
        <v>5</v>
      </c>
      <c r="B458" s="1" t="s">
        <v>27</v>
      </c>
      <c r="C458" s="1" t="s">
        <v>14</v>
      </c>
      <c r="D458" s="5" t="str">
        <f t="shared" si="49"/>
        <v>512</v>
      </c>
      <c r="E458" s="1" t="s">
        <v>29</v>
      </c>
      <c r="F458" s="1" t="s">
        <v>64</v>
      </c>
      <c r="I458">
        <v>201303</v>
      </c>
      <c r="J458" t="str">
        <f t="shared" si="50"/>
        <v>2013</v>
      </c>
      <c r="K458" s="2">
        <v>923333.57</v>
      </c>
      <c r="L458">
        <f t="shared" si="51"/>
        <v>0</v>
      </c>
      <c r="M458" s="2">
        <f t="shared" si="52"/>
        <v>923333.57</v>
      </c>
      <c r="N458">
        <f t="shared" si="53"/>
        <v>923333.57</v>
      </c>
      <c r="O458">
        <f t="shared" si="54"/>
        <v>0</v>
      </c>
      <c r="P458" s="2" t="str">
        <f t="shared" si="55"/>
        <v>5120241 - MILL CREEK 4 - GENERATION2013</v>
      </c>
    </row>
    <row r="459" spans="1:16" x14ac:dyDescent="0.3">
      <c r="A459" s="1" t="s">
        <v>5</v>
      </c>
      <c r="B459" s="1" t="s">
        <v>27</v>
      </c>
      <c r="C459" s="1" t="s">
        <v>14</v>
      </c>
      <c r="D459" s="5" t="str">
        <f t="shared" si="49"/>
        <v>512</v>
      </c>
      <c r="E459" s="1" t="s">
        <v>29</v>
      </c>
      <c r="F459" s="1" t="s">
        <v>64</v>
      </c>
      <c r="I459">
        <v>201304</v>
      </c>
      <c r="J459" t="str">
        <f t="shared" si="50"/>
        <v>2013</v>
      </c>
      <c r="K459" s="2">
        <v>59192.27</v>
      </c>
      <c r="L459">
        <f t="shared" si="51"/>
        <v>0</v>
      </c>
      <c r="M459" s="2">
        <f t="shared" si="52"/>
        <v>59192.27</v>
      </c>
      <c r="N459">
        <f t="shared" si="53"/>
        <v>59192.27</v>
      </c>
      <c r="O459">
        <f t="shared" si="54"/>
        <v>0</v>
      </c>
      <c r="P459" s="2" t="str">
        <f t="shared" si="55"/>
        <v>5120241 - MILL CREEK 4 - GENERATION2013</v>
      </c>
    </row>
    <row r="460" spans="1:16" x14ac:dyDescent="0.3">
      <c r="A460" s="1" t="s">
        <v>5</v>
      </c>
      <c r="B460" s="1" t="s">
        <v>27</v>
      </c>
      <c r="C460" s="1" t="s">
        <v>14</v>
      </c>
      <c r="D460" s="5" t="str">
        <f t="shared" si="49"/>
        <v>512</v>
      </c>
      <c r="E460" s="1" t="s">
        <v>29</v>
      </c>
      <c r="F460" s="1" t="s">
        <v>64</v>
      </c>
      <c r="I460">
        <v>201305</v>
      </c>
      <c r="J460" t="str">
        <f t="shared" si="50"/>
        <v>2013</v>
      </c>
      <c r="K460" s="2">
        <v>-55615.5</v>
      </c>
      <c r="L460">
        <f t="shared" si="51"/>
        <v>0</v>
      </c>
      <c r="M460" s="2">
        <f t="shared" si="52"/>
        <v>-55615.5</v>
      </c>
      <c r="N460">
        <f t="shared" si="53"/>
        <v>-55615.5</v>
      </c>
      <c r="O460">
        <f t="shared" si="54"/>
        <v>0</v>
      </c>
      <c r="P460" s="2" t="str">
        <f t="shared" si="55"/>
        <v>5120241 - MILL CREEK 4 - GENERATION2013</v>
      </c>
    </row>
    <row r="461" spans="1:16" x14ac:dyDescent="0.3">
      <c r="A461" s="1" t="s">
        <v>5</v>
      </c>
      <c r="B461" s="1" t="s">
        <v>27</v>
      </c>
      <c r="C461" s="1" t="s">
        <v>14</v>
      </c>
      <c r="D461" s="5" t="str">
        <f t="shared" si="49"/>
        <v>512</v>
      </c>
      <c r="E461" s="1" t="s">
        <v>29</v>
      </c>
      <c r="F461" s="1" t="s">
        <v>64</v>
      </c>
      <c r="I461">
        <v>201403</v>
      </c>
      <c r="J461" t="str">
        <f t="shared" si="50"/>
        <v>2014</v>
      </c>
      <c r="K461" s="2">
        <v>424156.66</v>
      </c>
      <c r="L461">
        <f t="shared" si="51"/>
        <v>0</v>
      </c>
      <c r="M461" s="2">
        <f t="shared" si="52"/>
        <v>424156.66</v>
      </c>
      <c r="N461">
        <f t="shared" si="53"/>
        <v>424156.66</v>
      </c>
      <c r="O461">
        <f t="shared" si="54"/>
        <v>0</v>
      </c>
      <c r="P461" s="2" t="str">
        <f t="shared" si="55"/>
        <v>5120241 - MILL CREEK 4 - GENERATION2014</v>
      </c>
    </row>
    <row r="462" spans="1:16" x14ac:dyDescent="0.3">
      <c r="A462" s="1" t="s">
        <v>5</v>
      </c>
      <c r="B462" s="1" t="s">
        <v>27</v>
      </c>
      <c r="C462" s="1" t="s">
        <v>14</v>
      </c>
      <c r="D462" s="5" t="str">
        <f t="shared" si="49"/>
        <v>512</v>
      </c>
      <c r="E462" s="1" t="s">
        <v>29</v>
      </c>
      <c r="F462" s="1" t="s">
        <v>64</v>
      </c>
      <c r="I462">
        <v>201404</v>
      </c>
      <c r="J462" t="str">
        <f t="shared" si="50"/>
        <v>2014</v>
      </c>
      <c r="K462" s="2">
        <v>32774</v>
      </c>
      <c r="L462">
        <f t="shared" si="51"/>
        <v>0</v>
      </c>
      <c r="M462" s="2">
        <f t="shared" si="52"/>
        <v>32774</v>
      </c>
      <c r="N462">
        <f t="shared" si="53"/>
        <v>32774</v>
      </c>
      <c r="O462">
        <f t="shared" si="54"/>
        <v>0</v>
      </c>
      <c r="P462" s="2" t="str">
        <f t="shared" si="55"/>
        <v>5120241 - MILL CREEK 4 - GENERATION2014</v>
      </c>
    </row>
    <row r="463" spans="1:16" x14ac:dyDescent="0.3">
      <c r="A463" s="1" t="s">
        <v>5</v>
      </c>
      <c r="B463" s="1" t="s">
        <v>27</v>
      </c>
      <c r="C463" s="1" t="s">
        <v>14</v>
      </c>
      <c r="D463" s="5" t="str">
        <f t="shared" si="49"/>
        <v>512</v>
      </c>
      <c r="E463" s="1" t="s">
        <v>29</v>
      </c>
      <c r="F463" s="1" t="s">
        <v>64</v>
      </c>
      <c r="I463">
        <v>201405</v>
      </c>
      <c r="J463" t="str">
        <f t="shared" si="50"/>
        <v>2014</v>
      </c>
      <c r="K463" s="2">
        <v>-954.81</v>
      </c>
      <c r="L463">
        <f t="shared" si="51"/>
        <v>0</v>
      </c>
      <c r="M463" s="2">
        <f t="shared" si="52"/>
        <v>-954.81</v>
      </c>
      <c r="N463">
        <f t="shared" si="53"/>
        <v>-954.81</v>
      </c>
      <c r="O463">
        <f t="shared" si="54"/>
        <v>0</v>
      </c>
      <c r="P463" s="2" t="str">
        <f t="shared" si="55"/>
        <v>5120241 - MILL CREEK 4 - GENERATION2014</v>
      </c>
    </row>
    <row r="464" spans="1:16" x14ac:dyDescent="0.3">
      <c r="A464" s="1" t="s">
        <v>5</v>
      </c>
      <c r="B464" s="1" t="s">
        <v>27</v>
      </c>
      <c r="C464" s="1" t="s">
        <v>14</v>
      </c>
      <c r="D464" s="5" t="str">
        <f t="shared" si="49"/>
        <v>512</v>
      </c>
      <c r="E464" s="1" t="s">
        <v>29</v>
      </c>
      <c r="F464" s="1" t="s">
        <v>64</v>
      </c>
      <c r="I464">
        <v>201406</v>
      </c>
      <c r="J464" t="str">
        <f t="shared" si="50"/>
        <v>2014</v>
      </c>
      <c r="K464" s="2">
        <v>50000</v>
      </c>
      <c r="L464">
        <f t="shared" si="51"/>
        <v>0</v>
      </c>
      <c r="M464" s="2">
        <f t="shared" si="52"/>
        <v>50000</v>
      </c>
      <c r="N464">
        <f t="shared" si="53"/>
        <v>50000</v>
      </c>
      <c r="O464">
        <f t="shared" si="54"/>
        <v>0</v>
      </c>
      <c r="P464" s="2" t="str">
        <f t="shared" si="55"/>
        <v>5120241 - MILL CREEK 4 - GENERATION2014</v>
      </c>
    </row>
    <row r="465" spans="1:16" x14ac:dyDescent="0.3">
      <c r="A465" s="1" t="s">
        <v>5</v>
      </c>
      <c r="B465" s="1" t="s">
        <v>27</v>
      </c>
      <c r="C465" s="1" t="s">
        <v>14</v>
      </c>
      <c r="D465" s="5" t="str">
        <f t="shared" si="49"/>
        <v>512</v>
      </c>
      <c r="E465" s="1" t="s">
        <v>29</v>
      </c>
      <c r="F465" s="1" t="s">
        <v>64</v>
      </c>
      <c r="I465">
        <v>201407</v>
      </c>
      <c r="J465" t="str">
        <f t="shared" si="50"/>
        <v>2014</v>
      </c>
      <c r="K465" s="2">
        <v>51.25</v>
      </c>
      <c r="L465">
        <f t="shared" si="51"/>
        <v>0</v>
      </c>
      <c r="M465" s="2">
        <f t="shared" si="52"/>
        <v>51.25</v>
      </c>
      <c r="N465">
        <f t="shared" si="53"/>
        <v>51.25</v>
      </c>
      <c r="O465">
        <f t="shared" si="54"/>
        <v>0</v>
      </c>
      <c r="P465" s="2" t="str">
        <f t="shared" si="55"/>
        <v>5120241 - MILL CREEK 4 - GENERATION2014</v>
      </c>
    </row>
    <row r="466" spans="1:16" x14ac:dyDescent="0.3">
      <c r="A466" s="1" t="s">
        <v>5</v>
      </c>
      <c r="B466" s="1" t="s">
        <v>27</v>
      </c>
      <c r="C466" s="1" t="s">
        <v>14</v>
      </c>
      <c r="D466" s="5" t="str">
        <f t="shared" si="49"/>
        <v>512</v>
      </c>
      <c r="E466" s="1" t="s">
        <v>29</v>
      </c>
      <c r="F466" s="1" t="s">
        <v>64</v>
      </c>
      <c r="I466">
        <v>201408</v>
      </c>
      <c r="J466" t="str">
        <f t="shared" si="50"/>
        <v>2014</v>
      </c>
      <c r="K466" s="2">
        <v>156409.37</v>
      </c>
      <c r="L466">
        <f t="shared" si="51"/>
        <v>0</v>
      </c>
      <c r="M466" s="2">
        <f t="shared" si="52"/>
        <v>156409.37</v>
      </c>
      <c r="N466">
        <f t="shared" si="53"/>
        <v>156409.37</v>
      </c>
      <c r="O466">
        <f t="shared" si="54"/>
        <v>0</v>
      </c>
      <c r="P466" s="2" t="str">
        <f t="shared" si="55"/>
        <v>5120241 - MILL CREEK 4 - GENERATION2014</v>
      </c>
    </row>
    <row r="467" spans="1:16" x14ac:dyDescent="0.3">
      <c r="A467" s="1" t="s">
        <v>5</v>
      </c>
      <c r="B467" s="1" t="s">
        <v>27</v>
      </c>
      <c r="C467" s="1" t="s">
        <v>14</v>
      </c>
      <c r="D467" s="5" t="str">
        <f t="shared" si="49"/>
        <v>512</v>
      </c>
      <c r="E467" s="1" t="s">
        <v>29</v>
      </c>
      <c r="F467" s="1" t="s">
        <v>64</v>
      </c>
      <c r="I467">
        <v>201409</v>
      </c>
      <c r="J467" t="str">
        <f t="shared" si="50"/>
        <v>2014</v>
      </c>
      <c r="K467" s="2">
        <v>124134.39999999999</v>
      </c>
      <c r="L467">
        <f t="shared" si="51"/>
        <v>0</v>
      </c>
      <c r="M467" s="2">
        <f t="shared" si="52"/>
        <v>124134.39999999999</v>
      </c>
      <c r="N467">
        <f t="shared" si="53"/>
        <v>124134.39999999999</v>
      </c>
      <c r="O467">
        <f t="shared" si="54"/>
        <v>0</v>
      </c>
      <c r="P467" s="2" t="str">
        <f t="shared" si="55"/>
        <v>5120241 - MILL CREEK 4 - GENERATION2014</v>
      </c>
    </row>
    <row r="468" spans="1:16" x14ac:dyDescent="0.3">
      <c r="A468" s="1" t="s">
        <v>5</v>
      </c>
      <c r="B468" s="1" t="s">
        <v>27</v>
      </c>
      <c r="C468" s="1" t="s">
        <v>14</v>
      </c>
      <c r="D468" s="5" t="str">
        <f t="shared" si="49"/>
        <v>512</v>
      </c>
      <c r="E468" s="1" t="s">
        <v>29</v>
      </c>
      <c r="F468" s="1" t="s">
        <v>64</v>
      </c>
      <c r="I468">
        <v>201410</v>
      </c>
      <c r="J468" t="str">
        <f t="shared" si="50"/>
        <v>2014</v>
      </c>
      <c r="K468" s="2">
        <v>984152.14</v>
      </c>
      <c r="L468">
        <f t="shared" si="51"/>
        <v>0</v>
      </c>
      <c r="M468" s="2">
        <f t="shared" si="52"/>
        <v>984152.14</v>
      </c>
      <c r="N468">
        <f t="shared" si="53"/>
        <v>984152.14</v>
      </c>
      <c r="O468">
        <f t="shared" si="54"/>
        <v>0</v>
      </c>
      <c r="P468" s="2" t="str">
        <f t="shared" si="55"/>
        <v>5120241 - MILL CREEK 4 - GENERATION2014</v>
      </c>
    </row>
    <row r="469" spans="1:16" x14ac:dyDescent="0.3">
      <c r="A469" s="1" t="s">
        <v>5</v>
      </c>
      <c r="B469" s="1" t="s">
        <v>27</v>
      </c>
      <c r="C469" s="1" t="s">
        <v>14</v>
      </c>
      <c r="D469" s="5" t="str">
        <f t="shared" si="49"/>
        <v>512</v>
      </c>
      <c r="E469" s="1" t="s">
        <v>29</v>
      </c>
      <c r="F469" s="1" t="s">
        <v>64</v>
      </c>
      <c r="I469">
        <v>201411</v>
      </c>
      <c r="J469" t="str">
        <f t="shared" si="50"/>
        <v>2014</v>
      </c>
      <c r="K469" s="2">
        <v>899383.88</v>
      </c>
      <c r="L469">
        <f t="shared" si="51"/>
        <v>0</v>
      </c>
      <c r="M469" s="2">
        <f t="shared" si="52"/>
        <v>899383.88</v>
      </c>
      <c r="N469">
        <f t="shared" si="53"/>
        <v>899383.88</v>
      </c>
      <c r="O469">
        <f t="shared" si="54"/>
        <v>0</v>
      </c>
      <c r="P469" s="2" t="str">
        <f t="shared" si="55"/>
        <v>5120241 - MILL CREEK 4 - GENERATION2014</v>
      </c>
    </row>
    <row r="470" spans="1:16" x14ac:dyDescent="0.3">
      <c r="A470" s="1" t="s">
        <v>5</v>
      </c>
      <c r="B470" s="1" t="s">
        <v>27</v>
      </c>
      <c r="C470" s="1" t="s">
        <v>14</v>
      </c>
      <c r="D470" s="5" t="str">
        <f t="shared" si="49"/>
        <v>512</v>
      </c>
      <c r="E470" s="1" t="s">
        <v>29</v>
      </c>
      <c r="F470" s="1" t="s">
        <v>64</v>
      </c>
      <c r="I470">
        <v>201412</v>
      </c>
      <c r="J470" t="str">
        <f t="shared" si="50"/>
        <v>2014</v>
      </c>
      <c r="K470" s="2">
        <v>252469.53</v>
      </c>
      <c r="L470">
        <f t="shared" si="51"/>
        <v>0</v>
      </c>
      <c r="M470" s="2">
        <f t="shared" si="52"/>
        <v>252469.53</v>
      </c>
      <c r="N470">
        <f t="shared" si="53"/>
        <v>252469.53</v>
      </c>
      <c r="O470">
        <f t="shared" si="54"/>
        <v>0</v>
      </c>
      <c r="P470" s="2" t="str">
        <f t="shared" si="55"/>
        <v>5120241 - MILL CREEK 4 - GENERATION2014</v>
      </c>
    </row>
    <row r="471" spans="1:16" x14ac:dyDescent="0.3">
      <c r="A471" s="1" t="s">
        <v>5</v>
      </c>
      <c r="B471" s="1" t="s">
        <v>27</v>
      </c>
      <c r="C471" s="1" t="s">
        <v>14</v>
      </c>
      <c r="D471" s="5" t="str">
        <f t="shared" si="49"/>
        <v>512</v>
      </c>
      <c r="E471" s="1" t="s">
        <v>29</v>
      </c>
      <c r="F471" s="1" t="s">
        <v>64</v>
      </c>
      <c r="I471">
        <v>201501</v>
      </c>
      <c r="J471" t="str">
        <f t="shared" si="50"/>
        <v>2015</v>
      </c>
      <c r="K471" s="2">
        <v>27783.48</v>
      </c>
      <c r="L471">
        <f t="shared" si="51"/>
        <v>0</v>
      </c>
      <c r="M471" s="2">
        <f t="shared" si="52"/>
        <v>27783.48</v>
      </c>
      <c r="N471">
        <f t="shared" si="53"/>
        <v>27783.48</v>
      </c>
      <c r="O471">
        <f t="shared" si="54"/>
        <v>0</v>
      </c>
      <c r="P471" s="2" t="str">
        <f t="shared" si="55"/>
        <v>5120241 - MILL CREEK 4 - GENERATION2015</v>
      </c>
    </row>
    <row r="472" spans="1:16" x14ac:dyDescent="0.3">
      <c r="A472" s="1" t="s">
        <v>5</v>
      </c>
      <c r="B472" s="1" t="s">
        <v>27</v>
      </c>
      <c r="C472" s="1" t="s">
        <v>14</v>
      </c>
      <c r="D472" s="5" t="str">
        <f t="shared" si="49"/>
        <v>512</v>
      </c>
      <c r="E472" s="1" t="s">
        <v>29</v>
      </c>
      <c r="F472" s="1" t="s">
        <v>64</v>
      </c>
      <c r="I472">
        <v>201502</v>
      </c>
      <c r="J472" t="str">
        <f t="shared" si="50"/>
        <v>2015</v>
      </c>
      <c r="K472" s="2">
        <v>19461.080000000002</v>
      </c>
      <c r="L472">
        <f t="shared" si="51"/>
        <v>0</v>
      </c>
      <c r="M472" s="2">
        <f t="shared" si="52"/>
        <v>19461.080000000002</v>
      </c>
      <c r="N472">
        <f t="shared" si="53"/>
        <v>19461.080000000002</v>
      </c>
      <c r="O472">
        <f t="shared" si="54"/>
        <v>0</v>
      </c>
      <c r="P472" s="2" t="str">
        <f t="shared" si="55"/>
        <v>5120241 - MILL CREEK 4 - GENERATION2015</v>
      </c>
    </row>
    <row r="473" spans="1:16" x14ac:dyDescent="0.3">
      <c r="A473" s="1" t="s">
        <v>5</v>
      </c>
      <c r="B473" s="1" t="s">
        <v>27</v>
      </c>
      <c r="C473" s="1" t="s">
        <v>14</v>
      </c>
      <c r="D473" s="5" t="str">
        <f t="shared" si="49"/>
        <v>512</v>
      </c>
      <c r="E473" s="1" t="s">
        <v>29</v>
      </c>
      <c r="F473" s="1" t="s">
        <v>64</v>
      </c>
      <c r="I473">
        <v>201503</v>
      </c>
      <c r="J473" t="str">
        <f t="shared" si="50"/>
        <v>2015</v>
      </c>
      <c r="K473" s="2">
        <v>4560.8599999999997</v>
      </c>
      <c r="L473">
        <f t="shared" si="51"/>
        <v>0</v>
      </c>
      <c r="M473" s="2">
        <f t="shared" si="52"/>
        <v>4560.8599999999997</v>
      </c>
      <c r="N473">
        <f t="shared" si="53"/>
        <v>4560.8599999999997</v>
      </c>
      <c r="O473">
        <f t="shared" si="54"/>
        <v>0</v>
      </c>
      <c r="P473" s="2" t="str">
        <f t="shared" si="55"/>
        <v>5120241 - MILL CREEK 4 - GENERATION2015</v>
      </c>
    </row>
    <row r="474" spans="1:16" x14ac:dyDescent="0.3">
      <c r="A474" s="1" t="s">
        <v>5</v>
      </c>
      <c r="B474" s="1" t="s">
        <v>27</v>
      </c>
      <c r="C474" s="1" t="s">
        <v>14</v>
      </c>
      <c r="D474" s="5" t="str">
        <f t="shared" si="49"/>
        <v>512</v>
      </c>
      <c r="E474" s="1" t="s">
        <v>29</v>
      </c>
      <c r="F474" s="1" t="s">
        <v>64</v>
      </c>
      <c r="I474">
        <v>201504</v>
      </c>
      <c r="J474" t="str">
        <f t="shared" si="50"/>
        <v>2015</v>
      </c>
      <c r="K474" s="2">
        <v>14578.9</v>
      </c>
      <c r="L474">
        <f t="shared" si="51"/>
        <v>0</v>
      </c>
      <c r="M474" s="2">
        <f t="shared" si="52"/>
        <v>14578.9</v>
      </c>
      <c r="N474">
        <f t="shared" si="53"/>
        <v>14578.9</v>
      </c>
      <c r="O474">
        <f t="shared" si="54"/>
        <v>0</v>
      </c>
      <c r="P474" s="2" t="str">
        <f t="shared" si="55"/>
        <v>5120241 - MILL CREEK 4 - GENERATION2015</v>
      </c>
    </row>
    <row r="475" spans="1:16" x14ac:dyDescent="0.3">
      <c r="A475" s="1" t="s">
        <v>5</v>
      </c>
      <c r="B475" s="1" t="s">
        <v>27</v>
      </c>
      <c r="C475" s="1" t="s">
        <v>14</v>
      </c>
      <c r="D475" s="5" t="str">
        <f t="shared" si="49"/>
        <v>512</v>
      </c>
      <c r="E475" s="1" t="s">
        <v>29</v>
      </c>
      <c r="F475" s="1" t="s">
        <v>64</v>
      </c>
      <c r="I475">
        <v>201505</v>
      </c>
      <c r="J475" t="str">
        <f t="shared" si="50"/>
        <v>2015</v>
      </c>
      <c r="K475" s="2">
        <v>0</v>
      </c>
      <c r="L475">
        <f t="shared" si="51"/>
        <v>0</v>
      </c>
      <c r="M475" s="2">
        <f t="shared" si="52"/>
        <v>0</v>
      </c>
      <c r="N475">
        <f t="shared" si="53"/>
        <v>0</v>
      </c>
      <c r="O475">
        <f t="shared" si="54"/>
        <v>0</v>
      </c>
      <c r="P475" s="2" t="str">
        <f t="shared" si="55"/>
        <v>5120241 - MILL CREEK 4 - GENERATION2015</v>
      </c>
    </row>
    <row r="476" spans="1:16" x14ac:dyDescent="0.3">
      <c r="A476" s="1" t="s">
        <v>5</v>
      </c>
      <c r="B476" s="1" t="s">
        <v>27</v>
      </c>
      <c r="C476" s="1" t="s">
        <v>14</v>
      </c>
      <c r="D476" s="5" t="str">
        <f t="shared" si="49"/>
        <v>512</v>
      </c>
      <c r="E476" s="1" t="s">
        <v>29</v>
      </c>
      <c r="F476" s="1" t="s">
        <v>64</v>
      </c>
      <c r="I476">
        <v>201506</v>
      </c>
      <c r="J476" t="str">
        <f t="shared" si="50"/>
        <v>2015</v>
      </c>
      <c r="K476" s="2">
        <v>12929.2</v>
      </c>
      <c r="L476">
        <f t="shared" si="51"/>
        <v>0</v>
      </c>
      <c r="M476" s="2">
        <f t="shared" si="52"/>
        <v>12929.2</v>
      </c>
      <c r="N476">
        <f t="shared" si="53"/>
        <v>12929.2</v>
      </c>
      <c r="O476">
        <f t="shared" si="54"/>
        <v>0</v>
      </c>
      <c r="P476" s="2" t="str">
        <f t="shared" si="55"/>
        <v>5120241 - MILL CREEK 4 - GENERATION2015</v>
      </c>
    </row>
    <row r="477" spans="1:16" x14ac:dyDescent="0.3">
      <c r="A477" s="1" t="s">
        <v>5</v>
      </c>
      <c r="B477" s="1" t="s">
        <v>27</v>
      </c>
      <c r="C477" s="1" t="s">
        <v>14</v>
      </c>
      <c r="D477" s="5" t="str">
        <f t="shared" si="49"/>
        <v>512</v>
      </c>
      <c r="E477" s="1" t="s">
        <v>29</v>
      </c>
      <c r="F477" s="1" t="s">
        <v>64</v>
      </c>
      <c r="I477">
        <v>201507</v>
      </c>
      <c r="J477" t="str">
        <f t="shared" si="50"/>
        <v>2015</v>
      </c>
      <c r="K477" s="2">
        <v>-31865.46</v>
      </c>
      <c r="L477">
        <f t="shared" si="51"/>
        <v>0</v>
      </c>
      <c r="M477" s="2">
        <f t="shared" si="52"/>
        <v>-31865.46</v>
      </c>
      <c r="N477">
        <f t="shared" si="53"/>
        <v>-31865.46</v>
      </c>
      <c r="O477">
        <f t="shared" si="54"/>
        <v>0</v>
      </c>
      <c r="P477" s="2" t="str">
        <f t="shared" si="55"/>
        <v>5120241 - MILL CREEK 4 - GENERATION2015</v>
      </c>
    </row>
    <row r="478" spans="1:16" x14ac:dyDescent="0.3">
      <c r="A478" s="1" t="s">
        <v>5</v>
      </c>
      <c r="B478" s="1" t="s">
        <v>27</v>
      </c>
      <c r="C478" s="1" t="s">
        <v>14</v>
      </c>
      <c r="D478" s="5" t="str">
        <f t="shared" si="49"/>
        <v>512</v>
      </c>
      <c r="E478" s="1" t="s">
        <v>29</v>
      </c>
      <c r="F478" s="1" t="s">
        <v>64</v>
      </c>
      <c r="I478">
        <v>201508</v>
      </c>
      <c r="J478" t="str">
        <f t="shared" si="50"/>
        <v>2015</v>
      </c>
      <c r="K478" s="2">
        <v>0</v>
      </c>
      <c r="L478">
        <f t="shared" si="51"/>
        <v>0</v>
      </c>
      <c r="M478" s="2">
        <f t="shared" si="52"/>
        <v>0</v>
      </c>
      <c r="N478">
        <f t="shared" si="53"/>
        <v>0</v>
      </c>
      <c r="O478">
        <f t="shared" si="54"/>
        <v>0</v>
      </c>
      <c r="P478" s="2" t="str">
        <f t="shared" si="55"/>
        <v>5120241 - MILL CREEK 4 - GENERATION2015</v>
      </c>
    </row>
    <row r="479" spans="1:16" x14ac:dyDescent="0.3">
      <c r="A479" s="1" t="s">
        <v>5</v>
      </c>
      <c r="B479" s="1" t="s">
        <v>27</v>
      </c>
      <c r="C479" s="1" t="s">
        <v>14</v>
      </c>
      <c r="D479" s="5" t="str">
        <f t="shared" si="49"/>
        <v>512</v>
      </c>
      <c r="E479" s="1" t="s">
        <v>29</v>
      </c>
      <c r="F479" s="1" t="s">
        <v>64</v>
      </c>
      <c r="I479">
        <v>201509</v>
      </c>
      <c r="J479" t="str">
        <f t="shared" si="50"/>
        <v>2015</v>
      </c>
      <c r="K479" s="2">
        <v>210366.16</v>
      </c>
      <c r="L479">
        <f t="shared" si="51"/>
        <v>0</v>
      </c>
      <c r="M479" s="2">
        <f t="shared" si="52"/>
        <v>210366.16</v>
      </c>
      <c r="N479">
        <f t="shared" si="53"/>
        <v>210366.16</v>
      </c>
      <c r="O479">
        <f t="shared" si="54"/>
        <v>0</v>
      </c>
      <c r="P479" s="2" t="str">
        <f t="shared" si="55"/>
        <v>5120241 - MILL CREEK 4 - GENERATION2015</v>
      </c>
    </row>
    <row r="480" spans="1:16" x14ac:dyDescent="0.3">
      <c r="A480" s="1" t="s">
        <v>5</v>
      </c>
      <c r="B480" s="1" t="s">
        <v>27</v>
      </c>
      <c r="C480" s="1" t="s">
        <v>14</v>
      </c>
      <c r="D480" s="5" t="str">
        <f t="shared" si="49"/>
        <v>512</v>
      </c>
      <c r="E480" s="1" t="s">
        <v>29</v>
      </c>
      <c r="F480" s="1" t="s">
        <v>64</v>
      </c>
      <c r="I480">
        <v>201510</v>
      </c>
      <c r="J480" t="str">
        <f t="shared" si="50"/>
        <v>2015</v>
      </c>
      <c r="K480" s="2">
        <v>135031.67999999999</v>
      </c>
      <c r="L480">
        <f t="shared" si="51"/>
        <v>0</v>
      </c>
      <c r="M480" s="2">
        <f t="shared" si="52"/>
        <v>135031.67999999999</v>
      </c>
      <c r="N480">
        <f t="shared" si="53"/>
        <v>135031.67999999999</v>
      </c>
      <c r="O480">
        <f t="shared" si="54"/>
        <v>0</v>
      </c>
      <c r="P480" s="2" t="str">
        <f t="shared" si="55"/>
        <v>5120241 - MILL CREEK 4 - GENERATION2015</v>
      </c>
    </row>
    <row r="481" spans="1:16" x14ac:dyDescent="0.3">
      <c r="A481" s="1" t="s">
        <v>5</v>
      </c>
      <c r="B481" s="1" t="s">
        <v>27</v>
      </c>
      <c r="C481" s="1" t="s">
        <v>14</v>
      </c>
      <c r="D481" s="5" t="str">
        <f t="shared" si="49"/>
        <v>512</v>
      </c>
      <c r="E481" s="1" t="s">
        <v>29</v>
      </c>
      <c r="F481" s="1" t="s">
        <v>64</v>
      </c>
      <c r="I481">
        <v>201511</v>
      </c>
      <c r="J481" t="str">
        <f t="shared" si="50"/>
        <v>2015</v>
      </c>
      <c r="K481" s="2">
        <v>-19500.32</v>
      </c>
      <c r="L481">
        <f t="shared" si="51"/>
        <v>0</v>
      </c>
      <c r="M481" s="2">
        <f t="shared" si="52"/>
        <v>-19500.32</v>
      </c>
      <c r="N481">
        <f t="shared" si="53"/>
        <v>-19500.32</v>
      </c>
      <c r="O481">
        <f t="shared" si="54"/>
        <v>0</v>
      </c>
      <c r="P481" s="2" t="str">
        <f t="shared" si="55"/>
        <v>5120241 - MILL CREEK 4 - GENERATION2015</v>
      </c>
    </row>
    <row r="482" spans="1:16" x14ac:dyDescent="0.3">
      <c r="A482" s="1" t="s">
        <v>5</v>
      </c>
      <c r="B482" s="1" t="s">
        <v>27</v>
      </c>
      <c r="C482" s="1" t="s">
        <v>14</v>
      </c>
      <c r="D482" s="5" t="str">
        <f t="shared" si="49"/>
        <v>512</v>
      </c>
      <c r="E482" s="1" t="s">
        <v>29</v>
      </c>
      <c r="F482" s="1" t="s">
        <v>64</v>
      </c>
      <c r="I482">
        <v>201512</v>
      </c>
      <c r="J482" t="str">
        <f t="shared" si="50"/>
        <v>2015</v>
      </c>
      <c r="K482" s="2">
        <v>3995.49</v>
      </c>
      <c r="L482">
        <f t="shared" si="51"/>
        <v>0</v>
      </c>
      <c r="M482" s="2">
        <f t="shared" si="52"/>
        <v>3995.49</v>
      </c>
      <c r="N482">
        <f t="shared" si="53"/>
        <v>3995.49</v>
      </c>
      <c r="O482">
        <f t="shared" si="54"/>
        <v>0</v>
      </c>
      <c r="P482" s="2" t="str">
        <f t="shared" si="55"/>
        <v>5120241 - MILL CREEK 4 - GENERATION2015</v>
      </c>
    </row>
    <row r="483" spans="1:16" x14ac:dyDescent="0.3">
      <c r="A483" s="1" t="s">
        <v>5</v>
      </c>
      <c r="B483" s="1" t="s">
        <v>27</v>
      </c>
      <c r="C483" s="1" t="s">
        <v>14</v>
      </c>
      <c r="D483" s="5" t="str">
        <f t="shared" si="49"/>
        <v>512</v>
      </c>
      <c r="E483" s="1" t="s">
        <v>29</v>
      </c>
      <c r="F483" s="1" t="s">
        <v>64</v>
      </c>
      <c r="I483">
        <v>201601</v>
      </c>
      <c r="J483" t="str">
        <f t="shared" si="50"/>
        <v>2016</v>
      </c>
      <c r="K483" s="2">
        <v>-11.16</v>
      </c>
      <c r="L483">
        <f t="shared" si="51"/>
        <v>0</v>
      </c>
      <c r="M483" s="2">
        <f t="shared" si="52"/>
        <v>-11.16</v>
      </c>
      <c r="N483">
        <f t="shared" si="53"/>
        <v>-11.16</v>
      </c>
      <c r="O483">
        <f t="shared" si="54"/>
        <v>0</v>
      </c>
      <c r="P483" s="2" t="str">
        <f t="shared" si="55"/>
        <v>5120241 - MILL CREEK 4 - GENERATION2016</v>
      </c>
    </row>
    <row r="484" spans="1:16" x14ac:dyDescent="0.3">
      <c r="A484" s="1" t="s">
        <v>5</v>
      </c>
      <c r="B484" s="1" t="s">
        <v>27</v>
      </c>
      <c r="C484" s="1" t="s">
        <v>14</v>
      </c>
      <c r="D484" s="5" t="str">
        <f t="shared" si="49"/>
        <v>512</v>
      </c>
      <c r="E484" s="1" t="s">
        <v>29</v>
      </c>
      <c r="F484" s="1" t="s">
        <v>64</v>
      </c>
      <c r="I484">
        <v>201602</v>
      </c>
      <c r="J484" t="str">
        <f t="shared" si="50"/>
        <v>2016</v>
      </c>
      <c r="K484" s="2">
        <v>1209.32</v>
      </c>
      <c r="L484">
        <f t="shared" si="51"/>
        <v>0</v>
      </c>
      <c r="M484" s="2">
        <f t="shared" si="52"/>
        <v>1209.32</v>
      </c>
      <c r="N484">
        <f t="shared" si="53"/>
        <v>1209.32</v>
      </c>
      <c r="O484">
        <f t="shared" si="54"/>
        <v>0</v>
      </c>
      <c r="P484" s="2" t="str">
        <f t="shared" si="55"/>
        <v>5120241 - MILL CREEK 4 - GENERATION2016</v>
      </c>
    </row>
    <row r="485" spans="1:16" x14ac:dyDescent="0.3">
      <c r="A485" s="1" t="s">
        <v>5</v>
      </c>
      <c r="B485" s="1" t="s">
        <v>27</v>
      </c>
      <c r="C485" s="1" t="s">
        <v>14</v>
      </c>
      <c r="D485" s="5" t="str">
        <f t="shared" si="49"/>
        <v>512</v>
      </c>
      <c r="E485" s="1" t="s">
        <v>29</v>
      </c>
      <c r="F485" s="1" t="s">
        <v>64</v>
      </c>
      <c r="I485">
        <v>201603</v>
      </c>
      <c r="J485" t="str">
        <f t="shared" si="50"/>
        <v>2016</v>
      </c>
      <c r="K485" s="2">
        <v>1209.32</v>
      </c>
      <c r="L485">
        <f t="shared" si="51"/>
        <v>0</v>
      </c>
      <c r="M485" s="2">
        <f t="shared" si="52"/>
        <v>1209.32</v>
      </c>
      <c r="N485">
        <f t="shared" si="53"/>
        <v>1209.32</v>
      </c>
      <c r="O485">
        <f t="shared" si="54"/>
        <v>0</v>
      </c>
      <c r="P485" s="2" t="str">
        <f t="shared" si="55"/>
        <v>5120241 - MILL CREEK 4 - GENERATION2016</v>
      </c>
    </row>
    <row r="486" spans="1:16" x14ac:dyDescent="0.3">
      <c r="A486" s="1" t="s">
        <v>5</v>
      </c>
      <c r="B486" s="1" t="s">
        <v>27</v>
      </c>
      <c r="C486" s="1" t="s">
        <v>14</v>
      </c>
      <c r="D486" s="5" t="str">
        <f t="shared" si="49"/>
        <v>512</v>
      </c>
      <c r="E486" s="1" t="s">
        <v>29</v>
      </c>
      <c r="F486" s="1" t="s">
        <v>64</v>
      </c>
      <c r="I486">
        <v>201605</v>
      </c>
      <c r="J486" t="str">
        <f t="shared" si="50"/>
        <v>2016</v>
      </c>
      <c r="K486" s="2">
        <v>2593.08</v>
      </c>
      <c r="L486">
        <f t="shared" si="51"/>
        <v>0</v>
      </c>
      <c r="M486" s="2">
        <f t="shared" si="52"/>
        <v>2593.08</v>
      </c>
      <c r="N486">
        <f t="shared" si="53"/>
        <v>2593.08</v>
      </c>
      <c r="O486">
        <f t="shared" si="54"/>
        <v>0</v>
      </c>
      <c r="P486" s="2" t="str">
        <f t="shared" si="55"/>
        <v>5120241 - MILL CREEK 4 - GENERATION2016</v>
      </c>
    </row>
    <row r="487" spans="1:16" x14ac:dyDescent="0.3">
      <c r="A487" s="1" t="s">
        <v>5</v>
      </c>
      <c r="B487" s="1" t="s">
        <v>27</v>
      </c>
      <c r="C487" s="1" t="s">
        <v>14</v>
      </c>
      <c r="D487" s="5" t="str">
        <f t="shared" si="49"/>
        <v>512</v>
      </c>
      <c r="E487" s="1" t="s">
        <v>29</v>
      </c>
      <c r="F487" s="1" t="s">
        <v>64</v>
      </c>
      <c r="I487">
        <v>201607</v>
      </c>
      <c r="J487" t="str">
        <f t="shared" si="50"/>
        <v>2016</v>
      </c>
      <c r="K487" s="2">
        <v>13170.59</v>
      </c>
      <c r="L487">
        <f t="shared" si="51"/>
        <v>0</v>
      </c>
      <c r="M487" s="2">
        <f t="shared" si="52"/>
        <v>13170.59</v>
      </c>
      <c r="N487">
        <f t="shared" si="53"/>
        <v>13170.59</v>
      </c>
      <c r="O487">
        <f t="shared" si="54"/>
        <v>0</v>
      </c>
      <c r="P487" s="2" t="str">
        <f t="shared" si="55"/>
        <v>5120241 - MILL CREEK 4 - GENERATION2016</v>
      </c>
    </row>
    <row r="488" spans="1:16" x14ac:dyDescent="0.3">
      <c r="A488" s="1" t="s">
        <v>5</v>
      </c>
      <c r="B488" s="1" t="s">
        <v>27</v>
      </c>
      <c r="C488" s="1" t="s">
        <v>14</v>
      </c>
      <c r="D488" s="5" t="str">
        <f t="shared" si="49"/>
        <v>512</v>
      </c>
      <c r="E488" s="1" t="s">
        <v>29</v>
      </c>
      <c r="F488" s="1" t="s">
        <v>64</v>
      </c>
      <c r="I488">
        <v>201608</v>
      </c>
      <c r="J488" t="str">
        <f t="shared" si="50"/>
        <v>2016</v>
      </c>
      <c r="K488" s="2">
        <v>53826.16</v>
      </c>
      <c r="L488">
        <f t="shared" si="51"/>
        <v>0</v>
      </c>
      <c r="M488" s="2">
        <f t="shared" si="52"/>
        <v>53826.16</v>
      </c>
      <c r="N488">
        <f t="shared" si="53"/>
        <v>53826.16</v>
      </c>
      <c r="O488">
        <f t="shared" si="54"/>
        <v>0</v>
      </c>
      <c r="P488" s="2" t="str">
        <f t="shared" si="55"/>
        <v>5120241 - MILL CREEK 4 - GENERATION2016</v>
      </c>
    </row>
    <row r="489" spans="1:16" x14ac:dyDescent="0.3">
      <c r="A489" s="1" t="s">
        <v>5</v>
      </c>
      <c r="B489" s="1" t="s">
        <v>27</v>
      </c>
      <c r="C489" s="1" t="s">
        <v>14</v>
      </c>
      <c r="D489" s="5" t="str">
        <f t="shared" si="49"/>
        <v>512</v>
      </c>
      <c r="E489" s="1" t="s">
        <v>29</v>
      </c>
      <c r="F489" s="1" t="s">
        <v>64</v>
      </c>
      <c r="I489">
        <v>201609</v>
      </c>
      <c r="J489" t="str">
        <f t="shared" si="50"/>
        <v>2016</v>
      </c>
      <c r="K489" s="2">
        <v>378877.49</v>
      </c>
      <c r="L489">
        <f t="shared" si="51"/>
        <v>0</v>
      </c>
      <c r="M489" s="2">
        <f t="shared" si="52"/>
        <v>378877.49</v>
      </c>
      <c r="N489">
        <f t="shared" si="53"/>
        <v>378877.49</v>
      </c>
      <c r="O489">
        <f t="shared" si="54"/>
        <v>0</v>
      </c>
      <c r="P489" s="2" t="str">
        <f t="shared" si="55"/>
        <v>5120241 - MILL CREEK 4 - GENERATION2016</v>
      </c>
    </row>
    <row r="490" spans="1:16" x14ac:dyDescent="0.3">
      <c r="A490" s="1" t="s">
        <v>5</v>
      </c>
      <c r="B490" s="1" t="s">
        <v>27</v>
      </c>
      <c r="C490" s="1" t="s">
        <v>14</v>
      </c>
      <c r="D490" s="5" t="str">
        <f t="shared" si="49"/>
        <v>512</v>
      </c>
      <c r="E490" s="1" t="s">
        <v>29</v>
      </c>
      <c r="F490" s="1" t="s">
        <v>64</v>
      </c>
      <c r="I490">
        <v>201610</v>
      </c>
      <c r="J490" t="str">
        <f t="shared" si="50"/>
        <v>2016</v>
      </c>
      <c r="K490" s="2">
        <v>1814048.4</v>
      </c>
      <c r="L490">
        <f t="shared" si="51"/>
        <v>0</v>
      </c>
      <c r="M490" s="2">
        <f t="shared" si="52"/>
        <v>1814048.4</v>
      </c>
      <c r="N490">
        <f t="shared" si="53"/>
        <v>1814048.4</v>
      </c>
      <c r="O490">
        <f t="shared" si="54"/>
        <v>0</v>
      </c>
      <c r="P490" s="2" t="str">
        <f t="shared" si="55"/>
        <v>5120241 - MILL CREEK 4 - GENERATION2016</v>
      </c>
    </row>
    <row r="491" spans="1:16" x14ac:dyDescent="0.3">
      <c r="A491" s="1" t="s">
        <v>5</v>
      </c>
      <c r="B491" s="1" t="s">
        <v>27</v>
      </c>
      <c r="C491" s="1" t="s">
        <v>14</v>
      </c>
      <c r="D491" s="5" t="str">
        <f t="shared" si="49"/>
        <v>512</v>
      </c>
      <c r="E491" s="1" t="s">
        <v>29</v>
      </c>
      <c r="F491" s="1" t="s">
        <v>64</v>
      </c>
      <c r="I491">
        <v>201611</v>
      </c>
      <c r="J491" t="str">
        <f t="shared" si="50"/>
        <v>2016</v>
      </c>
      <c r="K491" s="2">
        <v>438531.28</v>
      </c>
      <c r="L491">
        <f t="shared" si="51"/>
        <v>0</v>
      </c>
      <c r="M491" s="2">
        <f t="shared" si="52"/>
        <v>438531.28</v>
      </c>
      <c r="N491">
        <f t="shared" si="53"/>
        <v>438531.28</v>
      </c>
      <c r="O491">
        <f t="shared" si="54"/>
        <v>0</v>
      </c>
      <c r="P491" s="2" t="str">
        <f t="shared" si="55"/>
        <v>5120241 - MILL CREEK 4 - GENERATION2016</v>
      </c>
    </row>
    <row r="492" spans="1:16" x14ac:dyDescent="0.3">
      <c r="A492" s="1" t="s">
        <v>5</v>
      </c>
      <c r="B492" s="1" t="s">
        <v>27</v>
      </c>
      <c r="C492" s="1" t="s">
        <v>14</v>
      </c>
      <c r="D492" s="5" t="str">
        <f t="shared" si="49"/>
        <v>512</v>
      </c>
      <c r="E492" s="1" t="s">
        <v>29</v>
      </c>
      <c r="F492" s="1" t="s">
        <v>64</v>
      </c>
      <c r="I492">
        <v>201612</v>
      </c>
      <c r="J492" t="str">
        <f t="shared" si="50"/>
        <v>2016</v>
      </c>
      <c r="K492" s="2">
        <v>-21342.25</v>
      </c>
      <c r="L492">
        <f t="shared" si="51"/>
        <v>0</v>
      </c>
      <c r="M492" s="2">
        <f t="shared" si="52"/>
        <v>-21342.25</v>
      </c>
      <c r="N492">
        <f t="shared" si="53"/>
        <v>-21342.25</v>
      </c>
      <c r="O492">
        <f t="shared" si="54"/>
        <v>0</v>
      </c>
      <c r="P492" s="2" t="str">
        <f t="shared" si="55"/>
        <v>5120241 - MILL CREEK 4 - GENERATION2016</v>
      </c>
    </row>
    <row r="493" spans="1:16" x14ac:dyDescent="0.3">
      <c r="A493" s="1" t="s">
        <v>5</v>
      </c>
      <c r="B493" s="1" t="s">
        <v>27</v>
      </c>
      <c r="C493" s="1" t="s">
        <v>33</v>
      </c>
      <c r="D493" s="5" t="str">
        <f t="shared" si="49"/>
        <v>512</v>
      </c>
      <c r="E493" s="1" t="s">
        <v>31</v>
      </c>
      <c r="F493" s="1" t="s">
        <v>64</v>
      </c>
      <c r="I493">
        <v>201209</v>
      </c>
      <c r="J493" t="str">
        <f t="shared" si="50"/>
        <v>2012</v>
      </c>
      <c r="K493" s="2">
        <v>1030.48</v>
      </c>
      <c r="L493">
        <f t="shared" si="51"/>
        <v>0</v>
      </c>
      <c r="M493" s="2">
        <f t="shared" si="52"/>
        <v>1030.48</v>
      </c>
      <c r="N493">
        <f t="shared" si="53"/>
        <v>1030.48</v>
      </c>
      <c r="O493">
        <f t="shared" si="54"/>
        <v>0</v>
      </c>
      <c r="P493" s="2" t="str">
        <f t="shared" si="55"/>
        <v>5120231 - MILL CREEK 3 - GENERATION2012</v>
      </c>
    </row>
    <row r="494" spans="1:16" x14ac:dyDescent="0.3">
      <c r="A494" s="1" t="s">
        <v>5</v>
      </c>
      <c r="B494" s="1" t="s">
        <v>27</v>
      </c>
      <c r="C494" s="1" t="s">
        <v>33</v>
      </c>
      <c r="D494" s="5" t="str">
        <f t="shared" si="49"/>
        <v>512</v>
      </c>
      <c r="E494" s="1" t="s">
        <v>31</v>
      </c>
      <c r="F494" s="1" t="s">
        <v>64</v>
      </c>
      <c r="I494">
        <v>201210</v>
      </c>
      <c r="J494" t="str">
        <f t="shared" si="50"/>
        <v>2012</v>
      </c>
      <c r="K494" s="2">
        <v>2487.1</v>
      </c>
      <c r="L494">
        <f t="shared" si="51"/>
        <v>0</v>
      </c>
      <c r="M494" s="2">
        <f t="shared" si="52"/>
        <v>2487.1</v>
      </c>
      <c r="N494">
        <f t="shared" si="53"/>
        <v>2487.1</v>
      </c>
      <c r="O494">
        <f t="shared" si="54"/>
        <v>0</v>
      </c>
      <c r="P494" s="2" t="str">
        <f t="shared" si="55"/>
        <v>5120231 - MILL CREEK 3 - GENERATION2012</v>
      </c>
    </row>
    <row r="495" spans="1:16" x14ac:dyDescent="0.3">
      <c r="A495" s="1" t="s">
        <v>5</v>
      </c>
      <c r="B495" s="1" t="s">
        <v>27</v>
      </c>
      <c r="C495" s="1" t="s">
        <v>33</v>
      </c>
      <c r="D495" s="5" t="str">
        <f t="shared" si="49"/>
        <v>512</v>
      </c>
      <c r="E495" s="1" t="s">
        <v>31</v>
      </c>
      <c r="F495" s="1" t="s">
        <v>64</v>
      </c>
      <c r="I495">
        <v>201303</v>
      </c>
      <c r="J495" t="str">
        <f t="shared" si="50"/>
        <v>2013</v>
      </c>
      <c r="K495" s="2">
        <v>27127.59</v>
      </c>
      <c r="L495">
        <f t="shared" si="51"/>
        <v>0</v>
      </c>
      <c r="M495" s="2">
        <f t="shared" si="52"/>
        <v>27127.59</v>
      </c>
      <c r="N495">
        <f t="shared" si="53"/>
        <v>27127.59</v>
      </c>
      <c r="O495">
        <f t="shared" si="54"/>
        <v>0</v>
      </c>
      <c r="P495" s="2" t="str">
        <f t="shared" si="55"/>
        <v>5120231 - MILL CREEK 3 - GENERATION2013</v>
      </c>
    </row>
    <row r="496" spans="1:16" x14ac:dyDescent="0.3">
      <c r="A496" s="1" t="s">
        <v>5</v>
      </c>
      <c r="B496" s="1" t="s">
        <v>27</v>
      </c>
      <c r="C496" s="1" t="s">
        <v>33</v>
      </c>
      <c r="D496" s="5" t="str">
        <f t="shared" ref="D496:D542" si="56">LEFT(C496,3)</f>
        <v>512</v>
      </c>
      <c r="E496" s="1" t="s">
        <v>31</v>
      </c>
      <c r="F496" s="1" t="s">
        <v>64</v>
      </c>
      <c r="I496">
        <v>201304</v>
      </c>
      <c r="J496" t="str">
        <f t="shared" ref="J496:J542" si="57">LEFT(I496,4)</f>
        <v>2013</v>
      </c>
      <c r="K496" s="2">
        <v>-126.52</v>
      </c>
      <c r="L496">
        <f t="shared" ref="L496:L542" si="58">IF(LEFT(E496,4)="0311",(K496*-0.25),IF(LEFT(E496,4)="0321",(K496*-0.25),0))</f>
        <v>0</v>
      </c>
      <c r="M496" s="2">
        <f t="shared" ref="M496:M542" si="59">+K496+L496</f>
        <v>-126.52</v>
      </c>
      <c r="N496">
        <f t="shared" ref="N496:N542" si="60">IF(F496="LGE",M496,0)+IF(F496="Joint",M496*G496,0)</f>
        <v>-126.52</v>
      </c>
      <c r="O496">
        <f t="shared" ref="O496:O542" si="61">IF(F496="KU",M496,0)+IF(F496="Joint",M496*H496,0)</f>
        <v>0</v>
      </c>
      <c r="P496" s="2" t="str">
        <f t="shared" ref="P496:P542" si="62">D496&amp;E496&amp;J496</f>
        <v>5120231 - MILL CREEK 3 - GENERATION2013</v>
      </c>
    </row>
    <row r="497" spans="1:16" x14ac:dyDescent="0.3">
      <c r="A497" s="1" t="s">
        <v>5</v>
      </c>
      <c r="B497" s="1" t="s">
        <v>27</v>
      </c>
      <c r="C497" s="1" t="s">
        <v>33</v>
      </c>
      <c r="D497" s="5" t="str">
        <f t="shared" si="56"/>
        <v>512</v>
      </c>
      <c r="E497" s="1" t="s">
        <v>31</v>
      </c>
      <c r="F497" s="1" t="s">
        <v>64</v>
      </c>
      <c r="I497">
        <v>201309</v>
      </c>
      <c r="J497" t="str">
        <f t="shared" si="57"/>
        <v>2013</v>
      </c>
      <c r="K497" s="2">
        <v>816.94</v>
      </c>
      <c r="L497">
        <f t="shared" si="58"/>
        <v>0</v>
      </c>
      <c r="M497" s="2">
        <f t="shared" si="59"/>
        <v>816.94</v>
      </c>
      <c r="N497">
        <f t="shared" si="60"/>
        <v>816.94</v>
      </c>
      <c r="O497">
        <f t="shared" si="61"/>
        <v>0</v>
      </c>
      <c r="P497" s="2" t="str">
        <f t="shared" si="62"/>
        <v>5120231 - MILL CREEK 3 - GENERATION2013</v>
      </c>
    </row>
    <row r="498" spans="1:16" x14ac:dyDescent="0.3">
      <c r="A498" s="1" t="s">
        <v>5</v>
      </c>
      <c r="B498" s="1" t="s">
        <v>27</v>
      </c>
      <c r="C498" s="1" t="s">
        <v>33</v>
      </c>
      <c r="D498" s="5" t="str">
        <f t="shared" si="56"/>
        <v>512</v>
      </c>
      <c r="E498" s="1" t="s">
        <v>31</v>
      </c>
      <c r="F498" s="1" t="s">
        <v>64</v>
      </c>
      <c r="I498">
        <v>201310</v>
      </c>
      <c r="J498" t="str">
        <f t="shared" si="57"/>
        <v>2013</v>
      </c>
      <c r="K498" s="2">
        <v>2582.16</v>
      </c>
      <c r="L498">
        <f t="shared" si="58"/>
        <v>0</v>
      </c>
      <c r="M498" s="2">
        <f t="shared" si="59"/>
        <v>2582.16</v>
      </c>
      <c r="N498">
        <f t="shared" si="60"/>
        <v>2582.16</v>
      </c>
      <c r="O498">
        <f t="shared" si="61"/>
        <v>0</v>
      </c>
      <c r="P498" s="2" t="str">
        <f t="shared" si="62"/>
        <v>5120231 - MILL CREEK 3 - GENERATION2013</v>
      </c>
    </row>
    <row r="499" spans="1:16" x14ac:dyDescent="0.3">
      <c r="A499" s="1" t="s">
        <v>5</v>
      </c>
      <c r="B499" s="1" t="s">
        <v>27</v>
      </c>
      <c r="C499" s="1" t="s">
        <v>33</v>
      </c>
      <c r="D499" s="5" t="str">
        <f t="shared" si="56"/>
        <v>512</v>
      </c>
      <c r="E499" s="1" t="s">
        <v>31</v>
      </c>
      <c r="F499" s="1" t="s">
        <v>64</v>
      </c>
      <c r="I499">
        <v>201311</v>
      </c>
      <c r="J499" t="str">
        <f t="shared" si="57"/>
        <v>2013</v>
      </c>
      <c r="K499" s="2">
        <v>984.04</v>
      </c>
      <c r="L499">
        <f t="shared" si="58"/>
        <v>0</v>
      </c>
      <c r="M499" s="2">
        <f t="shared" si="59"/>
        <v>984.04</v>
      </c>
      <c r="N499">
        <f t="shared" si="60"/>
        <v>984.04</v>
      </c>
      <c r="O499">
        <f t="shared" si="61"/>
        <v>0</v>
      </c>
      <c r="P499" s="2" t="str">
        <f t="shared" si="62"/>
        <v>5120231 - MILL CREEK 3 - GENERATION2013</v>
      </c>
    </row>
    <row r="500" spans="1:16" x14ac:dyDescent="0.3">
      <c r="A500" s="1" t="s">
        <v>5</v>
      </c>
      <c r="B500" s="1" t="s">
        <v>27</v>
      </c>
      <c r="C500" s="1" t="s">
        <v>33</v>
      </c>
      <c r="D500" s="5" t="str">
        <f t="shared" si="56"/>
        <v>512</v>
      </c>
      <c r="E500" s="1" t="s">
        <v>31</v>
      </c>
      <c r="F500" s="1" t="s">
        <v>64</v>
      </c>
      <c r="I500">
        <v>201605</v>
      </c>
      <c r="J500" t="str">
        <f t="shared" si="57"/>
        <v>2016</v>
      </c>
      <c r="K500" s="2">
        <v>12597.95</v>
      </c>
      <c r="L500">
        <f t="shared" si="58"/>
        <v>0</v>
      </c>
      <c r="M500" s="2">
        <f t="shared" si="59"/>
        <v>12597.95</v>
      </c>
      <c r="N500">
        <f t="shared" si="60"/>
        <v>12597.95</v>
      </c>
      <c r="O500">
        <f t="shared" si="61"/>
        <v>0</v>
      </c>
      <c r="P500" s="2" t="str">
        <f t="shared" si="62"/>
        <v>5120231 - MILL CREEK 3 - GENERATION2016</v>
      </c>
    </row>
    <row r="501" spans="1:16" x14ac:dyDescent="0.3">
      <c r="A501" s="1" t="s">
        <v>5</v>
      </c>
      <c r="B501" s="1" t="s">
        <v>27</v>
      </c>
      <c r="C501" s="1" t="s">
        <v>33</v>
      </c>
      <c r="D501" s="5" t="str">
        <f t="shared" si="56"/>
        <v>512</v>
      </c>
      <c r="E501" s="1" t="s">
        <v>31</v>
      </c>
      <c r="F501" s="1" t="s">
        <v>64</v>
      </c>
      <c r="I501">
        <v>201606</v>
      </c>
      <c r="J501" t="str">
        <f t="shared" si="57"/>
        <v>2016</v>
      </c>
      <c r="K501" s="2">
        <v>7858.41</v>
      </c>
      <c r="L501">
        <f t="shared" si="58"/>
        <v>0</v>
      </c>
      <c r="M501" s="2">
        <f t="shared" si="59"/>
        <v>7858.41</v>
      </c>
      <c r="N501">
        <f t="shared" si="60"/>
        <v>7858.41</v>
      </c>
      <c r="O501">
        <f t="shared" si="61"/>
        <v>0</v>
      </c>
      <c r="P501" s="2" t="str">
        <f t="shared" si="62"/>
        <v>5120231 - MILL CREEK 3 - GENERATION2016</v>
      </c>
    </row>
    <row r="502" spans="1:16" x14ac:dyDescent="0.3">
      <c r="A502" s="1" t="s">
        <v>5</v>
      </c>
      <c r="B502" s="1" t="s">
        <v>27</v>
      </c>
      <c r="C502" s="1" t="s">
        <v>33</v>
      </c>
      <c r="D502" s="5" t="str">
        <f t="shared" si="56"/>
        <v>512</v>
      </c>
      <c r="E502" s="1" t="s">
        <v>31</v>
      </c>
      <c r="F502" s="1" t="s">
        <v>64</v>
      </c>
      <c r="I502">
        <v>201610</v>
      </c>
      <c r="J502" t="str">
        <f t="shared" si="57"/>
        <v>2016</v>
      </c>
      <c r="K502" s="2">
        <v>7981.36</v>
      </c>
      <c r="L502">
        <f t="shared" si="58"/>
        <v>0</v>
      </c>
      <c r="M502" s="2">
        <f t="shared" si="59"/>
        <v>7981.36</v>
      </c>
      <c r="N502">
        <f t="shared" si="60"/>
        <v>7981.36</v>
      </c>
      <c r="O502">
        <f t="shared" si="61"/>
        <v>0</v>
      </c>
      <c r="P502" s="2" t="str">
        <f t="shared" si="62"/>
        <v>5120231 - MILL CREEK 3 - GENERATION2016</v>
      </c>
    </row>
    <row r="503" spans="1:16" x14ac:dyDescent="0.3">
      <c r="A503" s="1" t="s">
        <v>5</v>
      </c>
      <c r="B503" s="1" t="s">
        <v>27</v>
      </c>
      <c r="C503" s="1" t="s">
        <v>33</v>
      </c>
      <c r="D503" s="5" t="str">
        <f t="shared" si="56"/>
        <v>512</v>
      </c>
      <c r="E503" s="1" t="s">
        <v>31</v>
      </c>
      <c r="F503" s="1" t="s">
        <v>64</v>
      </c>
      <c r="I503">
        <v>201611</v>
      </c>
      <c r="J503" t="str">
        <f t="shared" si="57"/>
        <v>2016</v>
      </c>
      <c r="K503" s="2">
        <v>4271.0200000000004</v>
      </c>
      <c r="L503">
        <f t="shared" si="58"/>
        <v>0</v>
      </c>
      <c r="M503" s="2">
        <f t="shared" si="59"/>
        <v>4271.0200000000004</v>
      </c>
      <c r="N503">
        <f t="shared" si="60"/>
        <v>4271.0200000000004</v>
      </c>
      <c r="O503">
        <f t="shared" si="61"/>
        <v>0</v>
      </c>
      <c r="P503" s="2" t="str">
        <f t="shared" si="62"/>
        <v>5120231 - MILL CREEK 3 - GENERATION2016</v>
      </c>
    </row>
    <row r="504" spans="1:16" x14ac:dyDescent="0.3">
      <c r="A504" s="1" t="s">
        <v>5</v>
      </c>
      <c r="B504" s="1" t="s">
        <v>27</v>
      </c>
      <c r="C504" s="1" t="s">
        <v>33</v>
      </c>
      <c r="D504" s="5" t="str">
        <f t="shared" si="56"/>
        <v>512</v>
      </c>
      <c r="E504" s="1" t="s">
        <v>29</v>
      </c>
      <c r="F504" s="1" t="s">
        <v>64</v>
      </c>
      <c r="I504">
        <v>201205</v>
      </c>
      <c r="J504" t="str">
        <f t="shared" si="57"/>
        <v>2012</v>
      </c>
      <c r="K504" s="2">
        <v>171670.62</v>
      </c>
      <c r="L504">
        <f t="shared" si="58"/>
        <v>0</v>
      </c>
      <c r="M504" s="2">
        <f t="shared" si="59"/>
        <v>171670.62</v>
      </c>
      <c r="N504">
        <f t="shared" si="60"/>
        <v>171670.62</v>
      </c>
      <c r="O504">
        <f t="shared" si="61"/>
        <v>0</v>
      </c>
      <c r="P504" s="2" t="str">
        <f t="shared" si="62"/>
        <v>5120241 - MILL CREEK 4 - GENERATION2012</v>
      </c>
    </row>
    <row r="505" spans="1:16" x14ac:dyDescent="0.3">
      <c r="A505" s="1" t="s">
        <v>5</v>
      </c>
      <c r="B505" s="1" t="s">
        <v>27</v>
      </c>
      <c r="C505" s="1" t="s">
        <v>33</v>
      </c>
      <c r="D505" s="5" t="str">
        <f t="shared" si="56"/>
        <v>512</v>
      </c>
      <c r="E505" s="1" t="s">
        <v>29</v>
      </c>
      <c r="F505" s="1" t="s">
        <v>64</v>
      </c>
      <c r="I505">
        <v>201206</v>
      </c>
      <c r="J505" t="str">
        <f t="shared" si="57"/>
        <v>2012</v>
      </c>
      <c r="K505" s="2">
        <v>11634.29</v>
      </c>
      <c r="L505">
        <f t="shared" si="58"/>
        <v>0</v>
      </c>
      <c r="M505" s="2">
        <f t="shared" si="59"/>
        <v>11634.29</v>
      </c>
      <c r="N505">
        <f t="shared" si="60"/>
        <v>11634.29</v>
      </c>
      <c r="O505">
        <f t="shared" si="61"/>
        <v>0</v>
      </c>
      <c r="P505" s="2" t="str">
        <f t="shared" si="62"/>
        <v>5120241 - MILL CREEK 4 - GENERATION2012</v>
      </c>
    </row>
    <row r="506" spans="1:16" x14ac:dyDescent="0.3">
      <c r="A506" s="1" t="s">
        <v>5</v>
      </c>
      <c r="B506" s="1" t="s">
        <v>27</v>
      </c>
      <c r="C506" s="1" t="s">
        <v>33</v>
      </c>
      <c r="D506" s="5" t="str">
        <f t="shared" si="56"/>
        <v>512</v>
      </c>
      <c r="E506" s="1" t="s">
        <v>29</v>
      </c>
      <c r="F506" s="1" t="s">
        <v>64</v>
      </c>
      <c r="I506">
        <v>201207</v>
      </c>
      <c r="J506" t="str">
        <f t="shared" si="57"/>
        <v>2012</v>
      </c>
      <c r="K506" s="2">
        <v>-1328.36</v>
      </c>
      <c r="L506">
        <f t="shared" si="58"/>
        <v>0</v>
      </c>
      <c r="M506" s="2">
        <f t="shared" si="59"/>
        <v>-1328.36</v>
      </c>
      <c r="N506">
        <f t="shared" si="60"/>
        <v>-1328.36</v>
      </c>
      <c r="O506">
        <f t="shared" si="61"/>
        <v>0</v>
      </c>
      <c r="P506" s="2" t="str">
        <f t="shared" si="62"/>
        <v>5120241 - MILL CREEK 4 - GENERATION2012</v>
      </c>
    </row>
    <row r="507" spans="1:16" x14ac:dyDescent="0.3">
      <c r="A507" s="1" t="s">
        <v>5</v>
      </c>
      <c r="B507" s="1" t="s">
        <v>27</v>
      </c>
      <c r="C507" s="1" t="s">
        <v>33</v>
      </c>
      <c r="D507" s="5" t="str">
        <f t="shared" si="56"/>
        <v>512</v>
      </c>
      <c r="E507" s="1" t="s">
        <v>29</v>
      </c>
      <c r="F507" s="1" t="s">
        <v>64</v>
      </c>
      <c r="I507">
        <v>201303</v>
      </c>
      <c r="J507" t="str">
        <f t="shared" si="57"/>
        <v>2013</v>
      </c>
      <c r="K507" s="2">
        <v>18157.5</v>
      </c>
      <c r="L507">
        <f t="shared" si="58"/>
        <v>0</v>
      </c>
      <c r="M507" s="2">
        <f t="shared" si="59"/>
        <v>18157.5</v>
      </c>
      <c r="N507">
        <f t="shared" si="60"/>
        <v>18157.5</v>
      </c>
      <c r="O507">
        <f t="shared" si="61"/>
        <v>0</v>
      </c>
      <c r="P507" s="2" t="str">
        <f t="shared" si="62"/>
        <v>5120241 - MILL CREEK 4 - GENERATION2013</v>
      </c>
    </row>
    <row r="508" spans="1:16" x14ac:dyDescent="0.3">
      <c r="A508" s="1" t="s">
        <v>5</v>
      </c>
      <c r="B508" s="1" t="s">
        <v>27</v>
      </c>
      <c r="C508" s="1" t="s">
        <v>33</v>
      </c>
      <c r="D508" s="5" t="str">
        <f t="shared" si="56"/>
        <v>512</v>
      </c>
      <c r="E508" s="1" t="s">
        <v>29</v>
      </c>
      <c r="F508" s="1" t="s">
        <v>64</v>
      </c>
      <c r="I508">
        <v>201304</v>
      </c>
      <c r="J508" t="str">
        <f t="shared" si="57"/>
        <v>2013</v>
      </c>
      <c r="K508" s="2">
        <v>2308.4299999999998</v>
      </c>
      <c r="L508">
        <f t="shared" si="58"/>
        <v>0</v>
      </c>
      <c r="M508" s="2">
        <f t="shared" si="59"/>
        <v>2308.4299999999998</v>
      </c>
      <c r="N508">
        <f t="shared" si="60"/>
        <v>2308.4299999999998</v>
      </c>
      <c r="O508">
        <f t="shared" si="61"/>
        <v>0</v>
      </c>
      <c r="P508" s="2" t="str">
        <f t="shared" si="62"/>
        <v>5120241 - MILL CREEK 4 - GENERATION2013</v>
      </c>
    </row>
    <row r="509" spans="1:16" x14ac:dyDescent="0.3">
      <c r="A509" s="1" t="s">
        <v>5</v>
      </c>
      <c r="B509" s="1" t="s">
        <v>27</v>
      </c>
      <c r="C509" s="1" t="s">
        <v>33</v>
      </c>
      <c r="D509" s="5" t="str">
        <f t="shared" si="56"/>
        <v>512</v>
      </c>
      <c r="E509" s="1" t="s">
        <v>29</v>
      </c>
      <c r="F509" s="1" t="s">
        <v>64</v>
      </c>
      <c r="I509">
        <v>201305</v>
      </c>
      <c r="J509" t="str">
        <f t="shared" si="57"/>
        <v>2013</v>
      </c>
      <c r="K509" s="2">
        <v>0</v>
      </c>
      <c r="L509">
        <f t="shared" si="58"/>
        <v>0</v>
      </c>
      <c r="M509" s="2">
        <f t="shared" si="59"/>
        <v>0</v>
      </c>
      <c r="N509">
        <f t="shared" si="60"/>
        <v>0</v>
      </c>
      <c r="O509">
        <f t="shared" si="61"/>
        <v>0</v>
      </c>
      <c r="P509" s="2" t="str">
        <f t="shared" si="62"/>
        <v>5120241 - MILL CREEK 4 - GENERATION2013</v>
      </c>
    </row>
    <row r="510" spans="1:16" x14ac:dyDescent="0.3">
      <c r="A510" s="1" t="s">
        <v>5</v>
      </c>
      <c r="B510" s="1" t="s">
        <v>27</v>
      </c>
      <c r="C510" s="1" t="s">
        <v>33</v>
      </c>
      <c r="D510" s="5" t="str">
        <f t="shared" si="56"/>
        <v>512</v>
      </c>
      <c r="E510" s="1" t="s">
        <v>29</v>
      </c>
      <c r="F510" s="1" t="s">
        <v>64</v>
      </c>
      <c r="I510">
        <v>201403</v>
      </c>
      <c r="J510" t="str">
        <f t="shared" si="57"/>
        <v>2014</v>
      </c>
      <c r="K510" s="2">
        <v>741.67</v>
      </c>
      <c r="L510">
        <f t="shared" si="58"/>
        <v>0</v>
      </c>
      <c r="M510" s="2">
        <f t="shared" si="59"/>
        <v>741.67</v>
      </c>
      <c r="N510">
        <f t="shared" si="60"/>
        <v>741.67</v>
      </c>
      <c r="O510">
        <f t="shared" si="61"/>
        <v>0</v>
      </c>
      <c r="P510" s="2" t="str">
        <f t="shared" si="62"/>
        <v>5120241 - MILL CREEK 4 - GENERATION2014</v>
      </c>
    </row>
    <row r="511" spans="1:16" x14ac:dyDescent="0.3">
      <c r="A511" s="1" t="s">
        <v>5</v>
      </c>
      <c r="B511" s="1" t="s">
        <v>27</v>
      </c>
      <c r="C511" s="1" t="s">
        <v>33</v>
      </c>
      <c r="D511" s="5" t="str">
        <f t="shared" si="56"/>
        <v>512</v>
      </c>
      <c r="E511" s="1" t="s">
        <v>29</v>
      </c>
      <c r="F511" s="1" t="s">
        <v>64</v>
      </c>
      <c r="I511">
        <v>201404</v>
      </c>
      <c r="J511" t="str">
        <f t="shared" si="57"/>
        <v>2014</v>
      </c>
      <c r="K511" s="2">
        <v>6946.33</v>
      </c>
      <c r="L511">
        <f t="shared" si="58"/>
        <v>0</v>
      </c>
      <c r="M511" s="2">
        <f t="shared" si="59"/>
        <v>6946.33</v>
      </c>
      <c r="N511">
        <f t="shared" si="60"/>
        <v>6946.33</v>
      </c>
      <c r="O511">
        <f t="shared" si="61"/>
        <v>0</v>
      </c>
      <c r="P511" s="2" t="str">
        <f t="shared" si="62"/>
        <v>5120241 - MILL CREEK 4 - GENERATION2014</v>
      </c>
    </row>
    <row r="512" spans="1:16" x14ac:dyDescent="0.3">
      <c r="A512" s="1" t="s">
        <v>5</v>
      </c>
      <c r="B512" s="1" t="s">
        <v>27</v>
      </c>
      <c r="C512" s="1" t="s">
        <v>33</v>
      </c>
      <c r="D512" s="5" t="str">
        <f t="shared" si="56"/>
        <v>512</v>
      </c>
      <c r="E512" s="1" t="s">
        <v>29</v>
      </c>
      <c r="F512" s="1" t="s">
        <v>64</v>
      </c>
      <c r="I512">
        <v>201410</v>
      </c>
      <c r="J512" t="str">
        <f t="shared" si="57"/>
        <v>2014</v>
      </c>
      <c r="K512" s="2">
        <v>3328.8</v>
      </c>
      <c r="L512">
        <f t="shared" si="58"/>
        <v>0</v>
      </c>
      <c r="M512" s="2">
        <f t="shared" si="59"/>
        <v>3328.8</v>
      </c>
      <c r="N512">
        <f t="shared" si="60"/>
        <v>3328.8</v>
      </c>
      <c r="O512">
        <f t="shared" si="61"/>
        <v>0</v>
      </c>
      <c r="P512" s="2" t="str">
        <f t="shared" si="62"/>
        <v>5120241 - MILL CREEK 4 - GENERATION2014</v>
      </c>
    </row>
    <row r="513" spans="1:16" x14ac:dyDescent="0.3">
      <c r="A513" s="1" t="s">
        <v>5</v>
      </c>
      <c r="B513" s="1" t="s">
        <v>27</v>
      </c>
      <c r="C513" s="1" t="s">
        <v>33</v>
      </c>
      <c r="D513" s="5" t="str">
        <f t="shared" si="56"/>
        <v>512</v>
      </c>
      <c r="E513" s="1" t="s">
        <v>29</v>
      </c>
      <c r="F513" s="1" t="s">
        <v>64</v>
      </c>
      <c r="I513">
        <v>201411</v>
      </c>
      <c r="J513" t="str">
        <f t="shared" si="57"/>
        <v>2014</v>
      </c>
      <c r="K513" s="2">
        <v>977.38</v>
      </c>
      <c r="L513">
        <f t="shared" si="58"/>
        <v>0</v>
      </c>
      <c r="M513" s="2">
        <f t="shared" si="59"/>
        <v>977.38</v>
      </c>
      <c r="N513">
        <f t="shared" si="60"/>
        <v>977.38</v>
      </c>
      <c r="O513">
        <f t="shared" si="61"/>
        <v>0</v>
      </c>
      <c r="P513" s="2" t="str">
        <f t="shared" si="62"/>
        <v>5120241 - MILL CREEK 4 - GENERATION2014</v>
      </c>
    </row>
    <row r="514" spans="1:16" x14ac:dyDescent="0.3">
      <c r="A514" s="1" t="s">
        <v>5</v>
      </c>
      <c r="B514" s="1" t="s">
        <v>27</v>
      </c>
      <c r="C514" s="1" t="s">
        <v>33</v>
      </c>
      <c r="D514" s="5" t="str">
        <f t="shared" si="56"/>
        <v>512</v>
      </c>
      <c r="E514" s="1" t="s">
        <v>29</v>
      </c>
      <c r="F514" s="1" t="s">
        <v>64</v>
      </c>
      <c r="I514">
        <v>201412</v>
      </c>
      <c r="J514" t="str">
        <f t="shared" si="57"/>
        <v>2014</v>
      </c>
      <c r="K514" s="2">
        <v>-0.78</v>
      </c>
      <c r="L514">
        <f t="shared" si="58"/>
        <v>0</v>
      </c>
      <c r="M514" s="2">
        <f t="shared" si="59"/>
        <v>-0.78</v>
      </c>
      <c r="N514">
        <f t="shared" si="60"/>
        <v>-0.78</v>
      </c>
      <c r="O514">
        <f t="shared" si="61"/>
        <v>0</v>
      </c>
      <c r="P514" s="2" t="str">
        <f t="shared" si="62"/>
        <v>5120241 - MILL CREEK 4 - GENERATION2014</v>
      </c>
    </row>
    <row r="515" spans="1:16" x14ac:dyDescent="0.3">
      <c r="A515" s="1" t="s">
        <v>5</v>
      </c>
      <c r="B515" s="1" t="s">
        <v>27</v>
      </c>
      <c r="C515" s="1" t="s">
        <v>33</v>
      </c>
      <c r="D515" s="5" t="str">
        <f t="shared" si="56"/>
        <v>512</v>
      </c>
      <c r="E515" s="1" t="s">
        <v>29</v>
      </c>
      <c r="F515" s="1" t="s">
        <v>64</v>
      </c>
      <c r="I515">
        <v>201509</v>
      </c>
      <c r="J515" t="str">
        <f t="shared" si="57"/>
        <v>2015</v>
      </c>
      <c r="K515" s="2">
        <v>3767.7</v>
      </c>
      <c r="L515">
        <f t="shared" si="58"/>
        <v>0</v>
      </c>
      <c r="M515" s="2">
        <f t="shared" si="59"/>
        <v>3767.7</v>
      </c>
      <c r="N515">
        <f t="shared" si="60"/>
        <v>3767.7</v>
      </c>
      <c r="O515">
        <f t="shared" si="61"/>
        <v>0</v>
      </c>
      <c r="P515" s="2" t="str">
        <f t="shared" si="62"/>
        <v>5120241 - MILL CREEK 4 - GENERATION2015</v>
      </c>
    </row>
    <row r="516" spans="1:16" x14ac:dyDescent="0.3">
      <c r="A516" s="1" t="s">
        <v>5</v>
      </c>
      <c r="B516" s="1" t="s">
        <v>27</v>
      </c>
      <c r="C516" s="1" t="s">
        <v>33</v>
      </c>
      <c r="D516" s="5" t="str">
        <f t="shared" si="56"/>
        <v>512</v>
      </c>
      <c r="E516" s="1" t="s">
        <v>29</v>
      </c>
      <c r="F516" s="1" t="s">
        <v>64</v>
      </c>
      <c r="I516">
        <v>201510</v>
      </c>
      <c r="J516" t="str">
        <f t="shared" si="57"/>
        <v>2015</v>
      </c>
      <c r="K516" s="2">
        <v>1336.22</v>
      </c>
      <c r="L516">
        <f t="shared" si="58"/>
        <v>0</v>
      </c>
      <c r="M516" s="2">
        <f t="shared" si="59"/>
        <v>1336.22</v>
      </c>
      <c r="N516">
        <f t="shared" si="60"/>
        <v>1336.22</v>
      </c>
      <c r="O516">
        <f t="shared" si="61"/>
        <v>0</v>
      </c>
      <c r="P516" s="2" t="str">
        <f t="shared" si="62"/>
        <v>5120241 - MILL CREEK 4 - GENERATION2015</v>
      </c>
    </row>
    <row r="517" spans="1:16" x14ac:dyDescent="0.3">
      <c r="A517" s="1" t="s">
        <v>5</v>
      </c>
      <c r="B517" s="1" t="s">
        <v>27</v>
      </c>
      <c r="C517" s="1" t="s">
        <v>33</v>
      </c>
      <c r="D517" s="5" t="str">
        <f t="shared" si="56"/>
        <v>512</v>
      </c>
      <c r="E517" s="1" t="s">
        <v>29</v>
      </c>
      <c r="F517" s="1" t="s">
        <v>64</v>
      </c>
      <c r="I517">
        <v>201601</v>
      </c>
      <c r="J517" t="str">
        <f t="shared" si="57"/>
        <v>2016</v>
      </c>
      <c r="K517" s="2">
        <v>3490.64</v>
      </c>
      <c r="L517">
        <f t="shared" si="58"/>
        <v>0</v>
      </c>
      <c r="M517" s="2">
        <f t="shared" si="59"/>
        <v>3490.64</v>
      </c>
      <c r="N517">
        <f t="shared" si="60"/>
        <v>3490.64</v>
      </c>
      <c r="O517">
        <f t="shared" si="61"/>
        <v>0</v>
      </c>
      <c r="P517" s="2" t="str">
        <f t="shared" si="62"/>
        <v>5120241 - MILL CREEK 4 - GENERATION2016</v>
      </c>
    </row>
    <row r="518" spans="1:16" x14ac:dyDescent="0.3">
      <c r="A518" s="1" t="s">
        <v>5</v>
      </c>
      <c r="B518" s="1" t="s">
        <v>27</v>
      </c>
      <c r="C518" s="1" t="s">
        <v>33</v>
      </c>
      <c r="D518" s="5" t="str">
        <f t="shared" si="56"/>
        <v>512</v>
      </c>
      <c r="E518" s="1" t="s">
        <v>29</v>
      </c>
      <c r="F518" s="1" t="s">
        <v>64</v>
      </c>
      <c r="I518">
        <v>201610</v>
      </c>
      <c r="J518" t="str">
        <f t="shared" si="57"/>
        <v>2016</v>
      </c>
      <c r="K518" s="2">
        <v>2480.77</v>
      </c>
      <c r="L518">
        <f t="shared" si="58"/>
        <v>0</v>
      </c>
      <c r="M518" s="2">
        <f t="shared" si="59"/>
        <v>2480.77</v>
      </c>
      <c r="N518">
        <f t="shared" si="60"/>
        <v>2480.77</v>
      </c>
      <c r="O518">
        <f t="shared" si="61"/>
        <v>0</v>
      </c>
      <c r="P518" s="2" t="str">
        <f t="shared" si="62"/>
        <v>5120241 - MILL CREEK 4 - GENERATION2016</v>
      </c>
    </row>
    <row r="519" spans="1:16" x14ac:dyDescent="0.3">
      <c r="A519" s="1" t="s">
        <v>5</v>
      </c>
      <c r="B519" s="1" t="s">
        <v>27</v>
      </c>
      <c r="C519" s="1" t="s">
        <v>33</v>
      </c>
      <c r="D519" s="5" t="str">
        <f t="shared" si="56"/>
        <v>512</v>
      </c>
      <c r="E519" s="1" t="s">
        <v>29</v>
      </c>
      <c r="F519" s="1" t="s">
        <v>64</v>
      </c>
      <c r="I519">
        <v>201611</v>
      </c>
      <c r="J519" t="str">
        <f t="shared" si="57"/>
        <v>2016</v>
      </c>
      <c r="K519" s="2">
        <v>14823.12</v>
      </c>
      <c r="L519">
        <f t="shared" si="58"/>
        <v>0</v>
      </c>
      <c r="M519" s="2">
        <f t="shared" si="59"/>
        <v>14823.12</v>
      </c>
      <c r="N519">
        <f t="shared" si="60"/>
        <v>14823.12</v>
      </c>
      <c r="O519">
        <f t="shared" si="61"/>
        <v>0</v>
      </c>
      <c r="P519" s="2" t="str">
        <f t="shared" si="62"/>
        <v>5120241 - MILL CREEK 4 - GENERATION2016</v>
      </c>
    </row>
    <row r="520" spans="1:16" x14ac:dyDescent="0.3">
      <c r="A520" s="1" t="s">
        <v>5</v>
      </c>
      <c r="B520" s="1" t="s">
        <v>27</v>
      </c>
      <c r="C520" s="1" t="s">
        <v>33</v>
      </c>
      <c r="D520" s="5" t="str">
        <f t="shared" si="56"/>
        <v>512</v>
      </c>
      <c r="E520" s="1" t="s">
        <v>29</v>
      </c>
      <c r="F520" s="1" t="s">
        <v>64</v>
      </c>
      <c r="I520">
        <v>201612</v>
      </c>
      <c r="J520" t="str">
        <f t="shared" si="57"/>
        <v>2016</v>
      </c>
      <c r="K520" s="2">
        <v>-8.26</v>
      </c>
      <c r="L520">
        <f t="shared" si="58"/>
        <v>0</v>
      </c>
      <c r="M520" s="2">
        <f t="shared" si="59"/>
        <v>-8.26</v>
      </c>
      <c r="N520">
        <f t="shared" si="60"/>
        <v>-8.26</v>
      </c>
      <c r="O520">
        <f t="shared" si="61"/>
        <v>0</v>
      </c>
      <c r="P520" s="2" t="str">
        <f t="shared" si="62"/>
        <v>5120241 - MILL CREEK 4 - GENERATION2016</v>
      </c>
    </row>
    <row r="521" spans="1:16" x14ac:dyDescent="0.3">
      <c r="A521" s="1" t="s">
        <v>5</v>
      </c>
      <c r="B521" s="1" t="s">
        <v>27</v>
      </c>
      <c r="C521" s="1" t="s">
        <v>15</v>
      </c>
      <c r="D521" s="5" t="str">
        <f t="shared" si="56"/>
        <v>513</v>
      </c>
      <c r="E521" s="1" t="s">
        <v>28</v>
      </c>
      <c r="F521" s="1" t="s">
        <v>64</v>
      </c>
      <c r="I521">
        <v>201201</v>
      </c>
      <c r="J521" t="str">
        <f t="shared" si="57"/>
        <v>2012</v>
      </c>
      <c r="K521" s="2">
        <v>2230.63</v>
      </c>
      <c r="L521">
        <f t="shared" si="58"/>
        <v>0</v>
      </c>
      <c r="M521" s="2">
        <f t="shared" si="59"/>
        <v>2230.63</v>
      </c>
      <c r="N521">
        <f t="shared" si="60"/>
        <v>2230.63</v>
      </c>
      <c r="O521">
        <f t="shared" si="61"/>
        <v>0</v>
      </c>
      <c r="P521" s="2" t="str">
        <f t="shared" si="62"/>
        <v>5130211 - MILL CREEK 1 - GENERATION2012</v>
      </c>
    </row>
    <row r="522" spans="1:16" x14ac:dyDescent="0.3">
      <c r="A522" s="1" t="s">
        <v>5</v>
      </c>
      <c r="B522" s="1" t="s">
        <v>27</v>
      </c>
      <c r="C522" s="1" t="s">
        <v>15</v>
      </c>
      <c r="D522" s="5" t="str">
        <f t="shared" si="56"/>
        <v>513</v>
      </c>
      <c r="E522" s="1" t="s">
        <v>28</v>
      </c>
      <c r="F522" s="1" t="s">
        <v>64</v>
      </c>
      <c r="I522">
        <v>201202</v>
      </c>
      <c r="J522" t="str">
        <f t="shared" si="57"/>
        <v>2012</v>
      </c>
      <c r="K522" s="2">
        <v>819.22</v>
      </c>
      <c r="L522">
        <f t="shared" si="58"/>
        <v>0</v>
      </c>
      <c r="M522" s="2">
        <f t="shared" si="59"/>
        <v>819.22</v>
      </c>
      <c r="N522">
        <f t="shared" si="60"/>
        <v>819.22</v>
      </c>
      <c r="O522">
        <f t="shared" si="61"/>
        <v>0</v>
      </c>
      <c r="P522" s="2" t="str">
        <f t="shared" si="62"/>
        <v>5130211 - MILL CREEK 1 - GENERATION2012</v>
      </c>
    </row>
    <row r="523" spans="1:16" x14ac:dyDescent="0.3">
      <c r="A523" s="1" t="s">
        <v>5</v>
      </c>
      <c r="B523" s="1" t="s">
        <v>27</v>
      </c>
      <c r="C523" s="1" t="s">
        <v>15</v>
      </c>
      <c r="D523" s="5" t="str">
        <f t="shared" si="56"/>
        <v>513</v>
      </c>
      <c r="E523" s="1" t="s">
        <v>28</v>
      </c>
      <c r="F523" s="1" t="s">
        <v>64</v>
      </c>
      <c r="I523">
        <v>201301</v>
      </c>
      <c r="J523" t="str">
        <f t="shared" si="57"/>
        <v>2013</v>
      </c>
      <c r="K523" s="2">
        <v>266.68</v>
      </c>
      <c r="L523">
        <f t="shared" si="58"/>
        <v>0</v>
      </c>
      <c r="M523" s="2">
        <f t="shared" si="59"/>
        <v>266.68</v>
      </c>
      <c r="N523">
        <f t="shared" si="60"/>
        <v>266.68</v>
      </c>
      <c r="O523">
        <f t="shared" si="61"/>
        <v>0</v>
      </c>
      <c r="P523" s="2" t="str">
        <f t="shared" si="62"/>
        <v>5130211 - MILL CREEK 1 - GENERATION2013</v>
      </c>
    </row>
    <row r="524" spans="1:16" x14ac:dyDescent="0.3">
      <c r="A524" s="1" t="s">
        <v>5</v>
      </c>
      <c r="B524" s="1" t="s">
        <v>27</v>
      </c>
      <c r="C524" s="1" t="s">
        <v>15</v>
      </c>
      <c r="D524" s="5" t="str">
        <f t="shared" si="56"/>
        <v>513</v>
      </c>
      <c r="E524" s="1" t="s">
        <v>28</v>
      </c>
      <c r="F524" s="1" t="s">
        <v>64</v>
      </c>
      <c r="I524">
        <v>201302</v>
      </c>
      <c r="J524" t="str">
        <f t="shared" si="57"/>
        <v>2013</v>
      </c>
      <c r="K524" s="2">
        <v>35639.300000000003</v>
      </c>
      <c r="L524">
        <f t="shared" si="58"/>
        <v>0</v>
      </c>
      <c r="M524" s="2">
        <f t="shared" si="59"/>
        <v>35639.300000000003</v>
      </c>
      <c r="N524">
        <f t="shared" si="60"/>
        <v>35639.300000000003</v>
      </c>
      <c r="O524">
        <f t="shared" si="61"/>
        <v>0</v>
      </c>
      <c r="P524" s="2" t="str">
        <f t="shared" si="62"/>
        <v>5130211 - MILL CREEK 1 - GENERATION2013</v>
      </c>
    </row>
    <row r="525" spans="1:16" x14ac:dyDescent="0.3">
      <c r="A525" s="1" t="s">
        <v>5</v>
      </c>
      <c r="B525" s="1" t="s">
        <v>27</v>
      </c>
      <c r="C525" s="1" t="s">
        <v>15</v>
      </c>
      <c r="D525" s="5" t="str">
        <f t="shared" si="56"/>
        <v>513</v>
      </c>
      <c r="E525" s="1" t="s">
        <v>28</v>
      </c>
      <c r="F525" s="1" t="s">
        <v>64</v>
      </c>
      <c r="I525">
        <v>201303</v>
      </c>
      <c r="J525" t="str">
        <f t="shared" si="57"/>
        <v>2013</v>
      </c>
      <c r="K525" s="2">
        <v>813089.88</v>
      </c>
      <c r="L525">
        <f t="shared" si="58"/>
        <v>0</v>
      </c>
      <c r="M525" s="2">
        <f t="shared" si="59"/>
        <v>813089.88</v>
      </c>
      <c r="N525">
        <f t="shared" si="60"/>
        <v>813089.88</v>
      </c>
      <c r="O525">
        <f t="shared" si="61"/>
        <v>0</v>
      </c>
      <c r="P525" s="2" t="str">
        <f t="shared" si="62"/>
        <v>5130211 - MILL CREEK 1 - GENERATION2013</v>
      </c>
    </row>
    <row r="526" spans="1:16" x14ac:dyDescent="0.3">
      <c r="A526" s="1" t="s">
        <v>5</v>
      </c>
      <c r="B526" s="1" t="s">
        <v>27</v>
      </c>
      <c r="C526" s="1" t="s">
        <v>15</v>
      </c>
      <c r="D526" s="5" t="str">
        <f t="shared" si="56"/>
        <v>513</v>
      </c>
      <c r="E526" s="1" t="s">
        <v>28</v>
      </c>
      <c r="F526" s="1" t="s">
        <v>64</v>
      </c>
      <c r="I526">
        <v>201304</v>
      </c>
      <c r="J526" t="str">
        <f t="shared" si="57"/>
        <v>2013</v>
      </c>
      <c r="K526" s="2">
        <v>1028185.43</v>
      </c>
      <c r="L526">
        <f t="shared" si="58"/>
        <v>0</v>
      </c>
      <c r="M526" s="2">
        <f t="shared" si="59"/>
        <v>1028185.43</v>
      </c>
      <c r="N526">
        <f t="shared" si="60"/>
        <v>1028185.43</v>
      </c>
      <c r="O526">
        <f t="shared" si="61"/>
        <v>0</v>
      </c>
      <c r="P526" s="2" t="str">
        <f t="shared" si="62"/>
        <v>5130211 - MILL CREEK 1 - GENERATION2013</v>
      </c>
    </row>
    <row r="527" spans="1:16" x14ac:dyDescent="0.3">
      <c r="A527" s="1" t="s">
        <v>5</v>
      </c>
      <c r="B527" s="1" t="s">
        <v>27</v>
      </c>
      <c r="C527" s="1" t="s">
        <v>15</v>
      </c>
      <c r="D527" s="5" t="str">
        <f t="shared" si="56"/>
        <v>513</v>
      </c>
      <c r="E527" s="1" t="s">
        <v>28</v>
      </c>
      <c r="F527" s="1" t="s">
        <v>64</v>
      </c>
      <c r="I527">
        <v>201305</v>
      </c>
      <c r="J527" t="str">
        <f t="shared" si="57"/>
        <v>2013</v>
      </c>
      <c r="K527" s="2">
        <v>1066328.52</v>
      </c>
      <c r="L527">
        <f t="shared" si="58"/>
        <v>0</v>
      </c>
      <c r="M527" s="2">
        <f t="shared" si="59"/>
        <v>1066328.52</v>
      </c>
      <c r="N527">
        <f t="shared" si="60"/>
        <v>1066328.52</v>
      </c>
      <c r="O527">
        <f t="shared" si="61"/>
        <v>0</v>
      </c>
      <c r="P527" s="2" t="str">
        <f t="shared" si="62"/>
        <v>5130211 - MILL CREEK 1 - GENERATION2013</v>
      </c>
    </row>
    <row r="528" spans="1:16" x14ac:dyDescent="0.3">
      <c r="A528" s="1" t="s">
        <v>5</v>
      </c>
      <c r="B528" s="1" t="s">
        <v>27</v>
      </c>
      <c r="C528" s="1" t="s">
        <v>15</v>
      </c>
      <c r="D528" s="5" t="str">
        <f t="shared" si="56"/>
        <v>513</v>
      </c>
      <c r="E528" s="1" t="s">
        <v>28</v>
      </c>
      <c r="F528" s="1" t="s">
        <v>64</v>
      </c>
      <c r="I528">
        <v>201306</v>
      </c>
      <c r="J528" t="str">
        <f t="shared" si="57"/>
        <v>2013</v>
      </c>
      <c r="K528" s="2">
        <v>121060.53</v>
      </c>
      <c r="L528">
        <f t="shared" si="58"/>
        <v>0</v>
      </c>
      <c r="M528" s="2">
        <f t="shared" si="59"/>
        <v>121060.53</v>
      </c>
      <c r="N528">
        <f t="shared" si="60"/>
        <v>121060.53</v>
      </c>
      <c r="O528">
        <f t="shared" si="61"/>
        <v>0</v>
      </c>
      <c r="P528" s="2" t="str">
        <f t="shared" si="62"/>
        <v>5130211 - MILL CREEK 1 - GENERATION2013</v>
      </c>
    </row>
    <row r="529" spans="1:16" x14ac:dyDescent="0.3">
      <c r="A529" s="1" t="s">
        <v>5</v>
      </c>
      <c r="B529" s="1" t="s">
        <v>27</v>
      </c>
      <c r="C529" s="1" t="s">
        <v>15</v>
      </c>
      <c r="D529" s="5" t="str">
        <f t="shared" si="56"/>
        <v>513</v>
      </c>
      <c r="E529" s="1" t="s">
        <v>28</v>
      </c>
      <c r="F529" s="1" t="s">
        <v>64</v>
      </c>
      <c r="I529">
        <v>201307</v>
      </c>
      <c r="J529" t="str">
        <f t="shared" si="57"/>
        <v>2013</v>
      </c>
      <c r="K529" s="2">
        <v>25276.06</v>
      </c>
      <c r="L529">
        <f t="shared" si="58"/>
        <v>0</v>
      </c>
      <c r="M529" s="2">
        <f t="shared" si="59"/>
        <v>25276.06</v>
      </c>
      <c r="N529">
        <f t="shared" si="60"/>
        <v>25276.06</v>
      </c>
      <c r="O529">
        <f t="shared" si="61"/>
        <v>0</v>
      </c>
      <c r="P529" s="2" t="str">
        <f t="shared" si="62"/>
        <v>5130211 - MILL CREEK 1 - GENERATION2013</v>
      </c>
    </row>
    <row r="530" spans="1:16" x14ac:dyDescent="0.3">
      <c r="A530" s="1" t="s">
        <v>5</v>
      </c>
      <c r="B530" s="1" t="s">
        <v>27</v>
      </c>
      <c r="C530" s="1" t="s">
        <v>15</v>
      </c>
      <c r="D530" s="5" t="str">
        <f t="shared" si="56"/>
        <v>513</v>
      </c>
      <c r="E530" s="1" t="s">
        <v>28</v>
      </c>
      <c r="F530" s="1" t="s">
        <v>64</v>
      </c>
      <c r="I530">
        <v>201308</v>
      </c>
      <c r="J530" t="str">
        <f t="shared" si="57"/>
        <v>2013</v>
      </c>
      <c r="K530" s="2">
        <v>6660.92</v>
      </c>
      <c r="L530">
        <f t="shared" si="58"/>
        <v>0</v>
      </c>
      <c r="M530" s="2">
        <f t="shared" si="59"/>
        <v>6660.92</v>
      </c>
      <c r="N530">
        <f t="shared" si="60"/>
        <v>6660.92</v>
      </c>
      <c r="O530">
        <f t="shared" si="61"/>
        <v>0</v>
      </c>
      <c r="P530" s="2" t="str">
        <f t="shared" si="62"/>
        <v>5130211 - MILL CREEK 1 - GENERATION2013</v>
      </c>
    </row>
    <row r="531" spans="1:16" x14ac:dyDescent="0.3">
      <c r="A531" s="1" t="s">
        <v>5</v>
      </c>
      <c r="B531" s="1" t="s">
        <v>27</v>
      </c>
      <c r="C531" s="1" t="s">
        <v>15</v>
      </c>
      <c r="D531" s="5" t="str">
        <f t="shared" si="56"/>
        <v>513</v>
      </c>
      <c r="E531" s="1" t="s">
        <v>28</v>
      </c>
      <c r="F531" s="1" t="s">
        <v>64</v>
      </c>
      <c r="I531">
        <v>201309</v>
      </c>
      <c r="J531" t="str">
        <f t="shared" si="57"/>
        <v>2013</v>
      </c>
      <c r="K531" s="2">
        <v>3551.56</v>
      </c>
      <c r="L531">
        <f t="shared" si="58"/>
        <v>0</v>
      </c>
      <c r="M531" s="2">
        <f t="shared" si="59"/>
        <v>3551.56</v>
      </c>
      <c r="N531">
        <f t="shared" si="60"/>
        <v>3551.56</v>
      </c>
      <c r="O531">
        <f t="shared" si="61"/>
        <v>0</v>
      </c>
      <c r="P531" s="2" t="str">
        <f t="shared" si="62"/>
        <v>5130211 - MILL CREEK 1 - GENERATION2013</v>
      </c>
    </row>
    <row r="532" spans="1:16" x14ac:dyDescent="0.3">
      <c r="A532" s="1" t="s">
        <v>5</v>
      </c>
      <c r="B532" s="1" t="s">
        <v>27</v>
      </c>
      <c r="C532" s="1" t="s">
        <v>15</v>
      </c>
      <c r="D532" s="5" t="str">
        <f t="shared" si="56"/>
        <v>513</v>
      </c>
      <c r="E532" s="1" t="s">
        <v>28</v>
      </c>
      <c r="F532" s="1" t="s">
        <v>64</v>
      </c>
      <c r="I532">
        <v>201310</v>
      </c>
      <c r="J532" t="str">
        <f t="shared" si="57"/>
        <v>2013</v>
      </c>
      <c r="K532" s="2">
        <v>-10840.62</v>
      </c>
      <c r="L532">
        <f t="shared" si="58"/>
        <v>0</v>
      </c>
      <c r="M532" s="2">
        <f t="shared" si="59"/>
        <v>-10840.62</v>
      </c>
      <c r="N532">
        <f t="shared" si="60"/>
        <v>-10840.62</v>
      </c>
      <c r="O532">
        <f t="shared" si="61"/>
        <v>0</v>
      </c>
      <c r="P532" s="2" t="str">
        <f t="shared" si="62"/>
        <v>5130211 - MILL CREEK 1 - GENERATION2013</v>
      </c>
    </row>
    <row r="533" spans="1:16" x14ac:dyDescent="0.3">
      <c r="A533" s="1" t="s">
        <v>5</v>
      </c>
      <c r="B533" s="1" t="s">
        <v>27</v>
      </c>
      <c r="C533" s="1" t="s">
        <v>15</v>
      </c>
      <c r="D533" s="5" t="str">
        <f t="shared" si="56"/>
        <v>513</v>
      </c>
      <c r="E533" s="1" t="s">
        <v>28</v>
      </c>
      <c r="F533" s="1" t="s">
        <v>64</v>
      </c>
      <c r="I533">
        <v>201311</v>
      </c>
      <c r="J533" t="str">
        <f t="shared" si="57"/>
        <v>2013</v>
      </c>
      <c r="K533" s="2">
        <v>-7240</v>
      </c>
      <c r="L533">
        <f t="shared" si="58"/>
        <v>0</v>
      </c>
      <c r="M533" s="2">
        <f t="shared" si="59"/>
        <v>-7240</v>
      </c>
      <c r="N533">
        <f t="shared" si="60"/>
        <v>-7240</v>
      </c>
      <c r="O533">
        <f t="shared" si="61"/>
        <v>0</v>
      </c>
      <c r="P533" s="2" t="str">
        <f t="shared" si="62"/>
        <v>5130211 - MILL CREEK 1 - GENERATION2013</v>
      </c>
    </row>
    <row r="534" spans="1:16" x14ac:dyDescent="0.3">
      <c r="A534" s="1" t="s">
        <v>5</v>
      </c>
      <c r="B534" s="1" t="s">
        <v>27</v>
      </c>
      <c r="C534" s="1" t="s">
        <v>15</v>
      </c>
      <c r="D534" s="5" t="str">
        <f t="shared" si="56"/>
        <v>513</v>
      </c>
      <c r="E534" s="1" t="s">
        <v>28</v>
      </c>
      <c r="F534" s="1" t="s">
        <v>64</v>
      </c>
      <c r="I534">
        <v>201401</v>
      </c>
      <c r="J534" t="str">
        <f t="shared" si="57"/>
        <v>2014</v>
      </c>
      <c r="K534" s="2">
        <v>62771.18</v>
      </c>
      <c r="L534">
        <f t="shared" si="58"/>
        <v>0</v>
      </c>
      <c r="M534" s="2">
        <f t="shared" si="59"/>
        <v>62771.18</v>
      </c>
      <c r="N534">
        <f t="shared" si="60"/>
        <v>62771.18</v>
      </c>
      <c r="O534">
        <f t="shared" si="61"/>
        <v>0</v>
      </c>
      <c r="P534" s="2" t="str">
        <f t="shared" si="62"/>
        <v>5130211 - MILL CREEK 1 - GENERATION2014</v>
      </c>
    </row>
    <row r="535" spans="1:16" x14ac:dyDescent="0.3">
      <c r="A535" s="1" t="s">
        <v>5</v>
      </c>
      <c r="B535" s="1" t="s">
        <v>27</v>
      </c>
      <c r="C535" s="1" t="s">
        <v>15</v>
      </c>
      <c r="D535" s="5" t="str">
        <f t="shared" si="56"/>
        <v>513</v>
      </c>
      <c r="E535" s="1" t="s">
        <v>28</v>
      </c>
      <c r="F535" s="1" t="s">
        <v>64</v>
      </c>
      <c r="I535">
        <v>201402</v>
      </c>
      <c r="J535" t="str">
        <f t="shared" si="57"/>
        <v>2014</v>
      </c>
      <c r="K535" s="2">
        <v>-45046.14</v>
      </c>
      <c r="L535">
        <f t="shared" si="58"/>
        <v>0</v>
      </c>
      <c r="M535" s="2">
        <f t="shared" si="59"/>
        <v>-45046.14</v>
      </c>
      <c r="N535">
        <f t="shared" si="60"/>
        <v>-45046.14</v>
      </c>
      <c r="O535">
        <f t="shared" si="61"/>
        <v>0</v>
      </c>
      <c r="P535" s="2" t="str">
        <f t="shared" si="62"/>
        <v>5130211 - MILL CREEK 1 - GENERATION2014</v>
      </c>
    </row>
    <row r="536" spans="1:16" x14ac:dyDescent="0.3">
      <c r="A536" s="1" t="s">
        <v>5</v>
      </c>
      <c r="B536" s="1" t="s">
        <v>27</v>
      </c>
      <c r="C536" s="1" t="s">
        <v>15</v>
      </c>
      <c r="D536" s="5" t="str">
        <f t="shared" si="56"/>
        <v>513</v>
      </c>
      <c r="E536" s="1" t="s">
        <v>28</v>
      </c>
      <c r="F536" s="1" t="s">
        <v>64</v>
      </c>
      <c r="I536">
        <v>201403</v>
      </c>
      <c r="J536" t="str">
        <f t="shared" si="57"/>
        <v>2014</v>
      </c>
      <c r="K536" s="2">
        <v>-1119.4100000000001</v>
      </c>
      <c r="L536">
        <f t="shared" si="58"/>
        <v>0</v>
      </c>
      <c r="M536" s="2">
        <f t="shared" si="59"/>
        <v>-1119.4100000000001</v>
      </c>
      <c r="N536">
        <f t="shared" si="60"/>
        <v>-1119.4100000000001</v>
      </c>
      <c r="O536">
        <f t="shared" si="61"/>
        <v>0</v>
      </c>
      <c r="P536" s="2" t="str">
        <f t="shared" si="62"/>
        <v>5130211 - MILL CREEK 1 - GENERATION2014</v>
      </c>
    </row>
    <row r="537" spans="1:16" x14ac:dyDescent="0.3">
      <c r="A537" s="1" t="s">
        <v>5</v>
      </c>
      <c r="B537" s="1" t="s">
        <v>27</v>
      </c>
      <c r="C537" s="1" t="s">
        <v>15</v>
      </c>
      <c r="D537" s="5" t="str">
        <f t="shared" si="56"/>
        <v>513</v>
      </c>
      <c r="E537" s="1" t="s">
        <v>28</v>
      </c>
      <c r="F537" s="1" t="s">
        <v>64</v>
      </c>
      <c r="I537">
        <v>201502</v>
      </c>
      <c r="J537" t="str">
        <f t="shared" si="57"/>
        <v>2015</v>
      </c>
      <c r="K537" s="2">
        <v>7403.74</v>
      </c>
      <c r="L537">
        <f t="shared" si="58"/>
        <v>0</v>
      </c>
      <c r="M537" s="2">
        <f t="shared" si="59"/>
        <v>7403.74</v>
      </c>
      <c r="N537">
        <f t="shared" si="60"/>
        <v>7403.74</v>
      </c>
      <c r="O537">
        <f t="shared" si="61"/>
        <v>0</v>
      </c>
      <c r="P537" s="2" t="str">
        <f t="shared" si="62"/>
        <v>5130211 - MILL CREEK 1 - GENERATION2015</v>
      </c>
    </row>
    <row r="538" spans="1:16" x14ac:dyDescent="0.3">
      <c r="A538" s="1" t="s">
        <v>5</v>
      </c>
      <c r="B538" s="1" t="s">
        <v>27</v>
      </c>
      <c r="C538" s="1" t="s">
        <v>15</v>
      </c>
      <c r="D538" s="5" t="str">
        <f t="shared" si="56"/>
        <v>513</v>
      </c>
      <c r="E538" s="1" t="s">
        <v>28</v>
      </c>
      <c r="F538" s="1" t="s">
        <v>64</v>
      </c>
      <c r="I538">
        <v>201503</v>
      </c>
      <c r="J538" t="str">
        <f t="shared" si="57"/>
        <v>2015</v>
      </c>
      <c r="K538" s="2">
        <v>35392.28</v>
      </c>
      <c r="L538">
        <f t="shared" si="58"/>
        <v>0</v>
      </c>
      <c r="M538" s="2">
        <f t="shared" si="59"/>
        <v>35392.28</v>
      </c>
      <c r="N538">
        <f t="shared" si="60"/>
        <v>35392.28</v>
      </c>
      <c r="O538">
        <f t="shared" si="61"/>
        <v>0</v>
      </c>
      <c r="P538" s="2" t="str">
        <f t="shared" si="62"/>
        <v>5130211 - MILL CREEK 1 - GENERATION2015</v>
      </c>
    </row>
    <row r="539" spans="1:16" x14ac:dyDescent="0.3">
      <c r="A539" s="1" t="s">
        <v>5</v>
      </c>
      <c r="B539" s="1" t="s">
        <v>27</v>
      </c>
      <c r="C539" s="1" t="s">
        <v>15</v>
      </c>
      <c r="D539" s="5" t="str">
        <f t="shared" si="56"/>
        <v>513</v>
      </c>
      <c r="E539" s="1" t="s">
        <v>28</v>
      </c>
      <c r="F539" s="1" t="s">
        <v>64</v>
      </c>
      <c r="I539">
        <v>201504</v>
      </c>
      <c r="J539" t="str">
        <f t="shared" si="57"/>
        <v>2015</v>
      </c>
      <c r="K539" s="2">
        <v>125068.7</v>
      </c>
      <c r="L539">
        <f t="shared" si="58"/>
        <v>0</v>
      </c>
      <c r="M539" s="2">
        <f t="shared" si="59"/>
        <v>125068.7</v>
      </c>
      <c r="N539">
        <f t="shared" si="60"/>
        <v>125068.7</v>
      </c>
      <c r="O539">
        <f t="shared" si="61"/>
        <v>0</v>
      </c>
      <c r="P539" s="2" t="str">
        <f t="shared" si="62"/>
        <v>5130211 - MILL CREEK 1 - GENERATION2015</v>
      </c>
    </row>
    <row r="540" spans="1:16" x14ac:dyDescent="0.3">
      <c r="A540" s="1" t="s">
        <v>5</v>
      </c>
      <c r="B540" s="1" t="s">
        <v>27</v>
      </c>
      <c r="C540" s="1" t="s">
        <v>15</v>
      </c>
      <c r="D540" s="5" t="str">
        <f t="shared" si="56"/>
        <v>513</v>
      </c>
      <c r="E540" s="1" t="s">
        <v>28</v>
      </c>
      <c r="F540" s="1" t="s">
        <v>64</v>
      </c>
      <c r="I540">
        <v>201505</v>
      </c>
      <c r="J540" t="str">
        <f t="shared" si="57"/>
        <v>2015</v>
      </c>
      <c r="K540" s="2">
        <v>63881.78</v>
      </c>
      <c r="L540">
        <f t="shared" si="58"/>
        <v>0</v>
      </c>
      <c r="M540" s="2">
        <f t="shared" si="59"/>
        <v>63881.78</v>
      </c>
      <c r="N540">
        <f t="shared" si="60"/>
        <v>63881.78</v>
      </c>
      <c r="O540">
        <f t="shared" si="61"/>
        <v>0</v>
      </c>
      <c r="P540" s="2" t="str">
        <f t="shared" si="62"/>
        <v>5130211 - MILL CREEK 1 - GENERATION2015</v>
      </c>
    </row>
    <row r="541" spans="1:16" x14ac:dyDescent="0.3">
      <c r="A541" s="1" t="s">
        <v>5</v>
      </c>
      <c r="B541" s="1" t="s">
        <v>27</v>
      </c>
      <c r="C541" s="1" t="s">
        <v>15</v>
      </c>
      <c r="D541" s="5" t="str">
        <f t="shared" si="56"/>
        <v>513</v>
      </c>
      <c r="E541" s="1" t="s">
        <v>28</v>
      </c>
      <c r="F541" s="1" t="s">
        <v>64</v>
      </c>
      <c r="I541">
        <v>201506</v>
      </c>
      <c r="J541" t="str">
        <f t="shared" si="57"/>
        <v>2015</v>
      </c>
      <c r="K541" s="2">
        <v>1551.42</v>
      </c>
      <c r="L541">
        <f t="shared" si="58"/>
        <v>0</v>
      </c>
      <c r="M541" s="2">
        <f t="shared" si="59"/>
        <v>1551.42</v>
      </c>
      <c r="N541">
        <f t="shared" si="60"/>
        <v>1551.42</v>
      </c>
      <c r="O541">
        <f t="shared" si="61"/>
        <v>0</v>
      </c>
      <c r="P541" s="2" t="str">
        <f t="shared" si="62"/>
        <v>5130211 - MILL CREEK 1 - GENERATION2015</v>
      </c>
    </row>
    <row r="542" spans="1:16" x14ac:dyDescent="0.3">
      <c r="A542" s="1" t="s">
        <v>5</v>
      </c>
      <c r="B542" s="1" t="s">
        <v>27</v>
      </c>
      <c r="C542" s="1" t="s">
        <v>15</v>
      </c>
      <c r="D542" s="5" t="str">
        <f t="shared" si="56"/>
        <v>513</v>
      </c>
      <c r="E542" s="1" t="s">
        <v>28</v>
      </c>
      <c r="F542" s="1" t="s">
        <v>64</v>
      </c>
      <c r="I542">
        <v>201507</v>
      </c>
      <c r="J542" t="str">
        <f t="shared" si="57"/>
        <v>2015</v>
      </c>
      <c r="K542" s="2">
        <v>0</v>
      </c>
      <c r="L542">
        <f t="shared" si="58"/>
        <v>0</v>
      </c>
      <c r="M542" s="2">
        <f t="shared" si="59"/>
        <v>0</v>
      </c>
      <c r="N542">
        <f t="shared" si="60"/>
        <v>0</v>
      </c>
      <c r="O542">
        <f t="shared" si="61"/>
        <v>0</v>
      </c>
      <c r="P542" s="2" t="str">
        <f t="shared" si="62"/>
        <v>5130211 - MILL CREEK 1 - GENERATION2015</v>
      </c>
    </row>
    <row r="543" spans="1:16" x14ac:dyDescent="0.3">
      <c r="A543" s="1" t="s">
        <v>5</v>
      </c>
      <c r="B543" s="1" t="s">
        <v>27</v>
      </c>
      <c r="C543" s="1" t="s">
        <v>15</v>
      </c>
      <c r="D543" s="5" t="str">
        <f t="shared" ref="D543:D606" si="63">LEFT(C543,3)</f>
        <v>513</v>
      </c>
      <c r="E543" s="1" t="s">
        <v>28</v>
      </c>
      <c r="F543" s="1" t="s">
        <v>64</v>
      </c>
      <c r="I543">
        <v>201508</v>
      </c>
      <c r="J543" t="str">
        <f t="shared" ref="J543:J606" si="64">LEFT(I543,4)</f>
        <v>2015</v>
      </c>
      <c r="K543" s="2">
        <v>401.32</v>
      </c>
      <c r="L543">
        <f t="shared" ref="L543:L606" si="65">IF(LEFT(E543,4)="0311",(K543*-0.25),IF(LEFT(E543,4)="0321",(K543*-0.25),0))</f>
        <v>0</v>
      </c>
      <c r="M543" s="2">
        <f t="shared" ref="M543:M606" si="66">+K543+L543</f>
        <v>401.32</v>
      </c>
      <c r="N543">
        <f t="shared" ref="N543:N606" si="67">IF(F543="LGE",M543,0)+IF(F543="Joint",M543*G543,0)</f>
        <v>401.32</v>
      </c>
      <c r="O543">
        <f t="shared" ref="O543:O606" si="68">IF(F543="KU",M543,0)+IF(F543="Joint",M543*H543,0)</f>
        <v>0</v>
      </c>
      <c r="P543" s="2" t="str">
        <f t="shared" ref="P543:P606" si="69">D543&amp;E543&amp;J543</f>
        <v>5130211 - MILL CREEK 1 - GENERATION2015</v>
      </c>
    </row>
    <row r="544" spans="1:16" x14ac:dyDescent="0.3">
      <c r="A544" s="1" t="s">
        <v>5</v>
      </c>
      <c r="B544" s="1" t="s">
        <v>27</v>
      </c>
      <c r="C544" s="1" t="s">
        <v>15</v>
      </c>
      <c r="D544" s="5" t="str">
        <f t="shared" si="63"/>
        <v>513</v>
      </c>
      <c r="E544" s="1" t="s">
        <v>28</v>
      </c>
      <c r="F544" s="1" t="s">
        <v>64</v>
      </c>
      <c r="I544">
        <v>201509</v>
      </c>
      <c r="J544" t="str">
        <f t="shared" si="64"/>
        <v>2015</v>
      </c>
      <c r="K544" s="2">
        <v>-2212.4</v>
      </c>
      <c r="L544">
        <f t="shared" si="65"/>
        <v>0</v>
      </c>
      <c r="M544" s="2">
        <f t="shared" si="66"/>
        <v>-2212.4</v>
      </c>
      <c r="N544">
        <f t="shared" si="67"/>
        <v>-2212.4</v>
      </c>
      <c r="O544">
        <f t="shared" si="68"/>
        <v>0</v>
      </c>
      <c r="P544" s="2" t="str">
        <f t="shared" si="69"/>
        <v>5130211 - MILL CREEK 1 - GENERATION2015</v>
      </c>
    </row>
    <row r="545" spans="1:16" x14ac:dyDescent="0.3">
      <c r="A545" s="1" t="s">
        <v>5</v>
      </c>
      <c r="B545" s="1" t="s">
        <v>27</v>
      </c>
      <c r="C545" s="1" t="s">
        <v>15</v>
      </c>
      <c r="D545" s="5" t="str">
        <f t="shared" si="63"/>
        <v>513</v>
      </c>
      <c r="E545" s="1" t="s">
        <v>28</v>
      </c>
      <c r="F545" s="1" t="s">
        <v>64</v>
      </c>
      <c r="I545">
        <v>201510</v>
      </c>
      <c r="J545" t="str">
        <f t="shared" si="64"/>
        <v>2015</v>
      </c>
      <c r="K545" s="2">
        <v>2345.14</v>
      </c>
      <c r="L545">
        <f t="shared" si="65"/>
        <v>0</v>
      </c>
      <c r="M545" s="2">
        <f t="shared" si="66"/>
        <v>2345.14</v>
      </c>
      <c r="N545">
        <f t="shared" si="67"/>
        <v>2345.14</v>
      </c>
      <c r="O545">
        <f t="shared" si="68"/>
        <v>0</v>
      </c>
      <c r="P545" s="2" t="str">
        <f t="shared" si="69"/>
        <v>5130211 - MILL CREEK 1 - GENERATION2015</v>
      </c>
    </row>
    <row r="546" spans="1:16" x14ac:dyDescent="0.3">
      <c r="A546" s="1" t="s">
        <v>5</v>
      </c>
      <c r="B546" s="1" t="s">
        <v>27</v>
      </c>
      <c r="C546" s="1" t="s">
        <v>15</v>
      </c>
      <c r="D546" s="5" t="str">
        <f t="shared" si="63"/>
        <v>513</v>
      </c>
      <c r="E546" s="1" t="s">
        <v>28</v>
      </c>
      <c r="F546" s="1" t="s">
        <v>64</v>
      </c>
      <c r="I546">
        <v>201512</v>
      </c>
      <c r="J546" t="str">
        <f t="shared" si="64"/>
        <v>2015</v>
      </c>
      <c r="K546" s="2">
        <v>504.94</v>
      </c>
      <c r="L546">
        <f t="shared" si="65"/>
        <v>0</v>
      </c>
      <c r="M546" s="2">
        <f t="shared" si="66"/>
        <v>504.94</v>
      </c>
      <c r="N546">
        <f t="shared" si="67"/>
        <v>504.94</v>
      </c>
      <c r="O546">
        <f t="shared" si="68"/>
        <v>0</v>
      </c>
      <c r="P546" s="2" t="str">
        <f t="shared" si="69"/>
        <v>5130211 - MILL CREEK 1 - GENERATION2015</v>
      </c>
    </row>
    <row r="547" spans="1:16" x14ac:dyDescent="0.3">
      <c r="A547" s="1" t="s">
        <v>5</v>
      </c>
      <c r="B547" s="1" t="s">
        <v>27</v>
      </c>
      <c r="C547" s="1" t="s">
        <v>15</v>
      </c>
      <c r="D547" s="5" t="str">
        <f t="shared" si="63"/>
        <v>513</v>
      </c>
      <c r="E547" s="1" t="s">
        <v>28</v>
      </c>
      <c r="F547" s="1" t="s">
        <v>64</v>
      </c>
      <c r="I547">
        <v>201602</v>
      </c>
      <c r="J547" t="str">
        <f t="shared" si="64"/>
        <v>2016</v>
      </c>
      <c r="K547" s="2">
        <v>1290.4100000000001</v>
      </c>
      <c r="L547">
        <f t="shared" si="65"/>
        <v>0</v>
      </c>
      <c r="M547" s="2">
        <f t="shared" si="66"/>
        <v>1290.4100000000001</v>
      </c>
      <c r="N547">
        <f t="shared" si="67"/>
        <v>1290.4100000000001</v>
      </c>
      <c r="O547">
        <f t="shared" si="68"/>
        <v>0</v>
      </c>
      <c r="P547" s="2" t="str">
        <f t="shared" si="69"/>
        <v>5130211 - MILL CREEK 1 - GENERATION2016</v>
      </c>
    </row>
    <row r="548" spans="1:16" x14ac:dyDescent="0.3">
      <c r="A548" s="1" t="s">
        <v>5</v>
      </c>
      <c r="B548" s="1" t="s">
        <v>27</v>
      </c>
      <c r="C548" s="1" t="s">
        <v>15</v>
      </c>
      <c r="D548" s="5" t="str">
        <f t="shared" si="63"/>
        <v>513</v>
      </c>
      <c r="E548" s="1" t="s">
        <v>28</v>
      </c>
      <c r="F548" s="1" t="s">
        <v>64</v>
      </c>
      <c r="I548">
        <v>201603</v>
      </c>
      <c r="J548" t="str">
        <f t="shared" si="64"/>
        <v>2016</v>
      </c>
      <c r="K548" s="2">
        <v>108681.12</v>
      </c>
      <c r="L548">
        <f t="shared" si="65"/>
        <v>0</v>
      </c>
      <c r="M548" s="2">
        <f t="shared" si="66"/>
        <v>108681.12</v>
      </c>
      <c r="N548">
        <f t="shared" si="67"/>
        <v>108681.12</v>
      </c>
      <c r="O548">
        <f t="shared" si="68"/>
        <v>0</v>
      </c>
      <c r="P548" s="2" t="str">
        <f t="shared" si="69"/>
        <v>5130211 - MILL CREEK 1 - GENERATION2016</v>
      </c>
    </row>
    <row r="549" spans="1:16" x14ac:dyDescent="0.3">
      <c r="A549" s="1" t="s">
        <v>5</v>
      </c>
      <c r="B549" s="1" t="s">
        <v>27</v>
      </c>
      <c r="C549" s="1" t="s">
        <v>15</v>
      </c>
      <c r="D549" s="5" t="str">
        <f t="shared" si="63"/>
        <v>513</v>
      </c>
      <c r="E549" s="1" t="s">
        <v>28</v>
      </c>
      <c r="F549" s="1" t="s">
        <v>64</v>
      </c>
      <c r="I549">
        <v>201604</v>
      </c>
      <c r="J549" t="str">
        <f t="shared" si="64"/>
        <v>2016</v>
      </c>
      <c r="K549" s="2">
        <v>14113.41</v>
      </c>
      <c r="L549">
        <f t="shared" si="65"/>
        <v>0</v>
      </c>
      <c r="M549" s="2">
        <f t="shared" si="66"/>
        <v>14113.41</v>
      </c>
      <c r="N549">
        <f t="shared" si="67"/>
        <v>14113.41</v>
      </c>
      <c r="O549">
        <f t="shared" si="68"/>
        <v>0</v>
      </c>
      <c r="P549" s="2" t="str">
        <f t="shared" si="69"/>
        <v>5130211 - MILL CREEK 1 - GENERATION2016</v>
      </c>
    </row>
    <row r="550" spans="1:16" x14ac:dyDescent="0.3">
      <c r="A550" s="1" t="s">
        <v>5</v>
      </c>
      <c r="B550" s="1" t="s">
        <v>27</v>
      </c>
      <c r="C550" s="1" t="s">
        <v>15</v>
      </c>
      <c r="D550" s="5" t="str">
        <f t="shared" si="63"/>
        <v>513</v>
      </c>
      <c r="E550" s="1" t="s">
        <v>28</v>
      </c>
      <c r="F550" s="1" t="s">
        <v>64</v>
      </c>
      <c r="I550">
        <v>201605</v>
      </c>
      <c r="J550" t="str">
        <f t="shared" si="64"/>
        <v>2016</v>
      </c>
      <c r="K550" s="2">
        <v>851.06</v>
      </c>
      <c r="L550">
        <f t="shared" si="65"/>
        <v>0</v>
      </c>
      <c r="M550" s="2">
        <f t="shared" si="66"/>
        <v>851.06</v>
      </c>
      <c r="N550">
        <f t="shared" si="67"/>
        <v>851.06</v>
      </c>
      <c r="O550">
        <f t="shared" si="68"/>
        <v>0</v>
      </c>
      <c r="P550" s="2" t="str">
        <f t="shared" si="69"/>
        <v>5130211 - MILL CREEK 1 - GENERATION2016</v>
      </c>
    </row>
    <row r="551" spans="1:16" x14ac:dyDescent="0.3">
      <c r="A551" s="1" t="s">
        <v>5</v>
      </c>
      <c r="B551" s="1" t="s">
        <v>27</v>
      </c>
      <c r="C551" s="1" t="s">
        <v>15</v>
      </c>
      <c r="D551" s="5" t="str">
        <f t="shared" si="63"/>
        <v>513</v>
      </c>
      <c r="E551" s="1" t="s">
        <v>28</v>
      </c>
      <c r="F551" s="1" t="s">
        <v>64</v>
      </c>
      <c r="I551">
        <v>201611</v>
      </c>
      <c r="J551" t="str">
        <f t="shared" si="64"/>
        <v>2016</v>
      </c>
      <c r="K551" s="2">
        <v>526.5</v>
      </c>
      <c r="L551">
        <f t="shared" si="65"/>
        <v>0</v>
      </c>
      <c r="M551" s="2">
        <f t="shared" si="66"/>
        <v>526.5</v>
      </c>
      <c r="N551">
        <f t="shared" si="67"/>
        <v>526.5</v>
      </c>
      <c r="O551">
        <f t="shared" si="68"/>
        <v>0</v>
      </c>
      <c r="P551" s="2" t="str">
        <f t="shared" si="69"/>
        <v>5130211 - MILL CREEK 1 - GENERATION2016</v>
      </c>
    </row>
    <row r="552" spans="1:16" x14ac:dyDescent="0.3">
      <c r="A552" s="1" t="s">
        <v>5</v>
      </c>
      <c r="B552" s="1" t="s">
        <v>27</v>
      </c>
      <c r="C552" s="1" t="s">
        <v>15</v>
      </c>
      <c r="D552" s="5" t="str">
        <f t="shared" si="63"/>
        <v>513</v>
      </c>
      <c r="E552" s="1" t="s">
        <v>30</v>
      </c>
      <c r="F552" s="1" t="s">
        <v>64</v>
      </c>
      <c r="I552">
        <v>201201</v>
      </c>
      <c r="J552" t="str">
        <f t="shared" si="64"/>
        <v>2012</v>
      </c>
      <c r="K552" s="2">
        <v>3380.97</v>
      </c>
      <c r="L552">
        <f t="shared" si="65"/>
        <v>0</v>
      </c>
      <c r="M552" s="2">
        <f t="shared" si="66"/>
        <v>3380.97</v>
      </c>
      <c r="N552">
        <f t="shared" si="67"/>
        <v>3380.97</v>
      </c>
      <c r="O552">
        <f t="shared" si="68"/>
        <v>0</v>
      </c>
      <c r="P552" s="2" t="str">
        <f t="shared" si="69"/>
        <v>5130221 - MILL CREEK 2 - GENERATION2012</v>
      </c>
    </row>
    <row r="553" spans="1:16" x14ac:dyDescent="0.3">
      <c r="A553" s="1" t="s">
        <v>5</v>
      </c>
      <c r="B553" s="1" t="s">
        <v>27</v>
      </c>
      <c r="C553" s="1" t="s">
        <v>15</v>
      </c>
      <c r="D553" s="5" t="str">
        <f t="shared" si="63"/>
        <v>513</v>
      </c>
      <c r="E553" s="1" t="s">
        <v>30</v>
      </c>
      <c r="F553" s="1" t="s">
        <v>64</v>
      </c>
      <c r="I553">
        <v>201202</v>
      </c>
      <c r="J553" t="str">
        <f t="shared" si="64"/>
        <v>2012</v>
      </c>
      <c r="K553" s="2">
        <v>1254842.81</v>
      </c>
      <c r="L553">
        <f t="shared" si="65"/>
        <v>0</v>
      </c>
      <c r="M553" s="2">
        <f t="shared" si="66"/>
        <v>1254842.81</v>
      </c>
      <c r="N553">
        <f t="shared" si="67"/>
        <v>1254842.81</v>
      </c>
      <c r="O553">
        <f t="shared" si="68"/>
        <v>0</v>
      </c>
      <c r="P553" s="2" t="str">
        <f t="shared" si="69"/>
        <v>5130221 - MILL CREEK 2 - GENERATION2012</v>
      </c>
    </row>
    <row r="554" spans="1:16" x14ac:dyDescent="0.3">
      <c r="A554" s="1" t="s">
        <v>5</v>
      </c>
      <c r="B554" s="1" t="s">
        <v>27</v>
      </c>
      <c r="C554" s="1" t="s">
        <v>15</v>
      </c>
      <c r="D554" s="5" t="str">
        <f t="shared" si="63"/>
        <v>513</v>
      </c>
      <c r="E554" s="1" t="s">
        <v>30</v>
      </c>
      <c r="F554" s="1" t="s">
        <v>64</v>
      </c>
      <c r="I554">
        <v>201203</v>
      </c>
      <c r="J554" t="str">
        <f t="shared" si="64"/>
        <v>2012</v>
      </c>
      <c r="K554" s="2">
        <v>1217354.17</v>
      </c>
      <c r="L554">
        <f t="shared" si="65"/>
        <v>0</v>
      </c>
      <c r="M554" s="2">
        <f t="shared" si="66"/>
        <v>1217354.17</v>
      </c>
      <c r="N554">
        <f t="shared" si="67"/>
        <v>1217354.17</v>
      </c>
      <c r="O554">
        <f t="shared" si="68"/>
        <v>0</v>
      </c>
      <c r="P554" s="2" t="str">
        <f t="shared" si="69"/>
        <v>5130221 - MILL CREEK 2 - GENERATION2012</v>
      </c>
    </row>
    <row r="555" spans="1:16" x14ac:dyDescent="0.3">
      <c r="A555" s="1" t="s">
        <v>5</v>
      </c>
      <c r="B555" s="1" t="s">
        <v>27</v>
      </c>
      <c r="C555" s="1" t="s">
        <v>15</v>
      </c>
      <c r="D555" s="5" t="str">
        <f t="shared" si="63"/>
        <v>513</v>
      </c>
      <c r="E555" s="1" t="s">
        <v>30</v>
      </c>
      <c r="F555" s="1" t="s">
        <v>64</v>
      </c>
      <c r="I555">
        <v>201204</v>
      </c>
      <c r="J555" t="str">
        <f t="shared" si="64"/>
        <v>2012</v>
      </c>
      <c r="K555" s="2">
        <v>476142.42</v>
      </c>
      <c r="L555">
        <f t="shared" si="65"/>
        <v>0</v>
      </c>
      <c r="M555" s="2">
        <f t="shared" si="66"/>
        <v>476142.42</v>
      </c>
      <c r="N555">
        <f t="shared" si="67"/>
        <v>476142.42</v>
      </c>
      <c r="O555">
        <f t="shared" si="68"/>
        <v>0</v>
      </c>
      <c r="P555" s="2" t="str">
        <f t="shared" si="69"/>
        <v>5130221 - MILL CREEK 2 - GENERATION2012</v>
      </c>
    </row>
    <row r="556" spans="1:16" x14ac:dyDescent="0.3">
      <c r="A556" s="1" t="s">
        <v>5</v>
      </c>
      <c r="B556" s="1" t="s">
        <v>27</v>
      </c>
      <c r="C556" s="1" t="s">
        <v>15</v>
      </c>
      <c r="D556" s="5" t="str">
        <f t="shared" si="63"/>
        <v>513</v>
      </c>
      <c r="E556" s="1" t="s">
        <v>30</v>
      </c>
      <c r="F556" s="1" t="s">
        <v>64</v>
      </c>
      <c r="I556">
        <v>201205</v>
      </c>
      <c r="J556" t="str">
        <f t="shared" si="64"/>
        <v>2012</v>
      </c>
      <c r="K556" s="2">
        <v>53233.62</v>
      </c>
      <c r="L556">
        <f t="shared" si="65"/>
        <v>0</v>
      </c>
      <c r="M556" s="2">
        <f t="shared" si="66"/>
        <v>53233.62</v>
      </c>
      <c r="N556">
        <f t="shared" si="67"/>
        <v>53233.62</v>
      </c>
      <c r="O556">
        <f t="shared" si="68"/>
        <v>0</v>
      </c>
      <c r="P556" s="2" t="str">
        <f t="shared" si="69"/>
        <v>5130221 - MILL CREEK 2 - GENERATION2012</v>
      </c>
    </row>
    <row r="557" spans="1:16" x14ac:dyDescent="0.3">
      <c r="A557" s="1" t="s">
        <v>5</v>
      </c>
      <c r="B557" s="1" t="s">
        <v>27</v>
      </c>
      <c r="C557" s="1" t="s">
        <v>15</v>
      </c>
      <c r="D557" s="5" t="str">
        <f t="shared" si="63"/>
        <v>513</v>
      </c>
      <c r="E557" s="1" t="s">
        <v>30</v>
      </c>
      <c r="F557" s="1" t="s">
        <v>64</v>
      </c>
      <c r="I557">
        <v>201206</v>
      </c>
      <c r="J557" t="str">
        <f t="shared" si="64"/>
        <v>2012</v>
      </c>
      <c r="K557" s="2">
        <v>4961.46</v>
      </c>
      <c r="L557">
        <f t="shared" si="65"/>
        <v>0</v>
      </c>
      <c r="M557" s="2">
        <f t="shared" si="66"/>
        <v>4961.46</v>
      </c>
      <c r="N557">
        <f t="shared" si="67"/>
        <v>4961.46</v>
      </c>
      <c r="O557">
        <f t="shared" si="68"/>
        <v>0</v>
      </c>
      <c r="P557" s="2" t="str">
        <f t="shared" si="69"/>
        <v>5130221 - MILL CREEK 2 - GENERATION2012</v>
      </c>
    </row>
    <row r="558" spans="1:16" x14ac:dyDescent="0.3">
      <c r="A558" s="1" t="s">
        <v>5</v>
      </c>
      <c r="B558" s="1" t="s">
        <v>27</v>
      </c>
      <c r="C558" s="1" t="s">
        <v>15</v>
      </c>
      <c r="D558" s="5" t="str">
        <f t="shared" si="63"/>
        <v>513</v>
      </c>
      <c r="E558" s="1" t="s">
        <v>30</v>
      </c>
      <c r="F558" s="1" t="s">
        <v>64</v>
      </c>
      <c r="I558">
        <v>201209</v>
      </c>
      <c r="J558" t="str">
        <f t="shared" si="64"/>
        <v>2012</v>
      </c>
      <c r="K558" s="2">
        <v>1170.83</v>
      </c>
      <c r="L558">
        <f t="shared" si="65"/>
        <v>0</v>
      </c>
      <c r="M558" s="2">
        <f t="shared" si="66"/>
        <v>1170.83</v>
      </c>
      <c r="N558">
        <f t="shared" si="67"/>
        <v>1170.83</v>
      </c>
      <c r="O558">
        <f t="shared" si="68"/>
        <v>0</v>
      </c>
      <c r="P558" s="2" t="str">
        <f t="shared" si="69"/>
        <v>5130221 - MILL CREEK 2 - GENERATION2012</v>
      </c>
    </row>
    <row r="559" spans="1:16" x14ac:dyDescent="0.3">
      <c r="A559" s="1" t="s">
        <v>5</v>
      </c>
      <c r="B559" s="1" t="s">
        <v>27</v>
      </c>
      <c r="C559" s="1" t="s">
        <v>15</v>
      </c>
      <c r="D559" s="5" t="str">
        <f t="shared" si="63"/>
        <v>513</v>
      </c>
      <c r="E559" s="1" t="s">
        <v>30</v>
      </c>
      <c r="F559" s="1" t="s">
        <v>64</v>
      </c>
      <c r="I559">
        <v>201210</v>
      </c>
      <c r="J559" t="str">
        <f t="shared" si="64"/>
        <v>2012</v>
      </c>
      <c r="K559" s="2">
        <v>27069.78</v>
      </c>
      <c r="L559">
        <f t="shared" si="65"/>
        <v>0</v>
      </c>
      <c r="M559" s="2">
        <f t="shared" si="66"/>
        <v>27069.78</v>
      </c>
      <c r="N559">
        <f t="shared" si="67"/>
        <v>27069.78</v>
      </c>
      <c r="O559">
        <f t="shared" si="68"/>
        <v>0</v>
      </c>
      <c r="P559" s="2" t="str">
        <f t="shared" si="69"/>
        <v>5130221 - MILL CREEK 2 - GENERATION2012</v>
      </c>
    </row>
    <row r="560" spans="1:16" x14ac:dyDescent="0.3">
      <c r="A560" s="1" t="s">
        <v>5</v>
      </c>
      <c r="B560" s="1" t="s">
        <v>27</v>
      </c>
      <c r="C560" s="1" t="s">
        <v>15</v>
      </c>
      <c r="D560" s="5" t="str">
        <f t="shared" si="63"/>
        <v>513</v>
      </c>
      <c r="E560" s="1" t="s">
        <v>30</v>
      </c>
      <c r="F560" s="1" t="s">
        <v>64</v>
      </c>
      <c r="I560">
        <v>201301</v>
      </c>
      <c r="J560" t="str">
        <f t="shared" si="64"/>
        <v>2013</v>
      </c>
      <c r="K560" s="2">
        <v>1777.88</v>
      </c>
      <c r="L560">
        <f t="shared" si="65"/>
        <v>0</v>
      </c>
      <c r="M560" s="2">
        <f t="shared" si="66"/>
        <v>1777.88</v>
      </c>
      <c r="N560">
        <f t="shared" si="67"/>
        <v>1777.88</v>
      </c>
      <c r="O560">
        <f t="shared" si="68"/>
        <v>0</v>
      </c>
      <c r="P560" s="2" t="str">
        <f t="shared" si="69"/>
        <v>5130221 - MILL CREEK 2 - GENERATION2013</v>
      </c>
    </row>
    <row r="561" spans="1:16" x14ac:dyDescent="0.3">
      <c r="A561" s="1" t="s">
        <v>5</v>
      </c>
      <c r="B561" s="1" t="s">
        <v>27</v>
      </c>
      <c r="C561" s="1" t="s">
        <v>15</v>
      </c>
      <c r="D561" s="5" t="str">
        <f t="shared" si="63"/>
        <v>513</v>
      </c>
      <c r="E561" s="1" t="s">
        <v>30</v>
      </c>
      <c r="F561" s="1" t="s">
        <v>64</v>
      </c>
      <c r="I561">
        <v>201302</v>
      </c>
      <c r="J561" t="str">
        <f t="shared" si="64"/>
        <v>2013</v>
      </c>
      <c r="K561" s="2">
        <v>1055.68</v>
      </c>
      <c r="L561">
        <f t="shared" si="65"/>
        <v>0</v>
      </c>
      <c r="M561" s="2">
        <f t="shared" si="66"/>
        <v>1055.68</v>
      </c>
      <c r="N561">
        <f t="shared" si="67"/>
        <v>1055.68</v>
      </c>
      <c r="O561">
        <f t="shared" si="68"/>
        <v>0</v>
      </c>
      <c r="P561" s="2" t="str">
        <f t="shared" si="69"/>
        <v>5130221 - MILL CREEK 2 - GENERATION2013</v>
      </c>
    </row>
    <row r="562" spans="1:16" x14ac:dyDescent="0.3">
      <c r="A562" s="1" t="s">
        <v>5</v>
      </c>
      <c r="B562" s="1" t="s">
        <v>27</v>
      </c>
      <c r="C562" s="1" t="s">
        <v>15</v>
      </c>
      <c r="D562" s="5" t="str">
        <f t="shared" si="63"/>
        <v>513</v>
      </c>
      <c r="E562" s="1" t="s">
        <v>30</v>
      </c>
      <c r="F562" s="1" t="s">
        <v>64</v>
      </c>
      <c r="I562">
        <v>201304</v>
      </c>
      <c r="J562" t="str">
        <f t="shared" si="64"/>
        <v>2013</v>
      </c>
      <c r="K562" s="2">
        <v>30000</v>
      </c>
      <c r="L562">
        <f t="shared" si="65"/>
        <v>0</v>
      </c>
      <c r="M562" s="2">
        <f t="shared" si="66"/>
        <v>30000</v>
      </c>
      <c r="N562">
        <f t="shared" si="67"/>
        <v>30000</v>
      </c>
      <c r="O562">
        <f t="shared" si="68"/>
        <v>0</v>
      </c>
      <c r="P562" s="2" t="str">
        <f t="shared" si="69"/>
        <v>5130221 - MILL CREEK 2 - GENERATION2013</v>
      </c>
    </row>
    <row r="563" spans="1:16" x14ac:dyDescent="0.3">
      <c r="A563" s="1" t="s">
        <v>5</v>
      </c>
      <c r="B563" s="1" t="s">
        <v>27</v>
      </c>
      <c r="C563" s="1" t="s">
        <v>15</v>
      </c>
      <c r="D563" s="5" t="str">
        <f t="shared" si="63"/>
        <v>513</v>
      </c>
      <c r="E563" s="1" t="s">
        <v>30</v>
      </c>
      <c r="F563" s="1" t="s">
        <v>64</v>
      </c>
      <c r="I563">
        <v>201305</v>
      </c>
      <c r="J563" t="str">
        <f t="shared" si="64"/>
        <v>2013</v>
      </c>
      <c r="K563" s="2">
        <v>-30000</v>
      </c>
      <c r="L563">
        <f t="shared" si="65"/>
        <v>0</v>
      </c>
      <c r="M563" s="2">
        <f t="shared" si="66"/>
        <v>-30000</v>
      </c>
      <c r="N563">
        <f t="shared" si="67"/>
        <v>-30000</v>
      </c>
      <c r="O563">
        <f t="shared" si="68"/>
        <v>0</v>
      </c>
      <c r="P563" s="2" t="str">
        <f t="shared" si="69"/>
        <v>5130221 - MILL CREEK 2 - GENERATION2013</v>
      </c>
    </row>
    <row r="564" spans="1:16" x14ac:dyDescent="0.3">
      <c r="A564" s="1" t="s">
        <v>5</v>
      </c>
      <c r="B564" s="1" t="s">
        <v>27</v>
      </c>
      <c r="C564" s="1" t="s">
        <v>15</v>
      </c>
      <c r="D564" s="5" t="str">
        <f t="shared" si="63"/>
        <v>513</v>
      </c>
      <c r="E564" s="1" t="s">
        <v>30</v>
      </c>
      <c r="F564" s="1" t="s">
        <v>64</v>
      </c>
      <c r="I564">
        <v>201403</v>
      </c>
      <c r="J564" t="str">
        <f t="shared" si="64"/>
        <v>2014</v>
      </c>
      <c r="K564" s="2">
        <v>9751.4</v>
      </c>
      <c r="L564">
        <f t="shared" si="65"/>
        <v>0</v>
      </c>
      <c r="M564" s="2">
        <f t="shared" si="66"/>
        <v>9751.4</v>
      </c>
      <c r="N564">
        <f t="shared" si="67"/>
        <v>9751.4</v>
      </c>
      <c r="O564">
        <f t="shared" si="68"/>
        <v>0</v>
      </c>
      <c r="P564" s="2" t="str">
        <f t="shared" si="69"/>
        <v>5130221 - MILL CREEK 2 - GENERATION2014</v>
      </c>
    </row>
    <row r="565" spans="1:16" x14ac:dyDescent="0.3">
      <c r="A565" s="1" t="s">
        <v>5</v>
      </c>
      <c r="B565" s="1" t="s">
        <v>27</v>
      </c>
      <c r="C565" s="1" t="s">
        <v>15</v>
      </c>
      <c r="D565" s="5" t="str">
        <f t="shared" si="63"/>
        <v>513</v>
      </c>
      <c r="E565" s="1" t="s">
        <v>30</v>
      </c>
      <c r="F565" s="1" t="s">
        <v>64</v>
      </c>
      <c r="I565">
        <v>201404</v>
      </c>
      <c r="J565" t="str">
        <f t="shared" si="64"/>
        <v>2014</v>
      </c>
      <c r="K565" s="2">
        <v>186413.15</v>
      </c>
      <c r="L565">
        <f t="shared" si="65"/>
        <v>0</v>
      </c>
      <c r="M565" s="2">
        <f t="shared" si="66"/>
        <v>186413.15</v>
      </c>
      <c r="N565">
        <f t="shared" si="67"/>
        <v>186413.15</v>
      </c>
      <c r="O565">
        <f t="shared" si="68"/>
        <v>0</v>
      </c>
      <c r="P565" s="2" t="str">
        <f t="shared" si="69"/>
        <v>5130221 - MILL CREEK 2 - GENERATION2014</v>
      </c>
    </row>
    <row r="566" spans="1:16" x14ac:dyDescent="0.3">
      <c r="A566" s="1" t="s">
        <v>5</v>
      </c>
      <c r="B566" s="1" t="s">
        <v>27</v>
      </c>
      <c r="C566" s="1" t="s">
        <v>15</v>
      </c>
      <c r="D566" s="5" t="str">
        <f t="shared" si="63"/>
        <v>513</v>
      </c>
      <c r="E566" s="1" t="s">
        <v>30</v>
      </c>
      <c r="F566" s="1" t="s">
        <v>64</v>
      </c>
      <c r="I566">
        <v>201405</v>
      </c>
      <c r="J566" t="str">
        <f t="shared" si="64"/>
        <v>2014</v>
      </c>
      <c r="K566" s="2">
        <v>64663.27</v>
      </c>
      <c r="L566">
        <f t="shared" si="65"/>
        <v>0</v>
      </c>
      <c r="M566" s="2">
        <f t="shared" si="66"/>
        <v>64663.27</v>
      </c>
      <c r="N566">
        <f t="shared" si="67"/>
        <v>64663.27</v>
      </c>
      <c r="O566">
        <f t="shared" si="68"/>
        <v>0</v>
      </c>
      <c r="P566" s="2" t="str">
        <f t="shared" si="69"/>
        <v>5130221 - MILL CREEK 2 - GENERATION2014</v>
      </c>
    </row>
    <row r="567" spans="1:16" x14ac:dyDescent="0.3">
      <c r="A567" s="1" t="s">
        <v>5</v>
      </c>
      <c r="B567" s="1" t="s">
        <v>27</v>
      </c>
      <c r="C567" s="1" t="s">
        <v>15</v>
      </c>
      <c r="D567" s="5" t="str">
        <f t="shared" si="63"/>
        <v>513</v>
      </c>
      <c r="E567" s="1" t="s">
        <v>30</v>
      </c>
      <c r="F567" s="1" t="s">
        <v>64</v>
      </c>
      <c r="I567">
        <v>201406</v>
      </c>
      <c r="J567" t="str">
        <f t="shared" si="64"/>
        <v>2014</v>
      </c>
      <c r="K567" s="2">
        <v>-9669.9599999999991</v>
      </c>
      <c r="L567">
        <f t="shared" si="65"/>
        <v>0</v>
      </c>
      <c r="M567" s="2">
        <f t="shared" si="66"/>
        <v>-9669.9599999999991</v>
      </c>
      <c r="N567">
        <f t="shared" si="67"/>
        <v>-9669.9599999999991</v>
      </c>
      <c r="O567">
        <f t="shared" si="68"/>
        <v>0</v>
      </c>
      <c r="P567" s="2" t="str">
        <f t="shared" si="69"/>
        <v>5130221 - MILL CREEK 2 - GENERATION2014</v>
      </c>
    </row>
    <row r="568" spans="1:16" x14ac:dyDescent="0.3">
      <c r="A568" s="1" t="s">
        <v>5</v>
      </c>
      <c r="B568" s="1" t="s">
        <v>27</v>
      </c>
      <c r="C568" s="1" t="s">
        <v>15</v>
      </c>
      <c r="D568" s="5" t="str">
        <f t="shared" si="63"/>
        <v>513</v>
      </c>
      <c r="E568" s="1" t="s">
        <v>30</v>
      </c>
      <c r="F568" s="1" t="s">
        <v>64</v>
      </c>
      <c r="I568">
        <v>201407</v>
      </c>
      <c r="J568" t="str">
        <f t="shared" si="64"/>
        <v>2014</v>
      </c>
      <c r="K568" s="2">
        <v>-17961.439999999999</v>
      </c>
      <c r="L568">
        <f t="shared" si="65"/>
        <v>0</v>
      </c>
      <c r="M568" s="2">
        <f t="shared" si="66"/>
        <v>-17961.439999999999</v>
      </c>
      <c r="N568">
        <f t="shared" si="67"/>
        <v>-17961.439999999999</v>
      </c>
      <c r="O568">
        <f t="shared" si="68"/>
        <v>0</v>
      </c>
      <c r="P568" s="2" t="str">
        <f t="shared" si="69"/>
        <v>5130221 - MILL CREEK 2 - GENERATION2014</v>
      </c>
    </row>
    <row r="569" spans="1:16" x14ac:dyDescent="0.3">
      <c r="A569" s="1" t="s">
        <v>5</v>
      </c>
      <c r="B569" s="1" t="s">
        <v>27</v>
      </c>
      <c r="C569" s="1" t="s">
        <v>15</v>
      </c>
      <c r="D569" s="5" t="str">
        <f t="shared" si="63"/>
        <v>513</v>
      </c>
      <c r="E569" s="1" t="s">
        <v>30</v>
      </c>
      <c r="F569" s="1" t="s">
        <v>64</v>
      </c>
      <c r="I569">
        <v>201409</v>
      </c>
      <c r="J569" t="str">
        <f t="shared" si="64"/>
        <v>2014</v>
      </c>
      <c r="K569" s="2">
        <v>1994.18</v>
      </c>
      <c r="L569">
        <f t="shared" si="65"/>
        <v>0</v>
      </c>
      <c r="M569" s="2">
        <f t="shared" si="66"/>
        <v>1994.18</v>
      </c>
      <c r="N569">
        <f t="shared" si="67"/>
        <v>1994.18</v>
      </c>
      <c r="O569">
        <f t="shared" si="68"/>
        <v>0</v>
      </c>
      <c r="P569" s="2" t="str">
        <f t="shared" si="69"/>
        <v>5130221 - MILL CREEK 2 - GENERATION2014</v>
      </c>
    </row>
    <row r="570" spans="1:16" x14ac:dyDescent="0.3">
      <c r="A570" s="1" t="s">
        <v>5</v>
      </c>
      <c r="B570" s="1" t="s">
        <v>27</v>
      </c>
      <c r="C570" s="1" t="s">
        <v>15</v>
      </c>
      <c r="D570" s="5" t="str">
        <f t="shared" si="63"/>
        <v>513</v>
      </c>
      <c r="E570" s="1" t="s">
        <v>30</v>
      </c>
      <c r="F570" s="1" t="s">
        <v>64</v>
      </c>
      <c r="I570">
        <v>201501</v>
      </c>
      <c r="J570" t="str">
        <f t="shared" si="64"/>
        <v>2015</v>
      </c>
      <c r="K570" s="2">
        <v>283.55</v>
      </c>
      <c r="L570">
        <f t="shared" si="65"/>
        <v>0</v>
      </c>
      <c r="M570" s="2">
        <f t="shared" si="66"/>
        <v>283.55</v>
      </c>
      <c r="N570">
        <f t="shared" si="67"/>
        <v>283.55</v>
      </c>
      <c r="O570">
        <f t="shared" si="68"/>
        <v>0</v>
      </c>
      <c r="P570" s="2" t="str">
        <f t="shared" si="69"/>
        <v>5130221 - MILL CREEK 2 - GENERATION2015</v>
      </c>
    </row>
    <row r="571" spans="1:16" x14ac:dyDescent="0.3">
      <c r="A571" s="1" t="s">
        <v>5</v>
      </c>
      <c r="B571" s="1" t="s">
        <v>27</v>
      </c>
      <c r="C571" s="1" t="s">
        <v>15</v>
      </c>
      <c r="D571" s="5" t="str">
        <f t="shared" si="63"/>
        <v>513</v>
      </c>
      <c r="E571" s="1" t="s">
        <v>30</v>
      </c>
      <c r="F571" s="1" t="s">
        <v>64</v>
      </c>
      <c r="I571">
        <v>201503</v>
      </c>
      <c r="J571" t="str">
        <f t="shared" si="64"/>
        <v>2015</v>
      </c>
      <c r="K571" s="2">
        <v>87545.3</v>
      </c>
      <c r="L571">
        <f t="shared" si="65"/>
        <v>0</v>
      </c>
      <c r="M571" s="2">
        <f t="shared" si="66"/>
        <v>87545.3</v>
      </c>
      <c r="N571">
        <f t="shared" si="67"/>
        <v>87545.3</v>
      </c>
      <c r="O571">
        <f t="shared" si="68"/>
        <v>0</v>
      </c>
      <c r="P571" s="2" t="str">
        <f t="shared" si="69"/>
        <v>5130221 - MILL CREEK 2 - GENERATION2015</v>
      </c>
    </row>
    <row r="572" spans="1:16" x14ac:dyDescent="0.3">
      <c r="A572" s="1" t="s">
        <v>5</v>
      </c>
      <c r="B572" s="1" t="s">
        <v>27</v>
      </c>
      <c r="C572" s="1" t="s">
        <v>15</v>
      </c>
      <c r="D572" s="5" t="str">
        <f t="shared" si="63"/>
        <v>513</v>
      </c>
      <c r="E572" s="1" t="s">
        <v>30</v>
      </c>
      <c r="F572" s="1" t="s">
        <v>64</v>
      </c>
      <c r="I572">
        <v>201504</v>
      </c>
      <c r="J572" t="str">
        <f t="shared" si="64"/>
        <v>2015</v>
      </c>
      <c r="K572" s="2">
        <v>447348.27</v>
      </c>
      <c r="L572">
        <f t="shared" si="65"/>
        <v>0</v>
      </c>
      <c r="M572" s="2">
        <f t="shared" si="66"/>
        <v>447348.27</v>
      </c>
      <c r="N572">
        <f t="shared" si="67"/>
        <v>447348.27</v>
      </c>
      <c r="O572">
        <f t="shared" si="68"/>
        <v>0</v>
      </c>
      <c r="P572" s="2" t="str">
        <f t="shared" si="69"/>
        <v>5130221 - MILL CREEK 2 - GENERATION2015</v>
      </c>
    </row>
    <row r="573" spans="1:16" x14ac:dyDescent="0.3">
      <c r="A573" s="1" t="s">
        <v>5</v>
      </c>
      <c r="B573" s="1" t="s">
        <v>27</v>
      </c>
      <c r="C573" s="1" t="s">
        <v>15</v>
      </c>
      <c r="D573" s="5" t="str">
        <f t="shared" si="63"/>
        <v>513</v>
      </c>
      <c r="E573" s="1" t="s">
        <v>30</v>
      </c>
      <c r="F573" s="1" t="s">
        <v>64</v>
      </c>
      <c r="I573">
        <v>201505</v>
      </c>
      <c r="J573" t="str">
        <f t="shared" si="64"/>
        <v>2015</v>
      </c>
      <c r="K573" s="2">
        <v>73342.95</v>
      </c>
      <c r="L573">
        <f t="shared" si="65"/>
        <v>0</v>
      </c>
      <c r="M573" s="2">
        <f t="shared" si="66"/>
        <v>73342.95</v>
      </c>
      <c r="N573">
        <f t="shared" si="67"/>
        <v>73342.95</v>
      </c>
      <c r="O573">
        <f t="shared" si="68"/>
        <v>0</v>
      </c>
      <c r="P573" s="2" t="str">
        <f t="shared" si="69"/>
        <v>5130221 - MILL CREEK 2 - GENERATION2015</v>
      </c>
    </row>
    <row r="574" spans="1:16" x14ac:dyDescent="0.3">
      <c r="A574" s="1" t="s">
        <v>5</v>
      </c>
      <c r="B574" s="1" t="s">
        <v>27</v>
      </c>
      <c r="C574" s="1" t="s">
        <v>15</v>
      </c>
      <c r="D574" s="5" t="str">
        <f t="shared" si="63"/>
        <v>513</v>
      </c>
      <c r="E574" s="1" t="s">
        <v>30</v>
      </c>
      <c r="F574" s="1" t="s">
        <v>64</v>
      </c>
      <c r="I574">
        <v>201506</v>
      </c>
      <c r="J574" t="str">
        <f t="shared" si="64"/>
        <v>2015</v>
      </c>
      <c r="K574" s="2">
        <v>12409.09</v>
      </c>
      <c r="L574">
        <f t="shared" si="65"/>
        <v>0</v>
      </c>
      <c r="M574" s="2">
        <f t="shared" si="66"/>
        <v>12409.09</v>
      </c>
      <c r="N574">
        <f t="shared" si="67"/>
        <v>12409.09</v>
      </c>
      <c r="O574">
        <f t="shared" si="68"/>
        <v>0</v>
      </c>
      <c r="P574" s="2" t="str">
        <f t="shared" si="69"/>
        <v>5130221 - MILL CREEK 2 - GENERATION2015</v>
      </c>
    </row>
    <row r="575" spans="1:16" x14ac:dyDescent="0.3">
      <c r="A575" s="1" t="s">
        <v>5</v>
      </c>
      <c r="B575" s="1" t="s">
        <v>27</v>
      </c>
      <c r="C575" s="1" t="s">
        <v>15</v>
      </c>
      <c r="D575" s="5" t="str">
        <f t="shared" si="63"/>
        <v>513</v>
      </c>
      <c r="E575" s="1" t="s">
        <v>30</v>
      </c>
      <c r="F575" s="1" t="s">
        <v>64</v>
      </c>
      <c r="I575">
        <v>201507</v>
      </c>
      <c r="J575" t="str">
        <f t="shared" si="64"/>
        <v>2015</v>
      </c>
      <c r="K575" s="2">
        <v>73.62</v>
      </c>
      <c r="L575">
        <f t="shared" si="65"/>
        <v>0</v>
      </c>
      <c r="M575" s="2">
        <f t="shared" si="66"/>
        <v>73.62</v>
      </c>
      <c r="N575">
        <f t="shared" si="67"/>
        <v>73.62</v>
      </c>
      <c r="O575">
        <f t="shared" si="68"/>
        <v>0</v>
      </c>
      <c r="P575" s="2" t="str">
        <f t="shared" si="69"/>
        <v>5130221 - MILL CREEK 2 - GENERATION2015</v>
      </c>
    </row>
    <row r="576" spans="1:16" x14ac:dyDescent="0.3">
      <c r="A576" s="1" t="s">
        <v>5</v>
      </c>
      <c r="B576" s="1" t="s">
        <v>27</v>
      </c>
      <c r="C576" s="1" t="s">
        <v>15</v>
      </c>
      <c r="D576" s="5" t="str">
        <f t="shared" si="63"/>
        <v>513</v>
      </c>
      <c r="E576" s="1" t="s">
        <v>30</v>
      </c>
      <c r="F576" s="1" t="s">
        <v>64</v>
      </c>
      <c r="I576">
        <v>201512</v>
      </c>
      <c r="J576" t="str">
        <f t="shared" si="64"/>
        <v>2015</v>
      </c>
      <c r="K576" s="2">
        <v>1476.91</v>
      </c>
      <c r="L576">
        <f t="shared" si="65"/>
        <v>0</v>
      </c>
      <c r="M576" s="2">
        <f t="shared" si="66"/>
        <v>1476.91</v>
      </c>
      <c r="N576">
        <f t="shared" si="67"/>
        <v>1476.91</v>
      </c>
      <c r="O576">
        <f t="shared" si="68"/>
        <v>0</v>
      </c>
      <c r="P576" s="2" t="str">
        <f t="shared" si="69"/>
        <v>5130221 - MILL CREEK 2 - GENERATION2015</v>
      </c>
    </row>
    <row r="577" spans="1:16" x14ac:dyDescent="0.3">
      <c r="A577" s="1" t="s">
        <v>5</v>
      </c>
      <c r="B577" s="1" t="s">
        <v>27</v>
      </c>
      <c r="C577" s="1" t="s">
        <v>15</v>
      </c>
      <c r="D577" s="5" t="str">
        <f t="shared" si="63"/>
        <v>513</v>
      </c>
      <c r="E577" s="1" t="s">
        <v>30</v>
      </c>
      <c r="F577" s="1" t="s">
        <v>64</v>
      </c>
      <c r="I577">
        <v>201601</v>
      </c>
      <c r="J577" t="str">
        <f t="shared" si="64"/>
        <v>2016</v>
      </c>
      <c r="K577" s="2">
        <v>989.99</v>
      </c>
      <c r="L577">
        <f t="shared" si="65"/>
        <v>0</v>
      </c>
      <c r="M577" s="2">
        <f t="shared" si="66"/>
        <v>989.99</v>
      </c>
      <c r="N577">
        <f t="shared" si="67"/>
        <v>989.99</v>
      </c>
      <c r="O577">
        <f t="shared" si="68"/>
        <v>0</v>
      </c>
      <c r="P577" s="2" t="str">
        <f t="shared" si="69"/>
        <v>5130221 - MILL CREEK 2 - GENERATION2016</v>
      </c>
    </row>
    <row r="578" spans="1:16" x14ac:dyDescent="0.3">
      <c r="A578" s="1" t="s">
        <v>5</v>
      </c>
      <c r="B578" s="1" t="s">
        <v>27</v>
      </c>
      <c r="C578" s="1" t="s">
        <v>15</v>
      </c>
      <c r="D578" s="5" t="str">
        <f t="shared" si="63"/>
        <v>513</v>
      </c>
      <c r="E578" s="1" t="s">
        <v>30</v>
      </c>
      <c r="F578" s="1" t="s">
        <v>64</v>
      </c>
      <c r="I578">
        <v>201603</v>
      </c>
      <c r="J578" t="str">
        <f t="shared" si="64"/>
        <v>2016</v>
      </c>
      <c r="K578" s="2">
        <v>29819.16</v>
      </c>
      <c r="L578">
        <f t="shared" si="65"/>
        <v>0</v>
      </c>
      <c r="M578" s="2">
        <f t="shared" si="66"/>
        <v>29819.16</v>
      </c>
      <c r="N578">
        <f t="shared" si="67"/>
        <v>29819.16</v>
      </c>
      <c r="O578">
        <f t="shared" si="68"/>
        <v>0</v>
      </c>
      <c r="P578" s="2" t="str">
        <f t="shared" si="69"/>
        <v>5130221 - MILL CREEK 2 - GENERATION2016</v>
      </c>
    </row>
    <row r="579" spans="1:16" x14ac:dyDescent="0.3">
      <c r="A579" s="1" t="s">
        <v>5</v>
      </c>
      <c r="B579" s="1" t="s">
        <v>27</v>
      </c>
      <c r="C579" s="1" t="s">
        <v>15</v>
      </c>
      <c r="D579" s="5" t="str">
        <f t="shared" si="63"/>
        <v>513</v>
      </c>
      <c r="E579" s="1" t="s">
        <v>30</v>
      </c>
      <c r="F579" s="1" t="s">
        <v>64</v>
      </c>
      <c r="I579">
        <v>201604</v>
      </c>
      <c r="J579" t="str">
        <f t="shared" si="64"/>
        <v>2016</v>
      </c>
      <c r="K579" s="2">
        <v>1508.2</v>
      </c>
      <c r="L579">
        <f t="shared" si="65"/>
        <v>0</v>
      </c>
      <c r="M579" s="2">
        <f t="shared" si="66"/>
        <v>1508.2</v>
      </c>
      <c r="N579">
        <f t="shared" si="67"/>
        <v>1508.2</v>
      </c>
      <c r="O579">
        <f t="shared" si="68"/>
        <v>0</v>
      </c>
      <c r="P579" s="2" t="str">
        <f t="shared" si="69"/>
        <v>5130221 - MILL CREEK 2 - GENERATION2016</v>
      </c>
    </row>
    <row r="580" spans="1:16" x14ac:dyDescent="0.3">
      <c r="A580" s="1" t="s">
        <v>5</v>
      </c>
      <c r="B580" s="1" t="s">
        <v>27</v>
      </c>
      <c r="C580" s="1" t="s">
        <v>15</v>
      </c>
      <c r="D580" s="5" t="str">
        <f t="shared" si="63"/>
        <v>513</v>
      </c>
      <c r="E580" s="1" t="s">
        <v>30</v>
      </c>
      <c r="F580" s="1" t="s">
        <v>64</v>
      </c>
      <c r="I580">
        <v>201607</v>
      </c>
      <c r="J580" t="str">
        <f t="shared" si="64"/>
        <v>2016</v>
      </c>
      <c r="K580" s="2">
        <v>95.67</v>
      </c>
      <c r="L580">
        <f t="shared" si="65"/>
        <v>0</v>
      </c>
      <c r="M580" s="2">
        <f t="shared" si="66"/>
        <v>95.67</v>
      </c>
      <c r="N580">
        <f t="shared" si="67"/>
        <v>95.67</v>
      </c>
      <c r="O580">
        <f t="shared" si="68"/>
        <v>0</v>
      </c>
      <c r="P580" s="2" t="str">
        <f t="shared" si="69"/>
        <v>5130221 - MILL CREEK 2 - GENERATION2016</v>
      </c>
    </row>
    <row r="581" spans="1:16" x14ac:dyDescent="0.3">
      <c r="A581" s="1" t="s">
        <v>5</v>
      </c>
      <c r="B581" s="1" t="s">
        <v>27</v>
      </c>
      <c r="C581" s="1" t="s">
        <v>15</v>
      </c>
      <c r="D581" s="5" t="str">
        <f t="shared" si="63"/>
        <v>513</v>
      </c>
      <c r="E581" s="1" t="s">
        <v>30</v>
      </c>
      <c r="F581" s="1" t="s">
        <v>64</v>
      </c>
      <c r="I581">
        <v>201608</v>
      </c>
      <c r="J581" t="str">
        <f t="shared" si="64"/>
        <v>2016</v>
      </c>
      <c r="K581" s="2">
        <v>547.6</v>
      </c>
      <c r="L581">
        <f t="shared" si="65"/>
        <v>0</v>
      </c>
      <c r="M581" s="2">
        <f t="shared" si="66"/>
        <v>547.6</v>
      </c>
      <c r="N581">
        <f t="shared" si="67"/>
        <v>547.6</v>
      </c>
      <c r="O581">
        <f t="shared" si="68"/>
        <v>0</v>
      </c>
      <c r="P581" s="2" t="str">
        <f t="shared" si="69"/>
        <v>5130221 - MILL CREEK 2 - GENERATION2016</v>
      </c>
    </row>
    <row r="582" spans="1:16" x14ac:dyDescent="0.3">
      <c r="A582" s="1" t="s">
        <v>5</v>
      </c>
      <c r="B582" s="1" t="s">
        <v>27</v>
      </c>
      <c r="C582" s="1" t="s">
        <v>15</v>
      </c>
      <c r="D582" s="5" t="str">
        <f t="shared" si="63"/>
        <v>513</v>
      </c>
      <c r="E582" s="1" t="s">
        <v>30</v>
      </c>
      <c r="F582" s="1" t="s">
        <v>64</v>
      </c>
      <c r="I582">
        <v>201609</v>
      </c>
      <c r="J582" t="str">
        <f t="shared" si="64"/>
        <v>2016</v>
      </c>
      <c r="K582" s="2">
        <v>36309.9</v>
      </c>
      <c r="L582">
        <f t="shared" si="65"/>
        <v>0</v>
      </c>
      <c r="M582" s="2">
        <f t="shared" si="66"/>
        <v>36309.9</v>
      </c>
      <c r="N582">
        <f t="shared" si="67"/>
        <v>36309.9</v>
      </c>
      <c r="O582">
        <f t="shared" si="68"/>
        <v>0</v>
      </c>
      <c r="P582" s="2" t="str">
        <f t="shared" si="69"/>
        <v>5130221 - MILL CREEK 2 - GENERATION2016</v>
      </c>
    </row>
    <row r="583" spans="1:16" x14ac:dyDescent="0.3">
      <c r="A583" s="1" t="s">
        <v>5</v>
      </c>
      <c r="B583" s="1" t="s">
        <v>27</v>
      </c>
      <c r="C583" s="1" t="s">
        <v>15</v>
      </c>
      <c r="D583" s="5" t="str">
        <f t="shared" si="63"/>
        <v>513</v>
      </c>
      <c r="E583" s="1" t="s">
        <v>30</v>
      </c>
      <c r="F583" s="1" t="s">
        <v>64</v>
      </c>
      <c r="I583">
        <v>201610</v>
      </c>
      <c r="J583" t="str">
        <f t="shared" si="64"/>
        <v>2016</v>
      </c>
      <c r="K583" s="2">
        <v>111217.89</v>
      </c>
      <c r="L583">
        <f t="shared" si="65"/>
        <v>0</v>
      </c>
      <c r="M583" s="2">
        <f t="shared" si="66"/>
        <v>111217.89</v>
      </c>
      <c r="N583">
        <f t="shared" si="67"/>
        <v>111217.89</v>
      </c>
      <c r="O583">
        <f t="shared" si="68"/>
        <v>0</v>
      </c>
      <c r="P583" s="2" t="str">
        <f t="shared" si="69"/>
        <v>5130221 - MILL CREEK 2 - GENERATION2016</v>
      </c>
    </row>
    <row r="584" spans="1:16" x14ac:dyDescent="0.3">
      <c r="A584" s="1" t="s">
        <v>5</v>
      </c>
      <c r="B584" s="1" t="s">
        <v>27</v>
      </c>
      <c r="C584" s="1" t="s">
        <v>15</v>
      </c>
      <c r="D584" s="5" t="str">
        <f t="shared" si="63"/>
        <v>513</v>
      </c>
      <c r="E584" s="1" t="s">
        <v>30</v>
      </c>
      <c r="F584" s="1" t="s">
        <v>64</v>
      </c>
      <c r="I584">
        <v>201611</v>
      </c>
      <c r="J584" t="str">
        <f t="shared" si="64"/>
        <v>2016</v>
      </c>
      <c r="K584" s="2">
        <v>1104821.31</v>
      </c>
      <c r="L584">
        <f t="shared" si="65"/>
        <v>0</v>
      </c>
      <c r="M584" s="2">
        <f t="shared" si="66"/>
        <v>1104821.31</v>
      </c>
      <c r="N584">
        <f t="shared" si="67"/>
        <v>1104821.31</v>
      </c>
      <c r="O584">
        <f t="shared" si="68"/>
        <v>0</v>
      </c>
      <c r="P584" s="2" t="str">
        <f t="shared" si="69"/>
        <v>5130221 - MILL CREEK 2 - GENERATION2016</v>
      </c>
    </row>
    <row r="585" spans="1:16" x14ac:dyDescent="0.3">
      <c r="A585" s="1" t="s">
        <v>5</v>
      </c>
      <c r="B585" s="1" t="s">
        <v>27</v>
      </c>
      <c r="C585" s="1" t="s">
        <v>15</v>
      </c>
      <c r="D585" s="5" t="str">
        <f t="shared" si="63"/>
        <v>513</v>
      </c>
      <c r="E585" s="1" t="s">
        <v>30</v>
      </c>
      <c r="F585" s="1" t="s">
        <v>64</v>
      </c>
      <c r="I585">
        <v>201612</v>
      </c>
      <c r="J585" t="str">
        <f t="shared" si="64"/>
        <v>2016</v>
      </c>
      <c r="K585" s="2">
        <v>62069.11</v>
      </c>
      <c r="L585">
        <f t="shared" si="65"/>
        <v>0</v>
      </c>
      <c r="M585" s="2">
        <f t="shared" si="66"/>
        <v>62069.11</v>
      </c>
      <c r="N585">
        <f t="shared" si="67"/>
        <v>62069.11</v>
      </c>
      <c r="O585">
        <f t="shared" si="68"/>
        <v>0</v>
      </c>
      <c r="P585" s="2" t="str">
        <f t="shared" si="69"/>
        <v>5130221 - MILL CREEK 2 - GENERATION2016</v>
      </c>
    </row>
    <row r="586" spans="1:16" x14ac:dyDescent="0.3">
      <c r="A586" s="1" t="s">
        <v>5</v>
      </c>
      <c r="B586" s="1" t="s">
        <v>27</v>
      </c>
      <c r="C586" s="1" t="s">
        <v>15</v>
      </c>
      <c r="D586" s="5" t="str">
        <f t="shared" si="63"/>
        <v>513</v>
      </c>
      <c r="E586" s="1" t="s">
        <v>31</v>
      </c>
      <c r="F586" s="1" t="s">
        <v>64</v>
      </c>
      <c r="I586">
        <v>201201</v>
      </c>
      <c r="J586" t="str">
        <f t="shared" si="64"/>
        <v>2012</v>
      </c>
      <c r="K586" s="2">
        <v>4179.7700000000004</v>
      </c>
      <c r="L586">
        <f t="shared" si="65"/>
        <v>0</v>
      </c>
      <c r="M586" s="2">
        <f t="shared" si="66"/>
        <v>4179.7700000000004</v>
      </c>
      <c r="N586">
        <f t="shared" si="67"/>
        <v>4179.7700000000004</v>
      </c>
      <c r="O586">
        <f t="shared" si="68"/>
        <v>0</v>
      </c>
      <c r="P586" s="2" t="str">
        <f t="shared" si="69"/>
        <v>5130231 - MILL CREEK 3 - GENERATION2012</v>
      </c>
    </row>
    <row r="587" spans="1:16" x14ac:dyDescent="0.3">
      <c r="A587" s="1" t="s">
        <v>5</v>
      </c>
      <c r="B587" s="1" t="s">
        <v>27</v>
      </c>
      <c r="C587" s="1" t="s">
        <v>15</v>
      </c>
      <c r="D587" s="5" t="str">
        <f t="shared" si="63"/>
        <v>513</v>
      </c>
      <c r="E587" s="1" t="s">
        <v>31</v>
      </c>
      <c r="F587" s="1" t="s">
        <v>64</v>
      </c>
      <c r="I587">
        <v>201202</v>
      </c>
      <c r="J587" t="str">
        <f t="shared" si="64"/>
        <v>2012</v>
      </c>
      <c r="K587" s="2">
        <v>-4.54</v>
      </c>
      <c r="L587">
        <f t="shared" si="65"/>
        <v>0</v>
      </c>
      <c r="M587" s="2">
        <f t="shared" si="66"/>
        <v>-4.54</v>
      </c>
      <c r="N587">
        <f t="shared" si="67"/>
        <v>-4.54</v>
      </c>
      <c r="O587">
        <f t="shared" si="68"/>
        <v>0</v>
      </c>
      <c r="P587" s="2" t="str">
        <f t="shared" si="69"/>
        <v>5130231 - MILL CREEK 3 - GENERATION2012</v>
      </c>
    </row>
    <row r="588" spans="1:16" x14ac:dyDescent="0.3">
      <c r="A588" s="1" t="s">
        <v>5</v>
      </c>
      <c r="B588" s="1" t="s">
        <v>27</v>
      </c>
      <c r="C588" s="1" t="s">
        <v>15</v>
      </c>
      <c r="D588" s="5" t="str">
        <f t="shared" si="63"/>
        <v>513</v>
      </c>
      <c r="E588" s="1" t="s">
        <v>31</v>
      </c>
      <c r="F588" s="1" t="s">
        <v>64</v>
      </c>
      <c r="I588">
        <v>201203</v>
      </c>
      <c r="J588" t="str">
        <f t="shared" si="64"/>
        <v>2012</v>
      </c>
      <c r="K588" s="2">
        <v>237.14</v>
      </c>
      <c r="L588">
        <f t="shared" si="65"/>
        <v>0</v>
      </c>
      <c r="M588" s="2">
        <f t="shared" si="66"/>
        <v>237.14</v>
      </c>
      <c r="N588">
        <f t="shared" si="67"/>
        <v>237.14</v>
      </c>
      <c r="O588">
        <f t="shared" si="68"/>
        <v>0</v>
      </c>
      <c r="P588" s="2" t="str">
        <f t="shared" si="69"/>
        <v>5130231 - MILL CREEK 3 - GENERATION2012</v>
      </c>
    </row>
    <row r="589" spans="1:16" x14ac:dyDescent="0.3">
      <c r="A589" s="1" t="s">
        <v>5</v>
      </c>
      <c r="B589" s="1" t="s">
        <v>27</v>
      </c>
      <c r="C589" s="1" t="s">
        <v>15</v>
      </c>
      <c r="D589" s="5" t="str">
        <f t="shared" si="63"/>
        <v>513</v>
      </c>
      <c r="E589" s="1" t="s">
        <v>31</v>
      </c>
      <c r="F589" s="1" t="s">
        <v>64</v>
      </c>
      <c r="I589">
        <v>201207</v>
      </c>
      <c r="J589" t="str">
        <f t="shared" si="64"/>
        <v>2012</v>
      </c>
      <c r="K589" s="2">
        <v>344.93</v>
      </c>
      <c r="L589">
        <f t="shared" si="65"/>
        <v>0</v>
      </c>
      <c r="M589" s="2">
        <f t="shared" si="66"/>
        <v>344.93</v>
      </c>
      <c r="N589">
        <f t="shared" si="67"/>
        <v>344.93</v>
      </c>
      <c r="O589">
        <f t="shared" si="68"/>
        <v>0</v>
      </c>
      <c r="P589" s="2" t="str">
        <f t="shared" si="69"/>
        <v>5130231 - MILL CREEK 3 - GENERATION2012</v>
      </c>
    </row>
    <row r="590" spans="1:16" x14ac:dyDescent="0.3">
      <c r="A590" s="1" t="s">
        <v>5</v>
      </c>
      <c r="B590" s="1" t="s">
        <v>27</v>
      </c>
      <c r="C590" s="1" t="s">
        <v>15</v>
      </c>
      <c r="D590" s="5" t="str">
        <f t="shared" si="63"/>
        <v>513</v>
      </c>
      <c r="E590" s="1" t="s">
        <v>31</v>
      </c>
      <c r="F590" s="1" t="s">
        <v>64</v>
      </c>
      <c r="I590">
        <v>201209</v>
      </c>
      <c r="J590" t="str">
        <f t="shared" si="64"/>
        <v>2012</v>
      </c>
      <c r="K590" s="2">
        <v>106516.99</v>
      </c>
      <c r="L590">
        <f t="shared" si="65"/>
        <v>0</v>
      </c>
      <c r="M590" s="2">
        <f t="shared" si="66"/>
        <v>106516.99</v>
      </c>
      <c r="N590">
        <f t="shared" si="67"/>
        <v>106516.99</v>
      </c>
      <c r="O590">
        <f t="shared" si="68"/>
        <v>0</v>
      </c>
      <c r="P590" s="2" t="str">
        <f t="shared" si="69"/>
        <v>5130231 - MILL CREEK 3 - GENERATION2012</v>
      </c>
    </row>
    <row r="591" spans="1:16" x14ac:dyDescent="0.3">
      <c r="A591" s="1" t="s">
        <v>5</v>
      </c>
      <c r="B591" s="1" t="s">
        <v>27</v>
      </c>
      <c r="C591" s="1" t="s">
        <v>15</v>
      </c>
      <c r="D591" s="5" t="str">
        <f t="shared" si="63"/>
        <v>513</v>
      </c>
      <c r="E591" s="1" t="s">
        <v>31</v>
      </c>
      <c r="F591" s="1" t="s">
        <v>64</v>
      </c>
      <c r="I591">
        <v>201210</v>
      </c>
      <c r="J591" t="str">
        <f t="shared" si="64"/>
        <v>2012</v>
      </c>
      <c r="K591" s="2">
        <v>59129.33</v>
      </c>
      <c r="L591">
        <f t="shared" si="65"/>
        <v>0</v>
      </c>
      <c r="M591" s="2">
        <f t="shared" si="66"/>
        <v>59129.33</v>
      </c>
      <c r="N591">
        <f t="shared" si="67"/>
        <v>59129.33</v>
      </c>
      <c r="O591">
        <f t="shared" si="68"/>
        <v>0</v>
      </c>
      <c r="P591" s="2" t="str">
        <f t="shared" si="69"/>
        <v>5130231 - MILL CREEK 3 - GENERATION2012</v>
      </c>
    </row>
    <row r="592" spans="1:16" x14ac:dyDescent="0.3">
      <c r="A592" s="1" t="s">
        <v>5</v>
      </c>
      <c r="B592" s="1" t="s">
        <v>27</v>
      </c>
      <c r="C592" s="1" t="s">
        <v>15</v>
      </c>
      <c r="D592" s="5" t="str">
        <f t="shared" si="63"/>
        <v>513</v>
      </c>
      <c r="E592" s="1" t="s">
        <v>31</v>
      </c>
      <c r="F592" s="1" t="s">
        <v>64</v>
      </c>
      <c r="I592">
        <v>201212</v>
      </c>
      <c r="J592" t="str">
        <f t="shared" si="64"/>
        <v>2012</v>
      </c>
      <c r="K592" s="2">
        <v>1849.65</v>
      </c>
      <c r="L592">
        <f t="shared" si="65"/>
        <v>0</v>
      </c>
      <c r="M592" s="2">
        <f t="shared" si="66"/>
        <v>1849.65</v>
      </c>
      <c r="N592">
        <f t="shared" si="67"/>
        <v>1849.65</v>
      </c>
      <c r="O592">
        <f t="shared" si="68"/>
        <v>0</v>
      </c>
      <c r="P592" s="2" t="str">
        <f t="shared" si="69"/>
        <v>5130231 - MILL CREEK 3 - GENERATION2012</v>
      </c>
    </row>
    <row r="593" spans="1:16" x14ac:dyDescent="0.3">
      <c r="A593" s="1" t="s">
        <v>5</v>
      </c>
      <c r="B593" s="1" t="s">
        <v>27</v>
      </c>
      <c r="C593" s="1" t="s">
        <v>15</v>
      </c>
      <c r="D593" s="5" t="str">
        <f t="shared" si="63"/>
        <v>513</v>
      </c>
      <c r="E593" s="1" t="s">
        <v>31</v>
      </c>
      <c r="F593" s="1" t="s">
        <v>64</v>
      </c>
      <c r="I593">
        <v>201303</v>
      </c>
      <c r="J593" t="str">
        <f t="shared" si="64"/>
        <v>2013</v>
      </c>
      <c r="K593" s="2">
        <v>72008.3</v>
      </c>
      <c r="L593">
        <f t="shared" si="65"/>
        <v>0</v>
      </c>
      <c r="M593" s="2">
        <f t="shared" si="66"/>
        <v>72008.3</v>
      </c>
      <c r="N593">
        <f t="shared" si="67"/>
        <v>72008.3</v>
      </c>
      <c r="O593">
        <f t="shared" si="68"/>
        <v>0</v>
      </c>
      <c r="P593" s="2" t="str">
        <f t="shared" si="69"/>
        <v>5130231 - MILL CREEK 3 - GENERATION2013</v>
      </c>
    </row>
    <row r="594" spans="1:16" x14ac:dyDescent="0.3">
      <c r="A594" s="1" t="s">
        <v>5</v>
      </c>
      <c r="B594" s="1" t="s">
        <v>27</v>
      </c>
      <c r="C594" s="1" t="s">
        <v>15</v>
      </c>
      <c r="D594" s="5" t="str">
        <f t="shared" si="63"/>
        <v>513</v>
      </c>
      <c r="E594" s="1" t="s">
        <v>31</v>
      </c>
      <c r="F594" s="1" t="s">
        <v>64</v>
      </c>
      <c r="I594">
        <v>201304</v>
      </c>
      <c r="J594" t="str">
        <f t="shared" si="64"/>
        <v>2013</v>
      </c>
      <c r="K594" s="2">
        <v>47136.12</v>
      </c>
      <c r="L594">
        <f t="shared" si="65"/>
        <v>0</v>
      </c>
      <c r="M594" s="2">
        <f t="shared" si="66"/>
        <v>47136.12</v>
      </c>
      <c r="N594">
        <f t="shared" si="67"/>
        <v>47136.12</v>
      </c>
      <c r="O594">
        <f t="shared" si="68"/>
        <v>0</v>
      </c>
      <c r="P594" s="2" t="str">
        <f t="shared" si="69"/>
        <v>5130231 - MILL CREEK 3 - GENERATION2013</v>
      </c>
    </row>
    <row r="595" spans="1:16" x14ac:dyDescent="0.3">
      <c r="A595" s="1" t="s">
        <v>5</v>
      </c>
      <c r="B595" s="1" t="s">
        <v>27</v>
      </c>
      <c r="C595" s="1" t="s">
        <v>15</v>
      </c>
      <c r="D595" s="5" t="str">
        <f t="shared" si="63"/>
        <v>513</v>
      </c>
      <c r="E595" s="1" t="s">
        <v>31</v>
      </c>
      <c r="F595" s="1" t="s">
        <v>64</v>
      </c>
      <c r="I595">
        <v>201305</v>
      </c>
      <c r="J595" t="str">
        <f t="shared" si="64"/>
        <v>2013</v>
      </c>
      <c r="K595" s="2">
        <v>3.37</v>
      </c>
      <c r="L595">
        <f t="shared" si="65"/>
        <v>0</v>
      </c>
      <c r="M595" s="2">
        <f t="shared" si="66"/>
        <v>3.37</v>
      </c>
      <c r="N595">
        <f t="shared" si="67"/>
        <v>3.37</v>
      </c>
      <c r="O595">
        <f t="shared" si="68"/>
        <v>0</v>
      </c>
      <c r="P595" s="2" t="str">
        <f t="shared" si="69"/>
        <v>5130231 - MILL CREEK 3 - GENERATION2013</v>
      </c>
    </row>
    <row r="596" spans="1:16" x14ac:dyDescent="0.3">
      <c r="A596" s="1" t="s">
        <v>5</v>
      </c>
      <c r="B596" s="1" t="s">
        <v>27</v>
      </c>
      <c r="C596" s="1" t="s">
        <v>15</v>
      </c>
      <c r="D596" s="5" t="str">
        <f t="shared" si="63"/>
        <v>513</v>
      </c>
      <c r="E596" s="1" t="s">
        <v>31</v>
      </c>
      <c r="F596" s="1" t="s">
        <v>64</v>
      </c>
      <c r="I596">
        <v>201308</v>
      </c>
      <c r="J596" t="str">
        <f t="shared" si="64"/>
        <v>2013</v>
      </c>
      <c r="K596" s="2">
        <v>2029.33</v>
      </c>
      <c r="L596">
        <f t="shared" si="65"/>
        <v>0</v>
      </c>
      <c r="M596" s="2">
        <f t="shared" si="66"/>
        <v>2029.33</v>
      </c>
      <c r="N596">
        <f t="shared" si="67"/>
        <v>2029.33</v>
      </c>
      <c r="O596">
        <f t="shared" si="68"/>
        <v>0</v>
      </c>
      <c r="P596" s="2" t="str">
        <f t="shared" si="69"/>
        <v>5130231 - MILL CREEK 3 - GENERATION2013</v>
      </c>
    </row>
    <row r="597" spans="1:16" x14ac:dyDescent="0.3">
      <c r="A597" s="1" t="s">
        <v>5</v>
      </c>
      <c r="B597" s="1" t="s">
        <v>27</v>
      </c>
      <c r="C597" s="1" t="s">
        <v>15</v>
      </c>
      <c r="D597" s="5" t="str">
        <f t="shared" si="63"/>
        <v>513</v>
      </c>
      <c r="E597" s="1" t="s">
        <v>31</v>
      </c>
      <c r="F597" s="1" t="s">
        <v>64</v>
      </c>
      <c r="I597">
        <v>201309</v>
      </c>
      <c r="J597" t="str">
        <f t="shared" si="64"/>
        <v>2013</v>
      </c>
      <c r="K597" s="2">
        <v>70417.19</v>
      </c>
      <c r="L597">
        <f t="shared" si="65"/>
        <v>0</v>
      </c>
      <c r="M597" s="2">
        <f t="shared" si="66"/>
        <v>70417.19</v>
      </c>
      <c r="N597">
        <f t="shared" si="67"/>
        <v>70417.19</v>
      </c>
      <c r="O597">
        <f t="shared" si="68"/>
        <v>0</v>
      </c>
      <c r="P597" s="2" t="str">
        <f t="shared" si="69"/>
        <v>5130231 - MILL CREEK 3 - GENERATION2013</v>
      </c>
    </row>
    <row r="598" spans="1:16" x14ac:dyDescent="0.3">
      <c r="A598" s="1" t="s">
        <v>5</v>
      </c>
      <c r="B598" s="1" t="s">
        <v>27</v>
      </c>
      <c r="C598" s="1" t="s">
        <v>15</v>
      </c>
      <c r="D598" s="5" t="str">
        <f t="shared" si="63"/>
        <v>513</v>
      </c>
      <c r="E598" s="1" t="s">
        <v>31</v>
      </c>
      <c r="F598" s="1" t="s">
        <v>64</v>
      </c>
      <c r="I598">
        <v>201310</v>
      </c>
      <c r="J598" t="str">
        <f t="shared" si="64"/>
        <v>2013</v>
      </c>
      <c r="K598" s="2">
        <v>305361.06</v>
      </c>
      <c r="L598">
        <f t="shared" si="65"/>
        <v>0</v>
      </c>
      <c r="M598" s="2">
        <f t="shared" si="66"/>
        <v>305361.06</v>
      </c>
      <c r="N598">
        <f t="shared" si="67"/>
        <v>305361.06</v>
      </c>
      <c r="O598">
        <f t="shared" si="68"/>
        <v>0</v>
      </c>
      <c r="P598" s="2" t="str">
        <f t="shared" si="69"/>
        <v>5130231 - MILL CREEK 3 - GENERATION2013</v>
      </c>
    </row>
    <row r="599" spans="1:16" x14ac:dyDescent="0.3">
      <c r="A599" s="1" t="s">
        <v>5</v>
      </c>
      <c r="B599" s="1" t="s">
        <v>27</v>
      </c>
      <c r="C599" s="1" t="s">
        <v>15</v>
      </c>
      <c r="D599" s="5" t="str">
        <f t="shared" si="63"/>
        <v>513</v>
      </c>
      <c r="E599" s="1" t="s">
        <v>31</v>
      </c>
      <c r="F599" s="1" t="s">
        <v>64</v>
      </c>
      <c r="I599">
        <v>201311</v>
      </c>
      <c r="J599" t="str">
        <f t="shared" si="64"/>
        <v>2013</v>
      </c>
      <c r="K599" s="2">
        <v>119888.41</v>
      </c>
      <c r="L599">
        <f t="shared" si="65"/>
        <v>0</v>
      </c>
      <c r="M599" s="2">
        <f t="shared" si="66"/>
        <v>119888.41</v>
      </c>
      <c r="N599">
        <f t="shared" si="67"/>
        <v>119888.41</v>
      </c>
      <c r="O599">
        <f t="shared" si="68"/>
        <v>0</v>
      </c>
      <c r="P599" s="2" t="str">
        <f t="shared" si="69"/>
        <v>5130231 - MILL CREEK 3 - GENERATION2013</v>
      </c>
    </row>
    <row r="600" spans="1:16" x14ac:dyDescent="0.3">
      <c r="A600" s="1" t="s">
        <v>5</v>
      </c>
      <c r="B600" s="1" t="s">
        <v>27</v>
      </c>
      <c r="C600" s="1" t="s">
        <v>15</v>
      </c>
      <c r="D600" s="5" t="str">
        <f t="shared" si="63"/>
        <v>513</v>
      </c>
      <c r="E600" s="1" t="s">
        <v>31</v>
      </c>
      <c r="F600" s="1" t="s">
        <v>64</v>
      </c>
      <c r="I600">
        <v>201312</v>
      </c>
      <c r="J600" t="str">
        <f t="shared" si="64"/>
        <v>2013</v>
      </c>
      <c r="K600" s="2">
        <v>42388.92</v>
      </c>
      <c r="L600">
        <f t="shared" si="65"/>
        <v>0</v>
      </c>
      <c r="M600" s="2">
        <f t="shared" si="66"/>
        <v>42388.92</v>
      </c>
      <c r="N600">
        <f t="shared" si="67"/>
        <v>42388.92</v>
      </c>
      <c r="O600">
        <f t="shared" si="68"/>
        <v>0</v>
      </c>
      <c r="P600" s="2" t="str">
        <f t="shared" si="69"/>
        <v>5130231 - MILL CREEK 3 - GENERATION2013</v>
      </c>
    </row>
    <row r="601" spans="1:16" x14ac:dyDescent="0.3">
      <c r="A601" s="1" t="s">
        <v>5</v>
      </c>
      <c r="B601" s="1" t="s">
        <v>27</v>
      </c>
      <c r="C601" s="1" t="s">
        <v>15</v>
      </c>
      <c r="D601" s="5" t="str">
        <f t="shared" si="63"/>
        <v>513</v>
      </c>
      <c r="E601" s="1" t="s">
        <v>31</v>
      </c>
      <c r="F601" s="1" t="s">
        <v>64</v>
      </c>
      <c r="I601">
        <v>201401</v>
      </c>
      <c r="J601" t="str">
        <f t="shared" si="64"/>
        <v>2014</v>
      </c>
      <c r="K601" s="2">
        <v>483.96</v>
      </c>
      <c r="L601">
        <f t="shared" si="65"/>
        <v>0</v>
      </c>
      <c r="M601" s="2">
        <f t="shared" si="66"/>
        <v>483.96</v>
      </c>
      <c r="N601">
        <f t="shared" si="67"/>
        <v>483.96</v>
      </c>
      <c r="O601">
        <f t="shared" si="68"/>
        <v>0</v>
      </c>
      <c r="P601" s="2" t="str">
        <f t="shared" si="69"/>
        <v>5130231 - MILL CREEK 3 - GENERATION2014</v>
      </c>
    </row>
    <row r="602" spans="1:16" x14ac:dyDescent="0.3">
      <c r="A602" s="1" t="s">
        <v>5</v>
      </c>
      <c r="B602" s="1" t="s">
        <v>27</v>
      </c>
      <c r="C602" s="1" t="s">
        <v>15</v>
      </c>
      <c r="D602" s="5" t="str">
        <f t="shared" si="63"/>
        <v>513</v>
      </c>
      <c r="E602" s="1" t="s">
        <v>31</v>
      </c>
      <c r="F602" s="1" t="s">
        <v>64</v>
      </c>
      <c r="I602">
        <v>201402</v>
      </c>
      <c r="J602" t="str">
        <f t="shared" si="64"/>
        <v>2014</v>
      </c>
      <c r="K602" s="2">
        <v>375</v>
      </c>
      <c r="L602">
        <f t="shared" si="65"/>
        <v>0</v>
      </c>
      <c r="M602" s="2">
        <f t="shared" si="66"/>
        <v>375</v>
      </c>
      <c r="N602">
        <f t="shared" si="67"/>
        <v>375</v>
      </c>
      <c r="O602">
        <f t="shared" si="68"/>
        <v>0</v>
      </c>
      <c r="P602" s="2" t="str">
        <f t="shared" si="69"/>
        <v>5130231 - MILL CREEK 3 - GENERATION2014</v>
      </c>
    </row>
    <row r="603" spans="1:16" x14ac:dyDescent="0.3">
      <c r="A603" s="1" t="s">
        <v>5</v>
      </c>
      <c r="B603" s="1" t="s">
        <v>27</v>
      </c>
      <c r="C603" s="1" t="s">
        <v>15</v>
      </c>
      <c r="D603" s="5" t="str">
        <f t="shared" si="63"/>
        <v>513</v>
      </c>
      <c r="E603" s="1" t="s">
        <v>31</v>
      </c>
      <c r="F603" s="1" t="s">
        <v>64</v>
      </c>
      <c r="I603">
        <v>201403</v>
      </c>
      <c r="J603" t="str">
        <f t="shared" si="64"/>
        <v>2014</v>
      </c>
      <c r="K603" s="2">
        <v>-14726.19</v>
      </c>
      <c r="L603">
        <f t="shared" si="65"/>
        <v>0</v>
      </c>
      <c r="M603" s="2">
        <f t="shared" si="66"/>
        <v>-14726.19</v>
      </c>
      <c r="N603">
        <f t="shared" si="67"/>
        <v>-14726.19</v>
      </c>
      <c r="O603">
        <f t="shared" si="68"/>
        <v>0</v>
      </c>
      <c r="P603" s="2" t="str">
        <f t="shared" si="69"/>
        <v>5130231 - MILL CREEK 3 - GENERATION2014</v>
      </c>
    </row>
    <row r="604" spans="1:16" x14ac:dyDescent="0.3">
      <c r="A604" s="1" t="s">
        <v>5</v>
      </c>
      <c r="B604" s="1" t="s">
        <v>27</v>
      </c>
      <c r="C604" s="1" t="s">
        <v>15</v>
      </c>
      <c r="D604" s="5" t="str">
        <f t="shared" si="63"/>
        <v>513</v>
      </c>
      <c r="E604" s="1" t="s">
        <v>31</v>
      </c>
      <c r="F604" s="1" t="s">
        <v>64</v>
      </c>
      <c r="I604">
        <v>201404</v>
      </c>
      <c r="J604" t="str">
        <f t="shared" si="64"/>
        <v>2014</v>
      </c>
      <c r="K604" s="2">
        <v>182.35</v>
      </c>
      <c r="L604">
        <f t="shared" si="65"/>
        <v>0</v>
      </c>
      <c r="M604" s="2">
        <f t="shared" si="66"/>
        <v>182.35</v>
      </c>
      <c r="N604">
        <f t="shared" si="67"/>
        <v>182.35</v>
      </c>
      <c r="O604">
        <f t="shared" si="68"/>
        <v>0</v>
      </c>
      <c r="P604" s="2" t="str">
        <f t="shared" si="69"/>
        <v>5130231 - MILL CREEK 3 - GENERATION2014</v>
      </c>
    </row>
    <row r="605" spans="1:16" x14ac:dyDescent="0.3">
      <c r="A605" s="1" t="s">
        <v>5</v>
      </c>
      <c r="B605" s="1" t="s">
        <v>27</v>
      </c>
      <c r="C605" s="1" t="s">
        <v>15</v>
      </c>
      <c r="D605" s="5" t="str">
        <f t="shared" si="63"/>
        <v>513</v>
      </c>
      <c r="E605" s="1" t="s">
        <v>31</v>
      </c>
      <c r="F605" s="1" t="s">
        <v>64</v>
      </c>
      <c r="I605">
        <v>201410</v>
      </c>
      <c r="J605" t="str">
        <f t="shared" si="64"/>
        <v>2014</v>
      </c>
      <c r="K605" s="2">
        <v>42938.71</v>
      </c>
      <c r="L605">
        <f t="shared" si="65"/>
        <v>0</v>
      </c>
      <c r="M605" s="2">
        <f t="shared" si="66"/>
        <v>42938.71</v>
      </c>
      <c r="N605">
        <f t="shared" si="67"/>
        <v>42938.71</v>
      </c>
      <c r="O605">
        <f t="shared" si="68"/>
        <v>0</v>
      </c>
      <c r="P605" s="2" t="str">
        <f t="shared" si="69"/>
        <v>5130231 - MILL CREEK 3 - GENERATION2014</v>
      </c>
    </row>
    <row r="606" spans="1:16" x14ac:dyDescent="0.3">
      <c r="A606" s="1" t="s">
        <v>5</v>
      </c>
      <c r="B606" s="1" t="s">
        <v>27</v>
      </c>
      <c r="C606" s="1" t="s">
        <v>15</v>
      </c>
      <c r="D606" s="5" t="str">
        <f t="shared" si="63"/>
        <v>513</v>
      </c>
      <c r="E606" s="1" t="s">
        <v>31</v>
      </c>
      <c r="F606" s="1" t="s">
        <v>64</v>
      </c>
      <c r="I606">
        <v>201411</v>
      </c>
      <c r="J606" t="str">
        <f t="shared" si="64"/>
        <v>2014</v>
      </c>
      <c r="K606" s="2">
        <v>-5127.47</v>
      </c>
      <c r="L606">
        <f t="shared" si="65"/>
        <v>0</v>
      </c>
      <c r="M606" s="2">
        <f t="shared" si="66"/>
        <v>-5127.47</v>
      </c>
      <c r="N606">
        <f t="shared" si="67"/>
        <v>-5127.47</v>
      </c>
      <c r="O606">
        <f t="shared" si="68"/>
        <v>0</v>
      </c>
      <c r="P606" s="2" t="str">
        <f t="shared" si="69"/>
        <v>5130231 - MILL CREEK 3 - GENERATION2014</v>
      </c>
    </row>
    <row r="607" spans="1:16" x14ac:dyDescent="0.3">
      <c r="A607" s="1" t="s">
        <v>5</v>
      </c>
      <c r="B607" s="1" t="s">
        <v>27</v>
      </c>
      <c r="C607" s="1" t="s">
        <v>15</v>
      </c>
      <c r="D607" s="5" t="str">
        <f t="shared" ref="D607:D670" si="70">LEFT(C607,3)</f>
        <v>513</v>
      </c>
      <c r="E607" s="1" t="s">
        <v>31</v>
      </c>
      <c r="F607" s="1" t="s">
        <v>64</v>
      </c>
      <c r="I607">
        <v>201412</v>
      </c>
      <c r="J607" t="str">
        <f t="shared" ref="J607:J670" si="71">LEFT(I607,4)</f>
        <v>2014</v>
      </c>
      <c r="K607" s="2">
        <v>-4000</v>
      </c>
      <c r="L607">
        <f t="shared" ref="L607:L670" si="72">IF(LEFT(E607,4)="0311",(K607*-0.25),IF(LEFT(E607,4)="0321",(K607*-0.25),0))</f>
        <v>0</v>
      </c>
      <c r="M607" s="2">
        <f t="shared" ref="M607:M670" si="73">+K607+L607</f>
        <v>-4000</v>
      </c>
      <c r="N607">
        <f t="shared" ref="N607:N670" si="74">IF(F607="LGE",M607,0)+IF(F607="Joint",M607*G607,0)</f>
        <v>-4000</v>
      </c>
      <c r="O607">
        <f t="shared" ref="O607:O670" si="75">IF(F607="KU",M607,0)+IF(F607="Joint",M607*H607,0)</f>
        <v>0</v>
      </c>
      <c r="P607" s="2" t="str">
        <f t="shared" ref="P607:P670" si="76">D607&amp;E607&amp;J607</f>
        <v>5130231 - MILL CREEK 3 - GENERATION2014</v>
      </c>
    </row>
    <row r="608" spans="1:16" x14ac:dyDescent="0.3">
      <c r="A608" s="1" t="s">
        <v>5</v>
      </c>
      <c r="B608" s="1" t="s">
        <v>27</v>
      </c>
      <c r="C608" s="1" t="s">
        <v>15</v>
      </c>
      <c r="D608" s="5" t="str">
        <f t="shared" si="70"/>
        <v>513</v>
      </c>
      <c r="E608" s="1" t="s">
        <v>31</v>
      </c>
      <c r="F608" s="1" t="s">
        <v>64</v>
      </c>
      <c r="I608">
        <v>201510</v>
      </c>
      <c r="J608" t="str">
        <f t="shared" si="71"/>
        <v>2015</v>
      </c>
      <c r="K608" s="2">
        <v>65536.63</v>
      </c>
      <c r="L608">
        <f t="shared" si="72"/>
        <v>0</v>
      </c>
      <c r="M608" s="2">
        <f t="shared" si="73"/>
        <v>65536.63</v>
      </c>
      <c r="N608">
        <f t="shared" si="74"/>
        <v>65536.63</v>
      </c>
      <c r="O608">
        <f t="shared" si="75"/>
        <v>0</v>
      </c>
      <c r="P608" s="2" t="str">
        <f t="shared" si="76"/>
        <v>5130231 - MILL CREEK 3 - GENERATION2015</v>
      </c>
    </row>
    <row r="609" spans="1:16" x14ac:dyDescent="0.3">
      <c r="A609" s="1" t="s">
        <v>5</v>
      </c>
      <c r="B609" s="1" t="s">
        <v>27</v>
      </c>
      <c r="C609" s="1" t="s">
        <v>15</v>
      </c>
      <c r="D609" s="5" t="str">
        <f t="shared" si="70"/>
        <v>513</v>
      </c>
      <c r="E609" s="1" t="s">
        <v>31</v>
      </c>
      <c r="F609" s="1" t="s">
        <v>64</v>
      </c>
      <c r="I609">
        <v>201511</v>
      </c>
      <c r="J609" t="str">
        <f t="shared" si="71"/>
        <v>2015</v>
      </c>
      <c r="K609" s="2">
        <v>69386.070000000007</v>
      </c>
      <c r="L609">
        <f t="shared" si="72"/>
        <v>0</v>
      </c>
      <c r="M609" s="2">
        <f t="shared" si="73"/>
        <v>69386.070000000007</v>
      </c>
      <c r="N609">
        <f t="shared" si="74"/>
        <v>69386.070000000007</v>
      </c>
      <c r="O609">
        <f t="shared" si="75"/>
        <v>0</v>
      </c>
      <c r="P609" s="2" t="str">
        <f t="shared" si="76"/>
        <v>5130231 - MILL CREEK 3 - GENERATION2015</v>
      </c>
    </row>
    <row r="610" spans="1:16" x14ac:dyDescent="0.3">
      <c r="A610" s="1" t="s">
        <v>5</v>
      </c>
      <c r="B610" s="1" t="s">
        <v>27</v>
      </c>
      <c r="C610" s="1" t="s">
        <v>15</v>
      </c>
      <c r="D610" s="5" t="str">
        <f t="shared" si="70"/>
        <v>513</v>
      </c>
      <c r="E610" s="1" t="s">
        <v>31</v>
      </c>
      <c r="F610" s="1" t="s">
        <v>64</v>
      </c>
      <c r="I610">
        <v>201512</v>
      </c>
      <c r="J610" t="str">
        <f t="shared" si="71"/>
        <v>2015</v>
      </c>
      <c r="K610" s="2">
        <v>-10480.61</v>
      </c>
      <c r="L610">
        <f t="shared" si="72"/>
        <v>0</v>
      </c>
      <c r="M610" s="2">
        <f t="shared" si="73"/>
        <v>-10480.61</v>
      </c>
      <c r="N610">
        <f t="shared" si="74"/>
        <v>-10480.61</v>
      </c>
      <c r="O610">
        <f t="shared" si="75"/>
        <v>0</v>
      </c>
      <c r="P610" s="2" t="str">
        <f t="shared" si="76"/>
        <v>5130231 - MILL CREEK 3 - GENERATION2015</v>
      </c>
    </row>
    <row r="611" spans="1:16" x14ac:dyDescent="0.3">
      <c r="A611" s="1" t="s">
        <v>5</v>
      </c>
      <c r="B611" s="1" t="s">
        <v>27</v>
      </c>
      <c r="C611" s="1" t="s">
        <v>15</v>
      </c>
      <c r="D611" s="5" t="str">
        <f t="shared" si="70"/>
        <v>513</v>
      </c>
      <c r="E611" s="1" t="s">
        <v>31</v>
      </c>
      <c r="F611" s="1" t="s">
        <v>64</v>
      </c>
      <c r="I611">
        <v>201601</v>
      </c>
      <c r="J611" t="str">
        <f t="shared" si="71"/>
        <v>2016</v>
      </c>
      <c r="K611" s="2">
        <v>25040.52</v>
      </c>
      <c r="L611">
        <f t="shared" si="72"/>
        <v>0</v>
      </c>
      <c r="M611" s="2">
        <f t="shared" si="73"/>
        <v>25040.52</v>
      </c>
      <c r="N611">
        <f t="shared" si="74"/>
        <v>25040.52</v>
      </c>
      <c r="O611">
        <f t="shared" si="75"/>
        <v>0</v>
      </c>
      <c r="P611" s="2" t="str">
        <f t="shared" si="76"/>
        <v>5130231 - MILL CREEK 3 - GENERATION2016</v>
      </c>
    </row>
    <row r="612" spans="1:16" x14ac:dyDescent="0.3">
      <c r="A612" s="1" t="s">
        <v>5</v>
      </c>
      <c r="B612" s="1" t="s">
        <v>27</v>
      </c>
      <c r="C612" s="1" t="s">
        <v>15</v>
      </c>
      <c r="D612" s="5" t="str">
        <f t="shared" si="70"/>
        <v>513</v>
      </c>
      <c r="E612" s="1" t="s">
        <v>31</v>
      </c>
      <c r="F612" s="1" t="s">
        <v>64</v>
      </c>
      <c r="I612">
        <v>201602</v>
      </c>
      <c r="J612" t="str">
        <f t="shared" si="71"/>
        <v>2016</v>
      </c>
      <c r="K612" s="2">
        <v>94925.01</v>
      </c>
      <c r="L612">
        <f t="shared" si="72"/>
        <v>0</v>
      </c>
      <c r="M612" s="2">
        <f t="shared" si="73"/>
        <v>94925.01</v>
      </c>
      <c r="N612">
        <f t="shared" si="74"/>
        <v>94925.01</v>
      </c>
      <c r="O612">
        <f t="shared" si="75"/>
        <v>0</v>
      </c>
      <c r="P612" s="2" t="str">
        <f t="shared" si="76"/>
        <v>5130231 - MILL CREEK 3 - GENERATION2016</v>
      </c>
    </row>
    <row r="613" spans="1:16" x14ac:dyDescent="0.3">
      <c r="A613" s="1" t="s">
        <v>5</v>
      </c>
      <c r="B613" s="1" t="s">
        <v>27</v>
      </c>
      <c r="C613" s="1" t="s">
        <v>15</v>
      </c>
      <c r="D613" s="5" t="str">
        <f t="shared" si="70"/>
        <v>513</v>
      </c>
      <c r="E613" s="1" t="s">
        <v>31</v>
      </c>
      <c r="F613" s="1" t="s">
        <v>64</v>
      </c>
      <c r="I613">
        <v>201603</v>
      </c>
      <c r="J613" t="str">
        <f t="shared" si="71"/>
        <v>2016</v>
      </c>
      <c r="K613" s="2">
        <v>24798.19</v>
      </c>
      <c r="L613">
        <f t="shared" si="72"/>
        <v>0</v>
      </c>
      <c r="M613" s="2">
        <f t="shared" si="73"/>
        <v>24798.19</v>
      </c>
      <c r="N613">
        <f t="shared" si="74"/>
        <v>24798.19</v>
      </c>
      <c r="O613">
        <f t="shared" si="75"/>
        <v>0</v>
      </c>
      <c r="P613" s="2" t="str">
        <f t="shared" si="76"/>
        <v>5130231 - MILL CREEK 3 - GENERATION2016</v>
      </c>
    </row>
    <row r="614" spans="1:16" x14ac:dyDescent="0.3">
      <c r="A614" s="1" t="s">
        <v>5</v>
      </c>
      <c r="B614" s="1" t="s">
        <v>27</v>
      </c>
      <c r="C614" s="1" t="s">
        <v>15</v>
      </c>
      <c r="D614" s="5" t="str">
        <f t="shared" si="70"/>
        <v>513</v>
      </c>
      <c r="E614" s="1" t="s">
        <v>31</v>
      </c>
      <c r="F614" s="1" t="s">
        <v>64</v>
      </c>
      <c r="I614">
        <v>201604</v>
      </c>
      <c r="J614" t="str">
        <f t="shared" si="71"/>
        <v>2016</v>
      </c>
      <c r="K614" s="2">
        <v>521746.54</v>
      </c>
      <c r="L614">
        <f t="shared" si="72"/>
        <v>0</v>
      </c>
      <c r="M614" s="2">
        <f t="shared" si="73"/>
        <v>521746.54</v>
      </c>
      <c r="N614">
        <f t="shared" si="74"/>
        <v>521746.54</v>
      </c>
      <c r="O614">
        <f t="shared" si="75"/>
        <v>0</v>
      </c>
      <c r="P614" s="2" t="str">
        <f t="shared" si="76"/>
        <v>5130231 - MILL CREEK 3 - GENERATION2016</v>
      </c>
    </row>
    <row r="615" spans="1:16" x14ac:dyDescent="0.3">
      <c r="A615" s="1" t="s">
        <v>5</v>
      </c>
      <c r="B615" s="1" t="s">
        <v>27</v>
      </c>
      <c r="C615" s="1" t="s">
        <v>15</v>
      </c>
      <c r="D615" s="5" t="str">
        <f t="shared" si="70"/>
        <v>513</v>
      </c>
      <c r="E615" s="1" t="s">
        <v>31</v>
      </c>
      <c r="F615" s="1" t="s">
        <v>64</v>
      </c>
      <c r="I615">
        <v>201605</v>
      </c>
      <c r="J615" t="str">
        <f t="shared" si="71"/>
        <v>2016</v>
      </c>
      <c r="K615" s="2">
        <v>721678.61</v>
      </c>
      <c r="L615">
        <f t="shared" si="72"/>
        <v>0</v>
      </c>
      <c r="M615" s="2">
        <f t="shared" si="73"/>
        <v>721678.61</v>
      </c>
      <c r="N615">
        <f t="shared" si="74"/>
        <v>721678.61</v>
      </c>
      <c r="O615">
        <f t="shared" si="75"/>
        <v>0</v>
      </c>
      <c r="P615" s="2" t="str">
        <f t="shared" si="76"/>
        <v>5130231 - MILL CREEK 3 - GENERATION2016</v>
      </c>
    </row>
    <row r="616" spans="1:16" x14ac:dyDescent="0.3">
      <c r="A616" s="1" t="s">
        <v>5</v>
      </c>
      <c r="B616" s="1" t="s">
        <v>27</v>
      </c>
      <c r="C616" s="1" t="s">
        <v>15</v>
      </c>
      <c r="D616" s="5" t="str">
        <f t="shared" si="70"/>
        <v>513</v>
      </c>
      <c r="E616" s="1" t="s">
        <v>31</v>
      </c>
      <c r="F616" s="1" t="s">
        <v>64</v>
      </c>
      <c r="I616">
        <v>201606</v>
      </c>
      <c r="J616" t="str">
        <f t="shared" si="71"/>
        <v>2016</v>
      </c>
      <c r="K616" s="2">
        <v>299451.28999999998</v>
      </c>
      <c r="L616">
        <f t="shared" si="72"/>
        <v>0</v>
      </c>
      <c r="M616" s="2">
        <f t="shared" si="73"/>
        <v>299451.28999999998</v>
      </c>
      <c r="N616">
        <f t="shared" si="74"/>
        <v>299451.28999999998</v>
      </c>
      <c r="O616">
        <f t="shared" si="75"/>
        <v>0</v>
      </c>
      <c r="P616" s="2" t="str">
        <f t="shared" si="76"/>
        <v>5130231 - MILL CREEK 3 - GENERATION2016</v>
      </c>
    </row>
    <row r="617" spans="1:16" x14ac:dyDescent="0.3">
      <c r="A617" s="1" t="s">
        <v>5</v>
      </c>
      <c r="B617" s="1" t="s">
        <v>27</v>
      </c>
      <c r="C617" s="1" t="s">
        <v>15</v>
      </c>
      <c r="D617" s="5" t="str">
        <f t="shared" si="70"/>
        <v>513</v>
      </c>
      <c r="E617" s="1" t="s">
        <v>31</v>
      </c>
      <c r="F617" s="1" t="s">
        <v>64</v>
      </c>
      <c r="I617">
        <v>201607</v>
      </c>
      <c r="J617" t="str">
        <f t="shared" si="71"/>
        <v>2016</v>
      </c>
      <c r="K617" s="2">
        <v>-5.0199999999999996</v>
      </c>
      <c r="L617">
        <f t="shared" si="72"/>
        <v>0</v>
      </c>
      <c r="M617" s="2">
        <f t="shared" si="73"/>
        <v>-5.0199999999999996</v>
      </c>
      <c r="N617">
        <f t="shared" si="74"/>
        <v>-5.0199999999999996</v>
      </c>
      <c r="O617">
        <f t="shared" si="75"/>
        <v>0</v>
      </c>
      <c r="P617" s="2" t="str">
        <f t="shared" si="76"/>
        <v>5130231 - MILL CREEK 3 - GENERATION2016</v>
      </c>
    </row>
    <row r="618" spans="1:16" x14ac:dyDescent="0.3">
      <c r="A618" s="1" t="s">
        <v>5</v>
      </c>
      <c r="B618" s="1" t="s">
        <v>27</v>
      </c>
      <c r="C618" s="1" t="s">
        <v>15</v>
      </c>
      <c r="D618" s="5" t="str">
        <f t="shared" si="70"/>
        <v>513</v>
      </c>
      <c r="E618" s="1" t="s">
        <v>31</v>
      </c>
      <c r="F618" s="1" t="s">
        <v>64</v>
      </c>
      <c r="I618">
        <v>201608</v>
      </c>
      <c r="J618" t="str">
        <f t="shared" si="71"/>
        <v>2016</v>
      </c>
      <c r="K618" s="2">
        <v>-8708.48</v>
      </c>
      <c r="L618">
        <f t="shared" si="72"/>
        <v>0</v>
      </c>
      <c r="M618" s="2">
        <f t="shared" si="73"/>
        <v>-8708.48</v>
      </c>
      <c r="N618">
        <f t="shared" si="74"/>
        <v>-8708.48</v>
      </c>
      <c r="O618">
        <f t="shared" si="75"/>
        <v>0</v>
      </c>
      <c r="P618" s="2" t="str">
        <f t="shared" si="76"/>
        <v>5130231 - MILL CREEK 3 - GENERATION2016</v>
      </c>
    </row>
    <row r="619" spans="1:16" x14ac:dyDescent="0.3">
      <c r="A619" s="1" t="s">
        <v>5</v>
      </c>
      <c r="B619" s="1" t="s">
        <v>27</v>
      </c>
      <c r="C619" s="1" t="s">
        <v>15</v>
      </c>
      <c r="D619" s="5" t="str">
        <f t="shared" si="70"/>
        <v>513</v>
      </c>
      <c r="E619" s="1" t="s">
        <v>31</v>
      </c>
      <c r="F619" s="1" t="s">
        <v>64</v>
      </c>
      <c r="I619">
        <v>201609</v>
      </c>
      <c r="J619" t="str">
        <f t="shared" si="71"/>
        <v>2016</v>
      </c>
      <c r="K619" s="2">
        <v>4498.6400000000003</v>
      </c>
      <c r="L619">
        <f t="shared" si="72"/>
        <v>0</v>
      </c>
      <c r="M619" s="2">
        <f t="shared" si="73"/>
        <v>4498.6400000000003</v>
      </c>
      <c r="N619">
        <f t="shared" si="74"/>
        <v>4498.6400000000003</v>
      </c>
      <c r="O619">
        <f t="shared" si="75"/>
        <v>0</v>
      </c>
      <c r="P619" s="2" t="str">
        <f t="shared" si="76"/>
        <v>5130231 - MILL CREEK 3 - GENERATION2016</v>
      </c>
    </row>
    <row r="620" spans="1:16" x14ac:dyDescent="0.3">
      <c r="A620" s="1" t="s">
        <v>5</v>
      </c>
      <c r="B620" s="1" t="s">
        <v>27</v>
      </c>
      <c r="C620" s="1" t="s">
        <v>15</v>
      </c>
      <c r="D620" s="5" t="str">
        <f t="shared" si="70"/>
        <v>513</v>
      </c>
      <c r="E620" s="1" t="s">
        <v>31</v>
      </c>
      <c r="F620" s="1" t="s">
        <v>64</v>
      </c>
      <c r="I620">
        <v>201610</v>
      </c>
      <c r="J620" t="str">
        <f t="shared" si="71"/>
        <v>2016</v>
      </c>
      <c r="K620" s="2">
        <v>98423.67</v>
      </c>
      <c r="L620">
        <f t="shared" si="72"/>
        <v>0</v>
      </c>
      <c r="M620" s="2">
        <f t="shared" si="73"/>
        <v>98423.67</v>
      </c>
      <c r="N620">
        <f t="shared" si="74"/>
        <v>98423.67</v>
      </c>
      <c r="O620">
        <f t="shared" si="75"/>
        <v>0</v>
      </c>
      <c r="P620" s="2" t="str">
        <f t="shared" si="76"/>
        <v>5130231 - MILL CREEK 3 - GENERATION2016</v>
      </c>
    </row>
    <row r="621" spans="1:16" x14ac:dyDescent="0.3">
      <c r="A621" s="1" t="s">
        <v>5</v>
      </c>
      <c r="B621" s="1" t="s">
        <v>27</v>
      </c>
      <c r="C621" s="1" t="s">
        <v>15</v>
      </c>
      <c r="D621" s="5" t="str">
        <f t="shared" si="70"/>
        <v>513</v>
      </c>
      <c r="E621" s="1" t="s">
        <v>31</v>
      </c>
      <c r="F621" s="1" t="s">
        <v>64</v>
      </c>
      <c r="I621">
        <v>201611</v>
      </c>
      <c r="J621" t="str">
        <f t="shared" si="71"/>
        <v>2016</v>
      </c>
      <c r="K621" s="2">
        <v>-6962.09</v>
      </c>
      <c r="L621">
        <f t="shared" si="72"/>
        <v>0</v>
      </c>
      <c r="M621" s="2">
        <f t="shared" si="73"/>
        <v>-6962.09</v>
      </c>
      <c r="N621">
        <f t="shared" si="74"/>
        <v>-6962.09</v>
      </c>
      <c r="O621">
        <f t="shared" si="75"/>
        <v>0</v>
      </c>
      <c r="P621" s="2" t="str">
        <f t="shared" si="76"/>
        <v>5130231 - MILL CREEK 3 - GENERATION2016</v>
      </c>
    </row>
    <row r="622" spans="1:16" x14ac:dyDescent="0.3">
      <c r="A622" s="1" t="s">
        <v>5</v>
      </c>
      <c r="B622" s="1" t="s">
        <v>27</v>
      </c>
      <c r="C622" s="1" t="s">
        <v>15</v>
      </c>
      <c r="D622" s="5" t="str">
        <f t="shared" si="70"/>
        <v>513</v>
      </c>
      <c r="E622" s="1" t="s">
        <v>31</v>
      </c>
      <c r="F622" s="1" t="s">
        <v>64</v>
      </c>
      <c r="I622">
        <v>201612</v>
      </c>
      <c r="J622" t="str">
        <f t="shared" si="71"/>
        <v>2016</v>
      </c>
      <c r="K622" s="2">
        <v>452.19</v>
      </c>
      <c r="L622">
        <f t="shared" si="72"/>
        <v>0</v>
      </c>
      <c r="M622" s="2">
        <f t="shared" si="73"/>
        <v>452.19</v>
      </c>
      <c r="N622">
        <f t="shared" si="74"/>
        <v>452.19</v>
      </c>
      <c r="O622">
        <f t="shared" si="75"/>
        <v>0</v>
      </c>
      <c r="P622" s="2" t="str">
        <f t="shared" si="76"/>
        <v>5130231 - MILL CREEK 3 - GENERATION2016</v>
      </c>
    </row>
    <row r="623" spans="1:16" x14ac:dyDescent="0.3">
      <c r="A623" s="1" t="s">
        <v>5</v>
      </c>
      <c r="B623" s="1" t="s">
        <v>27</v>
      </c>
      <c r="C623" s="1" t="s">
        <v>15</v>
      </c>
      <c r="D623" s="5" t="str">
        <f t="shared" si="70"/>
        <v>513</v>
      </c>
      <c r="E623" s="1" t="s">
        <v>29</v>
      </c>
      <c r="F623" s="1" t="s">
        <v>64</v>
      </c>
      <c r="I623">
        <v>201202</v>
      </c>
      <c r="J623" t="str">
        <f t="shared" si="71"/>
        <v>2012</v>
      </c>
      <c r="K623" s="2">
        <v>592.87</v>
      </c>
      <c r="L623">
        <f t="shared" si="72"/>
        <v>0</v>
      </c>
      <c r="M623" s="2">
        <f t="shared" si="73"/>
        <v>592.87</v>
      </c>
      <c r="N623">
        <f t="shared" si="74"/>
        <v>592.87</v>
      </c>
      <c r="O623">
        <f t="shared" si="75"/>
        <v>0</v>
      </c>
      <c r="P623" s="2" t="str">
        <f t="shared" si="76"/>
        <v>5130241 - MILL CREEK 4 - GENERATION2012</v>
      </c>
    </row>
    <row r="624" spans="1:16" x14ac:dyDescent="0.3">
      <c r="A624" s="1" t="s">
        <v>5</v>
      </c>
      <c r="B624" s="1" t="s">
        <v>27</v>
      </c>
      <c r="C624" s="1" t="s">
        <v>15</v>
      </c>
      <c r="D624" s="5" t="str">
        <f t="shared" si="70"/>
        <v>513</v>
      </c>
      <c r="E624" s="1" t="s">
        <v>29</v>
      </c>
      <c r="F624" s="1" t="s">
        <v>64</v>
      </c>
      <c r="I624">
        <v>201203</v>
      </c>
      <c r="J624" t="str">
        <f t="shared" si="71"/>
        <v>2012</v>
      </c>
      <c r="K624" s="2">
        <v>1056.3800000000001</v>
      </c>
      <c r="L624">
        <f t="shared" si="72"/>
        <v>0</v>
      </c>
      <c r="M624" s="2">
        <f t="shared" si="73"/>
        <v>1056.3800000000001</v>
      </c>
      <c r="N624">
        <f t="shared" si="74"/>
        <v>1056.3800000000001</v>
      </c>
      <c r="O624">
        <f t="shared" si="75"/>
        <v>0</v>
      </c>
      <c r="P624" s="2" t="str">
        <f t="shared" si="76"/>
        <v>5130241 - MILL CREEK 4 - GENERATION2012</v>
      </c>
    </row>
    <row r="625" spans="1:16" x14ac:dyDescent="0.3">
      <c r="A625" s="1" t="s">
        <v>5</v>
      </c>
      <c r="B625" s="1" t="s">
        <v>27</v>
      </c>
      <c r="C625" s="1" t="s">
        <v>15</v>
      </c>
      <c r="D625" s="5" t="str">
        <f t="shared" si="70"/>
        <v>513</v>
      </c>
      <c r="E625" s="1" t="s">
        <v>29</v>
      </c>
      <c r="F625" s="1" t="s">
        <v>64</v>
      </c>
      <c r="I625">
        <v>201204</v>
      </c>
      <c r="J625" t="str">
        <f t="shared" si="71"/>
        <v>2012</v>
      </c>
      <c r="K625" s="2">
        <v>20227.830000000002</v>
      </c>
      <c r="L625">
        <f t="shared" si="72"/>
        <v>0</v>
      </c>
      <c r="M625" s="2">
        <f t="shared" si="73"/>
        <v>20227.830000000002</v>
      </c>
      <c r="N625">
        <f t="shared" si="74"/>
        <v>20227.830000000002</v>
      </c>
      <c r="O625">
        <f t="shared" si="75"/>
        <v>0</v>
      </c>
      <c r="P625" s="2" t="str">
        <f t="shared" si="76"/>
        <v>5130241 - MILL CREEK 4 - GENERATION2012</v>
      </c>
    </row>
    <row r="626" spans="1:16" x14ac:dyDescent="0.3">
      <c r="A626" s="1" t="s">
        <v>5</v>
      </c>
      <c r="B626" s="1" t="s">
        <v>27</v>
      </c>
      <c r="C626" s="1" t="s">
        <v>15</v>
      </c>
      <c r="D626" s="5" t="str">
        <f t="shared" si="70"/>
        <v>513</v>
      </c>
      <c r="E626" s="1" t="s">
        <v>29</v>
      </c>
      <c r="F626" s="1" t="s">
        <v>64</v>
      </c>
      <c r="I626">
        <v>201205</v>
      </c>
      <c r="J626" t="str">
        <f t="shared" si="71"/>
        <v>2012</v>
      </c>
      <c r="K626" s="2">
        <v>444550.52</v>
      </c>
      <c r="L626">
        <f t="shared" si="72"/>
        <v>0</v>
      </c>
      <c r="M626" s="2">
        <f t="shared" si="73"/>
        <v>444550.52</v>
      </c>
      <c r="N626">
        <f t="shared" si="74"/>
        <v>444550.52</v>
      </c>
      <c r="O626">
        <f t="shared" si="75"/>
        <v>0</v>
      </c>
      <c r="P626" s="2" t="str">
        <f t="shared" si="76"/>
        <v>5130241 - MILL CREEK 4 - GENERATION2012</v>
      </c>
    </row>
    <row r="627" spans="1:16" x14ac:dyDescent="0.3">
      <c r="A627" s="1" t="s">
        <v>5</v>
      </c>
      <c r="B627" s="1" t="s">
        <v>27</v>
      </c>
      <c r="C627" s="1" t="s">
        <v>15</v>
      </c>
      <c r="D627" s="5" t="str">
        <f t="shared" si="70"/>
        <v>513</v>
      </c>
      <c r="E627" s="1" t="s">
        <v>29</v>
      </c>
      <c r="F627" s="1" t="s">
        <v>64</v>
      </c>
      <c r="I627">
        <v>201206</v>
      </c>
      <c r="J627" t="str">
        <f t="shared" si="71"/>
        <v>2012</v>
      </c>
      <c r="K627" s="2">
        <v>236869.44</v>
      </c>
      <c r="L627">
        <f t="shared" si="72"/>
        <v>0</v>
      </c>
      <c r="M627" s="2">
        <f t="shared" si="73"/>
        <v>236869.44</v>
      </c>
      <c r="N627">
        <f t="shared" si="74"/>
        <v>236869.44</v>
      </c>
      <c r="O627">
        <f t="shared" si="75"/>
        <v>0</v>
      </c>
      <c r="P627" s="2" t="str">
        <f t="shared" si="76"/>
        <v>5130241 - MILL CREEK 4 - GENERATION2012</v>
      </c>
    </row>
    <row r="628" spans="1:16" x14ac:dyDescent="0.3">
      <c r="A628" s="1" t="s">
        <v>5</v>
      </c>
      <c r="B628" s="1" t="s">
        <v>27</v>
      </c>
      <c r="C628" s="1" t="s">
        <v>15</v>
      </c>
      <c r="D628" s="5" t="str">
        <f t="shared" si="70"/>
        <v>513</v>
      </c>
      <c r="E628" s="1" t="s">
        <v>29</v>
      </c>
      <c r="F628" s="1" t="s">
        <v>64</v>
      </c>
      <c r="I628">
        <v>201207</v>
      </c>
      <c r="J628" t="str">
        <f t="shared" si="71"/>
        <v>2012</v>
      </c>
      <c r="K628" s="2">
        <v>-19700.73</v>
      </c>
      <c r="L628">
        <f t="shared" si="72"/>
        <v>0</v>
      </c>
      <c r="M628" s="2">
        <f t="shared" si="73"/>
        <v>-19700.73</v>
      </c>
      <c r="N628">
        <f t="shared" si="74"/>
        <v>-19700.73</v>
      </c>
      <c r="O628">
        <f t="shared" si="75"/>
        <v>0</v>
      </c>
      <c r="P628" s="2" t="str">
        <f t="shared" si="76"/>
        <v>5130241 - MILL CREEK 4 - GENERATION2012</v>
      </c>
    </row>
    <row r="629" spans="1:16" x14ac:dyDescent="0.3">
      <c r="A629" s="1" t="s">
        <v>5</v>
      </c>
      <c r="B629" s="1" t="s">
        <v>27</v>
      </c>
      <c r="C629" s="1" t="s">
        <v>15</v>
      </c>
      <c r="D629" s="5" t="str">
        <f t="shared" si="70"/>
        <v>513</v>
      </c>
      <c r="E629" s="1" t="s">
        <v>29</v>
      </c>
      <c r="F629" s="1" t="s">
        <v>64</v>
      </c>
      <c r="I629">
        <v>201208</v>
      </c>
      <c r="J629" t="str">
        <f t="shared" si="71"/>
        <v>2012</v>
      </c>
      <c r="K629" s="2">
        <v>887.5</v>
      </c>
      <c r="L629">
        <f t="shared" si="72"/>
        <v>0</v>
      </c>
      <c r="M629" s="2">
        <f t="shared" si="73"/>
        <v>887.5</v>
      </c>
      <c r="N629">
        <f t="shared" si="74"/>
        <v>887.5</v>
      </c>
      <c r="O629">
        <f t="shared" si="75"/>
        <v>0</v>
      </c>
      <c r="P629" s="2" t="str">
        <f t="shared" si="76"/>
        <v>5130241 - MILL CREEK 4 - GENERATION2012</v>
      </c>
    </row>
    <row r="630" spans="1:16" x14ac:dyDescent="0.3">
      <c r="A630" s="1" t="s">
        <v>5</v>
      </c>
      <c r="B630" s="1" t="s">
        <v>27</v>
      </c>
      <c r="C630" s="1" t="s">
        <v>15</v>
      </c>
      <c r="D630" s="5" t="str">
        <f t="shared" si="70"/>
        <v>513</v>
      </c>
      <c r="E630" s="1" t="s">
        <v>29</v>
      </c>
      <c r="F630" s="1" t="s">
        <v>64</v>
      </c>
      <c r="I630">
        <v>201302</v>
      </c>
      <c r="J630" t="str">
        <f t="shared" si="71"/>
        <v>2013</v>
      </c>
      <c r="K630" s="2">
        <v>4073.85</v>
      </c>
      <c r="L630">
        <f t="shared" si="72"/>
        <v>0</v>
      </c>
      <c r="M630" s="2">
        <f t="shared" si="73"/>
        <v>4073.85</v>
      </c>
      <c r="N630">
        <f t="shared" si="74"/>
        <v>4073.85</v>
      </c>
      <c r="O630">
        <f t="shared" si="75"/>
        <v>0</v>
      </c>
      <c r="P630" s="2" t="str">
        <f t="shared" si="76"/>
        <v>5130241 - MILL CREEK 4 - GENERATION2013</v>
      </c>
    </row>
    <row r="631" spans="1:16" x14ac:dyDescent="0.3">
      <c r="A631" s="1" t="s">
        <v>5</v>
      </c>
      <c r="B631" s="1" t="s">
        <v>27</v>
      </c>
      <c r="C631" s="1" t="s">
        <v>15</v>
      </c>
      <c r="D631" s="5" t="str">
        <f t="shared" si="70"/>
        <v>513</v>
      </c>
      <c r="E631" s="1" t="s">
        <v>29</v>
      </c>
      <c r="F631" s="1" t="s">
        <v>64</v>
      </c>
      <c r="I631">
        <v>201303</v>
      </c>
      <c r="J631" t="str">
        <f t="shared" si="71"/>
        <v>2013</v>
      </c>
      <c r="K631" s="2">
        <v>73173.990000000005</v>
      </c>
      <c r="L631">
        <f t="shared" si="72"/>
        <v>0</v>
      </c>
      <c r="M631" s="2">
        <f t="shared" si="73"/>
        <v>73173.990000000005</v>
      </c>
      <c r="N631">
        <f t="shared" si="74"/>
        <v>73173.990000000005</v>
      </c>
      <c r="O631">
        <f t="shared" si="75"/>
        <v>0</v>
      </c>
      <c r="P631" s="2" t="str">
        <f t="shared" si="76"/>
        <v>5130241 - MILL CREEK 4 - GENERATION2013</v>
      </c>
    </row>
    <row r="632" spans="1:16" x14ac:dyDescent="0.3">
      <c r="A632" s="1" t="s">
        <v>5</v>
      </c>
      <c r="B632" s="1" t="s">
        <v>27</v>
      </c>
      <c r="C632" s="1" t="s">
        <v>15</v>
      </c>
      <c r="D632" s="5" t="str">
        <f t="shared" si="70"/>
        <v>513</v>
      </c>
      <c r="E632" s="1" t="s">
        <v>29</v>
      </c>
      <c r="F632" s="1" t="s">
        <v>64</v>
      </c>
      <c r="I632">
        <v>201304</v>
      </c>
      <c r="J632" t="str">
        <f t="shared" si="71"/>
        <v>2013</v>
      </c>
      <c r="K632" s="2">
        <v>46349.599999999999</v>
      </c>
      <c r="L632">
        <f t="shared" si="72"/>
        <v>0</v>
      </c>
      <c r="M632" s="2">
        <f t="shared" si="73"/>
        <v>46349.599999999999</v>
      </c>
      <c r="N632">
        <f t="shared" si="74"/>
        <v>46349.599999999999</v>
      </c>
      <c r="O632">
        <f t="shared" si="75"/>
        <v>0</v>
      </c>
      <c r="P632" s="2" t="str">
        <f t="shared" si="76"/>
        <v>5130241 - MILL CREEK 4 - GENERATION2013</v>
      </c>
    </row>
    <row r="633" spans="1:16" x14ac:dyDescent="0.3">
      <c r="A633" s="1" t="s">
        <v>5</v>
      </c>
      <c r="B633" s="1" t="s">
        <v>27</v>
      </c>
      <c r="C633" s="1" t="s">
        <v>15</v>
      </c>
      <c r="D633" s="5" t="str">
        <f t="shared" si="70"/>
        <v>513</v>
      </c>
      <c r="E633" s="1" t="s">
        <v>29</v>
      </c>
      <c r="F633" s="1" t="s">
        <v>64</v>
      </c>
      <c r="I633">
        <v>201305</v>
      </c>
      <c r="J633" t="str">
        <f t="shared" si="71"/>
        <v>2013</v>
      </c>
      <c r="K633" s="2">
        <v>587.76</v>
      </c>
      <c r="L633">
        <f t="shared" si="72"/>
        <v>0</v>
      </c>
      <c r="M633" s="2">
        <f t="shared" si="73"/>
        <v>587.76</v>
      </c>
      <c r="N633">
        <f t="shared" si="74"/>
        <v>587.76</v>
      </c>
      <c r="O633">
        <f t="shared" si="75"/>
        <v>0</v>
      </c>
      <c r="P633" s="2" t="str">
        <f t="shared" si="76"/>
        <v>5130241 - MILL CREEK 4 - GENERATION2013</v>
      </c>
    </row>
    <row r="634" spans="1:16" x14ac:dyDescent="0.3">
      <c r="A634" s="1" t="s">
        <v>5</v>
      </c>
      <c r="B634" s="1" t="s">
        <v>27</v>
      </c>
      <c r="C634" s="1" t="s">
        <v>15</v>
      </c>
      <c r="D634" s="5" t="str">
        <f t="shared" si="70"/>
        <v>513</v>
      </c>
      <c r="E634" s="1" t="s">
        <v>29</v>
      </c>
      <c r="F634" s="1" t="s">
        <v>64</v>
      </c>
      <c r="I634">
        <v>201306</v>
      </c>
      <c r="J634" t="str">
        <f t="shared" si="71"/>
        <v>2013</v>
      </c>
      <c r="K634" s="2">
        <v>-3.4</v>
      </c>
      <c r="L634">
        <f t="shared" si="72"/>
        <v>0</v>
      </c>
      <c r="M634" s="2">
        <f t="shared" si="73"/>
        <v>-3.4</v>
      </c>
      <c r="N634">
        <f t="shared" si="74"/>
        <v>-3.4</v>
      </c>
      <c r="O634">
        <f t="shared" si="75"/>
        <v>0</v>
      </c>
      <c r="P634" s="2" t="str">
        <f t="shared" si="76"/>
        <v>5130241 - MILL CREEK 4 - GENERATION2013</v>
      </c>
    </row>
    <row r="635" spans="1:16" x14ac:dyDescent="0.3">
      <c r="A635" s="1" t="s">
        <v>5</v>
      </c>
      <c r="B635" s="1" t="s">
        <v>27</v>
      </c>
      <c r="C635" s="1" t="s">
        <v>15</v>
      </c>
      <c r="D635" s="5" t="str">
        <f t="shared" si="70"/>
        <v>513</v>
      </c>
      <c r="E635" s="1" t="s">
        <v>29</v>
      </c>
      <c r="F635" s="1" t="s">
        <v>64</v>
      </c>
      <c r="I635">
        <v>201402</v>
      </c>
      <c r="J635" t="str">
        <f t="shared" si="71"/>
        <v>2014</v>
      </c>
      <c r="K635" s="2">
        <v>569.88</v>
      </c>
      <c r="L635">
        <f t="shared" si="72"/>
        <v>0</v>
      </c>
      <c r="M635" s="2">
        <f t="shared" si="73"/>
        <v>569.88</v>
      </c>
      <c r="N635">
        <f t="shared" si="74"/>
        <v>569.88</v>
      </c>
      <c r="O635">
        <f t="shared" si="75"/>
        <v>0</v>
      </c>
      <c r="P635" s="2" t="str">
        <f t="shared" si="76"/>
        <v>5130241 - MILL CREEK 4 - GENERATION2014</v>
      </c>
    </row>
    <row r="636" spans="1:16" x14ac:dyDescent="0.3">
      <c r="A636" s="1" t="s">
        <v>5</v>
      </c>
      <c r="B636" s="1" t="s">
        <v>27</v>
      </c>
      <c r="C636" s="1" t="s">
        <v>15</v>
      </c>
      <c r="D636" s="5" t="str">
        <f t="shared" si="70"/>
        <v>513</v>
      </c>
      <c r="E636" s="1" t="s">
        <v>29</v>
      </c>
      <c r="F636" s="1" t="s">
        <v>64</v>
      </c>
      <c r="I636">
        <v>201403</v>
      </c>
      <c r="J636" t="str">
        <f t="shared" si="71"/>
        <v>2014</v>
      </c>
      <c r="K636" s="2">
        <v>72017.679999999993</v>
      </c>
      <c r="L636">
        <f t="shared" si="72"/>
        <v>0</v>
      </c>
      <c r="M636" s="2">
        <f t="shared" si="73"/>
        <v>72017.679999999993</v>
      </c>
      <c r="N636">
        <f t="shared" si="74"/>
        <v>72017.679999999993</v>
      </c>
      <c r="O636">
        <f t="shared" si="75"/>
        <v>0</v>
      </c>
      <c r="P636" s="2" t="str">
        <f t="shared" si="76"/>
        <v>5130241 - MILL CREEK 4 - GENERATION2014</v>
      </c>
    </row>
    <row r="637" spans="1:16" x14ac:dyDescent="0.3">
      <c r="A637" s="1" t="s">
        <v>5</v>
      </c>
      <c r="B637" s="1" t="s">
        <v>27</v>
      </c>
      <c r="C637" s="1" t="s">
        <v>15</v>
      </c>
      <c r="D637" s="5" t="str">
        <f t="shared" si="70"/>
        <v>513</v>
      </c>
      <c r="E637" s="1" t="s">
        <v>29</v>
      </c>
      <c r="F637" s="1" t="s">
        <v>64</v>
      </c>
      <c r="I637">
        <v>201404</v>
      </c>
      <c r="J637" t="str">
        <f t="shared" si="71"/>
        <v>2014</v>
      </c>
      <c r="K637" s="2">
        <v>52726.43</v>
      </c>
      <c r="L637">
        <f t="shared" si="72"/>
        <v>0</v>
      </c>
      <c r="M637" s="2">
        <f t="shared" si="73"/>
        <v>52726.43</v>
      </c>
      <c r="N637">
        <f t="shared" si="74"/>
        <v>52726.43</v>
      </c>
      <c r="O637">
        <f t="shared" si="75"/>
        <v>0</v>
      </c>
      <c r="P637" s="2" t="str">
        <f t="shared" si="76"/>
        <v>5130241 - MILL CREEK 4 - GENERATION2014</v>
      </c>
    </row>
    <row r="638" spans="1:16" x14ac:dyDescent="0.3">
      <c r="A638" s="1" t="s">
        <v>5</v>
      </c>
      <c r="B638" s="1" t="s">
        <v>27</v>
      </c>
      <c r="C638" s="1" t="s">
        <v>15</v>
      </c>
      <c r="D638" s="5" t="str">
        <f t="shared" si="70"/>
        <v>513</v>
      </c>
      <c r="E638" s="1" t="s">
        <v>29</v>
      </c>
      <c r="F638" s="1" t="s">
        <v>64</v>
      </c>
      <c r="I638">
        <v>201405</v>
      </c>
      <c r="J638" t="str">
        <f t="shared" si="71"/>
        <v>2014</v>
      </c>
      <c r="K638" s="2">
        <v>-10340.530000000001</v>
      </c>
      <c r="L638">
        <f t="shared" si="72"/>
        <v>0</v>
      </c>
      <c r="M638" s="2">
        <f t="shared" si="73"/>
        <v>-10340.530000000001</v>
      </c>
      <c r="N638">
        <f t="shared" si="74"/>
        <v>-10340.530000000001</v>
      </c>
      <c r="O638">
        <f t="shared" si="75"/>
        <v>0</v>
      </c>
      <c r="P638" s="2" t="str">
        <f t="shared" si="76"/>
        <v>5130241 - MILL CREEK 4 - GENERATION2014</v>
      </c>
    </row>
    <row r="639" spans="1:16" x14ac:dyDescent="0.3">
      <c r="A639" s="1" t="s">
        <v>5</v>
      </c>
      <c r="B639" s="1" t="s">
        <v>27</v>
      </c>
      <c r="C639" s="1" t="s">
        <v>15</v>
      </c>
      <c r="D639" s="5" t="str">
        <f t="shared" si="70"/>
        <v>513</v>
      </c>
      <c r="E639" s="1" t="s">
        <v>29</v>
      </c>
      <c r="F639" s="1" t="s">
        <v>64</v>
      </c>
      <c r="I639">
        <v>201406</v>
      </c>
      <c r="J639" t="str">
        <f t="shared" si="71"/>
        <v>2014</v>
      </c>
      <c r="K639" s="2">
        <v>2840.99</v>
      </c>
      <c r="L639">
        <f t="shared" si="72"/>
        <v>0</v>
      </c>
      <c r="M639" s="2">
        <f t="shared" si="73"/>
        <v>2840.99</v>
      </c>
      <c r="N639">
        <f t="shared" si="74"/>
        <v>2840.99</v>
      </c>
      <c r="O639">
        <f t="shared" si="75"/>
        <v>0</v>
      </c>
      <c r="P639" s="2" t="str">
        <f t="shared" si="76"/>
        <v>5130241 - MILL CREEK 4 - GENERATION2014</v>
      </c>
    </row>
    <row r="640" spans="1:16" x14ac:dyDescent="0.3">
      <c r="A640" s="1" t="s">
        <v>5</v>
      </c>
      <c r="B640" s="1" t="s">
        <v>27</v>
      </c>
      <c r="C640" s="1" t="s">
        <v>15</v>
      </c>
      <c r="D640" s="5" t="str">
        <f t="shared" si="70"/>
        <v>513</v>
      </c>
      <c r="E640" s="1" t="s">
        <v>29</v>
      </c>
      <c r="F640" s="1" t="s">
        <v>64</v>
      </c>
      <c r="I640">
        <v>201407</v>
      </c>
      <c r="J640" t="str">
        <f t="shared" si="71"/>
        <v>2014</v>
      </c>
      <c r="K640" s="2">
        <v>6187.96</v>
      </c>
      <c r="L640">
        <f t="shared" si="72"/>
        <v>0</v>
      </c>
      <c r="M640" s="2">
        <f t="shared" si="73"/>
        <v>6187.96</v>
      </c>
      <c r="N640">
        <f t="shared" si="74"/>
        <v>6187.96</v>
      </c>
      <c r="O640">
        <f t="shared" si="75"/>
        <v>0</v>
      </c>
      <c r="P640" s="2" t="str">
        <f t="shared" si="76"/>
        <v>5130241 - MILL CREEK 4 - GENERATION2014</v>
      </c>
    </row>
    <row r="641" spans="1:16" x14ac:dyDescent="0.3">
      <c r="A641" s="1" t="s">
        <v>5</v>
      </c>
      <c r="B641" s="1" t="s">
        <v>27</v>
      </c>
      <c r="C641" s="1" t="s">
        <v>15</v>
      </c>
      <c r="D641" s="5" t="str">
        <f t="shared" si="70"/>
        <v>513</v>
      </c>
      <c r="E641" s="1" t="s">
        <v>29</v>
      </c>
      <c r="F641" s="1" t="s">
        <v>64</v>
      </c>
      <c r="I641">
        <v>201408</v>
      </c>
      <c r="J641" t="str">
        <f t="shared" si="71"/>
        <v>2014</v>
      </c>
      <c r="K641" s="2">
        <v>8010.11</v>
      </c>
      <c r="L641">
        <f t="shared" si="72"/>
        <v>0</v>
      </c>
      <c r="M641" s="2">
        <f t="shared" si="73"/>
        <v>8010.11</v>
      </c>
      <c r="N641">
        <f t="shared" si="74"/>
        <v>8010.11</v>
      </c>
      <c r="O641">
        <f t="shared" si="75"/>
        <v>0</v>
      </c>
      <c r="P641" s="2" t="str">
        <f t="shared" si="76"/>
        <v>5130241 - MILL CREEK 4 - GENERATION2014</v>
      </c>
    </row>
    <row r="642" spans="1:16" x14ac:dyDescent="0.3">
      <c r="A642" s="1" t="s">
        <v>5</v>
      </c>
      <c r="B642" s="1" t="s">
        <v>27</v>
      </c>
      <c r="C642" s="1" t="s">
        <v>15</v>
      </c>
      <c r="D642" s="5" t="str">
        <f t="shared" si="70"/>
        <v>513</v>
      </c>
      <c r="E642" s="1" t="s">
        <v>29</v>
      </c>
      <c r="F642" s="1" t="s">
        <v>64</v>
      </c>
      <c r="I642">
        <v>201409</v>
      </c>
      <c r="J642" t="str">
        <f t="shared" si="71"/>
        <v>2014</v>
      </c>
      <c r="K642" s="2">
        <v>112873.84</v>
      </c>
      <c r="L642">
        <f t="shared" si="72"/>
        <v>0</v>
      </c>
      <c r="M642" s="2">
        <f t="shared" si="73"/>
        <v>112873.84</v>
      </c>
      <c r="N642">
        <f t="shared" si="74"/>
        <v>112873.84</v>
      </c>
      <c r="O642">
        <f t="shared" si="75"/>
        <v>0</v>
      </c>
      <c r="P642" s="2" t="str">
        <f t="shared" si="76"/>
        <v>5130241 - MILL CREEK 4 - GENERATION2014</v>
      </c>
    </row>
    <row r="643" spans="1:16" x14ac:dyDescent="0.3">
      <c r="A643" s="1" t="s">
        <v>5</v>
      </c>
      <c r="B643" s="1" t="s">
        <v>27</v>
      </c>
      <c r="C643" s="1" t="s">
        <v>15</v>
      </c>
      <c r="D643" s="5" t="str">
        <f t="shared" si="70"/>
        <v>513</v>
      </c>
      <c r="E643" s="1" t="s">
        <v>29</v>
      </c>
      <c r="F643" s="1" t="s">
        <v>64</v>
      </c>
      <c r="I643">
        <v>201410</v>
      </c>
      <c r="J643" t="str">
        <f t="shared" si="71"/>
        <v>2014</v>
      </c>
      <c r="K643" s="2">
        <v>1269936.04</v>
      </c>
      <c r="L643">
        <f t="shared" si="72"/>
        <v>0</v>
      </c>
      <c r="M643" s="2">
        <f t="shared" si="73"/>
        <v>1269936.04</v>
      </c>
      <c r="N643">
        <f t="shared" si="74"/>
        <v>1269936.04</v>
      </c>
      <c r="O643">
        <f t="shared" si="75"/>
        <v>0</v>
      </c>
      <c r="P643" s="2" t="str">
        <f t="shared" si="76"/>
        <v>5130241 - MILL CREEK 4 - GENERATION2014</v>
      </c>
    </row>
    <row r="644" spans="1:16" x14ac:dyDescent="0.3">
      <c r="A644" s="1" t="s">
        <v>5</v>
      </c>
      <c r="B644" s="1" t="s">
        <v>27</v>
      </c>
      <c r="C644" s="1" t="s">
        <v>15</v>
      </c>
      <c r="D644" s="5" t="str">
        <f t="shared" si="70"/>
        <v>513</v>
      </c>
      <c r="E644" s="1" t="s">
        <v>29</v>
      </c>
      <c r="F644" s="1" t="s">
        <v>64</v>
      </c>
      <c r="I644">
        <v>201411</v>
      </c>
      <c r="J644" t="str">
        <f t="shared" si="71"/>
        <v>2014</v>
      </c>
      <c r="K644" s="2">
        <v>2078544.95</v>
      </c>
      <c r="L644">
        <f t="shared" si="72"/>
        <v>0</v>
      </c>
      <c r="M644" s="2">
        <f t="shared" si="73"/>
        <v>2078544.95</v>
      </c>
      <c r="N644">
        <f t="shared" si="74"/>
        <v>2078544.95</v>
      </c>
      <c r="O644">
        <f t="shared" si="75"/>
        <v>0</v>
      </c>
      <c r="P644" s="2" t="str">
        <f t="shared" si="76"/>
        <v>5130241 - MILL CREEK 4 - GENERATION2014</v>
      </c>
    </row>
    <row r="645" spans="1:16" x14ac:dyDescent="0.3">
      <c r="A645" s="1" t="s">
        <v>5</v>
      </c>
      <c r="B645" s="1" t="s">
        <v>27</v>
      </c>
      <c r="C645" s="1" t="s">
        <v>15</v>
      </c>
      <c r="D645" s="5" t="str">
        <f t="shared" si="70"/>
        <v>513</v>
      </c>
      <c r="E645" s="1" t="s">
        <v>29</v>
      </c>
      <c r="F645" s="1" t="s">
        <v>64</v>
      </c>
      <c r="I645">
        <v>201412</v>
      </c>
      <c r="J645" t="str">
        <f t="shared" si="71"/>
        <v>2014</v>
      </c>
      <c r="K645" s="2">
        <v>163005.07999999999</v>
      </c>
      <c r="L645">
        <f t="shared" si="72"/>
        <v>0</v>
      </c>
      <c r="M645" s="2">
        <f t="shared" si="73"/>
        <v>163005.07999999999</v>
      </c>
      <c r="N645">
        <f t="shared" si="74"/>
        <v>163005.07999999999</v>
      </c>
      <c r="O645">
        <f t="shared" si="75"/>
        <v>0</v>
      </c>
      <c r="P645" s="2" t="str">
        <f t="shared" si="76"/>
        <v>5130241 - MILL CREEK 4 - GENERATION2014</v>
      </c>
    </row>
    <row r="646" spans="1:16" x14ac:dyDescent="0.3">
      <c r="A646" s="1" t="s">
        <v>5</v>
      </c>
      <c r="B646" s="1" t="s">
        <v>27</v>
      </c>
      <c r="C646" s="1" t="s">
        <v>15</v>
      </c>
      <c r="D646" s="5" t="str">
        <f t="shared" si="70"/>
        <v>513</v>
      </c>
      <c r="E646" s="1" t="s">
        <v>29</v>
      </c>
      <c r="F646" s="1" t="s">
        <v>64</v>
      </c>
      <c r="I646">
        <v>201501</v>
      </c>
      <c r="J646" t="str">
        <f t="shared" si="71"/>
        <v>2015</v>
      </c>
      <c r="K646" s="2">
        <v>41938.85</v>
      </c>
      <c r="L646">
        <f t="shared" si="72"/>
        <v>0</v>
      </c>
      <c r="M646" s="2">
        <f t="shared" si="73"/>
        <v>41938.85</v>
      </c>
      <c r="N646">
        <f t="shared" si="74"/>
        <v>41938.85</v>
      </c>
      <c r="O646">
        <f t="shared" si="75"/>
        <v>0</v>
      </c>
      <c r="P646" s="2" t="str">
        <f t="shared" si="76"/>
        <v>5130241 - MILL CREEK 4 - GENERATION2015</v>
      </c>
    </row>
    <row r="647" spans="1:16" x14ac:dyDescent="0.3">
      <c r="A647" s="1" t="s">
        <v>5</v>
      </c>
      <c r="B647" s="1" t="s">
        <v>27</v>
      </c>
      <c r="C647" s="1" t="s">
        <v>15</v>
      </c>
      <c r="D647" s="5" t="str">
        <f t="shared" si="70"/>
        <v>513</v>
      </c>
      <c r="E647" s="1" t="s">
        <v>29</v>
      </c>
      <c r="F647" s="1" t="s">
        <v>64</v>
      </c>
      <c r="I647">
        <v>201502</v>
      </c>
      <c r="J647" t="str">
        <f t="shared" si="71"/>
        <v>2015</v>
      </c>
      <c r="K647" s="2">
        <v>-15617.34</v>
      </c>
      <c r="L647">
        <f t="shared" si="72"/>
        <v>0</v>
      </c>
      <c r="M647" s="2">
        <f t="shared" si="73"/>
        <v>-15617.34</v>
      </c>
      <c r="N647">
        <f t="shared" si="74"/>
        <v>-15617.34</v>
      </c>
      <c r="O647">
        <f t="shared" si="75"/>
        <v>0</v>
      </c>
      <c r="P647" s="2" t="str">
        <f t="shared" si="76"/>
        <v>5130241 - MILL CREEK 4 - GENERATION2015</v>
      </c>
    </row>
    <row r="648" spans="1:16" x14ac:dyDescent="0.3">
      <c r="A648" s="1" t="s">
        <v>5</v>
      </c>
      <c r="B648" s="1" t="s">
        <v>27</v>
      </c>
      <c r="C648" s="1" t="s">
        <v>15</v>
      </c>
      <c r="D648" s="5" t="str">
        <f t="shared" si="70"/>
        <v>513</v>
      </c>
      <c r="E648" s="1" t="s">
        <v>29</v>
      </c>
      <c r="F648" s="1" t="s">
        <v>64</v>
      </c>
      <c r="I648">
        <v>201503</v>
      </c>
      <c r="J648" t="str">
        <f t="shared" si="71"/>
        <v>2015</v>
      </c>
      <c r="K648" s="2">
        <v>9123.68</v>
      </c>
      <c r="L648">
        <f t="shared" si="72"/>
        <v>0</v>
      </c>
      <c r="M648" s="2">
        <f t="shared" si="73"/>
        <v>9123.68</v>
      </c>
      <c r="N648">
        <f t="shared" si="74"/>
        <v>9123.68</v>
      </c>
      <c r="O648">
        <f t="shared" si="75"/>
        <v>0</v>
      </c>
      <c r="P648" s="2" t="str">
        <f t="shared" si="76"/>
        <v>5130241 - MILL CREEK 4 - GENERATION2015</v>
      </c>
    </row>
    <row r="649" spans="1:16" x14ac:dyDescent="0.3">
      <c r="A649" s="1" t="s">
        <v>5</v>
      </c>
      <c r="B649" s="1" t="s">
        <v>27</v>
      </c>
      <c r="C649" s="1" t="s">
        <v>15</v>
      </c>
      <c r="D649" s="5" t="str">
        <f t="shared" si="70"/>
        <v>513</v>
      </c>
      <c r="E649" s="1" t="s">
        <v>29</v>
      </c>
      <c r="F649" s="1" t="s">
        <v>64</v>
      </c>
      <c r="I649">
        <v>201504</v>
      </c>
      <c r="J649" t="str">
        <f t="shared" si="71"/>
        <v>2015</v>
      </c>
      <c r="K649" s="2">
        <v>-78391.92</v>
      </c>
      <c r="L649">
        <f t="shared" si="72"/>
        <v>0</v>
      </c>
      <c r="M649" s="2">
        <f t="shared" si="73"/>
        <v>-78391.92</v>
      </c>
      <c r="N649">
        <f t="shared" si="74"/>
        <v>-78391.92</v>
      </c>
      <c r="O649">
        <f t="shared" si="75"/>
        <v>0</v>
      </c>
      <c r="P649" s="2" t="str">
        <f t="shared" si="76"/>
        <v>5130241 - MILL CREEK 4 - GENERATION2015</v>
      </c>
    </row>
    <row r="650" spans="1:16" x14ac:dyDescent="0.3">
      <c r="A650" s="1" t="s">
        <v>5</v>
      </c>
      <c r="B650" s="1" t="s">
        <v>27</v>
      </c>
      <c r="C650" s="1" t="s">
        <v>15</v>
      </c>
      <c r="D650" s="5" t="str">
        <f t="shared" si="70"/>
        <v>513</v>
      </c>
      <c r="E650" s="1" t="s">
        <v>29</v>
      </c>
      <c r="F650" s="1" t="s">
        <v>64</v>
      </c>
      <c r="I650">
        <v>201505</v>
      </c>
      <c r="J650" t="str">
        <f t="shared" si="71"/>
        <v>2015</v>
      </c>
      <c r="K650" s="2">
        <v>40510</v>
      </c>
      <c r="L650">
        <f t="shared" si="72"/>
        <v>0</v>
      </c>
      <c r="M650" s="2">
        <f t="shared" si="73"/>
        <v>40510</v>
      </c>
      <c r="N650">
        <f t="shared" si="74"/>
        <v>40510</v>
      </c>
      <c r="O650">
        <f t="shared" si="75"/>
        <v>0</v>
      </c>
      <c r="P650" s="2" t="str">
        <f t="shared" si="76"/>
        <v>5130241 - MILL CREEK 4 - GENERATION2015</v>
      </c>
    </row>
    <row r="651" spans="1:16" x14ac:dyDescent="0.3">
      <c r="A651" s="1" t="s">
        <v>5</v>
      </c>
      <c r="B651" s="1" t="s">
        <v>27</v>
      </c>
      <c r="C651" s="1" t="s">
        <v>15</v>
      </c>
      <c r="D651" s="5" t="str">
        <f t="shared" si="70"/>
        <v>513</v>
      </c>
      <c r="E651" s="1" t="s">
        <v>29</v>
      </c>
      <c r="F651" s="1" t="s">
        <v>64</v>
      </c>
      <c r="I651">
        <v>201506</v>
      </c>
      <c r="J651" t="str">
        <f t="shared" si="71"/>
        <v>2015</v>
      </c>
      <c r="K651" s="2">
        <v>85.2</v>
      </c>
      <c r="L651">
        <f t="shared" si="72"/>
        <v>0</v>
      </c>
      <c r="M651" s="2">
        <f t="shared" si="73"/>
        <v>85.2</v>
      </c>
      <c r="N651">
        <f t="shared" si="74"/>
        <v>85.2</v>
      </c>
      <c r="O651">
        <f t="shared" si="75"/>
        <v>0</v>
      </c>
      <c r="P651" s="2" t="str">
        <f t="shared" si="76"/>
        <v>5130241 - MILL CREEK 4 - GENERATION2015</v>
      </c>
    </row>
    <row r="652" spans="1:16" x14ac:dyDescent="0.3">
      <c r="A652" s="1" t="s">
        <v>5</v>
      </c>
      <c r="B652" s="1" t="s">
        <v>27</v>
      </c>
      <c r="C652" s="1" t="s">
        <v>15</v>
      </c>
      <c r="D652" s="5" t="str">
        <f t="shared" si="70"/>
        <v>513</v>
      </c>
      <c r="E652" s="1" t="s">
        <v>29</v>
      </c>
      <c r="F652" s="1" t="s">
        <v>64</v>
      </c>
      <c r="I652">
        <v>201507</v>
      </c>
      <c r="J652" t="str">
        <f t="shared" si="71"/>
        <v>2015</v>
      </c>
      <c r="K652" s="2">
        <v>544.17999999999995</v>
      </c>
      <c r="L652">
        <f t="shared" si="72"/>
        <v>0</v>
      </c>
      <c r="M652" s="2">
        <f t="shared" si="73"/>
        <v>544.17999999999995</v>
      </c>
      <c r="N652">
        <f t="shared" si="74"/>
        <v>544.17999999999995</v>
      </c>
      <c r="O652">
        <f t="shared" si="75"/>
        <v>0</v>
      </c>
      <c r="P652" s="2" t="str">
        <f t="shared" si="76"/>
        <v>5130241 - MILL CREEK 4 - GENERATION2015</v>
      </c>
    </row>
    <row r="653" spans="1:16" x14ac:dyDescent="0.3">
      <c r="A653" s="1" t="s">
        <v>5</v>
      </c>
      <c r="B653" s="1" t="s">
        <v>27</v>
      </c>
      <c r="C653" s="1" t="s">
        <v>15</v>
      </c>
      <c r="D653" s="5" t="str">
        <f t="shared" si="70"/>
        <v>513</v>
      </c>
      <c r="E653" s="1" t="s">
        <v>29</v>
      </c>
      <c r="F653" s="1" t="s">
        <v>64</v>
      </c>
      <c r="I653">
        <v>201508</v>
      </c>
      <c r="J653" t="str">
        <f t="shared" si="71"/>
        <v>2015</v>
      </c>
      <c r="K653" s="2">
        <v>2861.32</v>
      </c>
      <c r="L653">
        <f t="shared" si="72"/>
        <v>0</v>
      </c>
      <c r="M653" s="2">
        <f t="shared" si="73"/>
        <v>2861.32</v>
      </c>
      <c r="N653">
        <f t="shared" si="74"/>
        <v>2861.32</v>
      </c>
      <c r="O653">
        <f t="shared" si="75"/>
        <v>0</v>
      </c>
      <c r="P653" s="2" t="str">
        <f t="shared" si="76"/>
        <v>5130241 - MILL CREEK 4 - GENERATION2015</v>
      </c>
    </row>
    <row r="654" spans="1:16" x14ac:dyDescent="0.3">
      <c r="A654" s="1" t="s">
        <v>5</v>
      </c>
      <c r="B654" s="1" t="s">
        <v>27</v>
      </c>
      <c r="C654" s="1" t="s">
        <v>15</v>
      </c>
      <c r="D654" s="5" t="str">
        <f t="shared" si="70"/>
        <v>513</v>
      </c>
      <c r="E654" s="1" t="s">
        <v>29</v>
      </c>
      <c r="F654" s="1" t="s">
        <v>64</v>
      </c>
      <c r="I654">
        <v>201509</v>
      </c>
      <c r="J654" t="str">
        <f t="shared" si="71"/>
        <v>2015</v>
      </c>
      <c r="K654" s="2">
        <v>74792.539999999994</v>
      </c>
      <c r="L654">
        <f t="shared" si="72"/>
        <v>0</v>
      </c>
      <c r="M654" s="2">
        <f t="shared" si="73"/>
        <v>74792.539999999994</v>
      </c>
      <c r="N654">
        <f t="shared" si="74"/>
        <v>74792.539999999994</v>
      </c>
      <c r="O654">
        <f t="shared" si="75"/>
        <v>0</v>
      </c>
      <c r="P654" s="2" t="str">
        <f t="shared" si="76"/>
        <v>5130241 - MILL CREEK 4 - GENERATION2015</v>
      </c>
    </row>
    <row r="655" spans="1:16" x14ac:dyDescent="0.3">
      <c r="A655" s="1" t="s">
        <v>5</v>
      </c>
      <c r="B655" s="1" t="s">
        <v>27</v>
      </c>
      <c r="C655" s="1" t="s">
        <v>15</v>
      </c>
      <c r="D655" s="5" t="str">
        <f t="shared" si="70"/>
        <v>513</v>
      </c>
      <c r="E655" s="1" t="s">
        <v>29</v>
      </c>
      <c r="F655" s="1" t="s">
        <v>64</v>
      </c>
      <c r="I655">
        <v>201510</v>
      </c>
      <c r="J655" t="str">
        <f t="shared" si="71"/>
        <v>2015</v>
      </c>
      <c r="K655" s="2">
        <v>54819.17</v>
      </c>
      <c r="L655">
        <f t="shared" si="72"/>
        <v>0</v>
      </c>
      <c r="M655" s="2">
        <f t="shared" si="73"/>
        <v>54819.17</v>
      </c>
      <c r="N655">
        <f t="shared" si="74"/>
        <v>54819.17</v>
      </c>
      <c r="O655">
        <f t="shared" si="75"/>
        <v>0</v>
      </c>
      <c r="P655" s="2" t="str">
        <f t="shared" si="76"/>
        <v>5130241 - MILL CREEK 4 - GENERATION2015</v>
      </c>
    </row>
    <row r="656" spans="1:16" x14ac:dyDescent="0.3">
      <c r="A656" s="1" t="s">
        <v>5</v>
      </c>
      <c r="B656" s="1" t="s">
        <v>27</v>
      </c>
      <c r="C656" s="1" t="s">
        <v>15</v>
      </c>
      <c r="D656" s="5" t="str">
        <f t="shared" si="70"/>
        <v>513</v>
      </c>
      <c r="E656" s="1" t="s">
        <v>29</v>
      </c>
      <c r="F656" s="1" t="s">
        <v>64</v>
      </c>
      <c r="I656">
        <v>201511</v>
      </c>
      <c r="J656" t="str">
        <f t="shared" si="71"/>
        <v>2015</v>
      </c>
      <c r="K656" s="2">
        <v>-10756.07</v>
      </c>
      <c r="L656">
        <f t="shared" si="72"/>
        <v>0</v>
      </c>
      <c r="M656" s="2">
        <f t="shared" si="73"/>
        <v>-10756.07</v>
      </c>
      <c r="N656">
        <f t="shared" si="74"/>
        <v>-10756.07</v>
      </c>
      <c r="O656">
        <f t="shared" si="75"/>
        <v>0</v>
      </c>
      <c r="P656" s="2" t="str">
        <f t="shared" si="76"/>
        <v>5130241 - MILL CREEK 4 - GENERATION2015</v>
      </c>
    </row>
    <row r="657" spans="1:16" x14ac:dyDescent="0.3">
      <c r="A657" s="1" t="s">
        <v>5</v>
      </c>
      <c r="B657" s="1" t="s">
        <v>27</v>
      </c>
      <c r="C657" s="1" t="s">
        <v>15</v>
      </c>
      <c r="D657" s="5" t="str">
        <f t="shared" si="70"/>
        <v>513</v>
      </c>
      <c r="E657" s="1" t="s">
        <v>29</v>
      </c>
      <c r="F657" s="1" t="s">
        <v>64</v>
      </c>
      <c r="I657">
        <v>201512</v>
      </c>
      <c r="J657" t="str">
        <f t="shared" si="71"/>
        <v>2015</v>
      </c>
      <c r="K657" s="2">
        <v>3551</v>
      </c>
      <c r="L657">
        <f t="shared" si="72"/>
        <v>0</v>
      </c>
      <c r="M657" s="2">
        <f t="shared" si="73"/>
        <v>3551</v>
      </c>
      <c r="N657">
        <f t="shared" si="74"/>
        <v>3551</v>
      </c>
      <c r="O657">
        <f t="shared" si="75"/>
        <v>0</v>
      </c>
      <c r="P657" s="2" t="str">
        <f t="shared" si="76"/>
        <v>5130241 - MILL CREEK 4 - GENERATION2015</v>
      </c>
    </row>
    <row r="658" spans="1:16" x14ac:dyDescent="0.3">
      <c r="A658" s="1" t="s">
        <v>5</v>
      </c>
      <c r="B658" s="1" t="s">
        <v>27</v>
      </c>
      <c r="C658" s="1" t="s">
        <v>15</v>
      </c>
      <c r="D658" s="5" t="str">
        <f t="shared" si="70"/>
        <v>513</v>
      </c>
      <c r="E658" s="1" t="s">
        <v>29</v>
      </c>
      <c r="F658" s="1" t="s">
        <v>64</v>
      </c>
      <c r="I658">
        <v>201606</v>
      </c>
      <c r="J658" t="str">
        <f t="shared" si="71"/>
        <v>2016</v>
      </c>
      <c r="K658" s="2">
        <v>25000</v>
      </c>
      <c r="L658">
        <f t="shared" si="72"/>
        <v>0</v>
      </c>
      <c r="M658" s="2">
        <f t="shared" si="73"/>
        <v>25000</v>
      </c>
      <c r="N658">
        <f t="shared" si="74"/>
        <v>25000</v>
      </c>
      <c r="O658">
        <f t="shared" si="75"/>
        <v>0</v>
      </c>
      <c r="P658" s="2" t="str">
        <f t="shared" si="76"/>
        <v>5130241 - MILL CREEK 4 - GENERATION2016</v>
      </c>
    </row>
    <row r="659" spans="1:16" x14ac:dyDescent="0.3">
      <c r="A659" s="1" t="s">
        <v>5</v>
      </c>
      <c r="B659" s="1" t="s">
        <v>27</v>
      </c>
      <c r="C659" s="1" t="s">
        <v>15</v>
      </c>
      <c r="D659" s="5" t="str">
        <f t="shared" si="70"/>
        <v>513</v>
      </c>
      <c r="E659" s="1" t="s">
        <v>29</v>
      </c>
      <c r="F659" s="1" t="s">
        <v>64</v>
      </c>
      <c r="I659">
        <v>201607</v>
      </c>
      <c r="J659" t="str">
        <f t="shared" si="71"/>
        <v>2016</v>
      </c>
      <c r="K659" s="2">
        <v>-23672.85</v>
      </c>
      <c r="L659">
        <f t="shared" si="72"/>
        <v>0</v>
      </c>
      <c r="M659" s="2">
        <f t="shared" si="73"/>
        <v>-23672.85</v>
      </c>
      <c r="N659">
        <f t="shared" si="74"/>
        <v>-23672.85</v>
      </c>
      <c r="O659">
        <f t="shared" si="75"/>
        <v>0</v>
      </c>
      <c r="P659" s="2" t="str">
        <f t="shared" si="76"/>
        <v>5130241 - MILL CREEK 4 - GENERATION2016</v>
      </c>
    </row>
    <row r="660" spans="1:16" x14ac:dyDescent="0.3">
      <c r="A660" s="1" t="s">
        <v>5</v>
      </c>
      <c r="B660" s="1" t="s">
        <v>27</v>
      </c>
      <c r="C660" s="1" t="s">
        <v>15</v>
      </c>
      <c r="D660" s="5" t="str">
        <f t="shared" si="70"/>
        <v>513</v>
      </c>
      <c r="E660" s="1" t="s">
        <v>29</v>
      </c>
      <c r="F660" s="1" t="s">
        <v>64</v>
      </c>
      <c r="I660">
        <v>201608</v>
      </c>
      <c r="J660" t="str">
        <f t="shared" si="71"/>
        <v>2016</v>
      </c>
      <c r="K660" s="2">
        <v>4345.49</v>
      </c>
      <c r="L660">
        <f t="shared" si="72"/>
        <v>0</v>
      </c>
      <c r="M660" s="2">
        <f t="shared" si="73"/>
        <v>4345.49</v>
      </c>
      <c r="N660">
        <f t="shared" si="74"/>
        <v>4345.49</v>
      </c>
      <c r="O660">
        <f t="shared" si="75"/>
        <v>0</v>
      </c>
      <c r="P660" s="2" t="str">
        <f t="shared" si="76"/>
        <v>5130241 - MILL CREEK 4 - GENERATION2016</v>
      </c>
    </row>
    <row r="661" spans="1:16" x14ac:dyDescent="0.3">
      <c r="A661" s="1" t="s">
        <v>5</v>
      </c>
      <c r="B661" s="1" t="s">
        <v>27</v>
      </c>
      <c r="C661" s="1" t="s">
        <v>15</v>
      </c>
      <c r="D661" s="5" t="str">
        <f t="shared" si="70"/>
        <v>513</v>
      </c>
      <c r="E661" s="1" t="s">
        <v>29</v>
      </c>
      <c r="F661" s="1" t="s">
        <v>64</v>
      </c>
      <c r="I661">
        <v>201609</v>
      </c>
      <c r="J661" t="str">
        <f t="shared" si="71"/>
        <v>2016</v>
      </c>
      <c r="K661" s="2">
        <v>30630.81</v>
      </c>
      <c r="L661">
        <f t="shared" si="72"/>
        <v>0</v>
      </c>
      <c r="M661" s="2">
        <f t="shared" si="73"/>
        <v>30630.81</v>
      </c>
      <c r="N661">
        <f t="shared" si="74"/>
        <v>30630.81</v>
      </c>
      <c r="O661">
        <f t="shared" si="75"/>
        <v>0</v>
      </c>
      <c r="P661" s="2" t="str">
        <f t="shared" si="76"/>
        <v>5130241 - MILL CREEK 4 - GENERATION2016</v>
      </c>
    </row>
    <row r="662" spans="1:16" x14ac:dyDescent="0.3">
      <c r="A662" s="1" t="s">
        <v>5</v>
      </c>
      <c r="B662" s="1" t="s">
        <v>27</v>
      </c>
      <c r="C662" s="1" t="s">
        <v>15</v>
      </c>
      <c r="D662" s="5" t="str">
        <f t="shared" si="70"/>
        <v>513</v>
      </c>
      <c r="E662" s="1" t="s">
        <v>29</v>
      </c>
      <c r="F662" s="1" t="s">
        <v>64</v>
      </c>
      <c r="I662">
        <v>201610</v>
      </c>
      <c r="J662" t="str">
        <f t="shared" si="71"/>
        <v>2016</v>
      </c>
      <c r="K662" s="2">
        <v>475765.87</v>
      </c>
      <c r="L662">
        <f t="shared" si="72"/>
        <v>0</v>
      </c>
      <c r="M662" s="2">
        <f t="shared" si="73"/>
        <v>475765.87</v>
      </c>
      <c r="N662">
        <f t="shared" si="74"/>
        <v>475765.87</v>
      </c>
      <c r="O662">
        <f t="shared" si="75"/>
        <v>0</v>
      </c>
      <c r="P662" s="2" t="str">
        <f t="shared" si="76"/>
        <v>5130241 - MILL CREEK 4 - GENERATION2016</v>
      </c>
    </row>
    <row r="663" spans="1:16" x14ac:dyDescent="0.3">
      <c r="A663" s="1" t="s">
        <v>5</v>
      </c>
      <c r="B663" s="1" t="s">
        <v>27</v>
      </c>
      <c r="C663" s="1" t="s">
        <v>15</v>
      </c>
      <c r="D663" s="5" t="str">
        <f t="shared" si="70"/>
        <v>513</v>
      </c>
      <c r="E663" s="1" t="s">
        <v>29</v>
      </c>
      <c r="F663" s="1" t="s">
        <v>64</v>
      </c>
      <c r="I663">
        <v>201611</v>
      </c>
      <c r="J663" t="str">
        <f t="shared" si="71"/>
        <v>2016</v>
      </c>
      <c r="K663" s="2">
        <v>44117.17</v>
      </c>
      <c r="L663">
        <f t="shared" si="72"/>
        <v>0</v>
      </c>
      <c r="M663" s="2">
        <f t="shared" si="73"/>
        <v>44117.17</v>
      </c>
      <c r="N663">
        <f t="shared" si="74"/>
        <v>44117.17</v>
      </c>
      <c r="O663">
        <f t="shared" si="75"/>
        <v>0</v>
      </c>
      <c r="P663" s="2" t="str">
        <f t="shared" si="76"/>
        <v>5130241 - MILL CREEK 4 - GENERATION2016</v>
      </c>
    </row>
    <row r="664" spans="1:16" x14ac:dyDescent="0.3">
      <c r="A664" s="1" t="s">
        <v>5</v>
      </c>
      <c r="B664" s="1" t="s">
        <v>27</v>
      </c>
      <c r="C664" s="1" t="s">
        <v>15</v>
      </c>
      <c r="D664" s="5" t="str">
        <f t="shared" si="70"/>
        <v>513</v>
      </c>
      <c r="E664" s="1" t="s">
        <v>29</v>
      </c>
      <c r="F664" s="1" t="s">
        <v>64</v>
      </c>
      <c r="I664">
        <v>201612</v>
      </c>
      <c r="J664" t="str">
        <f t="shared" si="71"/>
        <v>2016</v>
      </c>
      <c r="K664" s="2">
        <v>17938.57</v>
      </c>
      <c r="L664">
        <f t="shared" si="72"/>
        <v>0</v>
      </c>
      <c r="M664" s="2">
        <f t="shared" si="73"/>
        <v>17938.57</v>
      </c>
      <c r="N664">
        <f t="shared" si="74"/>
        <v>17938.57</v>
      </c>
      <c r="O664">
        <f t="shared" si="75"/>
        <v>0</v>
      </c>
      <c r="P664" s="2" t="str">
        <f t="shared" si="76"/>
        <v>5130241 - MILL CREEK 4 - GENERATION2016</v>
      </c>
    </row>
    <row r="665" spans="1:16" x14ac:dyDescent="0.3">
      <c r="A665" s="1" t="s">
        <v>5</v>
      </c>
      <c r="B665" s="1" t="s">
        <v>27</v>
      </c>
      <c r="C665" s="1" t="s">
        <v>34</v>
      </c>
      <c r="D665" s="5" t="str">
        <f t="shared" si="70"/>
        <v>514</v>
      </c>
      <c r="E665" s="1" t="s">
        <v>31</v>
      </c>
      <c r="F665" s="1" t="s">
        <v>64</v>
      </c>
      <c r="I665">
        <v>201304</v>
      </c>
      <c r="J665" t="str">
        <f t="shared" si="71"/>
        <v>2013</v>
      </c>
      <c r="K665" s="2">
        <v>123.94</v>
      </c>
      <c r="L665">
        <f t="shared" si="72"/>
        <v>0</v>
      </c>
      <c r="M665" s="2">
        <f t="shared" si="73"/>
        <v>123.94</v>
      </c>
      <c r="N665">
        <f t="shared" si="74"/>
        <v>123.94</v>
      </c>
      <c r="O665">
        <f t="shared" si="75"/>
        <v>0</v>
      </c>
      <c r="P665" s="2" t="str">
        <f t="shared" si="76"/>
        <v>5140231 - MILL CREEK 3 - GENERATION2013</v>
      </c>
    </row>
    <row r="666" spans="1:16" x14ac:dyDescent="0.3">
      <c r="A666" s="1" t="s">
        <v>5</v>
      </c>
      <c r="B666" s="1" t="s">
        <v>27</v>
      </c>
      <c r="C666" s="1" t="s">
        <v>34</v>
      </c>
      <c r="D666" s="5" t="str">
        <f t="shared" si="70"/>
        <v>514</v>
      </c>
      <c r="E666" s="1" t="s">
        <v>31</v>
      </c>
      <c r="F666" s="1" t="s">
        <v>64</v>
      </c>
      <c r="I666">
        <v>201309</v>
      </c>
      <c r="J666" t="str">
        <f t="shared" si="71"/>
        <v>2013</v>
      </c>
      <c r="K666" s="2">
        <v>0</v>
      </c>
      <c r="L666">
        <f t="shared" si="72"/>
        <v>0</v>
      </c>
      <c r="M666" s="2">
        <f t="shared" si="73"/>
        <v>0</v>
      </c>
      <c r="N666">
        <f t="shared" si="74"/>
        <v>0</v>
      </c>
      <c r="O666">
        <f t="shared" si="75"/>
        <v>0</v>
      </c>
      <c r="P666" s="2" t="str">
        <f t="shared" si="76"/>
        <v>5140231 - MILL CREEK 3 - GENERATION2013</v>
      </c>
    </row>
    <row r="667" spans="1:16" x14ac:dyDescent="0.3">
      <c r="A667" s="1" t="s">
        <v>5</v>
      </c>
      <c r="B667" s="1" t="s">
        <v>35</v>
      </c>
      <c r="C667" s="1" t="s">
        <v>7</v>
      </c>
      <c r="D667" s="5" t="str">
        <f t="shared" si="70"/>
        <v>511</v>
      </c>
      <c r="E667" s="1" t="s">
        <v>36</v>
      </c>
      <c r="F667" s="1" t="s">
        <v>64</v>
      </c>
      <c r="I667">
        <v>201310</v>
      </c>
      <c r="J667" t="str">
        <f t="shared" si="71"/>
        <v>2013</v>
      </c>
      <c r="K667" s="2">
        <v>8347.74</v>
      </c>
      <c r="L667">
        <f t="shared" si="72"/>
        <v>-2086.9349999999999</v>
      </c>
      <c r="M667" s="2">
        <f t="shared" si="73"/>
        <v>6260.8050000000003</v>
      </c>
      <c r="N667">
        <f t="shared" si="74"/>
        <v>6260.8050000000003</v>
      </c>
      <c r="O667">
        <f t="shared" si="75"/>
        <v>0</v>
      </c>
      <c r="P667" s="2" t="str">
        <f t="shared" si="76"/>
        <v>5110311 - TRIMBLE COUNTY 1 - GENERATION2013</v>
      </c>
    </row>
    <row r="668" spans="1:16" x14ac:dyDescent="0.3">
      <c r="A668" s="1" t="s">
        <v>5</v>
      </c>
      <c r="B668" s="1" t="s">
        <v>35</v>
      </c>
      <c r="C668" s="1" t="s">
        <v>7</v>
      </c>
      <c r="D668" s="5" t="str">
        <f t="shared" si="70"/>
        <v>511</v>
      </c>
      <c r="E668" s="1" t="s">
        <v>36</v>
      </c>
      <c r="F668" s="1" t="s">
        <v>64</v>
      </c>
      <c r="I668">
        <v>201311</v>
      </c>
      <c r="J668" t="str">
        <f t="shared" si="71"/>
        <v>2013</v>
      </c>
      <c r="K668" s="2">
        <v>0</v>
      </c>
      <c r="L668">
        <f t="shared" si="72"/>
        <v>0</v>
      </c>
      <c r="M668" s="2">
        <f t="shared" si="73"/>
        <v>0</v>
      </c>
      <c r="N668">
        <f t="shared" si="74"/>
        <v>0</v>
      </c>
      <c r="O668">
        <f t="shared" si="75"/>
        <v>0</v>
      </c>
      <c r="P668" s="2" t="str">
        <f t="shared" si="76"/>
        <v>5110311 - TRIMBLE COUNTY 1 - GENERATION2013</v>
      </c>
    </row>
    <row r="669" spans="1:16" x14ac:dyDescent="0.3">
      <c r="A669" s="1" t="s">
        <v>5</v>
      </c>
      <c r="B669" s="1" t="s">
        <v>35</v>
      </c>
      <c r="C669" s="1" t="s">
        <v>7</v>
      </c>
      <c r="D669" s="5" t="str">
        <f t="shared" si="70"/>
        <v>511</v>
      </c>
      <c r="E669" s="1" t="s">
        <v>36</v>
      </c>
      <c r="F669" s="1" t="s">
        <v>64</v>
      </c>
      <c r="I669">
        <v>201511</v>
      </c>
      <c r="J669" t="str">
        <f t="shared" si="71"/>
        <v>2015</v>
      </c>
      <c r="K669" s="2">
        <v>103.21</v>
      </c>
      <c r="L669">
        <f t="shared" si="72"/>
        <v>-25.802499999999998</v>
      </c>
      <c r="M669" s="2">
        <f t="shared" si="73"/>
        <v>77.407499999999999</v>
      </c>
      <c r="N669">
        <f t="shared" si="74"/>
        <v>77.407499999999999</v>
      </c>
      <c r="O669">
        <f t="shared" si="75"/>
        <v>0</v>
      </c>
      <c r="P669" s="2" t="str">
        <f t="shared" si="76"/>
        <v>5110311 - TRIMBLE COUNTY 1 - GENERATION2015</v>
      </c>
    </row>
    <row r="670" spans="1:16" x14ac:dyDescent="0.3">
      <c r="A670" s="1" t="s">
        <v>5</v>
      </c>
      <c r="B670" s="1" t="s">
        <v>35</v>
      </c>
      <c r="C670" s="1" t="s">
        <v>7</v>
      </c>
      <c r="D670" s="5" t="str">
        <f t="shared" si="70"/>
        <v>511</v>
      </c>
      <c r="E670" s="1" t="s">
        <v>36</v>
      </c>
      <c r="F670" s="1" t="s">
        <v>64</v>
      </c>
      <c r="I670">
        <v>201512</v>
      </c>
      <c r="J670" t="str">
        <f t="shared" si="71"/>
        <v>2015</v>
      </c>
      <c r="K670" s="2">
        <v>3000</v>
      </c>
      <c r="L670">
        <f t="shared" si="72"/>
        <v>-750</v>
      </c>
      <c r="M670" s="2">
        <f t="shared" si="73"/>
        <v>2250</v>
      </c>
      <c r="N670">
        <f t="shared" si="74"/>
        <v>2250</v>
      </c>
      <c r="O670">
        <f t="shared" si="75"/>
        <v>0</v>
      </c>
      <c r="P670" s="2" t="str">
        <f t="shared" si="76"/>
        <v>5110311 - TRIMBLE COUNTY 1 - GENERATION2015</v>
      </c>
    </row>
    <row r="671" spans="1:16" x14ac:dyDescent="0.3">
      <c r="A671" s="1" t="s">
        <v>5</v>
      </c>
      <c r="B671" s="1" t="s">
        <v>35</v>
      </c>
      <c r="C671" s="1" t="s">
        <v>7</v>
      </c>
      <c r="D671" s="5" t="str">
        <f t="shared" ref="D671:D734" si="77">LEFT(C671,3)</f>
        <v>511</v>
      </c>
      <c r="E671" s="1" t="s">
        <v>36</v>
      </c>
      <c r="F671" s="1" t="s">
        <v>64</v>
      </c>
      <c r="I671">
        <v>201601</v>
      </c>
      <c r="J671" t="str">
        <f t="shared" ref="J671:J734" si="78">LEFT(I671,4)</f>
        <v>2016</v>
      </c>
      <c r="K671" s="2">
        <v>0</v>
      </c>
      <c r="L671">
        <f t="shared" ref="L671:L734" si="79">IF(LEFT(E671,4)="0311",(K671*-0.25),IF(LEFT(E671,4)="0321",(K671*-0.25),0))</f>
        <v>0</v>
      </c>
      <c r="M671" s="2">
        <f t="shared" ref="M671:M734" si="80">+K671+L671</f>
        <v>0</v>
      </c>
      <c r="N671">
        <f t="shared" ref="N671:N734" si="81">IF(F671="LGE",M671,0)+IF(F671="Joint",M671*G671,0)</f>
        <v>0</v>
      </c>
      <c r="O671">
        <f t="shared" ref="O671:O734" si="82">IF(F671="KU",M671,0)+IF(F671="Joint",M671*H671,0)</f>
        <v>0</v>
      </c>
      <c r="P671" s="2" t="str">
        <f t="shared" ref="P671:P734" si="83">D671&amp;E671&amp;J671</f>
        <v>5110311 - TRIMBLE COUNTY 1 - GENERATION2016</v>
      </c>
    </row>
    <row r="672" spans="1:16" x14ac:dyDescent="0.3">
      <c r="A672" s="1" t="s">
        <v>5</v>
      </c>
      <c r="B672" s="1" t="s">
        <v>35</v>
      </c>
      <c r="C672" s="1" t="s">
        <v>7</v>
      </c>
      <c r="D672" s="5" t="str">
        <f t="shared" si="77"/>
        <v>511</v>
      </c>
      <c r="E672" s="1" t="s">
        <v>36</v>
      </c>
      <c r="F672" s="1" t="s">
        <v>64</v>
      </c>
      <c r="I672">
        <v>201602</v>
      </c>
      <c r="J672" t="str">
        <f t="shared" si="78"/>
        <v>2016</v>
      </c>
      <c r="K672" s="2">
        <v>-1315.69</v>
      </c>
      <c r="L672">
        <f t="shared" si="79"/>
        <v>328.92250000000001</v>
      </c>
      <c r="M672" s="2">
        <f t="shared" si="80"/>
        <v>-986.76750000000004</v>
      </c>
      <c r="N672">
        <f t="shared" si="81"/>
        <v>-986.76750000000004</v>
      </c>
      <c r="O672">
        <f t="shared" si="82"/>
        <v>0</v>
      </c>
      <c r="P672" s="2" t="str">
        <f t="shared" si="83"/>
        <v>5110311 - TRIMBLE COUNTY 1 - GENERATION2016</v>
      </c>
    </row>
    <row r="673" spans="1:16" x14ac:dyDescent="0.3">
      <c r="A673" s="1" t="s">
        <v>5</v>
      </c>
      <c r="B673" s="1" t="s">
        <v>35</v>
      </c>
      <c r="C673" s="1" t="s">
        <v>7</v>
      </c>
      <c r="D673" s="5" t="str">
        <f t="shared" si="77"/>
        <v>511</v>
      </c>
      <c r="E673" s="1" t="s">
        <v>37</v>
      </c>
      <c r="F673" s="1" t="s">
        <v>67</v>
      </c>
      <c r="G673" s="1" t="s">
        <v>74</v>
      </c>
      <c r="H673" s="1" t="s">
        <v>75</v>
      </c>
      <c r="I673">
        <v>201504</v>
      </c>
      <c r="J673" t="str">
        <f t="shared" si="78"/>
        <v>2015</v>
      </c>
      <c r="K673" s="2">
        <v>5100</v>
      </c>
      <c r="L673">
        <f t="shared" si="79"/>
        <v>-1275</v>
      </c>
      <c r="M673" s="2">
        <f t="shared" si="80"/>
        <v>3825</v>
      </c>
      <c r="N673">
        <f t="shared" si="81"/>
        <v>726.75</v>
      </c>
      <c r="O673">
        <f t="shared" si="82"/>
        <v>3098.25</v>
      </c>
      <c r="P673" s="2" t="str">
        <f t="shared" si="83"/>
        <v>5110321 - TRIMBLE COUNTY 2 - GENERATION2015</v>
      </c>
    </row>
    <row r="674" spans="1:16" x14ac:dyDescent="0.3">
      <c r="A674" s="1" t="s">
        <v>5</v>
      </c>
      <c r="B674" s="1" t="s">
        <v>35</v>
      </c>
      <c r="C674" s="1" t="s">
        <v>10</v>
      </c>
      <c r="D674" s="5" t="str">
        <f t="shared" si="77"/>
        <v>512</v>
      </c>
      <c r="E674" s="1" t="s">
        <v>36</v>
      </c>
      <c r="F674" s="1" t="s">
        <v>64</v>
      </c>
      <c r="I674">
        <v>201201</v>
      </c>
      <c r="J674" t="str">
        <f t="shared" si="78"/>
        <v>2012</v>
      </c>
      <c r="K674" s="2">
        <v>5878.69</v>
      </c>
      <c r="L674">
        <f t="shared" si="79"/>
        <v>-1469.6724999999999</v>
      </c>
      <c r="M674" s="2">
        <f t="shared" si="80"/>
        <v>4409.0174999999999</v>
      </c>
      <c r="N674">
        <f t="shared" si="81"/>
        <v>4409.0174999999999</v>
      </c>
      <c r="O674">
        <f t="shared" si="82"/>
        <v>0</v>
      </c>
      <c r="P674" s="2" t="str">
        <f t="shared" si="83"/>
        <v>5120311 - TRIMBLE COUNTY 1 - GENERATION2012</v>
      </c>
    </row>
    <row r="675" spans="1:16" x14ac:dyDescent="0.3">
      <c r="A675" s="1" t="s">
        <v>5</v>
      </c>
      <c r="B675" s="1" t="s">
        <v>35</v>
      </c>
      <c r="C675" s="1" t="s">
        <v>10</v>
      </c>
      <c r="D675" s="5" t="str">
        <f t="shared" si="77"/>
        <v>512</v>
      </c>
      <c r="E675" s="1" t="s">
        <v>36</v>
      </c>
      <c r="F675" s="1" t="s">
        <v>64</v>
      </c>
      <c r="I675">
        <v>201202</v>
      </c>
      <c r="J675" t="str">
        <f t="shared" si="78"/>
        <v>2012</v>
      </c>
      <c r="K675" s="2">
        <v>10242.5</v>
      </c>
      <c r="L675">
        <f t="shared" si="79"/>
        <v>-2560.625</v>
      </c>
      <c r="M675" s="2">
        <f t="shared" si="80"/>
        <v>7681.875</v>
      </c>
      <c r="N675">
        <f t="shared" si="81"/>
        <v>7681.875</v>
      </c>
      <c r="O675">
        <f t="shared" si="82"/>
        <v>0</v>
      </c>
      <c r="P675" s="2" t="str">
        <f t="shared" si="83"/>
        <v>5120311 - TRIMBLE COUNTY 1 - GENERATION2012</v>
      </c>
    </row>
    <row r="676" spans="1:16" x14ac:dyDescent="0.3">
      <c r="A676" s="1" t="s">
        <v>5</v>
      </c>
      <c r="B676" s="1" t="s">
        <v>35</v>
      </c>
      <c r="C676" s="1" t="s">
        <v>10</v>
      </c>
      <c r="D676" s="5" t="str">
        <f t="shared" si="77"/>
        <v>512</v>
      </c>
      <c r="E676" s="1" t="s">
        <v>36</v>
      </c>
      <c r="F676" s="1" t="s">
        <v>64</v>
      </c>
      <c r="I676">
        <v>201203</v>
      </c>
      <c r="J676" t="str">
        <f t="shared" si="78"/>
        <v>2012</v>
      </c>
      <c r="K676" s="2">
        <v>844.11</v>
      </c>
      <c r="L676">
        <f t="shared" si="79"/>
        <v>-211.0275</v>
      </c>
      <c r="M676" s="2">
        <f t="shared" si="80"/>
        <v>633.08249999999998</v>
      </c>
      <c r="N676">
        <f t="shared" si="81"/>
        <v>633.08249999999998</v>
      </c>
      <c r="O676">
        <f t="shared" si="82"/>
        <v>0</v>
      </c>
      <c r="P676" s="2" t="str">
        <f t="shared" si="83"/>
        <v>5120311 - TRIMBLE COUNTY 1 - GENERATION2012</v>
      </c>
    </row>
    <row r="677" spans="1:16" x14ac:dyDescent="0.3">
      <c r="A677" s="1" t="s">
        <v>5</v>
      </c>
      <c r="B677" s="1" t="s">
        <v>35</v>
      </c>
      <c r="C677" s="1" t="s">
        <v>10</v>
      </c>
      <c r="D677" s="5" t="str">
        <f t="shared" si="77"/>
        <v>512</v>
      </c>
      <c r="E677" s="1" t="s">
        <v>36</v>
      </c>
      <c r="F677" s="1" t="s">
        <v>64</v>
      </c>
      <c r="I677">
        <v>201204</v>
      </c>
      <c r="J677" t="str">
        <f t="shared" si="78"/>
        <v>2012</v>
      </c>
      <c r="K677" s="2">
        <v>478.71</v>
      </c>
      <c r="L677">
        <f t="shared" si="79"/>
        <v>-119.67749999999999</v>
      </c>
      <c r="M677" s="2">
        <f t="shared" si="80"/>
        <v>359.03249999999997</v>
      </c>
      <c r="N677">
        <f t="shared" si="81"/>
        <v>359.03249999999997</v>
      </c>
      <c r="O677">
        <f t="shared" si="82"/>
        <v>0</v>
      </c>
      <c r="P677" s="2" t="str">
        <f t="shared" si="83"/>
        <v>5120311 - TRIMBLE COUNTY 1 - GENERATION2012</v>
      </c>
    </row>
    <row r="678" spans="1:16" x14ac:dyDescent="0.3">
      <c r="A678" s="1" t="s">
        <v>5</v>
      </c>
      <c r="B678" s="1" t="s">
        <v>35</v>
      </c>
      <c r="C678" s="1" t="s">
        <v>10</v>
      </c>
      <c r="D678" s="5" t="str">
        <f t="shared" si="77"/>
        <v>512</v>
      </c>
      <c r="E678" s="1" t="s">
        <v>36</v>
      </c>
      <c r="F678" s="1" t="s">
        <v>64</v>
      </c>
      <c r="I678">
        <v>201303</v>
      </c>
      <c r="J678" t="str">
        <f t="shared" si="78"/>
        <v>2013</v>
      </c>
      <c r="K678" s="2">
        <v>0.06</v>
      </c>
      <c r="L678">
        <f t="shared" si="79"/>
        <v>-1.4999999999999999E-2</v>
      </c>
      <c r="M678" s="2">
        <f t="shared" si="80"/>
        <v>4.4999999999999998E-2</v>
      </c>
      <c r="N678">
        <f t="shared" si="81"/>
        <v>4.4999999999999998E-2</v>
      </c>
      <c r="O678">
        <f t="shared" si="82"/>
        <v>0</v>
      </c>
      <c r="P678" s="2" t="str">
        <f t="shared" si="83"/>
        <v>5120311 - TRIMBLE COUNTY 1 - GENERATION2013</v>
      </c>
    </row>
    <row r="679" spans="1:16" x14ac:dyDescent="0.3">
      <c r="A679" s="1" t="s">
        <v>5</v>
      </c>
      <c r="B679" s="1" t="s">
        <v>35</v>
      </c>
      <c r="C679" s="1" t="s">
        <v>10</v>
      </c>
      <c r="D679" s="5" t="str">
        <f t="shared" si="77"/>
        <v>512</v>
      </c>
      <c r="E679" s="1" t="s">
        <v>36</v>
      </c>
      <c r="F679" s="1" t="s">
        <v>64</v>
      </c>
      <c r="I679">
        <v>201310</v>
      </c>
      <c r="J679" t="str">
        <f t="shared" si="78"/>
        <v>2013</v>
      </c>
      <c r="K679" s="2">
        <v>130589.52</v>
      </c>
      <c r="L679">
        <f t="shared" si="79"/>
        <v>-32647.38</v>
      </c>
      <c r="M679" s="2">
        <f t="shared" si="80"/>
        <v>97942.14</v>
      </c>
      <c r="N679">
        <f t="shared" si="81"/>
        <v>97942.14</v>
      </c>
      <c r="O679">
        <f t="shared" si="82"/>
        <v>0</v>
      </c>
      <c r="P679" s="2" t="str">
        <f t="shared" si="83"/>
        <v>5120311 - TRIMBLE COUNTY 1 - GENERATION2013</v>
      </c>
    </row>
    <row r="680" spans="1:16" x14ac:dyDescent="0.3">
      <c r="A680" s="1" t="s">
        <v>5</v>
      </c>
      <c r="B680" s="1" t="s">
        <v>35</v>
      </c>
      <c r="C680" s="1" t="s">
        <v>10</v>
      </c>
      <c r="D680" s="5" t="str">
        <f t="shared" si="77"/>
        <v>512</v>
      </c>
      <c r="E680" s="1" t="s">
        <v>36</v>
      </c>
      <c r="F680" s="1" t="s">
        <v>64</v>
      </c>
      <c r="I680">
        <v>201311</v>
      </c>
      <c r="J680" t="str">
        <f t="shared" si="78"/>
        <v>2013</v>
      </c>
      <c r="K680" s="2">
        <v>52798.68</v>
      </c>
      <c r="L680">
        <f t="shared" si="79"/>
        <v>-13199.67</v>
      </c>
      <c r="M680" s="2">
        <f t="shared" si="80"/>
        <v>39599.01</v>
      </c>
      <c r="N680">
        <f t="shared" si="81"/>
        <v>39599.01</v>
      </c>
      <c r="O680">
        <f t="shared" si="82"/>
        <v>0</v>
      </c>
      <c r="P680" s="2" t="str">
        <f t="shared" si="83"/>
        <v>5120311 - TRIMBLE COUNTY 1 - GENERATION2013</v>
      </c>
    </row>
    <row r="681" spans="1:16" x14ac:dyDescent="0.3">
      <c r="A681" s="1" t="s">
        <v>5</v>
      </c>
      <c r="B681" s="1" t="s">
        <v>35</v>
      </c>
      <c r="C681" s="1" t="s">
        <v>10</v>
      </c>
      <c r="D681" s="5" t="str">
        <f t="shared" si="77"/>
        <v>512</v>
      </c>
      <c r="E681" s="1" t="s">
        <v>36</v>
      </c>
      <c r="F681" s="1" t="s">
        <v>64</v>
      </c>
      <c r="I681">
        <v>201312</v>
      </c>
      <c r="J681" t="str">
        <f t="shared" si="78"/>
        <v>2013</v>
      </c>
      <c r="K681" s="2">
        <v>179.59</v>
      </c>
      <c r="L681">
        <f t="shared" si="79"/>
        <v>-44.897500000000001</v>
      </c>
      <c r="M681" s="2">
        <f t="shared" si="80"/>
        <v>134.6925</v>
      </c>
      <c r="N681">
        <f t="shared" si="81"/>
        <v>134.6925</v>
      </c>
      <c r="O681">
        <f t="shared" si="82"/>
        <v>0</v>
      </c>
      <c r="P681" s="2" t="str">
        <f t="shared" si="83"/>
        <v>5120311 - TRIMBLE COUNTY 1 - GENERATION2013</v>
      </c>
    </row>
    <row r="682" spans="1:16" x14ac:dyDescent="0.3">
      <c r="A682" s="1" t="s">
        <v>5</v>
      </c>
      <c r="B682" s="1" t="s">
        <v>35</v>
      </c>
      <c r="C682" s="1" t="s">
        <v>10</v>
      </c>
      <c r="D682" s="5" t="str">
        <f t="shared" si="77"/>
        <v>512</v>
      </c>
      <c r="E682" s="1" t="s">
        <v>36</v>
      </c>
      <c r="F682" s="1" t="s">
        <v>64</v>
      </c>
      <c r="I682">
        <v>201401</v>
      </c>
      <c r="J682" t="str">
        <f t="shared" si="78"/>
        <v>2014</v>
      </c>
      <c r="K682" s="2">
        <v>465.48</v>
      </c>
      <c r="L682">
        <f t="shared" si="79"/>
        <v>-116.37</v>
      </c>
      <c r="M682" s="2">
        <f t="shared" si="80"/>
        <v>349.11</v>
      </c>
      <c r="N682">
        <f t="shared" si="81"/>
        <v>349.11</v>
      </c>
      <c r="O682">
        <f t="shared" si="82"/>
        <v>0</v>
      </c>
      <c r="P682" s="2" t="str">
        <f t="shared" si="83"/>
        <v>5120311 - TRIMBLE COUNTY 1 - GENERATION2014</v>
      </c>
    </row>
    <row r="683" spans="1:16" x14ac:dyDescent="0.3">
      <c r="A683" s="1" t="s">
        <v>5</v>
      </c>
      <c r="B683" s="1" t="s">
        <v>35</v>
      </c>
      <c r="C683" s="1" t="s">
        <v>10</v>
      </c>
      <c r="D683" s="5" t="str">
        <f t="shared" si="77"/>
        <v>512</v>
      </c>
      <c r="E683" s="1" t="s">
        <v>36</v>
      </c>
      <c r="F683" s="1" t="s">
        <v>64</v>
      </c>
      <c r="I683">
        <v>201402</v>
      </c>
      <c r="J683" t="str">
        <f t="shared" si="78"/>
        <v>2014</v>
      </c>
      <c r="K683" s="2">
        <v>13343.45</v>
      </c>
      <c r="L683">
        <f t="shared" si="79"/>
        <v>-3335.8625000000002</v>
      </c>
      <c r="M683" s="2">
        <f t="shared" si="80"/>
        <v>10007.587500000001</v>
      </c>
      <c r="N683">
        <f t="shared" si="81"/>
        <v>10007.587500000001</v>
      </c>
      <c r="O683">
        <f t="shared" si="82"/>
        <v>0</v>
      </c>
      <c r="P683" s="2" t="str">
        <f t="shared" si="83"/>
        <v>5120311 - TRIMBLE COUNTY 1 - GENERATION2014</v>
      </c>
    </row>
    <row r="684" spans="1:16" x14ac:dyDescent="0.3">
      <c r="A684" s="1" t="s">
        <v>5</v>
      </c>
      <c r="B684" s="1" t="s">
        <v>35</v>
      </c>
      <c r="C684" s="1" t="s">
        <v>10</v>
      </c>
      <c r="D684" s="5" t="str">
        <f t="shared" si="77"/>
        <v>512</v>
      </c>
      <c r="E684" s="1" t="s">
        <v>36</v>
      </c>
      <c r="F684" s="1" t="s">
        <v>64</v>
      </c>
      <c r="I684">
        <v>201403</v>
      </c>
      <c r="J684" t="str">
        <f t="shared" si="78"/>
        <v>2014</v>
      </c>
      <c r="K684" s="2">
        <v>0</v>
      </c>
      <c r="L684">
        <f t="shared" si="79"/>
        <v>0</v>
      </c>
      <c r="M684" s="2">
        <f t="shared" si="80"/>
        <v>0</v>
      </c>
      <c r="N684">
        <f t="shared" si="81"/>
        <v>0</v>
      </c>
      <c r="O684">
        <f t="shared" si="82"/>
        <v>0</v>
      </c>
      <c r="P684" s="2" t="str">
        <f t="shared" si="83"/>
        <v>5120311 - TRIMBLE COUNTY 1 - GENERATION2014</v>
      </c>
    </row>
    <row r="685" spans="1:16" x14ac:dyDescent="0.3">
      <c r="A685" s="1" t="s">
        <v>5</v>
      </c>
      <c r="B685" s="1" t="s">
        <v>35</v>
      </c>
      <c r="C685" s="1" t="s">
        <v>10</v>
      </c>
      <c r="D685" s="5" t="str">
        <f t="shared" si="77"/>
        <v>512</v>
      </c>
      <c r="E685" s="1" t="s">
        <v>36</v>
      </c>
      <c r="F685" s="1" t="s">
        <v>64</v>
      </c>
      <c r="I685">
        <v>201404</v>
      </c>
      <c r="J685" t="str">
        <f t="shared" si="78"/>
        <v>2014</v>
      </c>
      <c r="K685" s="2">
        <v>272.58999999999997</v>
      </c>
      <c r="L685">
        <f t="shared" si="79"/>
        <v>-68.147499999999994</v>
      </c>
      <c r="M685" s="2">
        <f t="shared" si="80"/>
        <v>204.4425</v>
      </c>
      <c r="N685">
        <f t="shared" si="81"/>
        <v>204.4425</v>
      </c>
      <c r="O685">
        <f t="shared" si="82"/>
        <v>0</v>
      </c>
      <c r="P685" s="2" t="str">
        <f t="shared" si="83"/>
        <v>5120311 - TRIMBLE COUNTY 1 - GENERATION2014</v>
      </c>
    </row>
    <row r="686" spans="1:16" x14ac:dyDescent="0.3">
      <c r="A686" s="1" t="s">
        <v>5</v>
      </c>
      <c r="B686" s="1" t="s">
        <v>35</v>
      </c>
      <c r="C686" s="1" t="s">
        <v>10</v>
      </c>
      <c r="D686" s="5" t="str">
        <f t="shared" si="77"/>
        <v>512</v>
      </c>
      <c r="E686" s="1" t="s">
        <v>36</v>
      </c>
      <c r="F686" s="1" t="s">
        <v>64</v>
      </c>
      <c r="I686">
        <v>201405</v>
      </c>
      <c r="J686" t="str">
        <f t="shared" si="78"/>
        <v>2014</v>
      </c>
      <c r="K686" s="2">
        <v>1752.36</v>
      </c>
      <c r="L686">
        <f t="shared" si="79"/>
        <v>-438.09</v>
      </c>
      <c r="M686" s="2">
        <f t="shared" si="80"/>
        <v>1314.27</v>
      </c>
      <c r="N686">
        <f t="shared" si="81"/>
        <v>1314.27</v>
      </c>
      <c r="O686">
        <f t="shared" si="82"/>
        <v>0</v>
      </c>
      <c r="P686" s="2" t="str">
        <f t="shared" si="83"/>
        <v>5120311 - TRIMBLE COUNTY 1 - GENERATION2014</v>
      </c>
    </row>
    <row r="687" spans="1:16" x14ac:dyDescent="0.3">
      <c r="A687" s="1" t="s">
        <v>5</v>
      </c>
      <c r="B687" s="1" t="s">
        <v>35</v>
      </c>
      <c r="C687" s="1" t="s">
        <v>10</v>
      </c>
      <c r="D687" s="5" t="str">
        <f t="shared" si="77"/>
        <v>512</v>
      </c>
      <c r="E687" s="1" t="s">
        <v>36</v>
      </c>
      <c r="F687" s="1" t="s">
        <v>64</v>
      </c>
      <c r="I687">
        <v>201503</v>
      </c>
      <c r="J687" t="str">
        <f t="shared" si="78"/>
        <v>2015</v>
      </c>
      <c r="K687" s="2">
        <v>22250</v>
      </c>
      <c r="L687">
        <f t="shared" si="79"/>
        <v>-5562.5</v>
      </c>
      <c r="M687" s="2">
        <f t="shared" si="80"/>
        <v>16687.5</v>
      </c>
      <c r="N687">
        <f t="shared" si="81"/>
        <v>16687.5</v>
      </c>
      <c r="O687">
        <f t="shared" si="82"/>
        <v>0</v>
      </c>
      <c r="P687" s="2" t="str">
        <f t="shared" si="83"/>
        <v>5120311 - TRIMBLE COUNTY 1 - GENERATION2015</v>
      </c>
    </row>
    <row r="688" spans="1:16" x14ac:dyDescent="0.3">
      <c r="A688" s="1" t="s">
        <v>5</v>
      </c>
      <c r="B688" s="1" t="s">
        <v>35</v>
      </c>
      <c r="C688" s="1" t="s">
        <v>10</v>
      </c>
      <c r="D688" s="5" t="str">
        <f t="shared" si="77"/>
        <v>512</v>
      </c>
      <c r="E688" s="1" t="s">
        <v>36</v>
      </c>
      <c r="F688" s="1" t="s">
        <v>64</v>
      </c>
      <c r="I688">
        <v>201504</v>
      </c>
      <c r="J688" t="str">
        <f t="shared" si="78"/>
        <v>2015</v>
      </c>
      <c r="K688" s="2">
        <v>0</v>
      </c>
      <c r="L688">
        <f t="shared" si="79"/>
        <v>0</v>
      </c>
      <c r="M688" s="2">
        <f t="shared" si="80"/>
        <v>0</v>
      </c>
      <c r="N688">
        <f t="shared" si="81"/>
        <v>0</v>
      </c>
      <c r="O688">
        <f t="shared" si="82"/>
        <v>0</v>
      </c>
      <c r="P688" s="2" t="str">
        <f t="shared" si="83"/>
        <v>5120311 - TRIMBLE COUNTY 1 - GENERATION2015</v>
      </c>
    </row>
    <row r="689" spans="1:16" x14ac:dyDescent="0.3">
      <c r="A689" s="1" t="s">
        <v>5</v>
      </c>
      <c r="B689" s="1" t="s">
        <v>35</v>
      </c>
      <c r="C689" s="1" t="s">
        <v>10</v>
      </c>
      <c r="D689" s="5" t="str">
        <f t="shared" si="77"/>
        <v>512</v>
      </c>
      <c r="E689" s="1" t="s">
        <v>36</v>
      </c>
      <c r="F689" s="1" t="s">
        <v>64</v>
      </c>
      <c r="I689">
        <v>201505</v>
      </c>
      <c r="J689" t="str">
        <f t="shared" si="78"/>
        <v>2015</v>
      </c>
      <c r="K689" s="2">
        <v>63157.88</v>
      </c>
      <c r="L689">
        <f t="shared" si="79"/>
        <v>-15789.47</v>
      </c>
      <c r="M689" s="2">
        <f t="shared" si="80"/>
        <v>47368.409999999996</v>
      </c>
      <c r="N689">
        <f t="shared" si="81"/>
        <v>47368.409999999996</v>
      </c>
      <c r="O689">
        <f t="shared" si="82"/>
        <v>0</v>
      </c>
      <c r="P689" s="2" t="str">
        <f t="shared" si="83"/>
        <v>5120311 - TRIMBLE COUNTY 1 - GENERATION2015</v>
      </c>
    </row>
    <row r="690" spans="1:16" x14ac:dyDescent="0.3">
      <c r="A690" s="1" t="s">
        <v>5</v>
      </c>
      <c r="B690" s="1" t="s">
        <v>35</v>
      </c>
      <c r="C690" s="1" t="s">
        <v>10</v>
      </c>
      <c r="D690" s="5" t="str">
        <f t="shared" si="77"/>
        <v>512</v>
      </c>
      <c r="E690" s="1" t="s">
        <v>36</v>
      </c>
      <c r="F690" s="1" t="s">
        <v>64</v>
      </c>
      <c r="I690">
        <v>201509</v>
      </c>
      <c r="J690" t="str">
        <f t="shared" si="78"/>
        <v>2015</v>
      </c>
      <c r="K690" s="2">
        <v>4155.6899999999996</v>
      </c>
      <c r="L690">
        <f t="shared" si="79"/>
        <v>-1038.9224999999999</v>
      </c>
      <c r="M690" s="2">
        <f t="shared" si="80"/>
        <v>3116.7674999999999</v>
      </c>
      <c r="N690">
        <f t="shared" si="81"/>
        <v>3116.7674999999999</v>
      </c>
      <c r="O690">
        <f t="shared" si="82"/>
        <v>0</v>
      </c>
      <c r="P690" s="2" t="str">
        <f t="shared" si="83"/>
        <v>5120311 - TRIMBLE COUNTY 1 - GENERATION2015</v>
      </c>
    </row>
    <row r="691" spans="1:16" x14ac:dyDescent="0.3">
      <c r="A691" s="1" t="s">
        <v>5</v>
      </c>
      <c r="B691" s="1" t="s">
        <v>35</v>
      </c>
      <c r="C691" s="1" t="s">
        <v>10</v>
      </c>
      <c r="D691" s="5" t="str">
        <f t="shared" si="77"/>
        <v>512</v>
      </c>
      <c r="E691" s="1" t="s">
        <v>36</v>
      </c>
      <c r="F691" s="1" t="s">
        <v>64</v>
      </c>
      <c r="I691">
        <v>201510</v>
      </c>
      <c r="J691" t="str">
        <f t="shared" si="78"/>
        <v>2015</v>
      </c>
      <c r="K691" s="2">
        <v>75055.05</v>
      </c>
      <c r="L691">
        <f t="shared" si="79"/>
        <v>-18763.762500000001</v>
      </c>
      <c r="M691" s="2">
        <f t="shared" si="80"/>
        <v>56291.287500000006</v>
      </c>
      <c r="N691">
        <f t="shared" si="81"/>
        <v>56291.287500000006</v>
      </c>
      <c r="O691">
        <f t="shared" si="82"/>
        <v>0</v>
      </c>
      <c r="P691" s="2" t="str">
        <f t="shared" si="83"/>
        <v>5120311 - TRIMBLE COUNTY 1 - GENERATION2015</v>
      </c>
    </row>
    <row r="692" spans="1:16" x14ac:dyDescent="0.3">
      <c r="A692" s="1" t="s">
        <v>5</v>
      </c>
      <c r="B692" s="1" t="s">
        <v>35</v>
      </c>
      <c r="C692" s="1" t="s">
        <v>10</v>
      </c>
      <c r="D692" s="5" t="str">
        <f t="shared" si="77"/>
        <v>512</v>
      </c>
      <c r="E692" s="1" t="s">
        <v>36</v>
      </c>
      <c r="F692" s="1" t="s">
        <v>64</v>
      </c>
      <c r="I692">
        <v>201511</v>
      </c>
      <c r="J692" t="str">
        <f t="shared" si="78"/>
        <v>2015</v>
      </c>
      <c r="K692" s="2">
        <v>62146.59</v>
      </c>
      <c r="L692">
        <f t="shared" si="79"/>
        <v>-15536.647499999999</v>
      </c>
      <c r="M692" s="2">
        <f t="shared" si="80"/>
        <v>46609.942499999997</v>
      </c>
      <c r="N692">
        <f t="shared" si="81"/>
        <v>46609.942499999997</v>
      </c>
      <c r="O692">
        <f t="shared" si="82"/>
        <v>0</v>
      </c>
      <c r="P692" s="2" t="str">
        <f t="shared" si="83"/>
        <v>5120311 - TRIMBLE COUNTY 1 - GENERATION2015</v>
      </c>
    </row>
    <row r="693" spans="1:16" x14ac:dyDescent="0.3">
      <c r="A693" s="1" t="s">
        <v>5</v>
      </c>
      <c r="B693" s="1" t="s">
        <v>35</v>
      </c>
      <c r="C693" s="1" t="s">
        <v>10</v>
      </c>
      <c r="D693" s="5" t="str">
        <f t="shared" si="77"/>
        <v>512</v>
      </c>
      <c r="E693" s="1" t="s">
        <v>36</v>
      </c>
      <c r="F693" s="1" t="s">
        <v>64</v>
      </c>
      <c r="I693">
        <v>201512</v>
      </c>
      <c r="J693" t="str">
        <f t="shared" si="78"/>
        <v>2015</v>
      </c>
      <c r="K693" s="2">
        <v>251712.02</v>
      </c>
      <c r="L693">
        <f t="shared" si="79"/>
        <v>-62928.004999999997</v>
      </c>
      <c r="M693" s="2">
        <f t="shared" si="80"/>
        <v>188784.01499999998</v>
      </c>
      <c r="N693">
        <f t="shared" si="81"/>
        <v>188784.01499999998</v>
      </c>
      <c r="O693">
        <f t="shared" si="82"/>
        <v>0</v>
      </c>
      <c r="P693" s="2" t="str">
        <f t="shared" si="83"/>
        <v>5120311 - TRIMBLE COUNTY 1 - GENERATION2015</v>
      </c>
    </row>
    <row r="694" spans="1:16" x14ac:dyDescent="0.3">
      <c r="A694" s="1" t="s">
        <v>5</v>
      </c>
      <c r="B694" s="1" t="s">
        <v>35</v>
      </c>
      <c r="C694" s="1" t="s">
        <v>10</v>
      </c>
      <c r="D694" s="5" t="str">
        <f t="shared" si="77"/>
        <v>512</v>
      </c>
      <c r="E694" s="1" t="s">
        <v>36</v>
      </c>
      <c r="F694" s="1" t="s">
        <v>64</v>
      </c>
      <c r="I694">
        <v>201601</v>
      </c>
      <c r="J694" t="str">
        <f t="shared" si="78"/>
        <v>2016</v>
      </c>
      <c r="K694" s="2">
        <v>-3701.71</v>
      </c>
      <c r="L694">
        <f t="shared" si="79"/>
        <v>925.42750000000001</v>
      </c>
      <c r="M694" s="2">
        <f t="shared" si="80"/>
        <v>-2776.2825000000003</v>
      </c>
      <c r="N694">
        <f t="shared" si="81"/>
        <v>-2776.2825000000003</v>
      </c>
      <c r="O694">
        <f t="shared" si="82"/>
        <v>0</v>
      </c>
      <c r="P694" s="2" t="str">
        <f t="shared" si="83"/>
        <v>5120311 - TRIMBLE COUNTY 1 - GENERATION2016</v>
      </c>
    </row>
    <row r="695" spans="1:16" x14ac:dyDescent="0.3">
      <c r="A695" s="1" t="s">
        <v>5</v>
      </c>
      <c r="B695" s="1" t="s">
        <v>35</v>
      </c>
      <c r="C695" s="1" t="s">
        <v>10</v>
      </c>
      <c r="D695" s="5" t="str">
        <f t="shared" si="77"/>
        <v>512</v>
      </c>
      <c r="E695" s="1" t="s">
        <v>36</v>
      </c>
      <c r="F695" s="1" t="s">
        <v>64</v>
      </c>
      <c r="I695">
        <v>201602</v>
      </c>
      <c r="J695" t="str">
        <f t="shared" si="78"/>
        <v>2016</v>
      </c>
      <c r="K695" s="2">
        <v>2911.42</v>
      </c>
      <c r="L695">
        <f t="shared" si="79"/>
        <v>-727.85500000000002</v>
      </c>
      <c r="M695" s="2">
        <f t="shared" si="80"/>
        <v>2183.5650000000001</v>
      </c>
      <c r="N695">
        <f t="shared" si="81"/>
        <v>2183.5650000000001</v>
      </c>
      <c r="O695">
        <f t="shared" si="82"/>
        <v>0</v>
      </c>
      <c r="P695" s="2" t="str">
        <f t="shared" si="83"/>
        <v>5120311 - TRIMBLE COUNTY 1 - GENERATION2016</v>
      </c>
    </row>
    <row r="696" spans="1:16" x14ac:dyDescent="0.3">
      <c r="A696" s="1" t="s">
        <v>5</v>
      </c>
      <c r="B696" s="1" t="s">
        <v>35</v>
      </c>
      <c r="C696" s="1" t="s">
        <v>10</v>
      </c>
      <c r="D696" s="5" t="str">
        <f t="shared" si="77"/>
        <v>512</v>
      </c>
      <c r="E696" s="1" t="s">
        <v>36</v>
      </c>
      <c r="F696" s="1" t="s">
        <v>64</v>
      </c>
      <c r="I696">
        <v>201603</v>
      </c>
      <c r="J696" t="str">
        <f t="shared" si="78"/>
        <v>2016</v>
      </c>
      <c r="K696" s="2">
        <v>68909.42</v>
      </c>
      <c r="L696">
        <f t="shared" si="79"/>
        <v>-17227.355</v>
      </c>
      <c r="M696" s="2">
        <f t="shared" si="80"/>
        <v>51682.065000000002</v>
      </c>
      <c r="N696">
        <f t="shared" si="81"/>
        <v>51682.065000000002</v>
      </c>
      <c r="O696">
        <f t="shared" si="82"/>
        <v>0</v>
      </c>
      <c r="P696" s="2" t="str">
        <f t="shared" si="83"/>
        <v>5120311 - TRIMBLE COUNTY 1 - GENERATION2016</v>
      </c>
    </row>
    <row r="697" spans="1:16" x14ac:dyDescent="0.3">
      <c r="A697" s="1" t="s">
        <v>5</v>
      </c>
      <c r="B697" s="1" t="s">
        <v>35</v>
      </c>
      <c r="C697" s="1" t="s">
        <v>10</v>
      </c>
      <c r="D697" s="5" t="str">
        <f t="shared" si="77"/>
        <v>512</v>
      </c>
      <c r="E697" s="1" t="s">
        <v>36</v>
      </c>
      <c r="F697" s="1" t="s">
        <v>64</v>
      </c>
      <c r="I697">
        <v>201605</v>
      </c>
      <c r="J697" t="str">
        <f t="shared" si="78"/>
        <v>2016</v>
      </c>
      <c r="K697" s="2">
        <v>-1183.6199999999999</v>
      </c>
      <c r="L697">
        <f t="shared" si="79"/>
        <v>295.90499999999997</v>
      </c>
      <c r="M697" s="2">
        <f t="shared" si="80"/>
        <v>-887.71499999999992</v>
      </c>
      <c r="N697">
        <f t="shared" si="81"/>
        <v>-887.71499999999992</v>
      </c>
      <c r="O697">
        <f t="shared" si="82"/>
        <v>0</v>
      </c>
      <c r="P697" s="2" t="str">
        <f t="shared" si="83"/>
        <v>5120311 - TRIMBLE COUNTY 1 - GENERATION2016</v>
      </c>
    </row>
    <row r="698" spans="1:16" x14ac:dyDescent="0.3">
      <c r="A698" s="1" t="s">
        <v>5</v>
      </c>
      <c r="B698" s="1" t="s">
        <v>35</v>
      </c>
      <c r="C698" s="1" t="s">
        <v>10</v>
      </c>
      <c r="D698" s="5" t="str">
        <f t="shared" si="77"/>
        <v>512</v>
      </c>
      <c r="E698" s="1" t="s">
        <v>37</v>
      </c>
      <c r="F698" s="1" t="s">
        <v>67</v>
      </c>
      <c r="G698" s="1" t="s">
        <v>74</v>
      </c>
      <c r="H698" s="1" t="s">
        <v>75</v>
      </c>
      <c r="I698">
        <v>201402</v>
      </c>
      <c r="J698" t="str">
        <f t="shared" si="78"/>
        <v>2014</v>
      </c>
      <c r="K698" s="2">
        <v>2161.0300000000002</v>
      </c>
      <c r="L698">
        <f t="shared" si="79"/>
        <v>-540.25750000000005</v>
      </c>
      <c r="M698" s="2">
        <f t="shared" si="80"/>
        <v>1620.7725</v>
      </c>
      <c r="N698">
        <f t="shared" si="81"/>
        <v>307.946775</v>
      </c>
      <c r="O698">
        <f t="shared" si="82"/>
        <v>1312.8257250000001</v>
      </c>
      <c r="P698" s="2" t="str">
        <f t="shared" si="83"/>
        <v>5120321 - TRIMBLE COUNTY 2 - GENERATION2014</v>
      </c>
    </row>
    <row r="699" spans="1:16" x14ac:dyDescent="0.3">
      <c r="A699" s="1" t="s">
        <v>5</v>
      </c>
      <c r="B699" s="1" t="s">
        <v>35</v>
      </c>
      <c r="C699" s="1" t="s">
        <v>10</v>
      </c>
      <c r="D699" s="5" t="str">
        <f t="shared" si="77"/>
        <v>512</v>
      </c>
      <c r="E699" s="1" t="s">
        <v>37</v>
      </c>
      <c r="F699" s="1" t="s">
        <v>67</v>
      </c>
      <c r="G699" s="1" t="s">
        <v>74</v>
      </c>
      <c r="H699" s="1" t="s">
        <v>75</v>
      </c>
      <c r="I699">
        <v>201403</v>
      </c>
      <c r="J699" t="str">
        <f t="shared" si="78"/>
        <v>2014</v>
      </c>
      <c r="K699" s="2">
        <v>22164.23</v>
      </c>
      <c r="L699">
        <f t="shared" si="79"/>
        <v>-5541.0574999999999</v>
      </c>
      <c r="M699" s="2">
        <f t="shared" si="80"/>
        <v>16623.172500000001</v>
      </c>
      <c r="N699">
        <f t="shared" si="81"/>
        <v>3158.402775</v>
      </c>
      <c r="O699">
        <f t="shared" si="82"/>
        <v>13464.769725000002</v>
      </c>
      <c r="P699" s="2" t="str">
        <f t="shared" si="83"/>
        <v>5120321 - TRIMBLE COUNTY 2 - GENERATION2014</v>
      </c>
    </row>
    <row r="700" spans="1:16" x14ac:dyDescent="0.3">
      <c r="A700" s="1" t="s">
        <v>5</v>
      </c>
      <c r="B700" s="1" t="s">
        <v>35</v>
      </c>
      <c r="C700" s="1" t="s">
        <v>10</v>
      </c>
      <c r="D700" s="5" t="str">
        <f t="shared" si="77"/>
        <v>512</v>
      </c>
      <c r="E700" s="1" t="s">
        <v>37</v>
      </c>
      <c r="F700" s="1" t="s">
        <v>67</v>
      </c>
      <c r="G700" s="1" t="s">
        <v>74</v>
      </c>
      <c r="H700" s="1" t="s">
        <v>75</v>
      </c>
      <c r="I700">
        <v>201404</v>
      </c>
      <c r="J700" t="str">
        <f t="shared" si="78"/>
        <v>2014</v>
      </c>
      <c r="K700" s="2">
        <v>180911.66</v>
      </c>
      <c r="L700">
        <f t="shared" si="79"/>
        <v>-45227.915000000001</v>
      </c>
      <c r="M700" s="2">
        <f t="shared" si="80"/>
        <v>135683.745</v>
      </c>
      <c r="N700">
        <f t="shared" si="81"/>
        <v>25779.911550000001</v>
      </c>
      <c r="O700">
        <f t="shared" si="82"/>
        <v>109903.83345000001</v>
      </c>
      <c r="P700" s="2" t="str">
        <f t="shared" si="83"/>
        <v>5120321 - TRIMBLE COUNTY 2 - GENERATION2014</v>
      </c>
    </row>
    <row r="701" spans="1:16" x14ac:dyDescent="0.3">
      <c r="A701" s="1" t="s">
        <v>5</v>
      </c>
      <c r="B701" s="1" t="s">
        <v>35</v>
      </c>
      <c r="C701" s="1" t="s">
        <v>10</v>
      </c>
      <c r="D701" s="5" t="str">
        <f t="shared" si="77"/>
        <v>512</v>
      </c>
      <c r="E701" s="1" t="s">
        <v>37</v>
      </c>
      <c r="F701" s="1" t="s">
        <v>67</v>
      </c>
      <c r="G701" s="1" t="s">
        <v>74</v>
      </c>
      <c r="H701" s="1" t="s">
        <v>75</v>
      </c>
      <c r="I701">
        <v>201405</v>
      </c>
      <c r="J701" t="str">
        <f t="shared" si="78"/>
        <v>2014</v>
      </c>
      <c r="K701" s="2">
        <v>67519.509999999995</v>
      </c>
      <c r="L701">
        <f t="shared" si="79"/>
        <v>-16879.877499999999</v>
      </c>
      <c r="M701" s="2">
        <f t="shared" si="80"/>
        <v>50639.632499999992</v>
      </c>
      <c r="N701">
        <f t="shared" si="81"/>
        <v>9621.5301749999981</v>
      </c>
      <c r="O701">
        <f t="shared" si="82"/>
        <v>41018.102325</v>
      </c>
      <c r="P701" s="2" t="str">
        <f t="shared" si="83"/>
        <v>5120321 - TRIMBLE COUNTY 2 - GENERATION2014</v>
      </c>
    </row>
    <row r="702" spans="1:16" x14ac:dyDescent="0.3">
      <c r="A702" s="1" t="s">
        <v>5</v>
      </c>
      <c r="B702" s="1" t="s">
        <v>35</v>
      </c>
      <c r="C702" s="1" t="s">
        <v>10</v>
      </c>
      <c r="D702" s="5" t="str">
        <f t="shared" si="77"/>
        <v>512</v>
      </c>
      <c r="E702" s="1" t="s">
        <v>37</v>
      </c>
      <c r="F702" s="1" t="s">
        <v>67</v>
      </c>
      <c r="G702" s="1" t="s">
        <v>74</v>
      </c>
      <c r="H702" s="1" t="s">
        <v>75</v>
      </c>
      <c r="I702">
        <v>201406</v>
      </c>
      <c r="J702" t="str">
        <f t="shared" si="78"/>
        <v>2014</v>
      </c>
      <c r="K702" s="2">
        <v>4392.3100000000004</v>
      </c>
      <c r="L702">
        <f t="shared" si="79"/>
        <v>-1098.0775000000001</v>
      </c>
      <c r="M702" s="2">
        <f t="shared" si="80"/>
        <v>3294.2325000000001</v>
      </c>
      <c r="N702">
        <f t="shared" si="81"/>
        <v>625.90417500000001</v>
      </c>
      <c r="O702">
        <f t="shared" si="82"/>
        <v>2668.3283250000004</v>
      </c>
      <c r="P702" s="2" t="str">
        <f t="shared" si="83"/>
        <v>5120321 - TRIMBLE COUNTY 2 - GENERATION2014</v>
      </c>
    </row>
    <row r="703" spans="1:16" x14ac:dyDescent="0.3">
      <c r="A703" s="1" t="s">
        <v>5</v>
      </c>
      <c r="B703" s="1" t="s">
        <v>35</v>
      </c>
      <c r="C703" s="1" t="s">
        <v>10</v>
      </c>
      <c r="D703" s="5" t="str">
        <f t="shared" si="77"/>
        <v>512</v>
      </c>
      <c r="E703" s="1" t="s">
        <v>37</v>
      </c>
      <c r="F703" s="1" t="s">
        <v>67</v>
      </c>
      <c r="G703" s="1" t="s">
        <v>74</v>
      </c>
      <c r="H703" s="1" t="s">
        <v>75</v>
      </c>
      <c r="I703">
        <v>201408</v>
      </c>
      <c r="J703" t="str">
        <f t="shared" si="78"/>
        <v>2014</v>
      </c>
      <c r="K703" s="2">
        <v>-114.24</v>
      </c>
      <c r="L703">
        <f t="shared" si="79"/>
        <v>28.56</v>
      </c>
      <c r="M703" s="2">
        <f t="shared" si="80"/>
        <v>-85.679999999999993</v>
      </c>
      <c r="N703">
        <f t="shared" si="81"/>
        <v>-16.279199999999999</v>
      </c>
      <c r="O703">
        <f t="shared" si="82"/>
        <v>-69.400800000000004</v>
      </c>
      <c r="P703" s="2" t="str">
        <f t="shared" si="83"/>
        <v>5120321 - TRIMBLE COUNTY 2 - GENERATION2014</v>
      </c>
    </row>
    <row r="704" spans="1:16" x14ac:dyDescent="0.3">
      <c r="A704" s="1" t="s">
        <v>5</v>
      </c>
      <c r="B704" s="1" t="s">
        <v>35</v>
      </c>
      <c r="C704" s="1" t="s">
        <v>10</v>
      </c>
      <c r="D704" s="5" t="str">
        <f t="shared" si="77"/>
        <v>512</v>
      </c>
      <c r="E704" s="1" t="s">
        <v>37</v>
      </c>
      <c r="F704" s="1" t="s">
        <v>67</v>
      </c>
      <c r="G704" s="1" t="s">
        <v>74</v>
      </c>
      <c r="H704" s="1" t="s">
        <v>75</v>
      </c>
      <c r="I704">
        <v>201502</v>
      </c>
      <c r="J704" t="str">
        <f t="shared" si="78"/>
        <v>2015</v>
      </c>
      <c r="K704" s="2">
        <v>366.99</v>
      </c>
      <c r="L704">
        <f t="shared" si="79"/>
        <v>-91.747500000000002</v>
      </c>
      <c r="M704" s="2">
        <f t="shared" si="80"/>
        <v>275.24250000000001</v>
      </c>
      <c r="N704">
        <f t="shared" si="81"/>
        <v>52.296075000000002</v>
      </c>
      <c r="O704">
        <f t="shared" si="82"/>
        <v>222.94642500000003</v>
      </c>
      <c r="P704" s="2" t="str">
        <f t="shared" si="83"/>
        <v>5120321 - TRIMBLE COUNTY 2 - GENERATION2015</v>
      </c>
    </row>
    <row r="705" spans="1:16" x14ac:dyDescent="0.3">
      <c r="A705" s="1" t="s">
        <v>5</v>
      </c>
      <c r="B705" s="1" t="s">
        <v>35</v>
      </c>
      <c r="C705" s="1" t="s">
        <v>10</v>
      </c>
      <c r="D705" s="5" t="str">
        <f t="shared" si="77"/>
        <v>512</v>
      </c>
      <c r="E705" s="1" t="s">
        <v>37</v>
      </c>
      <c r="F705" s="1" t="s">
        <v>67</v>
      </c>
      <c r="G705" s="1" t="s">
        <v>74</v>
      </c>
      <c r="H705" s="1" t="s">
        <v>75</v>
      </c>
      <c r="I705">
        <v>201503</v>
      </c>
      <c r="J705" t="str">
        <f t="shared" si="78"/>
        <v>2015</v>
      </c>
      <c r="K705" s="2">
        <v>2717.93</v>
      </c>
      <c r="L705">
        <f t="shared" si="79"/>
        <v>-679.48249999999996</v>
      </c>
      <c r="M705" s="2">
        <f t="shared" si="80"/>
        <v>2038.4474999999998</v>
      </c>
      <c r="N705">
        <f t="shared" si="81"/>
        <v>387.30502499999994</v>
      </c>
      <c r="O705">
        <f t="shared" si="82"/>
        <v>1651.1424749999999</v>
      </c>
      <c r="P705" s="2" t="str">
        <f t="shared" si="83"/>
        <v>5120321 - TRIMBLE COUNTY 2 - GENERATION2015</v>
      </c>
    </row>
    <row r="706" spans="1:16" x14ac:dyDescent="0.3">
      <c r="A706" s="1" t="s">
        <v>5</v>
      </c>
      <c r="B706" s="1" t="s">
        <v>35</v>
      </c>
      <c r="C706" s="1" t="s">
        <v>10</v>
      </c>
      <c r="D706" s="5" t="str">
        <f t="shared" si="77"/>
        <v>512</v>
      </c>
      <c r="E706" s="1" t="s">
        <v>37</v>
      </c>
      <c r="F706" s="1" t="s">
        <v>67</v>
      </c>
      <c r="G706" s="1" t="s">
        <v>74</v>
      </c>
      <c r="H706" s="1" t="s">
        <v>75</v>
      </c>
      <c r="I706">
        <v>201504</v>
      </c>
      <c r="J706" t="str">
        <f t="shared" si="78"/>
        <v>2015</v>
      </c>
      <c r="K706" s="2">
        <v>16672.18</v>
      </c>
      <c r="L706">
        <f t="shared" si="79"/>
        <v>-4168.0450000000001</v>
      </c>
      <c r="M706" s="2">
        <f t="shared" si="80"/>
        <v>12504.135</v>
      </c>
      <c r="N706">
        <f t="shared" si="81"/>
        <v>2375.7856500000003</v>
      </c>
      <c r="O706">
        <f t="shared" si="82"/>
        <v>10128.34935</v>
      </c>
      <c r="P706" s="2" t="str">
        <f t="shared" si="83"/>
        <v>5120321 - TRIMBLE COUNTY 2 - GENERATION2015</v>
      </c>
    </row>
    <row r="707" spans="1:16" x14ac:dyDescent="0.3">
      <c r="A707" s="1" t="s">
        <v>5</v>
      </c>
      <c r="B707" s="1" t="s">
        <v>35</v>
      </c>
      <c r="C707" s="1" t="s">
        <v>10</v>
      </c>
      <c r="D707" s="5" t="str">
        <f t="shared" si="77"/>
        <v>512</v>
      </c>
      <c r="E707" s="1" t="s">
        <v>37</v>
      </c>
      <c r="F707" s="1" t="s">
        <v>67</v>
      </c>
      <c r="G707" s="1" t="s">
        <v>74</v>
      </c>
      <c r="H707" s="1" t="s">
        <v>75</v>
      </c>
      <c r="I707">
        <v>201505</v>
      </c>
      <c r="J707" t="str">
        <f t="shared" si="78"/>
        <v>2015</v>
      </c>
      <c r="K707" s="2">
        <v>3769.32</v>
      </c>
      <c r="L707">
        <f t="shared" si="79"/>
        <v>-942.33</v>
      </c>
      <c r="M707" s="2">
        <f t="shared" si="80"/>
        <v>2826.9900000000002</v>
      </c>
      <c r="N707">
        <f t="shared" si="81"/>
        <v>537.12810000000002</v>
      </c>
      <c r="O707">
        <f t="shared" si="82"/>
        <v>2289.8619000000003</v>
      </c>
      <c r="P707" s="2" t="str">
        <f t="shared" si="83"/>
        <v>5120321 - TRIMBLE COUNTY 2 - GENERATION2015</v>
      </c>
    </row>
    <row r="708" spans="1:16" x14ac:dyDescent="0.3">
      <c r="A708" s="1" t="s">
        <v>5</v>
      </c>
      <c r="B708" s="1" t="s">
        <v>35</v>
      </c>
      <c r="C708" s="1" t="s">
        <v>10</v>
      </c>
      <c r="D708" s="5" t="str">
        <f t="shared" si="77"/>
        <v>512</v>
      </c>
      <c r="E708" s="1" t="s">
        <v>37</v>
      </c>
      <c r="F708" s="1" t="s">
        <v>67</v>
      </c>
      <c r="G708" s="1" t="s">
        <v>74</v>
      </c>
      <c r="H708" s="1" t="s">
        <v>75</v>
      </c>
      <c r="I708">
        <v>201506</v>
      </c>
      <c r="J708" t="str">
        <f t="shared" si="78"/>
        <v>2015</v>
      </c>
      <c r="K708" s="2">
        <v>71.23</v>
      </c>
      <c r="L708">
        <f t="shared" si="79"/>
        <v>-17.807500000000001</v>
      </c>
      <c r="M708" s="2">
        <f t="shared" si="80"/>
        <v>53.422499999999999</v>
      </c>
      <c r="N708">
        <f t="shared" si="81"/>
        <v>10.150275000000001</v>
      </c>
      <c r="O708">
        <f t="shared" si="82"/>
        <v>43.272225000000006</v>
      </c>
      <c r="P708" s="2" t="str">
        <f t="shared" si="83"/>
        <v>5120321 - TRIMBLE COUNTY 2 - GENERATION2015</v>
      </c>
    </row>
    <row r="709" spans="1:16" x14ac:dyDescent="0.3">
      <c r="A709" s="1" t="s">
        <v>5</v>
      </c>
      <c r="B709" s="1" t="s">
        <v>35</v>
      </c>
      <c r="C709" s="1" t="s">
        <v>10</v>
      </c>
      <c r="D709" s="5" t="str">
        <f t="shared" si="77"/>
        <v>512</v>
      </c>
      <c r="E709" s="1" t="s">
        <v>37</v>
      </c>
      <c r="F709" s="1" t="s">
        <v>67</v>
      </c>
      <c r="G709" s="1" t="s">
        <v>74</v>
      </c>
      <c r="H709" s="1" t="s">
        <v>75</v>
      </c>
      <c r="I709">
        <v>201509</v>
      </c>
      <c r="J709" t="str">
        <f t="shared" si="78"/>
        <v>2015</v>
      </c>
      <c r="K709" s="2">
        <v>391.3</v>
      </c>
      <c r="L709">
        <f t="shared" si="79"/>
        <v>-97.825000000000003</v>
      </c>
      <c r="M709" s="2">
        <f t="shared" si="80"/>
        <v>293.47500000000002</v>
      </c>
      <c r="N709">
        <f t="shared" si="81"/>
        <v>55.760250000000006</v>
      </c>
      <c r="O709">
        <f t="shared" si="82"/>
        <v>237.71475000000004</v>
      </c>
      <c r="P709" s="2" t="str">
        <f t="shared" si="83"/>
        <v>5120321 - TRIMBLE COUNTY 2 - GENERATION2015</v>
      </c>
    </row>
    <row r="710" spans="1:16" x14ac:dyDescent="0.3">
      <c r="A710" s="1" t="s">
        <v>5</v>
      </c>
      <c r="B710" s="1" t="s">
        <v>35</v>
      </c>
      <c r="C710" s="1" t="s">
        <v>10</v>
      </c>
      <c r="D710" s="5" t="str">
        <f t="shared" si="77"/>
        <v>512</v>
      </c>
      <c r="E710" s="1" t="s">
        <v>37</v>
      </c>
      <c r="F710" s="1" t="s">
        <v>67</v>
      </c>
      <c r="G710" s="1" t="s">
        <v>74</v>
      </c>
      <c r="H710" s="1" t="s">
        <v>75</v>
      </c>
      <c r="I710">
        <v>201601</v>
      </c>
      <c r="J710" t="str">
        <f t="shared" si="78"/>
        <v>2016</v>
      </c>
      <c r="K710" s="2">
        <v>5547.95</v>
      </c>
      <c r="L710">
        <f t="shared" si="79"/>
        <v>-1386.9875</v>
      </c>
      <c r="M710" s="2">
        <f t="shared" si="80"/>
        <v>4160.9624999999996</v>
      </c>
      <c r="N710">
        <f t="shared" si="81"/>
        <v>790.58287499999994</v>
      </c>
      <c r="O710">
        <f t="shared" si="82"/>
        <v>3370.379625</v>
      </c>
      <c r="P710" s="2" t="str">
        <f t="shared" si="83"/>
        <v>5120321 - TRIMBLE COUNTY 2 - GENERATION2016</v>
      </c>
    </row>
    <row r="711" spans="1:16" x14ac:dyDescent="0.3">
      <c r="A711" s="1" t="s">
        <v>5</v>
      </c>
      <c r="B711" s="1" t="s">
        <v>35</v>
      </c>
      <c r="C711" s="1" t="s">
        <v>10</v>
      </c>
      <c r="D711" s="5" t="str">
        <f t="shared" si="77"/>
        <v>512</v>
      </c>
      <c r="E711" s="1" t="s">
        <v>37</v>
      </c>
      <c r="F711" s="1" t="s">
        <v>67</v>
      </c>
      <c r="G711" s="1" t="s">
        <v>74</v>
      </c>
      <c r="H711" s="1" t="s">
        <v>75</v>
      </c>
      <c r="I711">
        <v>201603</v>
      </c>
      <c r="J711" t="str">
        <f t="shared" si="78"/>
        <v>2016</v>
      </c>
      <c r="K711" s="2">
        <v>6656.05</v>
      </c>
      <c r="L711">
        <f t="shared" si="79"/>
        <v>-1664.0125</v>
      </c>
      <c r="M711" s="2">
        <f t="shared" si="80"/>
        <v>4992.0375000000004</v>
      </c>
      <c r="N711">
        <f t="shared" si="81"/>
        <v>948.48712500000011</v>
      </c>
      <c r="O711">
        <f t="shared" si="82"/>
        <v>4043.5503750000007</v>
      </c>
      <c r="P711" s="2" t="str">
        <f t="shared" si="83"/>
        <v>5120321 - TRIMBLE COUNTY 2 - GENERATION2016</v>
      </c>
    </row>
    <row r="712" spans="1:16" x14ac:dyDescent="0.3">
      <c r="A712" s="1" t="s">
        <v>5</v>
      </c>
      <c r="B712" s="1" t="s">
        <v>35</v>
      </c>
      <c r="C712" s="1" t="s">
        <v>10</v>
      </c>
      <c r="D712" s="5" t="str">
        <f t="shared" si="77"/>
        <v>512</v>
      </c>
      <c r="E712" s="1" t="s">
        <v>37</v>
      </c>
      <c r="F712" s="1" t="s">
        <v>67</v>
      </c>
      <c r="G712" s="1" t="s">
        <v>74</v>
      </c>
      <c r="H712" s="1" t="s">
        <v>75</v>
      </c>
      <c r="I712">
        <v>201604</v>
      </c>
      <c r="J712" t="str">
        <f t="shared" si="78"/>
        <v>2016</v>
      </c>
      <c r="K712" s="2">
        <v>52279.13</v>
      </c>
      <c r="L712">
        <f t="shared" si="79"/>
        <v>-13069.782499999999</v>
      </c>
      <c r="M712" s="2">
        <f t="shared" si="80"/>
        <v>39209.347499999996</v>
      </c>
      <c r="N712">
        <f t="shared" si="81"/>
        <v>7449.7760249999992</v>
      </c>
      <c r="O712">
        <f t="shared" si="82"/>
        <v>31759.571475000001</v>
      </c>
      <c r="P712" s="2" t="str">
        <f t="shared" si="83"/>
        <v>5120321 - TRIMBLE COUNTY 2 - GENERATION2016</v>
      </c>
    </row>
    <row r="713" spans="1:16" x14ac:dyDescent="0.3">
      <c r="A713" s="1" t="s">
        <v>5</v>
      </c>
      <c r="B713" s="1" t="s">
        <v>35</v>
      </c>
      <c r="C713" s="1" t="s">
        <v>10</v>
      </c>
      <c r="D713" s="5" t="str">
        <f t="shared" si="77"/>
        <v>512</v>
      </c>
      <c r="E713" s="1" t="s">
        <v>37</v>
      </c>
      <c r="F713" s="1" t="s">
        <v>67</v>
      </c>
      <c r="G713" s="1" t="s">
        <v>74</v>
      </c>
      <c r="H713" s="1" t="s">
        <v>75</v>
      </c>
      <c r="I713">
        <v>201605</v>
      </c>
      <c r="J713" t="str">
        <f t="shared" si="78"/>
        <v>2016</v>
      </c>
      <c r="K713" s="2">
        <v>68943.17</v>
      </c>
      <c r="L713">
        <f t="shared" si="79"/>
        <v>-17235.7925</v>
      </c>
      <c r="M713" s="2">
        <f t="shared" si="80"/>
        <v>51707.377500000002</v>
      </c>
      <c r="N713">
        <f t="shared" si="81"/>
        <v>9824.4017249999997</v>
      </c>
      <c r="O713">
        <f t="shared" si="82"/>
        <v>41882.975775000006</v>
      </c>
      <c r="P713" s="2" t="str">
        <f t="shared" si="83"/>
        <v>5120321 - TRIMBLE COUNTY 2 - GENERATION2016</v>
      </c>
    </row>
    <row r="714" spans="1:16" x14ac:dyDescent="0.3">
      <c r="A714" s="1" t="s">
        <v>5</v>
      </c>
      <c r="B714" s="1" t="s">
        <v>35</v>
      </c>
      <c r="C714" s="1" t="s">
        <v>10</v>
      </c>
      <c r="D714" s="5" t="str">
        <f t="shared" si="77"/>
        <v>512</v>
      </c>
      <c r="E714" s="1" t="s">
        <v>37</v>
      </c>
      <c r="F714" s="1" t="s">
        <v>67</v>
      </c>
      <c r="G714" s="1" t="s">
        <v>74</v>
      </c>
      <c r="H714" s="1" t="s">
        <v>75</v>
      </c>
      <c r="I714">
        <v>201611</v>
      </c>
      <c r="J714" t="str">
        <f t="shared" si="78"/>
        <v>2016</v>
      </c>
      <c r="K714" s="2">
        <v>295.74</v>
      </c>
      <c r="L714">
        <f t="shared" si="79"/>
        <v>-73.935000000000002</v>
      </c>
      <c r="M714" s="2">
        <f t="shared" si="80"/>
        <v>221.80500000000001</v>
      </c>
      <c r="N714">
        <f t="shared" si="81"/>
        <v>42.142949999999999</v>
      </c>
      <c r="O714">
        <f t="shared" si="82"/>
        <v>179.66205000000002</v>
      </c>
      <c r="P714" s="2" t="str">
        <f t="shared" si="83"/>
        <v>5120321 - TRIMBLE COUNTY 2 - GENERATION2016</v>
      </c>
    </row>
    <row r="715" spans="1:16" x14ac:dyDescent="0.3">
      <c r="A715" s="1" t="s">
        <v>5</v>
      </c>
      <c r="B715" s="1" t="s">
        <v>35</v>
      </c>
      <c r="C715" s="1" t="s">
        <v>10</v>
      </c>
      <c r="D715" s="5" t="str">
        <f t="shared" si="77"/>
        <v>512</v>
      </c>
      <c r="E715" s="1" t="s">
        <v>37</v>
      </c>
      <c r="F715" s="1" t="s">
        <v>67</v>
      </c>
      <c r="G715" s="1" t="s">
        <v>74</v>
      </c>
      <c r="H715" s="1" t="s">
        <v>75</v>
      </c>
      <c r="I715">
        <v>201612</v>
      </c>
      <c r="J715" t="str">
        <f t="shared" si="78"/>
        <v>2016</v>
      </c>
      <c r="K715" s="2">
        <v>875.92</v>
      </c>
      <c r="L715">
        <f t="shared" si="79"/>
        <v>-218.98</v>
      </c>
      <c r="M715" s="2">
        <f t="shared" si="80"/>
        <v>656.93999999999994</v>
      </c>
      <c r="N715">
        <f t="shared" si="81"/>
        <v>124.81859999999999</v>
      </c>
      <c r="O715">
        <f t="shared" si="82"/>
        <v>532.12139999999999</v>
      </c>
      <c r="P715" s="2" t="str">
        <f t="shared" si="83"/>
        <v>5120321 - TRIMBLE COUNTY 2 - GENERATION2016</v>
      </c>
    </row>
    <row r="716" spans="1:16" x14ac:dyDescent="0.3">
      <c r="A716" s="1" t="s">
        <v>5</v>
      </c>
      <c r="B716" s="1" t="s">
        <v>35</v>
      </c>
      <c r="C716" s="1" t="s">
        <v>38</v>
      </c>
      <c r="D716" s="5" t="str">
        <f t="shared" si="77"/>
        <v>512</v>
      </c>
      <c r="E716" s="1" t="s">
        <v>37</v>
      </c>
      <c r="F716" s="1" t="s">
        <v>67</v>
      </c>
      <c r="G716" s="1" t="s">
        <v>74</v>
      </c>
      <c r="H716" s="1" t="s">
        <v>75</v>
      </c>
      <c r="I716">
        <v>201402</v>
      </c>
      <c r="J716" t="str">
        <f t="shared" si="78"/>
        <v>2014</v>
      </c>
      <c r="K716" s="2">
        <v>8150.52</v>
      </c>
      <c r="L716">
        <f t="shared" si="79"/>
        <v>-2037.63</v>
      </c>
      <c r="M716" s="2">
        <f t="shared" si="80"/>
        <v>6112.89</v>
      </c>
      <c r="N716">
        <f t="shared" si="81"/>
        <v>1161.4491</v>
      </c>
      <c r="O716">
        <f t="shared" si="82"/>
        <v>4951.4409000000005</v>
      </c>
      <c r="P716" s="2" t="str">
        <f t="shared" si="83"/>
        <v>5120321 - TRIMBLE COUNTY 2 - GENERATION2014</v>
      </c>
    </row>
    <row r="717" spans="1:16" x14ac:dyDescent="0.3">
      <c r="A717" s="1" t="s">
        <v>5</v>
      </c>
      <c r="B717" s="1" t="s">
        <v>35</v>
      </c>
      <c r="C717" s="1" t="s">
        <v>38</v>
      </c>
      <c r="D717" s="5" t="str">
        <f t="shared" si="77"/>
        <v>512</v>
      </c>
      <c r="E717" s="1" t="s">
        <v>37</v>
      </c>
      <c r="F717" s="1" t="s">
        <v>67</v>
      </c>
      <c r="G717" s="1" t="s">
        <v>74</v>
      </c>
      <c r="H717" s="1" t="s">
        <v>75</v>
      </c>
      <c r="I717">
        <v>201403</v>
      </c>
      <c r="J717" t="str">
        <f t="shared" si="78"/>
        <v>2014</v>
      </c>
      <c r="K717" s="2">
        <v>47568.3</v>
      </c>
      <c r="L717">
        <f t="shared" si="79"/>
        <v>-11892.075000000001</v>
      </c>
      <c r="M717" s="2">
        <f t="shared" si="80"/>
        <v>35676.225000000006</v>
      </c>
      <c r="N717">
        <f t="shared" si="81"/>
        <v>6778.482750000001</v>
      </c>
      <c r="O717">
        <f t="shared" si="82"/>
        <v>28897.742250000007</v>
      </c>
      <c r="P717" s="2" t="str">
        <f t="shared" si="83"/>
        <v>5120321 - TRIMBLE COUNTY 2 - GENERATION2014</v>
      </c>
    </row>
    <row r="718" spans="1:16" x14ac:dyDescent="0.3">
      <c r="A718" s="1" t="s">
        <v>5</v>
      </c>
      <c r="B718" s="1" t="s">
        <v>35</v>
      </c>
      <c r="C718" s="1" t="s">
        <v>38</v>
      </c>
      <c r="D718" s="5" t="str">
        <f t="shared" si="77"/>
        <v>512</v>
      </c>
      <c r="E718" s="1" t="s">
        <v>37</v>
      </c>
      <c r="F718" s="1" t="s">
        <v>67</v>
      </c>
      <c r="G718" s="1" t="s">
        <v>74</v>
      </c>
      <c r="H718" s="1" t="s">
        <v>75</v>
      </c>
      <c r="I718">
        <v>201404</v>
      </c>
      <c r="J718" t="str">
        <f t="shared" si="78"/>
        <v>2014</v>
      </c>
      <c r="K718" s="2">
        <v>34018.61</v>
      </c>
      <c r="L718">
        <f t="shared" si="79"/>
        <v>-8504.6525000000001</v>
      </c>
      <c r="M718" s="2">
        <f t="shared" si="80"/>
        <v>25513.9575</v>
      </c>
      <c r="N718">
        <f t="shared" si="81"/>
        <v>4847.6519250000001</v>
      </c>
      <c r="O718">
        <f t="shared" si="82"/>
        <v>20666.305575000002</v>
      </c>
      <c r="P718" s="2" t="str">
        <f t="shared" si="83"/>
        <v>5120321 - TRIMBLE COUNTY 2 - GENERATION2014</v>
      </c>
    </row>
    <row r="719" spans="1:16" x14ac:dyDescent="0.3">
      <c r="A719" s="1" t="s">
        <v>5</v>
      </c>
      <c r="B719" s="1" t="s">
        <v>35</v>
      </c>
      <c r="C719" s="1" t="s">
        <v>38</v>
      </c>
      <c r="D719" s="5" t="str">
        <f t="shared" si="77"/>
        <v>512</v>
      </c>
      <c r="E719" s="1" t="s">
        <v>37</v>
      </c>
      <c r="F719" s="1" t="s">
        <v>67</v>
      </c>
      <c r="G719" s="1" t="s">
        <v>74</v>
      </c>
      <c r="H719" s="1" t="s">
        <v>75</v>
      </c>
      <c r="I719">
        <v>201405</v>
      </c>
      <c r="J719" t="str">
        <f t="shared" si="78"/>
        <v>2014</v>
      </c>
      <c r="K719" s="2">
        <v>73963.17</v>
      </c>
      <c r="L719">
        <f t="shared" si="79"/>
        <v>-18490.7925</v>
      </c>
      <c r="M719" s="2">
        <f t="shared" si="80"/>
        <v>55472.377500000002</v>
      </c>
      <c r="N719">
        <f t="shared" si="81"/>
        <v>10539.751725</v>
      </c>
      <c r="O719">
        <f t="shared" si="82"/>
        <v>44932.625775000008</v>
      </c>
      <c r="P719" s="2" t="str">
        <f t="shared" si="83"/>
        <v>5120321 - TRIMBLE COUNTY 2 - GENERATION2014</v>
      </c>
    </row>
    <row r="720" spans="1:16" x14ac:dyDescent="0.3">
      <c r="A720" s="1" t="s">
        <v>5</v>
      </c>
      <c r="B720" s="1" t="s">
        <v>35</v>
      </c>
      <c r="C720" s="1" t="s">
        <v>38</v>
      </c>
      <c r="D720" s="5" t="str">
        <f t="shared" si="77"/>
        <v>512</v>
      </c>
      <c r="E720" s="1" t="s">
        <v>37</v>
      </c>
      <c r="F720" s="1" t="s">
        <v>67</v>
      </c>
      <c r="G720" s="1" t="s">
        <v>74</v>
      </c>
      <c r="H720" s="1" t="s">
        <v>75</v>
      </c>
      <c r="I720">
        <v>201406</v>
      </c>
      <c r="J720" t="str">
        <f t="shared" si="78"/>
        <v>2014</v>
      </c>
      <c r="K720" s="2">
        <v>20156.28</v>
      </c>
      <c r="L720">
        <f t="shared" si="79"/>
        <v>-5039.07</v>
      </c>
      <c r="M720" s="2">
        <f t="shared" si="80"/>
        <v>15117.21</v>
      </c>
      <c r="N720">
        <f t="shared" si="81"/>
        <v>2872.2698999999998</v>
      </c>
      <c r="O720">
        <f t="shared" si="82"/>
        <v>12244.9401</v>
      </c>
      <c r="P720" s="2" t="str">
        <f t="shared" si="83"/>
        <v>5120321 - TRIMBLE COUNTY 2 - GENERATION2014</v>
      </c>
    </row>
    <row r="721" spans="1:16" x14ac:dyDescent="0.3">
      <c r="A721" s="1" t="s">
        <v>5</v>
      </c>
      <c r="B721" s="1" t="s">
        <v>35</v>
      </c>
      <c r="C721" s="1" t="s">
        <v>38</v>
      </c>
      <c r="D721" s="5" t="str">
        <f t="shared" si="77"/>
        <v>512</v>
      </c>
      <c r="E721" s="1" t="s">
        <v>37</v>
      </c>
      <c r="F721" s="1" t="s">
        <v>67</v>
      </c>
      <c r="G721" s="1" t="s">
        <v>74</v>
      </c>
      <c r="H721" s="1" t="s">
        <v>75</v>
      </c>
      <c r="I721">
        <v>201407</v>
      </c>
      <c r="J721" t="str">
        <f t="shared" si="78"/>
        <v>2014</v>
      </c>
      <c r="K721" s="2">
        <v>2336.63</v>
      </c>
      <c r="L721">
        <f t="shared" si="79"/>
        <v>-584.15750000000003</v>
      </c>
      <c r="M721" s="2">
        <f t="shared" si="80"/>
        <v>1752.4725000000001</v>
      </c>
      <c r="N721">
        <f t="shared" si="81"/>
        <v>332.96977500000003</v>
      </c>
      <c r="O721">
        <f t="shared" si="82"/>
        <v>1419.5027250000001</v>
      </c>
      <c r="P721" s="2" t="str">
        <f t="shared" si="83"/>
        <v>5120321 - TRIMBLE COUNTY 2 - GENERATION2014</v>
      </c>
    </row>
    <row r="722" spans="1:16" x14ac:dyDescent="0.3">
      <c r="A722" s="1" t="s">
        <v>5</v>
      </c>
      <c r="B722" s="1" t="s">
        <v>35</v>
      </c>
      <c r="C722" s="1" t="s">
        <v>38</v>
      </c>
      <c r="D722" s="5" t="str">
        <f t="shared" si="77"/>
        <v>512</v>
      </c>
      <c r="E722" s="1" t="s">
        <v>37</v>
      </c>
      <c r="F722" s="1" t="s">
        <v>67</v>
      </c>
      <c r="G722" s="1" t="s">
        <v>74</v>
      </c>
      <c r="H722" s="1" t="s">
        <v>75</v>
      </c>
      <c r="I722">
        <v>201408</v>
      </c>
      <c r="J722" t="str">
        <f t="shared" si="78"/>
        <v>2014</v>
      </c>
      <c r="K722" s="2">
        <v>2274.58</v>
      </c>
      <c r="L722">
        <f t="shared" si="79"/>
        <v>-568.64499999999998</v>
      </c>
      <c r="M722" s="2">
        <f t="shared" si="80"/>
        <v>1705.9349999999999</v>
      </c>
      <c r="N722">
        <f t="shared" si="81"/>
        <v>324.12765000000002</v>
      </c>
      <c r="O722">
        <f t="shared" si="82"/>
        <v>1381.80735</v>
      </c>
      <c r="P722" s="2" t="str">
        <f t="shared" si="83"/>
        <v>5120321 - TRIMBLE COUNTY 2 - GENERATION2014</v>
      </c>
    </row>
    <row r="723" spans="1:16" x14ac:dyDescent="0.3">
      <c r="A723" s="1" t="s">
        <v>5</v>
      </c>
      <c r="B723" s="1" t="s">
        <v>35</v>
      </c>
      <c r="C723" s="1" t="s">
        <v>38</v>
      </c>
      <c r="D723" s="5" t="str">
        <f t="shared" si="77"/>
        <v>512</v>
      </c>
      <c r="E723" s="1" t="s">
        <v>37</v>
      </c>
      <c r="F723" s="1" t="s">
        <v>67</v>
      </c>
      <c r="G723" s="1" t="s">
        <v>74</v>
      </c>
      <c r="H723" s="1" t="s">
        <v>75</v>
      </c>
      <c r="I723">
        <v>201409</v>
      </c>
      <c r="J723" t="str">
        <f t="shared" si="78"/>
        <v>2014</v>
      </c>
      <c r="K723" s="2">
        <v>684.97</v>
      </c>
      <c r="L723">
        <f t="shared" si="79"/>
        <v>-171.24250000000001</v>
      </c>
      <c r="M723" s="2">
        <f t="shared" si="80"/>
        <v>513.72749999999996</v>
      </c>
      <c r="N723">
        <f t="shared" si="81"/>
        <v>97.60822499999999</v>
      </c>
      <c r="O723">
        <f t="shared" si="82"/>
        <v>416.11927500000002</v>
      </c>
      <c r="P723" s="2" t="str">
        <f t="shared" si="83"/>
        <v>5120321 - TRIMBLE COUNTY 2 - GENERATION2014</v>
      </c>
    </row>
    <row r="724" spans="1:16" x14ac:dyDescent="0.3">
      <c r="A724" s="1" t="s">
        <v>5</v>
      </c>
      <c r="B724" s="1" t="s">
        <v>35</v>
      </c>
      <c r="C724" s="1" t="s">
        <v>38</v>
      </c>
      <c r="D724" s="5" t="str">
        <f t="shared" si="77"/>
        <v>512</v>
      </c>
      <c r="E724" s="1" t="s">
        <v>37</v>
      </c>
      <c r="F724" s="1" t="s">
        <v>67</v>
      </c>
      <c r="G724" s="1" t="s">
        <v>74</v>
      </c>
      <c r="H724" s="1" t="s">
        <v>75</v>
      </c>
      <c r="I724">
        <v>201503</v>
      </c>
      <c r="J724" t="str">
        <f t="shared" si="78"/>
        <v>2015</v>
      </c>
      <c r="K724" s="2">
        <v>885.04</v>
      </c>
      <c r="L724">
        <f t="shared" si="79"/>
        <v>-221.26</v>
      </c>
      <c r="M724" s="2">
        <f t="shared" si="80"/>
        <v>663.78</v>
      </c>
      <c r="N724">
        <f t="shared" si="81"/>
        <v>126.1182</v>
      </c>
      <c r="O724">
        <f t="shared" si="82"/>
        <v>537.66179999999997</v>
      </c>
      <c r="P724" s="2" t="str">
        <f t="shared" si="83"/>
        <v>5120321 - TRIMBLE COUNTY 2 - GENERATION2015</v>
      </c>
    </row>
    <row r="725" spans="1:16" x14ac:dyDescent="0.3">
      <c r="A725" s="1" t="s">
        <v>5</v>
      </c>
      <c r="B725" s="1" t="s">
        <v>35</v>
      </c>
      <c r="C725" s="1" t="s">
        <v>38</v>
      </c>
      <c r="D725" s="5" t="str">
        <f t="shared" si="77"/>
        <v>512</v>
      </c>
      <c r="E725" s="1" t="s">
        <v>37</v>
      </c>
      <c r="F725" s="1" t="s">
        <v>67</v>
      </c>
      <c r="G725" s="1" t="s">
        <v>74</v>
      </c>
      <c r="H725" s="1" t="s">
        <v>75</v>
      </c>
      <c r="I725">
        <v>201504</v>
      </c>
      <c r="J725" t="str">
        <f t="shared" si="78"/>
        <v>2015</v>
      </c>
      <c r="K725" s="2">
        <v>2322.2199999999998</v>
      </c>
      <c r="L725">
        <f t="shared" si="79"/>
        <v>-580.55499999999995</v>
      </c>
      <c r="M725" s="2">
        <f t="shared" si="80"/>
        <v>1741.665</v>
      </c>
      <c r="N725">
        <f t="shared" si="81"/>
        <v>330.91635000000002</v>
      </c>
      <c r="O725">
        <f t="shared" si="82"/>
        <v>1410.74865</v>
      </c>
      <c r="P725" s="2" t="str">
        <f t="shared" si="83"/>
        <v>5120321 - TRIMBLE COUNTY 2 - GENERATION2015</v>
      </c>
    </row>
    <row r="726" spans="1:16" x14ac:dyDescent="0.3">
      <c r="A726" s="1" t="s">
        <v>5</v>
      </c>
      <c r="B726" s="1" t="s">
        <v>35</v>
      </c>
      <c r="C726" s="1" t="s">
        <v>38</v>
      </c>
      <c r="D726" s="5" t="str">
        <f t="shared" si="77"/>
        <v>512</v>
      </c>
      <c r="E726" s="1" t="s">
        <v>37</v>
      </c>
      <c r="F726" s="1" t="s">
        <v>67</v>
      </c>
      <c r="G726" s="1" t="s">
        <v>74</v>
      </c>
      <c r="H726" s="1" t="s">
        <v>75</v>
      </c>
      <c r="I726">
        <v>201602</v>
      </c>
      <c r="J726" t="str">
        <f t="shared" si="78"/>
        <v>2016</v>
      </c>
      <c r="K726" s="2">
        <v>3365.5</v>
      </c>
      <c r="L726">
        <f t="shared" si="79"/>
        <v>-841.375</v>
      </c>
      <c r="M726" s="2">
        <f t="shared" si="80"/>
        <v>2524.125</v>
      </c>
      <c r="N726">
        <f t="shared" si="81"/>
        <v>479.58375000000001</v>
      </c>
      <c r="O726">
        <f t="shared" si="82"/>
        <v>2044.5412500000002</v>
      </c>
      <c r="P726" s="2" t="str">
        <f t="shared" si="83"/>
        <v>5120321 - TRIMBLE COUNTY 2 - GENERATION2016</v>
      </c>
    </row>
    <row r="727" spans="1:16" x14ac:dyDescent="0.3">
      <c r="A727" s="1" t="s">
        <v>5</v>
      </c>
      <c r="B727" s="1" t="s">
        <v>35</v>
      </c>
      <c r="C727" s="1" t="s">
        <v>38</v>
      </c>
      <c r="D727" s="5" t="str">
        <f t="shared" si="77"/>
        <v>512</v>
      </c>
      <c r="E727" s="1" t="s">
        <v>37</v>
      </c>
      <c r="F727" s="1" t="s">
        <v>67</v>
      </c>
      <c r="G727" s="1" t="s">
        <v>74</v>
      </c>
      <c r="H727" s="1" t="s">
        <v>75</v>
      </c>
      <c r="I727">
        <v>201603</v>
      </c>
      <c r="J727" t="str">
        <f t="shared" si="78"/>
        <v>2016</v>
      </c>
      <c r="K727" s="2">
        <v>2139.2199999999998</v>
      </c>
      <c r="L727">
        <f t="shared" si="79"/>
        <v>-534.80499999999995</v>
      </c>
      <c r="M727" s="2">
        <f t="shared" si="80"/>
        <v>1604.415</v>
      </c>
      <c r="N727">
        <f t="shared" si="81"/>
        <v>304.83884999999998</v>
      </c>
      <c r="O727">
        <f t="shared" si="82"/>
        <v>1299.5761500000001</v>
      </c>
      <c r="P727" s="2" t="str">
        <f t="shared" si="83"/>
        <v>5120321 - TRIMBLE COUNTY 2 - GENERATION2016</v>
      </c>
    </row>
    <row r="728" spans="1:16" x14ac:dyDescent="0.3">
      <c r="A728" s="1" t="s">
        <v>5</v>
      </c>
      <c r="B728" s="1" t="s">
        <v>35</v>
      </c>
      <c r="C728" s="1" t="s">
        <v>38</v>
      </c>
      <c r="D728" s="5" t="str">
        <f t="shared" si="77"/>
        <v>512</v>
      </c>
      <c r="E728" s="1" t="s">
        <v>37</v>
      </c>
      <c r="F728" s="1" t="s">
        <v>67</v>
      </c>
      <c r="G728" s="1" t="s">
        <v>74</v>
      </c>
      <c r="H728" s="1" t="s">
        <v>75</v>
      </c>
      <c r="I728">
        <v>201604</v>
      </c>
      <c r="J728" t="str">
        <f t="shared" si="78"/>
        <v>2016</v>
      </c>
      <c r="K728" s="2">
        <v>124513.18</v>
      </c>
      <c r="L728">
        <f t="shared" si="79"/>
        <v>-31128.294999999998</v>
      </c>
      <c r="M728" s="2">
        <f t="shared" si="80"/>
        <v>93384.884999999995</v>
      </c>
      <c r="N728">
        <f t="shared" si="81"/>
        <v>17743.12815</v>
      </c>
      <c r="O728">
        <f t="shared" si="82"/>
        <v>75641.756850000005</v>
      </c>
      <c r="P728" s="2" t="str">
        <f t="shared" si="83"/>
        <v>5120321 - TRIMBLE COUNTY 2 - GENERATION2016</v>
      </c>
    </row>
    <row r="729" spans="1:16" x14ac:dyDescent="0.3">
      <c r="A729" s="1" t="s">
        <v>5</v>
      </c>
      <c r="B729" s="1" t="s">
        <v>35</v>
      </c>
      <c r="C729" s="1" t="s">
        <v>38</v>
      </c>
      <c r="D729" s="5" t="str">
        <f t="shared" si="77"/>
        <v>512</v>
      </c>
      <c r="E729" s="1" t="s">
        <v>37</v>
      </c>
      <c r="F729" s="1" t="s">
        <v>67</v>
      </c>
      <c r="G729" s="1" t="s">
        <v>74</v>
      </c>
      <c r="H729" s="1" t="s">
        <v>75</v>
      </c>
      <c r="I729">
        <v>201605</v>
      </c>
      <c r="J729" t="str">
        <f t="shared" si="78"/>
        <v>2016</v>
      </c>
      <c r="K729" s="2">
        <v>2230.2600000000002</v>
      </c>
      <c r="L729">
        <f t="shared" si="79"/>
        <v>-557.56500000000005</v>
      </c>
      <c r="M729" s="2">
        <f t="shared" si="80"/>
        <v>1672.6950000000002</v>
      </c>
      <c r="N729">
        <f t="shared" si="81"/>
        <v>317.81205000000006</v>
      </c>
      <c r="O729">
        <f t="shared" si="82"/>
        <v>1354.8829500000002</v>
      </c>
      <c r="P729" s="2" t="str">
        <f t="shared" si="83"/>
        <v>5120321 - TRIMBLE COUNTY 2 - GENERATION2016</v>
      </c>
    </row>
    <row r="730" spans="1:16" x14ac:dyDescent="0.3">
      <c r="A730" s="1" t="s">
        <v>5</v>
      </c>
      <c r="B730" s="1" t="s">
        <v>35</v>
      </c>
      <c r="C730" s="1" t="s">
        <v>38</v>
      </c>
      <c r="D730" s="5" t="str">
        <f t="shared" si="77"/>
        <v>512</v>
      </c>
      <c r="E730" s="1" t="s">
        <v>37</v>
      </c>
      <c r="F730" s="1" t="s">
        <v>67</v>
      </c>
      <c r="G730" s="1" t="s">
        <v>74</v>
      </c>
      <c r="H730" s="1" t="s">
        <v>75</v>
      </c>
      <c r="I730">
        <v>201607</v>
      </c>
      <c r="J730" t="str">
        <f t="shared" si="78"/>
        <v>2016</v>
      </c>
      <c r="K730" s="2">
        <v>69323.320000000007</v>
      </c>
      <c r="L730">
        <f t="shared" si="79"/>
        <v>-17330.830000000002</v>
      </c>
      <c r="M730" s="2">
        <f t="shared" si="80"/>
        <v>51992.490000000005</v>
      </c>
      <c r="N730">
        <f t="shared" si="81"/>
        <v>9878.5731000000014</v>
      </c>
      <c r="O730">
        <f t="shared" si="82"/>
        <v>42113.916900000004</v>
      </c>
      <c r="P730" s="2" t="str">
        <f t="shared" si="83"/>
        <v>5120321 - TRIMBLE COUNTY 2 - GENERATION2016</v>
      </c>
    </row>
    <row r="731" spans="1:16" x14ac:dyDescent="0.3">
      <c r="A731" s="1" t="s">
        <v>5</v>
      </c>
      <c r="B731" s="1" t="s">
        <v>35</v>
      </c>
      <c r="C731" s="1" t="s">
        <v>38</v>
      </c>
      <c r="D731" s="5" t="str">
        <f t="shared" si="77"/>
        <v>512</v>
      </c>
      <c r="E731" s="1" t="s">
        <v>37</v>
      </c>
      <c r="F731" s="1" t="s">
        <v>67</v>
      </c>
      <c r="G731" s="1" t="s">
        <v>74</v>
      </c>
      <c r="H731" s="1" t="s">
        <v>75</v>
      </c>
      <c r="I731">
        <v>201608</v>
      </c>
      <c r="J731" t="str">
        <f t="shared" si="78"/>
        <v>2016</v>
      </c>
      <c r="K731" s="2">
        <v>702.36</v>
      </c>
      <c r="L731">
        <f t="shared" si="79"/>
        <v>-175.59</v>
      </c>
      <c r="M731" s="2">
        <f t="shared" si="80"/>
        <v>526.77</v>
      </c>
      <c r="N731">
        <f t="shared" si="81"/>
        <v>100.08629999999999</v>
      </c>
      <c r="O731">
        <f t="shared" si="82"/>
        <v>426.68369999999999</v>
      </c>
      <c r="P731" s="2" t="str">
        <f t="shared" si="83"/>
        <v>5120321 - TRIMBLE COUNTY 2 - GENERATION2016</v>
      </c>
    </row>
    <row r="732" spans="1:16" x14ac:dyDescent="0.3">
      <c r="A732" s="1" t="s">
        <v>5</v>
      </c>
      <c r="B732" s="1" t="s">
        <v>35</v>
      </c>
      <c r="C732" s="1" t="s">
        <v>12</v>
      </c>
      <c r="D732" s="5" t="str">
        <f t="shared" si="77"/>
        <v>512</v>
      </c>
      <c r="E732" s="1" t="s">
        <v>39</v>
      </c>
      <c r="F732" s="1" t="s">
        <v>64</v>
      </c>
      <c r="I732">
        <v>201202</v>
      </c>
      <c r="J732" t="str">
        <f t="shared" si="78"/>
        <v>2012</v>
      </c>
      <c r="K732" s="2">
        <v>1456.99</v>
      </c>
      <c r="L732">
        <f t="shared" si="79"/>
        <v>0</v>
      </c>
      <c r="M732" s="2">
        <f t="shared" si="80"/>
        <v>1456.99</v>
      </c>
      <c r="N732">
        <f t="shared" si="81"/>
        <v>1456.99</v>
      </c>
      <c r="O732">
        <f t="shared" si="82"/>
        <v>0</v>
      </c>
      <c r="P732" s="2" t="str">
        <f t="shared" si="83"/>
        <v>5120301 - TRIMBLE COUNTY COMMON-GENERATION2012</v>
      </c>
    </row>
    <row r="733" spans="1:16" x14ac:dyDescent="0.3">
      <c r="A733" s="1" t="s">
        <v>5</v>
      </c>
      <c r="B733" s="1" t="s">
        <v>35</v>
      </c>
      <c r="C733" s="1" t="s">
        <v>12</v>
      </c>
      <c r="D733" s="5" t="str">
        <f t="shared" si="77"/>
        <v>512</v>
      </c>
      <c r="E733" s="1" t="s">
        <v>39</v>
      </c>
      <c r="F733" s="1" t="s">
        <v>64</v>
      </c>
      <c r="I733">
        <v>201203</v>
      </c>
      <c r="J733" t="str">
        <f t="shared" si="78"/>
        <v>2012</v>
      </c>
      <c r="K733" s="2">
        <v>1109.75</v>
      </c>
      <c r="L733">
        <f t="shared" si="79"/>
        <v>0</v>
      </c>
      <c r="M733" s="2">
        <f t="shared" si="80"/>
        <v>1109.75</v>
      </c>
      <c r="N733">
        <f t="shared" si="81"/>
        <v>1109.75</v>
      </c>
      <c r="O733">
        <f t="shared" si="82"/>
        <v>0</v>
      </c>
      <c r="P733" s="2" t="str">
        <f t="shared" si="83"/>
        <v>5120301 - TRIMBLE COUNTY COMMON-GENERATION2012</v>
      </c>
    </row>
    <row r="734" spans="1:16" x14ac:dyDescent="0.3">
      <c r="A734" s="1" t="s">
        <v>5</v>
      </c>
      <c r="B734" s="1" t="s">
        <v>35</v>
      </c>
      <c r="C734" s="1" t="s">
        <v>12</v>
      </c>
      <c r="D734" s="5" t="str">
        <f t="shared" si="77"/>
        <v>512</v>
      </c>
      <c r="E734" s="1" t="s">
        <v>39</v>
      </c>
      <c r="F734" s="1" t="s">
        <v>64</v>
      </c>
      <c r="I734">
        <v>201604</v>
      </c>
      <c r="J734" t="str">
        <f t="shared" si="78"/>
        <v>2016</v>
      </c>
      <c r="K734" s="2">
        <v>475.64</v>
      </c>
      <c r="L734">
        <f t="shared" si="79"/>
        <v>0</v>
      </c>
      <c r="M734" s="2">
        <f t="shared" si="80"/>
        <v>475.64</v>
      </c>
      <c r="N734">
        <f t="shared" si="81"/>
        <v>475.64</v>
      </c>
      <c r="O734">
        <f t="shared" si="82"/>
        <v>0</v>
      </c>
      <c r="P734" s="2" t="str">
        <f t="shared" si="83"/>
        <v>5120301 - TRIMBLE COUNTY COMMON-GENERATION2016</v>
      </c>
    </row>
    <row r="735" spans="1:16" x14ac:dyDescent="0.3">
      <c r="A735" s="1" t="s">
        <v>5</v>
      </c>
      <c r="B735" s="1" t="s">
        <v>35</v>
      </c>
      <c r="C735" s="1" t="s">
        <v>12</v>
      </c>
      <c r="D735" s="5" t="str">
        <f t="shared" ref="D735:D790" si="84">LEFT(C735,3)</f>
        <v>512</v>
      </c>
      <c r="E735" s="1" t="s">
        <v>39</v>
      </c>
      <c r="F735" s="1" t="s">
        <v>64</v>
      </c>
      <c r="I735">
        <v>201607</v>
      </c>
      <c r="J735" t="str">
        <f t="shared" ref="J735:J790" si="85">LEFT(I735,4)</f>
        <v>2016</v>
      </c>
      <c r="K735" s="2">
        <v>647.29999999999995</v>
      </c>
      <c r="L735">
        <f t="shared" ref="L735:L790" si="86">IF(LEFT(E735,4)="0311",(K735*-0.25),IF(LEFT(E735,4)="0321",(K735*-0.25),0))</f>
        <v>0</v>
      </c>
      <c r="M735" s="2">
        <f t="shared" ref="M735:M790" si="87">+K735+L735</f>
        <v>647.29999999999995</v>
      </c>
      <c r="N735">
        <f t="shared" ref="N735:N790" si="88">IF(F735="LGE",M735,0)+IF(F735="Joint",M735*G735,0)</f>
        <v>647.29999999999995</v>
      </c>
      <c r="O735">
        <f t="shared" ref="O735:O790" si="89">IF(F735="KU",M735,0)+IF(F735="Joint",M735*H735,0)</f>
        <v>0</v>
      </c>
      <c r="P735" s="2" t="str">
        <f t="shared" ref="P735:P790" si="90">D735&amp;E735&amp;J735</f>
        <v>5120301 - TRIMBLE COUNTY COMMON-GENERATION2016</v>
      </c>
    </row>
    <row r="736" spans="1:16" x14ac:dyDescent="0.3">
      <c r="A736" s="1" t="s">
        <v>5</v>
      </c>
      <c r="B736" s="1" t="s">
        <v>35</v>
      </c>
      <c r="C736" s="1" t="s">
        <v>13</v>
      </c>
      <c r="D736" s="5" t="str">
        <f t="shared" si="84"/>
        <v>512</v>
      </c>
      <c r="E736" s="1" t="s">
        <v>37</v>
      </c>
      <c r="F736" s="1" t="s">
        <v>67</v>
      </c>
      <c r="G736" s="1" t="s">
        <v>74</v>
      </c>
      <c r="H736" s="1" t="s">
        <v>75</v>
      </c>
      <c r="I736">
        <v>201203</v>
      </c>
      <c r="J736" t="str">
        <f t="shared" si="85"/>
        <v>2012</v>
      </c>
      <c r="K736" s="2">
        <v>303.83999999999997</v>
      </c>
      <c r="L736">
        <f t="shared" si="86"/>
        <v>-75.959999999999994</v>
      </c>
      <c r="M736" s="2">
        <f t="shared" si="87"/>
        <v>227.88</v>
      </c>
      <c r="N736">
        <f t="shared" si="88"/>
        <v>43.297199999999997</v>
      </c>
      <c r="O736">
        <f t="shared" si="89"/>
        <v>184.58280000000002</v>
      </c>
      <c r="P736" s="2" t="str">
        <f t="shared" si="90"/>
        <v>5120321 - TRIMBLE COUNTY 2 - GENERATION2012</v>
      </c>
    </row>
    <row r="737" spans="1:16" x14ac:dyDescent="0.3">
      <c r="A737" s="1" t="s">
        <v>5</v>
      </c>
      <c r="B737" s="1" t="s">
        <v>35</v>
      </c>
      <c r="C737" s="1" t="s">
        <v>13</v>
      </c>
      <c r="D737" s="5" t="str">
        <f t="shared" si="84"/>
        <v>512</v>
      </c>
      <c r="E737" s="1" t="s">
        <v>37</v>
      </c>
      <c r="F737" s="1" t="s">
        <v>67</v>
      </c>
      <c r="G737" s="1" t="s">
        <v>74</v>
      </c>
      <c r="H737" s="1" t="s">
        <v>75</v>
      </c>
      <c r="I737">
        <v>201204</v>
      </c>
      <c r="J737" t="str">
        <f t="shared" si="85"/>
        <v>2012</v>
      </c>
      <c r="K737" s="2">
        <v>4359.75</v>
      </c>
      <c r="L737">
        <f t="shared" si="86"/>
        <v>-1089.9375</v>
      </c>
      <c r="M737" s="2">
        <f t="shared" si="87"/>
        <v>3269.8125</v>
      </c>
      <c r="N737">
        <f t="shared" si="88"/>
        <v>621.26437499999997</v>
      </c>
      <c r="O737">
        <f t="shared" si="89"/>
        <v>2648.5481250000003</v>
      </c>
      <c r="P737" s="2" t="str">
        <f t="shared" si="90"/>
        <v>5120321 - TRIMBLE COUNTY 2 - GENERATION2012</v>
      </c>
    </row>
    <row r="738" spans="1:16" x14ac:dyDescent="0.3">
      <c r="A738" s="1" t="s">
        <v>5</v>
      </c>
      <c r="B738" s="1" t="s">
        <v>35</v>
      </c>
      <c r="C738" s="1" t="s">
        <v>13</v>
      </c>
      <c r="D738" s="5" t="str">
        <f t="shared" si="84"/>
        <v>512</v>
      </c>
      <c r="E738" s="1" t="s">
        <v>37</v>
      </c>
      <c r="F738" s="1" t="s">
        <v>67</v>
      </c>
      <c r="G738" s="1" t="s">
        <v>74</v>
      </c>
      <c r="H738" s="1" t="s">
        <v>75</v>
      </c>
      <c r="I738">
        <v>201205</v>
      </c>
      <c r="J738" t="str">
        <f t="shared" si="85"/>
        <v>2012</v>
      </c>
      <c r="K738" s="2">
        <v>3287.75</v>
      </c>
      <c r="L738">
        <f t="shared" si="86"/>
        <v>-821.9375</v>
      </c>
      <c r="M738" s="2">
        <f t="shared" si="87"/>
        <v>2465.8125</v>
      </c>
      <c r="N738">
        <f t="shared" si="88"/>
        <v>468.50437499999998</v>
      </c>
      <c r="O738">
        <f t="shared" si="89"/>
        <v>1997.308125</v>
      </c>
      <c r="P738" s="2" t="str">
        <f t="shared" si="90"/>
        <v>5120321 - TRIMBLE COUNTY 2 - GENERATION2012</v>
      </c>
    </row>
    <row r="739" spans="1:16" x14ac:dyDescent="0.3">
      <c r="A739" s="1" t="s">
        <v>5</v>
      </c>
      <c r="B739" s="1" t="s">
        <v>35</v>
      </c>
      <c r="C739" s="1" t="s">
        <v>13</v>
      </c>
      <c r="D739" s="5" t="str">
        <f t="shared" si="84"/>
        <v>512</v>
      </c>
      <c r="E739" s="1" t="s">
        <v>37</v>
      </c>
      <c r="F739" s="1" t="s">
        <v>67</v>
      </c>
      <c r="G739" s="1" t="s">
        <v>74</v>
      </c>
      <c r="H739" s="1" t="s">
        <v>75</v>
      </c>
      <c r="I739">
        <v>201206</v>
      </c>
      <c r="J739" t="str">
        <f t="shared" si="85"/>
        <v>2012</v>
      </c>
      <c r="K739" s="2">
        <v>78.319999999999993</v>
      </c>
      <c r="L739">
        <f t="shared" si="86"/>
        <v>-19.579999999999998</v>
      </c>
      <c r="M739" s="2">
        <f t="shared" si="87"/>
        <v>58.739999999999995</v>
      </c>
      <c r="N739">
        <f t="shared" si="88"/>
        <v>11.160599999999999</v>
      </c>
      <c r="O739">
        <f t="shared" si="89"/>
        <v>47.5794</v>
      </c>
      <c r="P739" s="2" t="str">
        <f t="shared" si="90"/>
        <v>5120321 - TRIMBLE COUNTY 2 - GENERATION2012</v>
      </c>
    </row>
    <row r="740" spans="1:16" x14ac:dyDescent="0.3">
      <c r="A740" s="1" t="s">
        <v>5</v>
      </c>
      <c r="B740" s="1" t="s">
        <v>35</v>
      </c>
      <c r="C740" s="1" t="s">
        <v>13</v>
      </c>
      <c r="D740" s="5" t="str">
        <f t="shared" si="84"/>
        <v>512</v>
      </c>
      <c r="E740" s="1" t="s">
        <v>37</v>
      </c>
      <c r="F740" s="1" t="s">
        <v>67</v>
      </c>
      <c r="G740" s="1" t="s">
        <v>74</v>
      </c>
      <c r="H740" s="1" t="s">
        <v>75</v>
      </c>
      <c r="I740">
        <v>201207</v>
      </c>
      <c r="J740" t="str">
        <f t="shared" si="85"/>
        <v>2012</v>
      </c>
      <c r="K740" s="2">
        <v>-0.78</v>
      </c>
      <c r="L740">
        <f t="shared" si="86"/>
        <v>0.19500000000000001</v>
      </c>
      <c r="M740" s="2">
        <f t="shared" si="87"/>
        <v>-0.58499999999999996</v>
      </c>
      <c r="N740">
        <f t="shared" si="88"/>
        <v>-0.11115</v>
      </c>
      <c r="O740">
        <f t="shared" si="89"/>
        <v>-0.47384999999999999</v>
      </c>
      <c r="P740" s="2" t="str">
        <f t="shared" si="90"/>
        <v>5120321 - TRIMBLE COUNTY 2 - GENERATION2012</v>
      </c>
    </row>
    <row r="741" spans="1:16" x14ac:dyDescent="0.3">
      <c r="A741" s="1" t="s">
        <v>5</v>
      </c>
      <c r="B741" s="1" t="s">
        <v>35</v>
      </c>
      <c r="C741" s="1" t="s">
        <v>13</v>
      </c>
      <c r="D741" s="5" t="str">
        <f t="shared" si="84"/>
        <v>512</v>
      </c>
      <c r="E741" s="1" t="s">
        <v>37</v>
      </c>
      <c r="F741" s="1" t="s">
        <v>67</v>
      </c>
      <c r="G741" s="1" t="s">
        <v>74</v>
      </c>
      <c r="H741" s="1" t="s">
        <v>75</v>
      </c>
      <c r="I741">
        <v>201402</v>
      </c>
      <c r="J741" t="str">
        <f t="shared" si="85"/>
        <v>2014</v>
      </c>
      <c r="K741" s="2">
        <v>10558.52</v>
      </c>
      <c r="L741">
        <f t="shared" si="86"/>
        <v>-2639.63</v>
      </c>
      <c r="M741" s="2">
        <f t="shared" si="87"/>
        <v>7918.89</v>
      </c>
      <c r="N741">
        <f t="shared" si="88"/>
        <v>1504.5891000000001</v>
      </c>
      <c r="O741">
        <f t="shared" si="89"/>
        <v>6414.3009000000011</v>
      </c>
      <c r="P741" s="2" t="str">
        <f t="shared" si="90"/>
        <v>5120321 - TRIMBLE COUNTY 2 - GENERATION2014</v>
      </c>
    </row>
    <row r="742" spans="1:16" x14ac:dyDescent="0.3">
      <c r="A742" s="1" t="s">
        <v>5</v>
      </c>
      <c r="B742" s="1" t="s">
        <v>35</v>
      </c>
      <c r="C742" s="1" t="s">
        <v>13</v>
      </c>
      <c r="D742" s="5" t="str">
        <f t="shared" si="84"/>
        <v>512</v>
      </c>
      <c r="E742" s="1" t="s">
        <v>37</v>
      </c>
      <c r="F742" s="1" t="s">
        <v>67</v>
      </c>
      <c r="G742" s="1" t="s">
        <v>74</v>
      </c>
      <c r="H742" s="1" t="s">
        <v>75</v>
      </c>
      <c r="I742">
        <v>201403</v>
      </c>
      <c r="J742" t="str">
        <f t="shared" si="85"/>
        <v>2014</v>
      </c>
      <c r="K742" s="2">
        <v>89030.63</v>
      </c>
      <c r="L742">
        <f t="shared" si="86"/>
        <v>-22257.657500000001</v>
      </c>
      <c r="M742" s="2">
        <f t="shared" si="87"/>
        <v>66772.972500000003</v>
      </c>
      <c r="N742">
        <f t="shared" si="88"/>
        <v>12686.864775</v>
      </c>
      <c r="O742">
        <f t="shared" si="89"/>
        <v>54086.107725000009</v>
      </c>
      <c r="P742" s="2" t="str">
        <f t="shared" si="90"/>
        <v>5120321 - TRIMBLE COUNTY 2 - GENERATION2014</v>
      </c>
    </row>
    <row r="743" spans="1:16" x14ac:dyDescent="0.3">
      <c r="A743" s="1" t="s">
        <v>5</v>
      </c>
      <c r="B743" s="1" t="s">
        <v>35</v>
      </c>
      <c r="C743" s="1" t="s">
        <v>13</v>
      </c>
      <c r="D743" s="5" t="str">
        <f t="shared" si="84"/>
        <v>512</v>
      </c>
      <c r="E743" s="1" t="s">
        <v>37</v>
      </c>
      <c r="F743" s="1" t="s">
        <v>67</v>
      </c>
      <c r="G743" s="1" t="s">
        <v>74</v>
      </c>
      <c r="H743" s="1" t="s">
        <v>75</v>
      </c>
      <c r="I743">
        <v>201404</v>
      </c>
      <c r="J743" t="str">
        <f t="shared" si="85"/>
        <v>2014</v>
      </c>
      <c r="K743" s="2">
        <v>31275.07</v>
      </c>
      <c r="L743">
        <f t="shared" si="86"/>
        <v>-7818.7674999999999</v>
      </c>
      <c r="M743" s="2">
        <f t="shared" si="87"/>
        <v>23456.302499999998</v>
      </c>
      <c r="N743">
        <f t="shared" si="88"/>
        <v>4456.6974749999999</v>
      </c>
      <c r="O743">
        <f t="shared" si="89"/>
        <v>18999.605025000001</v>
      </c>
      <c r="P743" s="2" t="str">
        <f t="shared" si="90"/>
        <v>5120321 - TRIMBLE COUNTY 2 - GENERATION2014</v>
      </c>
    </row>
    <row r="744" spans="1:16" x14ac:dyDescent="0.3">
      <c r="A744" s="1" t="s">
        <v>5</v>
      </c>
      <c r="B744" s="1" t="s">
        <v>35</v>
      </c>
      <c r="C744" s="1" t="s">
        <v>13</v>
      </c>
      <c r="D744" s="5" t="str">
        <f t="shared" si="84"/>
        <v>512</v>
      </c>
      <c r="E744" s="1" t="s">
        <v>37</v>
      </c>
      <c r="F744" s="1" t="s">
        <v>67</v>
      </c>
      <c r="G744" s="1" t="s">
        <v>74</v>
      </c>
      <c r="H744" s="1" t="s">
        <v>75</v>
      </c>
      <c r="I744">
        <v>201405</v>
      </c>
      <c r="J744" t="str">
        <f t="shared" si="85"/>
        <v>2014</v>
      </c>
      <c r="K744" s="2">
        <v>34597.870000000003</v>
      </c>
      <c r="L744">
        <f t="shared" si="86"/>
        <v>-8649.4675000000007</v>
      </c>
      <c r="M744" s="2">
        <f t="shared" si="87"/>
        <v>25948.402500000004</v>
      </c>
      <c r="N744">
        <f t="shared" si="88"/>
        <v>4930.1964750000006</v>
      </c>
      <c r="O744">
        <f t="shared" si="89"/>
        <v>21018.206025000003</v>
      </c>
      <c r="P744" s="2" t="str">
        <f t="shared" si="90"/>
        <v>5120321 - TRIMBLE COUNTY 2 - GENERATION2014</v>
      </c>
    </row>
    <row r="745" spans="1:16" x14ac:dyDescent="0.3">
      <c r="A745" s="1" t="s">
        <v>5</v>
      </c>
      <c r="B745" s="1" t="s">
        <v>35</v>
      </c>
      <c r="C745" s="1" t="s">
        <v>13</v>
      </c>
      <c r="D745" s="5" t="str">
        <f t="shared" si="84"/>
        <v>512</v>
      </c>
      <c r="E745" s="1" t="s">
        <v>37</v>
      </c>
      <c r="F745" s="1" t="s">
        <v>67</v>
      </c>
      <c r="G745" s="1" t="s">
        <v>74</v>
      </c>
      <c r="H745" s="1" t="s">
        <v>75</v>
      </c>
      <c r="I745">
        <v>201501</v>
      </c>
      <c r="J745" t="str">
        <f t="shared" si="85"/>
        <v>2015</v>
      </c>
      <c r="K745" s="2">
        <v>19656.13</v>
      </c>
      <c r="L745">
        <f t="shared" si="86"/>
        <v>-4914.0325000000003</v>
      </c>
      <c r="M745" s="2">
        <f t="shared" si="87"/>
        <v>14742.0975</v>
      </c>
      <c r="N745">
        <f t="shared" si="88"/>
        <v>2800.998525</v>
      </c>
      <c r="O745">
        <f t="shared" si="89"/>
        <v>11941.098975000001</v>
      </c>
      <c r="P745" s="2" t="str">
        <f t="shared" si="90"/>
        <v>5120321 - TRIMBLE COUNTY 2 - GENERATION2015</v>
      </c>
    </row>
    <row r="746" spans="1:16" x14ac:dyDescent="0.3">
      <c r="A746" s="1" t="s">
        <v>5</v>
      </c>
      <c r="B746" s="1" t="s">
        <v>35</v>
      </c>
      <c r="C746" s="1" t="s">
        <v>13</v>
      </c>
      <c r="D746" s="5" t="str">
        <f t="shared" si="84"/>
        <v>512</v>
      </c>
      <c r="E746" s="1" t="s">
        <v>37</v>
      </c>
      <c r="F746" s="1" t="s">
        <v>67</v>
      </c>
      <c r="G746" s="1" t="s">
        <v>74</v>
      </c>
      <c r="H746" s="1" t="s">
        <v>75</v>
      </c>
      <c r="I746">
        <v>201503</v>
      </c>
      <c r="J746" t="str">
        <f t="shared" si="85"/>
        <v>2015</v>
      </c>
      <c r="K746" s="2">
        <v>1080.1199999999999</v>
      </c>
      <c r="L746">
        <f t="shared" si="86"/>
        <v>-270.02999999999997</v>
      </c>
      <c r="M746" s="2">
        <f t="shared" si="87"/>
        <v>810.08999999999992</v>
      </c>
      <c r="N746">
        <f t="shared" si="88"/>
        <v>153.91709999999998</v>
      </c>
      <c r="O746">
        <f t="shared" si="89"/>
        <v>656.17290000000003</v>
      </c>
      <c r="P746" s="2" t="str">
        <f t="shared" si="90"/>
        <v>5120321 - TRIMBLE COUNTY 2 - GENERATION2015</v>
      </c>
    </row>
    <row r="747" spans="1:16" x14ac:dyDescent="0.3">
      <c r="A747" s="1" t="s">
        <v>5</v>
      </c>
      <c r="B747" s="1" t="s">
        <v>35</v>
      </c>
      <c r="C747" s="1" t="s">
        <v>13</v>
      </c>
      <c r="D747" s="5" t="str">
        <f t="shared" si="84"/>
        <v>512</v>
      </c>
      <c r="E747" s="1" t="s">
        <v>37</v>
      </c>
      <c r="F747" s="1" t="s">
        <v>67</v>
      </c>
      <c r="G747" s="1" t="s">
        <v>74</v>
      </c>
      <c r="H747" s="1" t="s">
        <v>75</v>
      </c>
      <c r="I747">
        <v>201504</v>
      </c>
      <c r="J747" t="str">
        <f t="shared" si="85"/>
        <v>2015</v>
      </c>
      <c r="K747" s="2">
        <v>3551.32</v>
      </c>
      <c r="L747">
        <f t="shared" si="86"/>
        <v>-887.83</v>
      </c>
      <c r="M747" s="2">
        <f t="shared" si="87"/>
        <v>2663.4900000000002</v>
      </c>
      <c r="N747">
        <f t="shared" si="88"/>
        <v>506.06310000000008</v>
      </c>
      <c r="O747">
        <f t="shared" si="89"/>
        <v>2157.4269000000004</v>
      </c>
      <c r="P747" s="2" t="str">
        <f t="shared" si="90"/>
        <v>5120321 - TRIMBLE COUNTY 2 - GENERATION2015</v>
      </c>
    </row>
    <row r="748" spans="1:16" x14ac:dyDescent="0.3">
      <c r="A748" s="1" t="s">
        <v>5</v>
      </c>
      <c r="B748" s="1" t="s">
        <v>35</v>
      </c>
      <c r="C748" s="1" t="s">
        <v>13</v>
      </c>
      <c r="D748" s="5" t="str">
        <f t="shared" si="84"/>
        <v>512</v>
      </c>
      <c r="E748" s="1" t="s">
        <v>37</v>
      </c>
      <c r="F748" s="1" t="s">
        <v>67</v>
      </c>
      <c r="G748" s="1" t="s">
        <v>74</v>
      </c>
      <c r="H748" s="1" t="s">
        <v>75</v>
      </c>
      <c r="I748">
        <v>201602</v>
      </c>
      <c r="J748" t="str">
        <f t="shared" si="85"/>
        <v>2016</v>
      </c>
      <c r="K748" s="2">
        <v>19573.189999999999</v>
      </c>
      <c r="L748">
        <f t="shared" si="86"/>
        <v>-4893.2974999999997</v>
      </c>
      <c r="M748" s="2">
        <f t="shared" si="87"/>
        <v>14679.892499999998</v>
      </c>
      <c r="N748">
        <f t="shared" si="88"/>
        <v>2789.1795749999997</v>
      </c>
      <c r="O748">
        <f t="shared" si="89"/>
        <v>11890.712925</v>
      </c>
      <c r="P748" s="2" t="str">
        <f t="shared" si="90"/>
        <v>5120321 - TRIMBLE COUNTY 2 - GENERATION2016</v>
      </c>
    </row>
    <row r="749" spans="1:16" x14ac:dyDescent="0.3">
      <c r="A749" s="1" t="s">
        <v>5</v>
      </c>
      <c r="B749" s="1" t="s">
        <v>35</v>
      </c>
      <c r="C749" s="1" t="s">
        <v>13</v>
      </c>
      <c r="D749" s="5" t="str">
        <f t="shared" si="84"/>
        <v>512</v>
      </c>
      <c r="E749" s="1" t="s">
        <v>37</v>
      </c>
      <c r="F749" s="1" t="s">
        <v>67</v>
      </c>
      <c r="G749" s="1" t="s">
        <v>74</v>
      </c>
      <c r="H749" s="1" t="s">
        <v>75</v>
      </c>
      <c r="I749">
        <v>201603</v>
      </c>
      <c r="J749" t="str">
        <f t="shared" si="85"/>
        <v>2016</v>
      </c>
      <c r="K749" s="2">
        <v>1866.48</v>
      </c>
      <c r="L749">
        <f t="shared" si="86"/>
        <v>-466.62</v>
      </c>
      <c r="M749" s="2">
        <f t="shared" si="87"/>
        <v>1399.8600000000001</v>
      </c>
      <c r="N749">
        <f t="shared" si="88"/>
        <v>265.97340000000003</v>
      </c>
      <c r="O749">
        <f t="shared" si="89"/>
        <v>1133.8866000000003</v>
      </c>
      <c r="P749" s="2" t="str">
        <f t="shared" si="90"/>
        <v>5120321 - TRIMBLE COUNTY 2 - GENERATION2016</v>
      </c>
    </row>
    <row r="750" spans="1:16" x14ac:dyDescent="0.3">
      <c r="A750" s="1" t="s">
        <v>5</v>
      </c>
      <c r="B750" s="1" t="s">
        <v>35</v>
      </c>
      <c r="C750" s="1" t="s">
        <v>13</v>
      </c>
      <c r="D750" s="5" t="str">
        <f t="shared" si="84"/>
        <v>512</v>
      </c>
      <c r="E750" s="1" t="s">
        <v>37</v>
      </c>
      <c r="F750" s="1" t="s">
        <v>67</v>
      </c>
      <c r="G750" s="1" t="s">
        <v>74</v>
      </c>
      <c r="H750" s="1" t="s">
        <v>75</v>
      </c>
      <c r="I750">
        <v>201604</v>
      </c>
      <c r="J750" t="str">
        <f t="shared" si="85"/>
        <v>2016</v>
      </c>
      <c r="K750" s="2">
        <v>3594.45</v>
      </c>
      <c r="L750">
        <f t="shared" si="86"/>
        <v>-898.61249999999995</v>
      </c>
      <c r="M750" s="2">
        <f t="shared" si="87"/>
        <v>2695.8374999999996</v>
      </c>
      <c r="N750">
        <f t="shared" si="88"/>
        <v>512.20912499999997</v>
      </c>
      <c r="O750">
        <f t="shared" si="89"/>
        <v>2183.6283749999998</v>
      </c>
      <c r="P750" s="2" t="str">
        <f t="shared" si="90"/>
        <v>5120321 - TRIMBLE COUNTY 2 - GENERATION2016</v>
      </c>
    </row>
    <row r="751" spans="1:16" x14ac:dyDescent="0.3">
      <c r="A751" s="1" t="s">
        <v>5</v>
      </c>
      <c r="B751" s="1" t="s">
        <v>35</v>
      </c>
      <c r="C751" s="1" t="s">
        <v>13</v>
      </c>
      <c r="D751" s="5" t="str">
        <f t="shared" si="84"/>
        <v>512</v>
      </c>
      <c r="E751" s="1" t="s">
        <v>37</v>
      </c>
      <c r="F751" s="1" t="s">
        <v>67</v>
      </c>
      <c r="G751" s="1" t="s">
        <v>74</v>
      </c>
      <c r="H751" s="1" t="s">
        <v>75</v>
      </c>
      <c r="I751">
        <v>201605</v>
      </c>
      <c r="J751" t="str">
        <f t="shared" si="85"/>
        <v>2016</v>
      </c>
      <c r="K751" s="2">
        <v>28709.759999999998</v>
      </c>
      <c r="L751">
        <f t="shared" si="86"/>
        <v>-7177.44</v>
      </c>
      <c r="M751" s="2">
        <f t="shared" si="87"/>
        <v>21532.32</v>
      </c>
      <c r="N751">
        <f t="shared" si="88"/>
        <v>4091.1408000000001</v>
      </c>
      <c r="O751">
        <f t="shared" si="89"/>
        <v>17441.179200000002</v>
      </c>
      <c r="P751" s="2" t="str">
        <f t="shared" si="90"/>
        <v>5120321 - TRIMBLE COUNTY 2 - GENERATION2016</v>
      </c>
    </row>
    <row r="752" spans="1:16" x14ac:dyDescent="0.3">
      <c r="A752" s="1" t="s">
        <v>5</v>
      </c>
      <c r="B752" s="1" t="s">
        <v>35</v>
      </c>
      <c r="C752" s="1" t="s">
        <v>13</v>
      </c>
      <c r="D752" s="5" t="str">
        <f t="shared" si="84"/>
        <v>512</v>
      </c>
      <c r="E752" s="1" t="s">
        <v>37</v>
      </c>
      <c r="F752" s="1" t="s">
        <v>67</v>
      </c>
      <c r="G752" s="1" t="s">
        <v>74</v>
      </c>
      <c r="H752" s="1" t="s">
        <v>75</v>
      </c>
      <c r="I752">
        <v>201606</v>
      </c>
      <c r="J752" t="str">
        <f t="shared" si="85"/>
        <v>2016</v>
      </c>
      <c r="K752" s="2">
        <v>5025.01</v>
      </c>
      <c r="L752">
        <f t="shared" si="86"/>
        <v>-1256.2525000000001</v>
      </c>
      <c r="M752" s="2">
        <f t="shared" si="87"/>
        <v>3768.7575000000002</v>
      </c>
      <c r="N752">
        <f t="shared" si="88"/>
        <v>716.06392500000004</v>
      </c>
      <c r="O752">
        <f t="shared" si="89"/>
        <v>3052.6935750000002</v>
      </c>
      <c r="P752" s="2" t="str">
        <f t="shared" si="90"/>
        <v>5120321 - TRIMBLE COUNTY 2 - GENERATION2016</v>
      </c>
    </row>
    <row r="753" spans="1:16" x14ac:dyDescent="0.3">
      <c r="A753" s="1" t="s">
        <v>5</v>
      </c>
      <c r="B753" s="1" t="s">
        <v>35</v>
      </c>
      <c r="C753" s="1" t="s">
        <v>13</v>
      </c>
      <c r="D753" s="5" t="str">
        <f t="shared" si="84"/>
        <v>512</v>
      </c>
      <c r="E753" s="1" t="s">
        <v>37</v>
      </c>
      <c r="F753" s="1" t="s">
        <v>67</v>
      </c>
      <c r="G753" s="1" t="s">
        <v>74</v>
      </c>
      <c r="H753" s="1" t="s">
        <v>75</v>
      </c>
      <c r="I753">
        <v>201607</v>
      </c>
      <c r="J753" t="str">
        <f t="shared" si="85"/>
        <v>2016</v>
      </c>
      <c r="K753" s="2">
        <v>-70012.039999999994</v>
      </c>
      <c r="L753">
        <f t="shared" si="86"/>
        <v>17503.009999999998</v>
      </c>
      <c r="M753" s="2">
        <f t="shared" si="87"/>
        <v>-52509.03</v>
      </c>
      <c r="N753">
        <f t="shared" si="88"/>
        <v>-9976.7157000000007</v>
      </c>
      <c r="O753">
        <f t="shared" si="89"/>
        <v>-42532.314300000005</v>
      </c>
      <c r="P753" s="2" t="str">
        <f t="shared" si="90"/>
        <v>5120321 - TRIMBLE COUNTY 2 - GENERATION2016</v>
      </c>
    </row>
    <row r="754" spans="1:16" x14ac:dyDescent="0.3">
      <c r="A754" s="1" t="s">
        <v>5</v>
      </c>
      <c r="B754" s="1" t="s">
        <v>35</v>
      </c>
      <c r="C754" s="1" t="s">
        <v>13</v>
      </c>
      <c r="D754" s="5" t="str">
        <f t="shared" si="84"/>
        <v>512</v>
      </c>
      <c r="E754" s="1" t="s">
        <v>37</v>
      </c>
      <c r="F754" s="1" t="s">
        <v>67</v>
      </c>
      <c r="G754" s="1" t="s">
        <v>74</v>
      </c>
      <c r="H754" s="1" t="s">
        <v>75</v>
      </c>
      <c r="I754">
        <v>201608</v>
      </c>
      <c r="J754" t="str">
        <f t="shared" si="85"/>
        <v>2016</v>
      </c>
      <c r="K754" s="2">
        <v>250.46</v>
      </c>
      <c r="L754">
        <f t="shared" si="86"/>
        <v>-62.615000000000002</v>
      </c>
      <c r="M754" s="2">
        <f t="shared" si="87"/>
        <v>187.845</v>
      </c>
      <c r="N754">
        <f t="shared" si="88"/>
        <v>35.690550000000002</v>
      </c>
      <c r="O754">
        <f t="shared" si="89"/>
        <v>152.15445</v>
      </c>
      <c r="P754" s="2" t="str">
        <f t="shared" si="90"/>
        <v>5120321 - TRIMBLE COUNTY 2 - GENERATION2016</v>
      </c>
    </row>
    <row r="755" spans="1:16" x14ac:dyDescent="0.3">
      <c r="A755" s="1" t="s">
        <v>5</v>
      </c>
      <c r="B755" s="1" t="s">
        <v>35</v>
      </c>
      <c r="C755" s="1" t="s">
        <v>13</v>
      </c>
      <c r="D755" s="5" t="str">
        <f t="shared" si="84"/>
        <v>512</v>
      </c>
      <c r="E755" s="1" t="s">
        <v>37</v>
      </c>
      <c r="F755" s="1" t="s">
        <v>67</v>
      </c>
      <c r="G755" s="1" t="s">
        <v>74</v>
      </c>
      <c r="H755" s="1" t="s">
        <v>75</v>
      </c>
      <c r="I755">
        <v>201611</v>
      </c>
      <c r="J755" t="str">
        <f t="shared" si="85"/>
        <v>2016</v>
      </c>
      <c r="K755" s="2">
        <v>431.6</v>
      </c>
      <c r="L755">
        <f t="shared" si="86"/>
        <v>-107.9</v>
      </c>
      <c r="M755" s="2">
        <f t="shared" si="87"/>
        <v>323.70000000000005</v>
      </c>
      <c r="N755">
        <f t="shared" si="88"/>
        <v>61.503000000000007</v>
      </c>
      <c r="O755">
        <f t="shared" si="89"/>
        <v>262.19700000000006</v>
      </c>
      <c r="P755" s="2" t="str">
        <f t="shared" si="90"/>
        <v>5120321 - TRIMBLE COUNTY 2 - GENERATION2016</v>
      </c>
    </row>
    <row r="756" spans="1:16" x14ac:dyDescent="0.3">
      <c r="A756" s="1" t="s">
        <v>5</v>
      </c>
      <c r="B756" s="1" t="s">
        <v>35</v>
      </c>
      <c r="C756" s="1" t="s">
        <v>14</v>
      </c>
      <c r="D756" s="5" t="str">
        <f t="shared" si="84"/>
        <v>512</v>
      </c>
      <c r="E756" s="1" t="s">
        <v>39</v>
      </c>
      <c r="F756" s="1" t="s">
        <v>64</v>
      </c>
      <c r="I756">
        <v>201203</v>
      </c>
      <c r="J756" t="str">
        <f t="shared" si="85"/>
        <v>2012</v>
      </c>
      <c r="K756" s="2">
        <v>167.82</v>
      </c>
      <c r="L756">
        <f t="shared" si="86"/>
        <v>0</v>
      </c>
      <c r="M756" s="2">
        <f t="shared" si="87"/>
        <v>167.82</v>
      </c>
      <c r="N756">
        <f t="shared" si="88"/>
        <v>167.82</v>
      </c>
      <c r="O756">
        <f t="shared" si="89"/>
        <v>0</v>
      </c>
      <c r="P756" s="2" t="str">
        <f t="shared" si="90"/>
        <v>5120301 - TRIMBLE COUNTY COMMON-GENERATION2012</v>
      </c>
    </row>
    <row r="757" spans="1:16" x14ac:dyDescent="0.3">
      <c r="A757" s="1" t="s">
        <v>5</v>
      </c>
      <c r="B757" s="1" t="s">
        <v>35</v>
      </c>
      <c r="C757" s="1" t="s">
        <v>14</v>
      </c>
      <c r="D757" s="5" t="str">
        <f t="shared" si="84"/>
        <v>512</v>
      </c>
      <c r="E757" s="1" t="s">
        <v>39</v>
      </c>
      <c r="F757" s="1" t="s">
        <v>64</v>
      </c>
      <c r="I757">
        <v>201204</v>
      </c>
      <c r="J757" t="str">
        <f t="shared" si="85"/>
        <v>2012</v>
      </c>
      <c r="K757" s="2">
        <v>13801.93</v>
      </c>
      <c r="L757">
        <f t="shared" si="86"/>
        <v>0</v>
      </c>
      <c r="M757" s="2">
        <f t="shared" si="87"/>
        <v>13801.93</v>
      </c>
      <c r="N757">
        <f t="shared" si="88"/>
        <v>13801.93</v>
      </c>
      <c r="O757">
        <f t="shared" si="89"/>
        <v>0</v>
      </c>
      <c r="P757" s="2" t="str">
        <f t="shared" si="90"/>
        <v>5120301 - TRIMBLE COUNTY COMMON-GENERATION2012</v>
      </c>
    </row>
    <row r="758" spans="1:16" x14ac:dyDescent="0.3">
      <c r="A758" s="1" t="s">
        <v>5</v>
      </c>
      <c r="B758" s="1" t="s">
        <v>35</v>
      </c>
      <c r="C758" s="1" t="s">
        <v>14</v>
      </c>
      <c r="D758" s="5" t="str">
        <f t="shared" si="84"/>
        <v>512</v>
      </c>
      <c r="E758" s="1" t="s">
        <v>39</v>
      </c>
      <c r="F758" s="1" t="s">
        <v>64</v>
      </c>
      <c r="I758">
        <v>201205</v>
      </c>
      <c r="J758" t="str">
        <f t="shared" si="85"/>
        <v>2012</v>
      </c>
      <c r="K758" s="2">
        <v>5151.18</v>
      </c>
      <c r="L758">
        <f t="shared" si="86"/>
        <v>0</v>
      </c>
      <c r="M758" s="2">
        <f t="shared" si="87"/>
        <v>5151.18</v>
      </c>
      <c r="N758">
        <f t="shared" si="88"/>
        <v>5151.18</v>
      </c>
      <c r="O758">
        <f t="shared" si="89"/>
        <v>0</v>
      </c>
      <c r="P758" s="2" t="str">
        <f t="shared" si="90"/>
        <v>5120301 - TRIMBLE COUNTY COMMON-GENERATION2012</v>
      </c>
    </row>
    <row r="759" spans="1:16" x14ac:dyDescent="0.3">
      <c r="A759" s="1" t="s">
        <v>5</v>
      </c>
      <c r="B759" s="1" t="s">
        <v>35</v>
      </c>
      <c r="C759" s="1" t="s">
        <v>14</v>
      </c>
      <c r="D759" s="5" t="str">
        <f t="shared" si="84"/>
        <v>512</v>
      </c>
      <c r="E759" s="1" t="s">
        <v>39</v>
      </c>
      <c r="F759" s="1" t="s">
        <v>64</v>
      </c>
      <c r="I759">
        <v>201206</v>
      </c>
      <c r="J759" t="str">
        <f t="shared" si="85"/>
        <v>2012</v>
      </c>
      <c r="K759" s="2">
        <v>3578.38</v>
      </c>
      <c r="L759">
        <f t="shared" si="86"/>
        <v>0</v>
      </c>
      <c r="M759" s="2">
        <f t="shared" si="87"/>
        <v>3578.38</v>
      </c>
      <c r="N759">
        <f t="shared" si="88"/>
        <v>3578.38</v>
      </c>
      <c r="O759">
        <f t="shared" si="89"/>
        <v>0</v>
      </c>
      <c r="P759" s="2" t="str">
        <f t="shared" si="90"/>
        <v>5120301 - TRIMBLE COUNTY COMMON-GENERATION2012</v>
      </c>
    </row>
    <row r="760" spans="1:16" x14ac:dyDescent="0.3">
      <c r="A760" s="1" t="s">
        <v>5</v>
      </c>
      <c r="B760" s="1" t="s">
        <v>35</v>
      </c>
      <c r="C760" s="1" t="s">
        <v>14</v>
      </c>
      <c r="D760" s="5" t="str">
        <f t="shared" si="84"/>
        <v>512</v>
      </c>
      <c r="E760" s="1" t="s">
        <v>39</v>
      </c>
      <c r="F760" s="1" t="s">
        <v>64</v>
      </c>
      <c r="I760">
        <v>201208</v>
      </c>
      <c r="J760" t="str">
        <f t="shared" si="85"/>
        <v>2012</v>
      </c>
      <c r="K760" s="2">
        <v>-1895.56</v>
      </c>
      <c r="L760">
        <f t="shared" si="86"/>
        <v>0</v>
      </c>
      <c r="M760" s="2">
        <f t="shared" si="87"/>
        <v>-1895.56</v>
      </c>
      <c r="N760">
        <f t="shared" si="88"/>
        <v>-1895.56</v>
      </c>
      <c r="O760">
        <f t="shared" si="89"/>
        <v>0</v>
      </c>
      <c r="P760" s="2" t="str">
        <f t="shared" si="90"/>
        <v>5120301 - TRIMBLE COUNTY COMMON-GENERATION2012</v>
      </c>
    </row>
    <row r="761" spans="1:16" x14ac:dyDescent="0.3">
      <c r="A761" s="1" t="s">
        <v>5</v>
      </c>
      <c r="B761" s="1" t="s">
        <v>35</v>
      </c>
      <c r="C761" s="1" t="s">
        <v>14</v>
      </c>
      <c r="D761" s="5" t="str">
        <f t="shared" si="84"/>
        <v>512</v>
      </c>
      <c r="E761" s="1" t="s">
        <v>39</v>
      </c>
      <c r="F761" s="1" t="s">
        <v>64</v>
      </c>
      <c r="I761">
        <v>201402</v>
      </c>
      <c r="J761" t="str">
        <f t="shared" si="85"/>
        <v>2014</v>
      </c>
      <c r="K761" s="2">
        <v>492.8</v>
      </c>
      <c r="L761">
        <f t="shared" si="86"/>
        <v>0</v>
      </c>
      <c r="M761" s="2">
        <f t="shared" si="87"/>
        <v>492.8</v>
      </c>
      <c r="N761">
        <f t="shared" si="88"/>
        <v>492.8</v>
      </c>
      <c r="O761">
        <f t="shared" si="89"/>
        <v>0</v>
      </c>
      <c r="P761" s="2" t="str">
        <f t="shared" si="90"/>
        <v>5120301 - TRIMBLE COUNTY COMMON-GENERATION2014</v>
      </c>
    </row>
    <row r="762" spans="1:16" x14ac:dyDescent="0.3">
      <c r="A762" s="1" t="s">
        <v>5</v>
      </c>
      <c r="B762" s="1" t="s">
        <v>35</v>
      </c>
      <c r="C762" s="1" t="s">
        <v>14</v>
      </c>
      <c r="D762" s="5" t="str">
        <f t="shared" si="84"/>
        <v>512</v>
      </c>
      <c r="E762" s="1" t="s">
        <v>39</v>
      </c>
      <c r="F762" s="1" t="s">
        <v>64</v>
      </c>
      <c r="I762">
        <v>201403</v>
      </c>
      <c r="J762" t="str">
        <f t="shared" si="85"/>
        <v>2014</v>
      </c>
      <c r="K762" s="2">
        <v>21332.01</v>
      </c>
      <c r="L762">
        <f t="shared" si="86"/>
        <v>0</v>
      </c>
      <c r="M762" s="2">
        <f t="shared" si="87"/>
        <v>21332.01</v>
      </c>
      <c r="N762">
        <f t="shared" si="88"/>
        <v>21332.01</v>
      </c>
      <c r="O762">
        <f t="shared" si="89"/>
        <v>0</v>
      </c>
      <c r="P762" s="2" t="str">
        <f t="shared" si="90"/>
        <v>5120301 - TRIMBLE COUNTY COMMON-GENERATION2014</v>
      </c>
    </row>
    <row r="763" spans="1:16" x14ac:dyDescent="0.3">
      <c r="A763" s="1" t="s">
        <v>5</v>
      </c>
      <c r="B763" s="1" t="s">
        <v>35</v>
      </c>
      <c r="C763" s="1" t="s">
        <v>14</v>
      </c>
      <c r="D763" s="5" t="str">
        <f t="shared" si="84"/>
        <v>512</v>
      </c>
      <c r="E763" s="1" t="s">
        <v>39</v>
      </c>
      <c r="F763" s="1" t="s">
        <v>64</v>
      </c>
      <c r="I763">
        <v>201404</v>
      </c>
      <c r="J763" t="str">
        <f t="shared" si="85"/>
        <v>2014</v>
      </c>
      <c r="K763" s="2">
        <v>8379.9</v>
      </c>
      <c r="L763">
        <f t="shared" si="86"/>
        <v>0</v>
      </c>
      <c r="M763" s="2">
        <f t="shared" si="87"/>
        <v>8379.9</v>
      </c>
      <c r="N763">
        <f t="shared" si="88"/>
        <v>8379.9</v>
      </c>
      <c r="O763">
        <f t="shared" si="89"/>
        <v>0</v>
      </c>
      <c r="P763" s="2" t="str">
        <f t="shared" si="90"/>
        <v>5120301 - TRIMBLE COUNTY COMMON-GENERATION2014</v>
      </c>
    </row>
    <row r="764" spans="1:16" x14ac:dyDescent="0.3">
      <c r="A764" s="1" t="s">
        <v>5</v>
      </c>
      <c r="B764" s="1" t="s">
        <v>35</v>
      </c>
      <c r="C764" s="1" t="s">
        <v>14</v>
      </c>
      <c r="D764" s="5" t="str">
        <f t="shared" si="84"/>
        <v>512</v>
      </c>
      <c r="E764" s="1" t="s">
        <v>39</v>
      </c>
      <c r="F764" s="1" t="s">
        <v>64</v>
      </c>
      <c r="I764">
        <v>201405</v>
      </c>
      <c r="J764" t="str">
        <f t="shared" si="85"/>
        <v>2014</v>
      </c>
      <c r="K764" s="2">
        <v>1094.25</v>
      </c>
      <c r="L764">
        <f t="shared" si="86"/>
        <v>0</v>
      </c>
      <c r="M764" s="2">
        <f t="shared" si="87"/>
        <v>1094.25</v>
      </c>
      <c r="N764">
        <f t="shared" si="88"/>
        <v>1094.25</v>
      </c>
      <c r="O764">
        <f t="shared" si="89"/>
        <v>0</v>
      </c>
      <c r="P764" s="2" t="str">
        <f t="shared" si="90"/>
        <v>5120301 - TRIMBLE COUNTY COMMON-GENERATION2014</v>
      </c>
    </row>
    <row r="765" spans="1:16" x14ac:dyDescent="0.3">
      <c r="A765" s="1" t="s">
        <v>5</v>
      </c>
      <c r="B765" s="1" t="s">
        <v>35</v>
      </c>
      <c r="C765" s="1" t="s">
        <v>14</v>
      </c>
      <c r="D765" s="5" t="str">
        <f t="shared" si="84"/>
        <v>512</v>
      </c>
      <c r="E765" s="1" t="s">
        <v>39</v>
      </c>
      <c r="F765" s="1" t="s">
        <v>64</v>
      </c>
      <c r="I765">
        <v>201503</v>
      </c>
      <c r="J765" t="str">
        <f t="shared" si="85"/>
        <v>2015</v>
      </c>
      <c r="K765" s="2">
        <v>666.37</v>
      </c>
      <c r="L765">
        <f t="shared" si="86"/>
        <v>0</v>
      </c>
      <c r="M765" s="2">
        <f t="shared" si="87"/>
        <v>666.37</v>
      </c>
      <c r="N765">
        <f t="shared" si="88"/>
        <v>666.37</v>
      </c>
      <c r="O765">
        <f t="shared" si="89"/>
        <v>0</v>
      </c>
      <c r="P765" s="2" t="str">
        <f t="shared" si="90"/>
        <v>5120301 - TRIMBLE COUNTY COMMON-GENERATION2015</v>
      </c>
    </row>
    <row r="766" spans="1:16" x14ac:dyDescent="0.3">
      <c r="A766" s="1" t="s">
        <v>5</v>
      </c>
      <c r="B766" s="1" t="s">
        <v>35</v>
      </c>
      <c r="C766" s="1" t="s">
        <v>14</v>
      </c>
      <c r="D766" s="5" t="str">
        <f t="shared" si="84"/>
        <v>512</v>
      </c>
      <c r="E766" s="1" t="s">
        <v>39</v>
      </c>
      <c r="F766" s="1" t="s">
        <v>64</v>
      </c>
      <c r="I766">
        <v>201504</v>
      </c>
      <c r="J766" t="str">
        <f t="shared" si="85"/>
        <v>2015</v>
      </c>
      <c r="K766" s="2">
        <v>51330.720000000001</v>
      </c>
      <c r="L766">
        <f t="shared" si="86"/>
        <v>0</v>
      </c>
      <c r="M766" s="2">
        <f t="shared" si="87"/>
        <v>51330.720000000001</v>
      </c>
      <c r="N766">
        <f t="shared" si="88"/>
        <v>51330.720000000001</v>
      </c>
      <c r="O766">
        <f t="shared" si="89"/>
        <v>0</v>
      </c>
      <c r="P766" s="2" t="str">
        <f t="shared" si="90"/>
        <v>5120301 - TRIMBLE COUNTY COMMON-GENERATION2015</v>
      </c>
    </row>
    <row r="767" spans="1:16" x14ac:dyDescent="0.3">
      <c r="A767" s="1" t="s">
        <v>5</v>
      </c>
      <c r="B767" s="1" t="s">
        <v>35</v>
      </c>
      <c r="C767" s="1" t="s">
        <v>14</v>
      </c>
      <c r="D767" s="5" t="str">
        <f t="shared" si="84"/>
        <v>512</v>
      </c>
      <c r="E767" s="1" t="s">
        <v>39</v>
      </c>
      <c r="F767" s="1" t="s">
        <v>64</v>
      </c>
      <c r="I767">
        <v>201505</v>
      </c>
      <c r="J767" t="str">
        <f t="shared" si="85"/>
        <v>2015</v>
      </c>
      <c r="K767" s="2">
        <v>750.01</v>
      </c>
      <c r="L767">
        <f t="shared" si="86"/>
        <v>0</v>
      </c>
      <c r="M767" s="2">
        <f t="shared" si="87"/>
        <v>750.01</v>
      </c>
      <c r="N767">
        <f t="shared" si="88"/>
        <v>750.01</v>
      </c>
      <c r="O767">
        <f t="shared" si="89"/>
        <v>0</v>
      </c>
      <c r="P767" s="2" t="str">
        <f t="shared" si="90"/>
        <v>5120301 - TRIMBLE COUNTY COMMON-GENERATION2015</v>
      </c>
    </row>
    <row r="768" spans="1:16" x14ac:dyDescent="0.3">
      <c r="A768" s="1" t="s">
        <v>5</v>
      </c>
      <c r="B768" s="1" t="s">
        <v>35</v>
      </c>
      <c r="C768" s="1" t="s">
        <v>14</v>
      </c>
      <c r="D768" s="5" t="str">
        <f t="shared" si="84"/>
        <v>512</v>
      </c>
      <c r="E768" s="1" t="s">
        <v>39</v>
      </c>
      <c r="F768" s="1" t="s">
        <v>64</v>
      </c>
      <c r="I768">
        <v>201510</v>
      </c>
      <c r="J768" t="str">
        <f t="shared" si="85"/>
        <v>2015</v>
      </c>
      <c r="K768" s="2">
        <v>245.98</v>
      </c>
      <c r="L768">
        <f t="shared" si="86"/>
        <v>0</v>
      </c>
      <c r="M768" s="2">
        <f t="shared" si="87"/>
        <v>245.98</v>
      </c>
      <c r="N768">
        <f t="shared" si="88"/>
        <v>245.98</v>
      </c>
      <c r="O768">
        <f t="shared" si="89"/>
        <v>0</v>
      </c>
      <c r="P768" s="2" t="str">
        <f t="shared" si="90"/>
        <v>5120301 - TRIMBLE COUNTY COMMON-GENERATION2015</v>
      </c>
    </row>
    <row r="769" spans="1:16" x14ac:dyDescent="0.3">
      <c r="A769" s="1" t="s">
        <v>5</v>
      </c>
      <c r="B769" s="1" t="s">
        <v>35</v>
      </c>
      <c r="C769" s="1" t="s">
        <v>14</v>
      </c>
      <c r="D769" s="5" t="str">
        <f t="shared" si="84"/>
        <v>512</v>
      </c>
      <c r="E769" s="1" t="s">
        <v>39</v>
      </c>
      <c r="F769" s="1" t="s">
        <v>64</v>
      </c>
      <c r="I769">
        <v>201602</v>
      </c>
      <c r="J769" t="str">
        <f t="shared" si="85"/>
        <v>2016</v>
      </c>
      <c r="K769" s="2">
        <v>166.99</v>
      </c>
      <c r="L769">
        <f t="shared" si="86"/>
        <v>0</v>
      </c>
      <c r="M769" s="2">
        <f t="shared" si="87"/>
        <v>166.99</v>
      </c>
      <c r="N769">
        <f t="shared" si="88"/>
        <v>166.99</v>
      </c>
      <c r="O769">
        <f t="shared" si="89"/>
        <v>0</v>
      </c>
      <c r="P769" s="2" t="str">
        <f t="shared" si="90"/>
        <v>5120301 - TRIMBLE COUNTY COMMON-GENERATION2016</v>
      </c>
    </row>
    <row r="770" spans="1:16" x14ac:dyDescent="0.3">
      <c r="A770" s="1" t="s">
        <v>5</v>
      </c>
      <c r="B770" s="1" t="s">
        <v>35</v>
      </c>
      <c r="C770" s="1" t="s">
        <v>14</v>
      </c>
      <c r="D770" s="5" t="str">
        <f t="shared" si="84"/>
        <v>512</v>
      </c>
      <c r="E770" s="1" t="s">
        <v>39</v>
      </c>
      <c r="F770" s="1" t="s">
        <v>64</v>
      </c>
      <c r="I770">
        <v>201603</v>
      </c>
      <c r="J770" t="str">
        <f t="shared" si="85"/>
        <v>2016</v>
      </c>
      <c r="K770" s="2">
        <v>389.52</v>
      </c>
      <c r="L770">
        <f t="shared" si="86"/>
        <v>0</v>
      </c>
      <c r="M770" s="2">
        <f t="shared" si="87"/>
        <v>389.52</v>
      </c>
      <c r="N770">
        <f t="shared" si="88"/>
        <v>389.52</v>
      </c>
      <c r="O770">
        <f t="shared" si="89"/>
        <v>0</v>
      </c>
      <c r="P770" s="2" t="str">
        <f t="shared" si="90"/>
        <v>5120301 - TRIMBLE COUNTY COMMON-GENERATION2016</v>
      </c>
    </row>
    <row r="771" spans="1:16" x14ac:dyDescent="0.3">
      <c r="A771" s="1" t="s">
        <v>5</v>
      </c>
      <c r="B771" s="1" t="s">
        <v>35</v>
      </c>
      <c r="C771" s="1" t="s">
        <v>14</v>
      </c>
      <c r="D771" s="5" t="str">
        <f t="shared" si="84"/>
        <v>512</v>
      </c>
      <c r="E771" s="1" t="s">
        <v>39</v>
      </c>
      <c r="F771" s="1" t="s">
        <v>64</v>
      </c>
      <c r="I771">
        <v>201607</v>
      </c>
      <c r="J771" t="str">
        <f t="shared" si="85"/>
        <v>2016</v>
      </c>
      <c r="K771" s="2">
        <v>227.69</v>
      </c>
      <c r="L771">
        <f t="shared" si="86"/>
        <v>0</v>
      </c>
      <c r="M771" s="2">
        <f t="shared" si="87"/>
        <v>227.69</v>
      </c>
      <c r="N771">
        <f t="shared" si="88"/>
        <v>227.69</v>
      </c>
      <c r="O771">
        <f t="shared" si="89"/>
        <v>0</v>
      </c>
      <c r="P771" s="2" t="str">
        <f t="shared" si="90"/>
        <v>5120301 - TRIMBLE COUNTY COMMON-GENERATION2016</v>
      </c>
    </row>
    <row r="772" spans="1:16" x14ac:dyDescent="0.3">
      <c r="A772" s="1" t="s">
        <v>5</v>
      </c>
      <c r="B772" s="1" t="s">
        <v>35</v>
      </c>
      <c r="C772" s="1" t="s">
        <v>14</v>
      </c>
      <c r="D772" s="5" t="str">
        <f t="shared" si="84"/>
        <v>512</v>
      </c>
      <c r="E772" s="1" t="s">
        <v>39</v>
      </c>
      <c r="F772" s="1" t="s">
        <v>64</v>
      </c>
      <c r="I772">
        <v>201608</v>
      </c>
      <c r="J772" t="str">
        <f t="shared" si="85"/>
        <v>2016</v>
      </c>
      <c r="K772" s="2">
        <v>46.94</v>
      </c>
      <c r="L772">
        <f t="shared" si="86"/>
        <v>0</v>
      </c>
      <c r="M772" s="2">
        <f t="shared" si="87"/>
        <v>46.94</v>
      </c>
      <c r="N772">
        <f t="shared" si="88"/>
        <v>46.94</v>
      </c>
      <c r="O772">
        <f t="shared" si="89"/>
        <v>0</v>
      </c>
      <c r="P772" s="2" t="str">
        <f t="shared" si="90"/>
        <v>5120301 - TRIMBLE COUNTY COMMON-GENERATION2016</v>
      </c>
    </row>
    <row r="773" spans="1:16" x14ac:dyDescent="0.3">
      <c r="A773" s="1" t="s">
        <v>5</v>
      </c>
      <c r="B773" s="1" t="s">
        <v>35</v>
      </c>
      <c r="C773" s="1" t="s">
        <v>14</v>
      </c>
      <c r="D773" s="5" t="str">
        <f t="shared" si="84"/>
        <v>512</v>
      </c>
      <c r="E773" s="1" t="s">
        <v>36</v>
      </c>
      <c r="F773" s="1" t="s">
        <v>64</v>
      </c>
      <c r="I773">
        <v>201201</v>
      </c>
      <c r="J773" t="str">
        <f t="shared" si="85"/>
        <v>2012</v>
      </c>
      <c r="K773" s="2">
        <v>-130917.03</v>
      </c>
      <c r="L773">
        <f t="shared" si="86"/>
        <v>32729.2575</v>
      </c>
      <c r="M773" s="2">
        <f t="shared" si="87"/>
        <v>-98187.772499999992</v>
      </c>
      <c r="N773">
        <f t="shared" si="88"/>
        <v>-98187.772499999992</v>
      </c>
      <c r="O773">
        <f t="shared" si="89"/>
        <v>0</v>
      </c>
      <c r="P773" s="2" t="str">
        <f t="shared" si="90"/>
        <v>5120311 - TRIMBLE COUNTY 1 - GENERATION2012</v>
      </c>
    </row>
    <row r="774" spans="1:16" x14ac:dyDescent="0.3">
      <c r="A774" s="1" t="s">
        <v>5</v>
      </c>
      <c r="B774" s="1" t="s">
        <v>35</v>
      </c>
      <c r="C774" s="1" t="s">
        <v>14</v>
      </c>
      <c r="D774" s="5" t="str">
        <f t="shared" si="84"/>
        <v>512</v>
      </c>
      <c r="E774" s="1" t="s">
        <v>36</v>
      </c>
      <c r="F774" s="1" t="s">
        <v>64</v>
      </c>
      <c r="I774">
        <v>201202</v>
      </c>
      <c r="J774" t="str">
        <f t="shared" si="85"/>
        <v>2012</v>
      </c>
      <c r="K774" s="2">
        <v>26889.06</v>
      </c>
      <c r="L774">
        <f t="shared" si="86"/>
        <v>-6722.2650000000003</v>
      </c>
      <c r="M774" s="2">
        <f t="shared" si="87"/>
        <v>20166.795000000002</v>
      </c>
      <c r="N774">
        <f t="shared" si="88"/>
        <v>20166.795000000002</v>
      </c>
      <c r="O774">
        <f t="shared" si="89"/>
        <v>0</v>
      </c>
      <c r="P774" s="2" t="str">
        <f t="shared" si="90"/>
        <v>5120311 - TRIMBLE COUNTY 1 - GENERATION2012</v>
      </c>
    </row>
    <row r="775" spans="1:16" x14ac:dyDescent="0.3">
      <c r="A775" s="1" t="s">
        <v>5</v>
      </c>
      <c r="B775" s="1" t="s">
        <v>35</v>
      </c>
      <c r="C775" s="1" t="s">
        <v>14</v>
      </c>
      <c r="D775" s="5" t="str">
        <f t="shared" si="84"/>
        <v>512</v>
      </c>
      <c r="E775" s="1" t="s">
        <v>36</v>
      </c>
      <c r="F775" s="1" t="s">
        <v>64</v>
      </c>
      <c r="I775">
        <v>201203</v>
      </c>
      <c r="J775" t="str">
        <f t="shared" si="85"/>
        <v>2012</v>
      </c>
      <c r="K775" s="2">
        <v>-74940.33</v>
      </c>
      <c r="L775">
        <f t="shared" si="86"/>
        <v>18735.0825</v>
      </c>
      <c r="M775" s="2">
        <f t="shared" si="87"/>
        <v>-56205.247499999998</v>
      </c>
      <c r="N775">
        <f t="shared" si="88"/>
        <v>-56205.247499999998</v>
      </c>
      <c r="O775">
        <f t="shared" si="89"/>
        <v>0</v>
      </c>
      <c r="P775" s="2" t="str">
        <f t="shared" si="90"/>
        <v>5120311 - TRIMBLE COUNTY 1 - GENERATION2012</v>
      </c>
    </row>
    <row r="776" spans="1:16" x14ac:dyDescent="0.3">
      <c r="A776" s="1" t="s">
        <v>5</v>
      </c>
      <c r="B776" s="1" t="s">
        <v>35</v>
      </c>
      <c r="C776" s="1" t="s">
        <v>14</v>
      </c>
      <c r="D776" s="5" t="str">
        <f t="shared" si="84"/>
        <v>512</v>
      </c>
      <c r="E776" s="1" t="s">
        <v>36</v>
      </c>
      <c r="F776" s="1" t="s">
        <v>64</v>
      </c>
      <c r="I776">
        <v>201204</v>
      </c>
      <c r="J776" t="str">
        <f t="shared" si="85"/>
        <v>2012</v>
      </c>
      <c r="K776" s="2">
        <v>298.86</v>
      </c>
      <c r="L776">
        <f t="shared" si="86"/>
        <v>-74.715000000000003</v>
      </c>
      <c r="M776" s="2">
        <f t="shared" si="87"/>
        <v>224.14500000000001</v>
      </c>
      <c r="N776">
        <f t="shared" si="88"/>
        <v>224.14500000000001</v>
      </c>
      <c r="O776">
        <f t="shared" si="89"/>
        <v>0</v>
      </c>
      <c r="P776" s="2" t="str">
        <f t="shared" si="90"/>
        <v>5120311 - TRIMBLE COUNTY 1 - GENERATION2012</v>
      </c>
    </row>
    <row r="777" spans="1:16" x14ac:dyDescent="0.3">
      <c r="A777" s="1" t="s">
        <v>5</v>
      </c>
      <c r="B777" s="1" t="s">
        <v>35</v>
      </c>
      <c r="C777" s="1" t="s">
        <v>14</v>
      </c>
      <c r="D777" s="5" t="str">
        <f t="shared" si="84"/>
        <v>512</v>
      </c>
      <c r="E777" s="1" t="s">
        <v>36</v>
      </c>
      <c r="F777" s="1" t="s">
        <v>64</v>
      </c>
      <c r="I777">
        <v>201205</v>
      </c>
      <c r="J777" t="str">
        <f t="shared" si="85"/>
        <v>2012</v>
      </c>
      <c r="K777" s="2">
        <v>14328.27</v>
      </c>
      <c r="L777">
        <f t="shared" si="86"/>
        <v>-3582.0675000000001</v>
      </c>
      <c r="M777" s="2">
        <f t="shared" si="87"/>
        <v>10746.202499999999</v>
      </c>
      <c r="N777">
        <f t="shared" si="88"/>
        <v>10746.202499999999</v>
      </c>
      <c r="O777">
        <f t="shared" si="89"/>
        <v>0</v>
      </c>
      <c r="P777" s="2" t="str">
        <f t="shared" si="90"/>
        <v>5120311 - TRIMBLE COUNTY 1 - GENERATION2012</v>
      </c>
    </row>
    <row r="778" spans="1:16" x14ac:dyDescent="0.3">
      <c r="A778" s="1" t="s">
        <v>5</v>
      </c>
      <c r="B778" s="1" t="s">
        <v>35</v>
      </c>
      <c r="C778" s="1" t="s">
        <v>14</v>
      </c>
      <c r="D778" s="5" t="str">
        <f t="shared" si="84"/>
        <v>512</v>
      </c>
      <c r="E778" s="1" t="s">
        <v>36</v>
      </c>
      <c r="F778" s="1" t="s">
        <v>64</v>
      </c>
      <c r="I778">
        <v>201206</v>
      </c>
      <c r="J778" t="str">
        <f t="shared" si="85"/>
        <v>2012</v>
      </c>
      <c r="K778" s="2">
        <v>20497.099999999999</v>
      </c>
      <c r="L778">
        <f t="shared" si="86"/>
        <v>-5124.2749999999996</v>
      </c>
      <c r="M778" s="2">
        <f t="shared" si="87"/>
        <v>15372.824999999999</v>
      </c>
      <c r="N778">
        <f t="shared" si="88"/>
        <v>15372.824999999999</v>
      </c>
      <c r="O778">
        <f t="shared" si="89"/>
        <v>0</v>
      </c>
      <c r="P778" s="2" t="str">
        <f t="shared" si="90"/>
        <v>5120311 - TRIMBLE COUNTY 1 - GENERATION2012</v>
      </c>
    </row>
    <row r="779" spans="1:16" x14ac:dyDescent="0.3">
      <c r="A779" s="1" t="s">
        <v>5</v>
      </c>
      <c r="B779" s="1" t="s">
        <v>35</v>
      </c>
      <c r="C779" s="1" t="s">
        <v>14</v>
      </c>
      <c r="D779" s="5" t="str">
        <f t="shared" si="84"/>
        <v>512</v>
      </c>
      <c r="E779" s="1" t="s">
        <v>36</v>
      </c>
      <c r="F779" s="1" t="s">
        <v>64</v>
      </c>
      <c r="I779">
        <v>201207</v>
      </c>
      <c r="J779" t="str">
        <f t="shared" si="85"/>
        <v>2012</v>
      </c>
      <c r="K779" s="2">
        <v>66.75</v>
      </c>
      <c r="L779">
        <f t="shared" si="86"/>
        <v>-16.6875</v>
      </c>
      <c r="M779" s="2">
        <f t="shared" si="87"/>
        <v>50.0625</v>
      </c>
      <c r="N779">
        <f t="shared" si="88"/>
        <v>50.0625</v>
      </c>
      <c r="O779">
        <f t="shared" si="89"/>
        <v>0</v>
      </c>
      <c r="P779" s="2" t="str">
        <f t="shared" si="90"/>
        <v>5120311 - TRIMBLE COUNTY 1 - GENERATION2012</v>
      </c>
    </row>
    <row r="780" spans="1:16" x14ac:dyDescent="0.3">
      <c r="A780" s="1" t="s">
        <v>5</v>
      </c>
      <c r="B780" s="1" t="s">
        <v>35</v>
      </c>
      <c r="C780" s="1" t="s">
        <v>14</v>
      </c>
      <c r="D780" s="5" t="str">
        <f t="shared" si="84"/>
        <v>512</v>
      </c>
      <c r="E780" s="1" t="s">
        <v>36</v>
      </c>
      <c r="F780" s="1" t="s">
        <v>64</v>
      </c>
      <c r="I780">
        <v>201208</v>
      </c>
      <c r="J780" t="str">
        <f t="shared" si="85"/>
        <v>2012</v>
      </c>
      <c r="K780" s="2">
        <v>8005.62</v>
      </c>
      <c r="L780">
        <f t="shared" si="86"/>
        <v>-2001.405</v>
      </c>
      <c r="M780" s="2">
        <f t="shared" si="87"/>
        <v>6004.2150000000001</v>
      </c>
      <c r="N780">
        <f t="shared" si="88"/>
        <v>6004.2150000000001</v>
      </c>
      <c r="O780">
        <f t="shared" si="89"/>
        <v>0</v>
      </c>
      <c r="P780" s="2" t="str">
        <f t="shared" si="90"/>
        <v>5120311 - TRIMBLE COUNTY 1 - GENERATION2012</v>
      </c>
    </row>
    <row r="781" spans="1:16" x14ac:dyDescent="0.3">
      <c r="A781" s="1" t="s">
        <v>5</v>
      </c>
      <c r="B781" s="1" t="s">
        <v>35</v>
      </c>
      <c r="C781" s="1" t="s">
        <v>14</v>
      </c>
      <c r="D781" s="5" t="str">
        <f t="shared" si="84"/>
        <v>512</v>
      </c>
      <c r="E781" s="1" t="s">
        <v>36</v>
      </c>
      <c r="F781" s="1" t="s">
        <v>64</v>
      </c>
      <c r="I781">
        <v>201209</v>
      </c>
      <c r="J781" t="str">
        <f t="shared" si="85"/>
        <v>2012</v>
      </c>
      <c r="K781" s="2">
        <v>327.02999999999997</v>
      </c>
      <c r="L781">
        <f t="shared" si="86"/>
        <v>-81.757499999999993</v>
      </c>
      <c r="M781" s="2">
        <f t="shared" si="87"/>
        <v>245.27249999999998</v>
      </c>
      <c r="N781">
        <f t="shared" si="88"/>
        <v>245.27249999999998</v>
      </c>
      <c r="O781">
        <f t="shared" si="89"/>
        <v>0</v>
      </c>
      <c r="P781" s="2" t="str">
        <f t="shared" si="90"/>
        <v>5120311 - TRIMBLE COUNTY 1 - GENERATION2012</v>
      </c>
    </row>
    <row r="782" spans="1:16" x14ac:dyDescent="0.3">
      <c r="A782" s="1" t="s">
        <v>5</v>
      </c>
      <c r="B782" s="1" t="s">
        <v>35</v>
      </c>
      <c r="C782" s="1" t="s">
        <v>14</v>
      </c>
      <c r="D782" s="5" t="str">
        <f t="shared" si="84"/>
        <v>512</v>
      </c>
      <c r="E782" s="1" t="s">
        <v>36</v>
      </c>
      <c r="F782" s="1" t="s">
        <v>64</v>
      </c>
      <c r="I782">
        <v>201210</v>
      </c>
      <c r="J782" t="str">
        <f t="shared" si="85"/>
        <v>2012</v>
      </c>
      <c r="K782" s="2">
        <v>0</v>
      </c>
      <c r="L782">
        <f t="shared" si="86"/>
        <v>0</v>
      </c>
      <c r="M782" s="2">
        <f t="shared" si="87"/>
        <v>0</v>
      </c>
      <c r="N782">
        <f t="shared" si="88"/>
        <v>0</v>
      </c>
      <c r="O782">
        <f t="shared" si="89"/>
        <v>0</v>
      </c>
      <c r="P782" s="2" t="str">
        <f t="shared" si="90"/>
        <v>5120311 - TRIMBLE COUNTY 1 - GENERATION2012</v>
      </c>
    </row>
    <row r="783" spans="1:16" x14ac:dyDescent="0.3">
      <c r="A783" s="1" t="s">
        <v>5</v>
      </c>
      <c r="B783" s="1" t="s">
        <v>35</v>
      </c>
      <c r="C783" s="1" t="s">
        <v>14</v>
      </c>
      <c r="D783" s="5" t="str">
        <f t="shared" si="84"/>
        <v>512</v>
      </c>
      <c r="E783" s="1" t="s">
        <v>36</v>
      </c>
      <c r="F783" s="1" t="s">
        <v>64</v>
      </c>
      <c r="I783">
        <v>201211</v>
      </c>
      <c r="J783" t="str">
        <f t="shared" si="85"/>
        <v>2012</v>
      </c>
      <c r="K783" s="2">
        <v>0</v>
      </c>
      <c r="L783">
        <f t="shared" si="86"/>
        <v>0</v>
      </c>
      <c r="M783" s="2">
        <f t="shared" si="87"/>
        <v>0</v>
      </c>
      <c r="N783">
        <f t="shared" si="88"/>
        <v>0</v>
      </c>
      <c r="O783">
        <f t="shared" si="89"/>
        <v>0</v>
      </c>
      <c r="P783" s="2" t="str">
        <f t="shared" si="90"/>
        <v>5120311 - TRIMBLE COUNTY 1 - GENERATION2012</v>
      </c>
    </row>
    <row r="784" spans="1:16" x14ac:dyDescent="0.3">
      <c r="A784" s="1" t="s">
        <v>5</v>
      </c>
      <c r="B784" s="1" t="s">
        <v>35</v>
      </c>
      <c r="C784" s="1" t="s">
        <v>14</v>
      </c>
      <c r="D784" s="5" t="str">
        <f t="shared" si="84"/>
        <v>512</v>
      </c>
      <c r="E784" s="1" t="s">
        <v>36</v>
      </c>
      <c r="F784" s="1" t="s">
        <v>64</v>
      </c>
      <c r="I784">
        <v>201212</v>
      </c>
      <c r="J784" t="str">
        <f t="shared" si="85"/>
        <v>2012</v>
      </c>
      <c r="K784" s="2">
        <v>0</v>
      </c>
      <c r="L784">
        <f t="shared" si="86"/>
        <v>0</v>
      </c>
      <c r="M784" s="2">
        <f t="shared" si="87"/>
        <v>0</v>
      </c>
      <c r="N784">
        <f t="shared" si="88"/>
        <v>0</v>
      </c>
      <c r="O784">
        <f t="shared" si="89"/>
        <v>0</v>
      </c>
      <c r="P784" s="2" t="str">
        <f t="shared" si="90"/>
        <v>5120311 - TRIMBLE COUNTY 1 - GENERATION2012</v>
      </c>
    </row>
    <row r="785" spans="1:16" x14ac:dyDescent="0.3">
      <c r="A785" s="1" t="s">
        <v>5</v>
      </c>
      <c r="B785" s="1" t="s">
        <v>35</v>
      </c>
      <c r="C785" s="1" t="s">
        <v>14</v>
      </c>
      <c r="D785" s="5" t="str">
        <f t="shared" si="84"/>
        <v>512</v>
      </c>
      <c r="E785" s="1" t="s">
        <v>36</v>
      </c>
      <c r="F785" s="1" t="s">
        <v>64</v>
      </c>
      <c r="I785">
        <v>201301</v>
      </c>
      <c r="J785" t="str">
        <f t="shared" si="85"/>
        <v>2013</v>
      </c>
      <c r="K785" s="2">
        <v>13647.5</v>
      </c>
      <c r="L785">
        <f t="shared" si="86"/>
        <v>-3411.875</v>
      </c>
      <c r="M785" s="2">
        <f t="shared" si="87"/>
        <v>10235.625</v>
      </c>
      <c r="N785">
        <f t="shared" si="88"/>
        <v>10235.625</v>
      </c>
      <c r="O785">
        <f t="shared" si="89"/>
        <v>0</v>
      </c>
      <c r="P785" s="2" t="str">
        <f t="shared" si="90"/>
        <v>5120311 - TRIMBLE COUNTY 1 - GENERATION2013</v>
      </c>
    </row>
    <row r="786" spans="1:16" x14ac:dyDescent="0.3">
      <c r="A786" s="1" t="s">
        <v>5</v>
      </c>
      <c r="B786" s="1" t="s">
        <v>35</v>
      </c>
      <c r="C786" s="1" t="s">
        <v>14</v>
      </c>
      <c r="D786" s="5" t="str">
        <f t="shared" si="84"/>
        <v>512</v>
      </c>
      <c r="E786" s="1" t="s">
        <v>36</v>
      </c>
      <c r="F786" s="1" t="s">
        <v>64</v>
      </c>
      <c r="I786">
        <v>201302</v>
      </c>
      <c r="J786" t="str">
        <f t="shared" si="85"/>
        <v>2013</v>
      </c>
      <c r="K786" s="2">
        <v>20.14</v>
      </c>
      <c r="L786">
        <f t="shared" si="86"/>
        <v>-5.0350000000000001</v>
      </c>
      <c r="M786" s="2">
        <f t="shared" si="87"/>
        <v>15.105</v>
      </c>
      <c r="N786">
        <f t="shared" si="88"/>
        <v>15.105</v>
      </c>
      <c r="O786">
        <f t="shared" si="89"/>
        <v>0</v>
      </c>
      <c r="P786" s="2" t="str">
        <f t="shared" si="90"/>
        <v>5120311 - TRIMBLE COUNTY 1 - GENERATION2013</v>
      </c>
    </row>
    <row r="787" spans="1:16" x14ac:dyDescent="0.3">
      <c r="A787" s="1" t="s">
        <v>5</v>
      </c>
      <c r="B787" s="1" t="s">
        <v>35</v>
      </c>
      <c r="C787" s="1" t="s">
        <v>14</v>
      </c>
      <c r="D787" s="5" t="str">
        <f t="shared" si="84"/>
        <v>512</v>
      </c>
      <c r="E787" s="1" t="s">
        <v>36</v>
      </c>
      <c r="F787" s="1" t="s">
        <v>64</v>
      </c>
      <c r="I787">
        <v>201303</v>
      </c>
      <c r="J787" t="str">
        <f t="shared" si="85"/>
        <v>2013</v>
      </c>
      <c r="K787" s="2">
        <v>-228.9</v>
      </c>
      <c r="L787">
        <f t="shared" si="86"/>
        <v>57.225000000000001</v>
      </c>
      <c r="M787" s="2">
        <f t="shared" si="87"/>
        <v>-171.67500000000001</v>
      </c>
      <c r="N787">
        <f t="shared" si="88"/>
        <v>-171.67500000000001</v>
      </c>
      <c r="O787">
        <f t="shared" si="89"/>
        <v>0</v>
      </c>
      <c r="P787" s="2" t="str">
        <f t="shared" si="90"/>
        <v>5120311 - TRIMBLE COUNTY 1 - GENERATION2013</v>
      </c>
    </row>
    <row r="788" spans="1:16" x14ac:dyDescent="0.3">
      <c r="A788" s="1" t="s">
        <v>5</v>
      </c>
      <c r="B788" s="1" t="s">
        <v>35</v>
      </c>
      <c r="C788" s="1" t="s">
        <v>14</v>
      </c>
      <c r="D788" s="5" t="str">
        <f t="shared" si="84"/>
        <v>512</v>
      </c>
      <c r="E788" s="1" t="s">
        <v>36</v>
      </c>
      <c r="F788" s="1" t="s">
        <v>64</v>
      </c>
      <c r="I788">
        <v>201308</v>
      </c>
      <c r="J788" t="str">
        <f t="shared" si="85"/>
        <v>2013</v>
      </c>
      <c r="K788" s="2">
        <v>2520</v>
      </c>
      <c r="L788">
        <f t="shared" si="86"/>
        <v>-630</v>
      </c>
      <c r="M788" s="2">
        <f t="shared" si="87"/>
        <v>1890</v>
      </c>
      <c r="N788">
        <f t="shared" si="88"/>
        <v>1890</v>
      </c>
      <c r="O788">
        <f t="shared" si="89"/>
        <v>0</v>
      </c>
      <c r="P788" s="2" t="str">
        <f t="shared" si="90"/>
        <v>5120311 - TRIMBLE COUNTY 1 - GENERATION2013</v>
      </c>
    </row>
    <row r="789" spans="1:16" x14ac:dyDescent="0.3">
      <c r="A789" s="1" t="s">
        <v>5</v>
      </c>
      <c r="B789" s="1" t="s">
        <v>35</v>
      </c>
      <c r="C789" s="1" t="s">
        <v>14</v>
      </c>
      <c r="D789" s="5" t="str">
        <f t="shared" si="84"/>
        <v>512</v>
      </c>
      <c r="E789" s="1" t="s">
        <v>36</v>
      </c>
      <c r="F789" s="1" t="s">
        <v>64</v>
      </c>
      <c r="I789">
        <v>201309</v>
      </c>
      <c r="J789" t="str">
        <f t="shared" si="85"/>
        <v>2013</v>
      </c>
      <c r="K789" s="2">
        <v>0</v>
      </c>
      <c r="L789">
        <f t="shared" si="86"/>
        <v>0</v>
      </c>
      <c r="M789" s="2">
        <f t="shared" si="87"/>
        <v>0</v>
      </c>
      <c r="N789">
        <f t="shared" si="88"/>
        <v>0</v>
      </c>
      <c r="O789">
        <f t="shared" si="89"/>
        <v>0</v>
      </c>
      <c r="P789" s="2" t="str">
        <f t="shared" si="90"/>
        <v>5120311 - TRIMBLE COUNTY 1 - GENERATION2013</v>
      </c>
    </row>
    <row r="790" spans="1:16" x14ac:dyDescent="0.3">
      <c r="A790" s="1" t="s">
        <v>5</v>
      </c>
      <c r="B790" s="1" t="s">
        <v>35</v>
      </c>
      <c r="C790" s="1" t="s">
        <v>14</v>
      </c>
      <c r="D790" s="5" t="str">
        <f t="shared" si="84"/>
        <v>512</v>
      </c>
      <c r="E790" s="1" t="s">
        <v>36</v>
      </c>
      <c r="F790" s="1" t="s">
        <v>64</v>
      </c>
      <c r="I790">
        <v>201310</v>
      </c>
      <c r="J790" t="str">
        <f t="shared" si="85"/>
        <v>2013</v>
      </c>
      <c r="K790" s="2">
        <v>1591673.09</v>
      </c>
      <c r="L790">
        <f t="shared" si="86"/>
        <v>-397918.27250000002</v>
      </c>
      <c r="M790" s="2">
        <f t="shared" si="87"/>
        <v>1193754.8175000001</v>
      </c>
      <c r="N790">
        <f t="shared" si="88"/>
        <v>1193754.8175000001</v>
      </c>
      <c r="O790">
        <f t="shared" si="89"/>
        <v>0</v>
      </c>
      <c r="P790" s="2" t="str">
        <f t="shared" si="90"/>
        <v>5120311 - TRIMBLE COUNTY 1 - GENERATION2013</v>
      </c>
    </row>
    <row r="791" spans="1:16" x14ac:dyDescent="0.3">
      <c r="A791" s="1" t="s">
        <v>5</v>
      </c>
      <c r="B791" s="1" t="s">
        <v>35</v>
      </c>
      <c r="C791" s="1" t="s">
        <v>14</v>
      </c>
      <c r="D791" s="5" t="str">
        <f t="shared" ref="D791:D854" si="91">LEFT(C791,3)</f>
        <v>512</v>
      </c>
      <c r="E791" s="1" t="s">
        <v>36</v>
      </c>
      <c r="F791" s="1" t="s">
        <v>64</v>
      </c>
      <c r="I791">
        <v>201311</v>
      </c>
      <c r="J791" t="str">
        <f t="shared" ref="J791:J854" si="92">LEFT(I791,4)</f>
        <v>2013</v>
      </c>
      <c r="K791" s="2">
        <v>-213194.84</v>
      </c>
      <c r="L791">
        <f t="shared" ref="L791:L854" si="93">IF(LEFT(E791,4)="0311",(K791*-0.25),IF(LEFT(E791,4)="0321",(K791*-0.25),0))</f>
        <v>53298.71</v>
      </c>
      <c r="M791" s="2">
        <f t="shared" ref="M791:M854" si="94">+K791+L791</f>
        <v>-159896.13</v>
      </c>
      <c r="N791">
        <f t="shared" ref="N791:N854" si="95">IF(F791="LGE",M791,0)+IF(F791="Joint",M791*G791,0)</f>
        <v>-159896.13</v>
      </c>
      <c r="O791">
        <f t="shared" ref="O791:O854" si="96">IF(F791="KU",M791,0)+IF(F791="Joint",M791*H791,0)</f>
        <v>0</v>
      </c>
      <c r="P791" s="2" t="str">
        <f t="shared" ref="P791:P854" si="97">D791&amp;E791&amp;J791</f>
        <v>5120311 - TRIMBLE COUNTY 1 - GENERATION2013</v>
      </c>
    </row>
    <row r="792" spans="1:16" x14ac:dyDescent="0.3">
      <c r="A792" s="1" t="s">
        <v>5</v>
      </c>
      <c r="B792" s="1" t="s">
        <v>35</v>
      </c>
      <c r="C792" s="1" t="s">
        <v>14</v>
      </c>
      <c r="D792" s="5" t="str">
        <f t="shared" si="91"/>
        <v>512</v>
      </c>
      <c r="E792" s="1" t="s">
        <v>36</v>
      </c>
      <c r="F792" s="1" t="s">
        <v>64</v>
      </c>
      <c r="I792">
        <v>201312</v>
      </c>
      <c r="J792" t="str">
        <f t="shared" si="92"/>
        <v>2013</v>
      </c>
      <c r="K792" s="2">
        <v>-375902.69</v>
      </c>
      <c r="L792">
        <f t="shared" si="93"/>
        <v>93975.672500000001</v>
      </c>
      <c r="M792" s="2">
        <f t="shared" si="94"/>
        <v>-281927.01750000002</v>
      </c>
      <c r="N792">
        <f t="shared" si="95"/>
        <v>-281927.01750000002</v>
      </c>
      <c r="O792">
        <f t="shared" si="96"/>
        <v>0</v>
      </c>
      <c r="P792" s="2" t="str">
        <f t="shared" si="97"/>
        <v>5120311 - TRIMBLE COUNTY 1 - GENERATION2013</v>
      </c>
    </row>
    <row r="793" spans="1:16" x14ac:dyDescent="0.3">
      <c r="A793" s="1" t="s">
        <v>5</v>
      </c>
      <c r="B793" s="1" t="s">
        <v>35</v>
      </c>
      <c r="C793" s="1" t="s">
        <v>14</v>
      </c>
      <c r="D793" s="5" t="str">
        <f t="shared" si="91"/>
        <v>512</v>
      </c>
      <c r="E793" s="1" t="s">
        <v>36</v>
      </c>
      <c r="F793" s="1" t="s">
        <v>64</v>
      </c>
      <c r="I793">
        <v>201401</v>
      </c>
      <c r="J793" t="str">
        <f t="shared" si="92"/>
        <v>2014</v>
      </c>
      <c r="K793" s="2">
        <v>-23885.39</v>
      </c>
      <c r="L793">
        <f t="shared" si="93"/>
        <v>5971.3474999999999</v>
      </c>
      <c r="M793" s="2">
        <f t="shared" si="94"/>
        <v>-17914.0425</v>
      </c>
      <c r="N793">
        <f t="shared" si="95"/>
        <v>-17914.0425</v>
      </c>
      <c r="O793">
        <f t="shared" si="96"/>
        <v>0</v>
      </c>
      <c r="P793" s="2" t="str">
        <f t="shared" si="97"/>
        <v>5120311 - TRIMBLE COUNTY 1 - GENERATION2014</v>
      </c>
    </row>
    <row r="794" spans="1:16" x14ac:dyDescent="0.3">
      <c r="A794" s="1" t="s">
        <v>5</v>
      </c>
      <c r="B794" s="1" t="s">
        <v>35</v>
      </c>
      <c r="C794" s="1" t="s">
        <v>14</v>
      </c>
      <c r="D794" s="5" t="str">
        <f t="shared" si="91"/>
        <v>512</v>
      </c>
      <c r="E794" s="1" t="s">
        <v>36</v>
      </c>
      <c r="F794" s="1" t="s">
        <v>64</v>
      </c>
      <c r="I794">
        <v>201402</v>
      </c>
      <c r="J794" t="str">
        <f t="shared" si="92"/>
        <v>2014</v>
      </c>
      <c r="K794" s="2">
        <v>270.60000000000002</v>
      </c>
      <c r="L794">
        <f t="shared" si="93"/>
        <v>-67.650000000000006</v>
      </c>
      <c r="M794" s="2">
        <f t="shared" si="94"/>
        <v>202.95000000000002</v>
      </c>
      <c r="N794">
        <f t="shared" si="95"/>
        <v>202.95000000000002</v>
      </c>
      <c r="O794">
        <f t="shared" si="96"/>
        <v>0</v>
      </c>
      <c r="P794" s="2" t="str">
        <f t="shared" si="97"/>
        <v>5120311 - TRIMBLE COUNTY 1 - GENERATION2014</v>
      </c>
    </row>
    <row r="795" spans="1:16" x14ac:dyDescent="0.3">
      <c r="A795" s="1" t="s">
        <v>5</v>
      </c>
      <c r="B795" s="1" t="s">
        <v>35</v>
      </c>
      <c r="C795" s="1" t="s">
        <v>14</v>
      </c>
      <c r="D795" s="5" t="str">
        <f t="shared" si="91"/>
        <v>512</v>
      </c>
      <c r="E795" s="1" t="s">
        <v>36</v>
      </c>
      <c r="F795" s="1" t="s">
        <v>64</v>
      </c>
      <c r="I795">
        <v>201403</v>
      </c>
      <c r="J795" t="str">
        <f t="shared" si="92"/>
        <v>2014</v>
      </c>
      <c r="K795" s="2">
        <v>-270.60000000000002</v>
      </c>
      <c r="L795">
        <f t="shared" si="93"/>
        <v>67.650000000000006</v>
      </c>
      <c r="M795" s="2">
        <f t="shared" si="94"/>
        <v>-202.95000000000002</v>
      </c>
      <c r="N795">
        <f t="shared" si="95"/>
        <v>-202.95000000000002</v>
      </c>
      <c r="O795">
        <f t="shared" si="96"/>
        <v>0</v>
      </c>
      <c r="P795" s="2" t="str">
        <f t="shared" si="97"/>
        <v>5120311 - TRIMBLE COUNTY 1 - GENERATION2014</v>
      </c>
    </row>
    <row r="796" spans="1:16" x14ac:dyDescent="0.3">
      <c r="A796" s="1" t="s">
        <v>5</v>
      </c>
      <c r="B796" s="1" t="s">
        <v>35</v>
      </c>
      <c r="C796" s="1" t="s">
        <v>14</v>
      </c>
      <c r="D796" s="5" t="str">
        <f t="shared" si="91"/>
        <v>512</v>
      </c>
      <c r="E796" s="1" t="s">
        <v>36</v>
      </c>
      <c r="F796" s="1" t="s">
        <v>64</v>
      </c>
      <c r="I796">
        <v>201404</v>
      </c>
      <c r="J796" t="str">
        <f t="shared" si="92"/>
        <v>2014</v>
      </c>
      <c r="K796" s="2">
        <v>1484</v>
      </c>
      <c r="L796">
        <f t="shared" si="93"/>
        <v>-371</v>
      </c>
      <c r="M796" s="2">
        <f t="shared" si="94"/>
        <v>1113</v>
      </c>
      <c r="N796">
        <f t="shared" si="95"/>
        <v>1113</v>
      </c>
      <c r="O796">
        <f t="shared" si="96"/>
        <v>0</v>
      </c>
      <c r="P796" s="2" t="str">
        <f t="shared" si="97"/>
        <v>5120311 - TRIMBLE COUNTY 1 - GENERATION2014</v>
      </c>
    </row>
    <row r="797" spans="1:16" x14ac:dyDescent="0.3">
      <c r="A797" s="1" t="s">
        <v>5</v>
      </c>
      <c r="B797" s="1" t="s">
        <v>35</v>
      </c>
      <c r="C797" s="1" t="s">
        <v>14</v>
      </c>
      <c r="D797" s="5" t="str">
        <f t="shared" si="91"/>
        <v>512</v>
      </c>
      <c r="E797" s="1" t="s">
        <v>36</v>
      </c>
      <c r="F797" s="1" t="s">
        <v>64</v>
      </c>
      <c r="I797">
        <v>201504</v>
      </c>
      <c r="J797" t="str">
        <f t="shared" si="92"/>
        <v>2015</v>
      </c>
      <c r="K797" s="2">
        <v>2075.8200000000002</v>
      </c>
      <c r="L797">
        <f t="shared" si="93"/>
        <v>-518.95500000000004</v>
      </c>
      <c r="M797" s="2">
        <f t="shared" si="94"/>
        <v>1556.8650000000002</v>
      </c>
      <c r="N797">
        <f t="shared" si="95"/>
        <v>1556.8650000000002</v>
      </c>
      <c r="O797">
        <f t="shared" si="96"/>
        <v>0</v>
      </c>
      <c r="P797" s="2" t="str">
        <f t="shared" si="97"/>
        <v>5120311 - TRIMBLE COUNTY 1 - GENERATION2015</v>
      </c>
    </row>
    <row r="798" spans="1:16" x14ac:dyDescent="0.3">
      <c r="A798" s="1" t="s">
        <v>5</v>
      </c>
      <c r="B798" s="1" t="s">
        <v>35</v>
      </c>
      <c r="C798" s="1" t="s">
        <v>14</v>
      </c>
      <c r="D798" s="5" t="str">
        <f t="shared" si="91"/>
        <v>512</v>
      </c>
      <c r="E798" s="1" t="s">
        <v>36</v>
      </c>
      <c r="F798" s="1" t="s">
        <v>64</v>
      </c>
      <c r="I798">
        <v>201508</v>
      </c>
      <c r="J798" t="str">
        <f t="shared" si="92"/>
        <v>2015</v>
      </c>
      <c r="K798" s="2">
        <v>761.72</v>
      </c>
      <c r="L798">
        <f t="shared" si="93"/>
        <v>-190.43</v>
      </c>
      <c r="M798" s="2">
        <f t="shared" si="94"/>
        <v>571.29</v>
      </c>
      <c r="N798">
        <f t="shared" si="95"/>
        <v>571.29</v>
      </c>
      <c r="O798">
        <f t="shared" si="96"/>
        <v>0</v>
      </c>
      <c r="P798" s="2" t="str">
        <f t="shared" si="97"/>
        <v>5120311 - TRIMBLE COUNTY 1 - GENERATION2015</v>
      </c>
    </row>
    <row r="799" spans="1:16" x14ac:dyDescent="0.3">
      <c r="A799" s="1" t="s">
        <v>5</v>
      </c>
      <c r="B799" s="1" t="s">
        <v>35</v>
      </c>
      <c r="C799" s="1" t="s">
        <v>14</v>
      </c>
      <c r="D799" s="5" t="str">
        <f t="shared" si="91"/>
        <v>512</v>
      </c>
      <c r="E799" s="1" t="s">
        <v>36</v>
      </c>
      <c r="F799" s="1" t="s">
        <v>64</v>
      </c>
      <c r="I799">
        <v>201509</v>
      </c>
      <c r="J799" t="str">
        <f t="shared" si="92"/>
        <v>2015</v>
      </c>
      <c r="K799" s="2">
        <v>59818.87</v>
      </c>
      <c r="L799">
        <f t="shared" si="93"/>
        <v>-14954.717500000001</v>
      </c>
      <c r="M799" s="2">
        <f t="shared" si="94"/>
        <v>44864.152500000004</v>
      </c>
      <c r="N799">
        <f t="shared" si="95"/>
        <v>44864.152500000004</v>
      </c>
      <c r="O799">
        <f t="shared" si="96"/>
        <v>0</v>
      </c>
      <c r="P799" s="2" t="str">
        <f t="shared" si="97"/>
        <v>5120311 - TRIMBLE COUNTY 1 - GENERATION2015</v>
      </c>
    </row>
    <row r="800" spans="1:16" x14ac:dyDescent="0.3">
      <c r="A800" s="1" t="s">
        <v>5</v>
      </c>
      <c r="B800" s="1" t="s">
        <v>35</v>
      </c>
      <c r="C800" s="1" t="s">
        <v>14</v>
      </c>
      <c r="D800" s="5" t="str">
        <f t="shared" si="91"/>
        <v>512</v>
      </c>
      <c r="E800" s="1" t="s">
        <v>36</v>
      </c>
      <c r="F800" s="1" t="s">
        <v>64</v>
      </c>
      <c r="I800">
        <v>201510</v>
      </c>
      <c r="J800" t="str">
        <f t="shared" si="92"/>
        <v>2015</v>
      </c>
      <c r="K800" s="2">
        <v>1098484.97</v>
      </c>
      <c r="L800">
        <f t="shared" si="93"/>
        <v>-274621.24249999999</v>
      </c>
      <c r="M800" s="2">
        <f t="shared" si="94"/>
        <v>823863.72750000004</v>
      </c>
      <c r="N800">
        <f t="shared" si="95"/>
        <v>823863.72750000004</v>
      </c>
      <c r="O800">
        <f t="shared" si="96"/>
        <v>0</v>
      </c>
      <c r="P800" s="2" t="str">
        <f t="shared" si="97"/>
        <v>5120311 - TRIMBLE COUNTY 1 - GENERATION2015</v>
      </c>
    </row>
    <row r="801" spans="1:16" x14ac:dyDescent="0.3">
      <c r="A801" s="1" t="s">
        <v>5</v>
      </c>
      <c r="B801" s="1" t="s">
        <v>35</v>
      </c>
      <c r="C801" s="1" t="s">
        <v>14</v>
      </c>
      <c r="D801" s="5" t="str">
        <f t="shared" si="91"/>
        <v>512</v>
      </c>
      <c r="E801" s="1" t="s">
        <v>36</v>
      </c>
      <c r="F801" s="1" t="s">
        <v>64</v>
      </c>
      <c r="I801">
        <v>201511</v>
      </c>
      <c r="J801" t="str">
        <f t="shared" si="92"/>
        <v>2015</v>
      </c>
      <c r="K801" s="2">
        <v>975351.06</v>
      </c>
      <c r="L801">
        <f t="shared" si="93"/>
        <v>-243837.76500000001</v>
      </c>
      <c r="M801" s="2">
        <f t="shared" si="94"/>
        <v>731513.29500000004</v>
      </c>
      <c r="N801">
        <f t="shared" si="95"/>
        <v>731513.29500000004</v>
      </c>
      <c r="O801">
        <f t="shared" si="96"/>
        <v>0</v>
      </c>
      <c r="P801" s="2" t="str">
        <f t="shared" si="97"/>
        <v>5120311 - TRIMBLE COUNTY 1 - GENERATION2015</v>
      </c>
    </row>
    <row r="802" spans="1:16" x14ac:dyDescent="0.3">
      <c r="A802" s="1" t="s">
        <v>5</v>
      </c>
      <c r="B802" s="1" t="s">
        <v>35</v>
      </c>
      <c r="C802" s="1" t="s">
        <v>14</v>
      </c>
      <c r="D802" s="5" t="str">
        <f t="shared" si="91"/>
        <v>512</v>
      </c>
      <c r="E802" s="1" t="s">
        <v>36</v>
      </c>
      <c r="F802" s="1" t="s">
        <v>64</v>
      </c>
      <c r="I802">
        <v>201512</v>
      </c>
      <c r="J802" t="str">
        <f t="shared" si="92"/>
        <v>2015</v>
      </c>
      <c r="K802" s="2">
        <v>172873.64</v>
      </c>
      <c r="L802">
        <f t="shared" si="93"/>
        <v>-43218.41</v>
      </c>
      <c r="M802" s="2">
        <f t="shared" si="94"/>
        <v>129655.23000000001</v>
      </c>
      <c r="N802">
        <f t="shared" si="95"/>
        <v>129655.23000000001</v>
      </c>
      <c r="O802">
        <f t="shared" si="96"/>
        <v>0</v>
      </c>
      <c r="P802" s="2" t="str">
        <f t="shared" si="97"/>
        <v>5120311 - TRIMBLE COUNTY 1 - GENERATION2015</v>
      </c>
    </row>
    <row r="803" spans="1:16" x14ac:dyDescent="0.3">
      <c r="A803" s="1" t="s">
        <v>5</v>
      </c>
      <c r="B803" s="1" t="s">
        <v>35</v>
      </c>
      <c r="C803" s="1" t="s">
        <v>14</v>
      </c>
      <c r="D803" s="5" t="str">
        <f t="shared" si="91"/>
        <v>512</v>
      </c>
      <c r="E803" s="1" t="s">
        <v>36</v>
      </c>
      <c r="F803" s="1" t="s">
        <v>64</v>
      </c>
      <c r="I803">
        <v>201601</v>
      </c>
      <c r="J803" t="str">
        <f t="shared" si="92"/>
        <v>2016</v>
      </c>
      <c r="K803" s="2">
        <v>42613.760000000002</v>
      </c>
      <c r="L803">
        <f t="shared" si="93"/>
        <v>-10653.44</v>
      </c>
      <c r="M803" s="2">
        <f t="shared" si="94"/>
        <v>31960.32</v>
      </c>
      <c r="N803">
        <f t="shared" si="95"/>
        <v>31960.32</v>
      </c>
      <c r="O803">
        <f t="shared" si="96"/>
        <v>0</v>
      </c>
      <c r="P803" s="2" t="str">
        <f t="shared" si="97"/>
        <v>5120311 - TRIMBLE COUNTY 1 - GENERATION2016</v>
      </c>
    </row>
    <row r="804" spans="1:16" x14ac:dyDescent="0.3">
      <c r="A804" s="1" t="s">
        <v>5</v>
      </c>
      <c r="B804" s="1" t="s">
        <v>35</v>
      </c>
      <c r="C804" s="1" t="s">
        <v>14</v>
      </c>
      <c r="D804" s="5" t="str">
        <f t="shared" si="91"/>
        <v>512</v>
      </c>
      <c r="E804" s="1" t="s">
        <v>36</v>
      </c>
      <c r="F804" s="1" t="s">
        <v>64</v>
      </c>
      <c r="I804">
        <v>201602</v>
      </c>
      <c r="J804" t="str">
        <f t="shared" si="92"/>
        <v>2016</v>
      </c>
      <c r="K804" s="2">
        <v>-48818.93</v>
      </c>
      <c r="L804">
        <f t="shared" si="93"/>
        <v>12204.7325</v>
      </c>
      <c r="M804" s="2">
        <f t="shared" si="94"/>
        <v>-36614.197500000002</v>
      </c>
      <c r="N804">
        <f t="shared" si="95"/>
        <v>-36614.197500000002</v>
      </c>
      <c r="O804">
        <f t="shared" si="96"/>
        <v>0</v>
      </c>
      <c r="P804" s="2" t="str">
        <f t="shared" si="97"/>
        <v>5120311 - TRIMBLE COUNTY 1 - GENERATION2016</v>
      </c>
    </row>
    <row r="805" spans="1:16" x14ac:dyDescent="0.3">
      <c r="A805" s="1" t="s">
        <v>5</v>
      </c>
      <c r="B805" s="1" t="s">
        <v>35</v>
      </c>
      <c r="C805" s="1" t="s">
        <v>14</v>
      </c>
      <c r="D805" s="5" t="str">
        <f t="shared" si="91"/>
        <v>512</v>
      </c>
      <c r="E805" s="1" t="s">
        <v>36</v>
      </c>
      <c r="F805" s="1" t="s">
        <v>64</v>
      </c>
      <c r="I805">
        <v>201603</v>
      </c>
      <c r="J805" t="str">
        <f t="shared" si="92"/>
        <v>2016</v>
      </c>
      <c r="K805" s="2">
        <v>426.58</v>
      </c>
      <c r="L805">
        <f t="shared" si="93"/>
        <v>-106.645</v>
      </c>
      <c r="M805" s="2">
        <f t="shared" si="94"/>
        <v>319.935</v>
      </c>
      <c r="N805">
        <f t="shared" si="95"/>
        <v>319.935</v>
      </c>
      <c r="O805">
        <f t="shared" si="96"/>
        <v>0</v>
      </c>
      <c r="P805" s="2" t="str">
        <f t="shared" si="97"/>
        <v>5120311 - TRIMBLE COUNTY 1 - GENERATION2016</v>
      </c>
    </row>
    <row r="806" spans="1:16" x14ac:dyDescent="0.3">
      <c r="A806" s="1" t="s">
        <v>5</v>
      </c>
      <c r="B806" s="1" t="s">
        <v>35</v>
      </c>
      <c r="C806" s="1" t="s">
        <v>14</v>
      </c>
      <c r="D806" s="5" t="str">
        <f t="shared" si="91"/>
        <v>512</v>
      </c>
      <c r="E806" s="1" t="s">
        <v>36</v>
      </c>
      <c r="F806" s="1" t="s">
        <v>64</v>
      </c>
      <c r="I806">
        <v>201604</v>
      </c>
      <c r="J806" t="str">
        <f t="shared" si="92"/>
        <v>2016</v>
      </c>
      <c r="K806" s="2">
        <v>6531.07</v>
      </c>
      <c r="L806">
        <f t="shared" si="93"/>
        <v>-1632.7674999999999</v>
      </c>
      <c r="M806" s="2">
        <f t="shared" si="94"/>
        <v>4898.3024999999998</v>
      </c>
      <c r="N806">
        <f t="shared" si="95"/>
        <v>4898.3024999999998</v>
      </c>
      <c r="O806">
        <f t="shared" si="96"/>
        <v>0</v>
      </c>
      <c r="P806" s="2" t="str">
        <f t="shared" si="97"/>
        <v>5120311 - TRIMBLE COUNTY 1 - GENERATION2016</v>
      </c>
    </row>
    <row r="807" spans="1:16" x14ac:dyDescent="0.3">
      <c r="A807" s="1" t="s">
        <v>5</v>
      </c>
      <c r="B807" s="1" t="s">
        <v>35</v>
      </c>
      <c r="C807" s="1" t="s">
        <v>14</v>
      </c>
      <c r="D807" s="5" t="str">
        <f t="shared" si="91"/>
        <v>512</v>
      </c>
      <c r="E807" s="1" t="s">
        <v>36</v>
      </c>
      <c r="F807" s="1" t="s">
        <v>64</v>
      </c>
      <c r="I807">
        <v>201605</v>
      </c>
      <c r="J807" t="str">
        <f t="shared" si="92"/>
        <v>2016</v>
      </c>
      <c r="K807" s="2">
        <v>49682.62</v>
      </c>
      <c r="L807">
        <f t="shared" si="93"/>
        <v>-12420.655000000001</v>
      </c>
      <c r="M807" s="2">
        <f t="shared" si="94"/>
        <v>37261.965000000004</v>
      </c>
      <c r="N807">
        <f t="shared" si="95"/>
        <v>37261.965000000004</v>
      </c>
      <c r="O807">
        <f t="shared" si="96"/>
        <v>0</v>
      </c>
      <c r="P807" s="2" t="str">
        <f t="shared" si="97"/>
        <v>5120311 - TRIMBLE COUNTY 1 - GENERATION2016</v>
      </c>
    </row>
    <row r="808" spans="1:16" x14ac:dyDescent="0.3">
      <c r="A808" s="1" t="s">
        <v>5</v>
      </c>
      <c r="B808" s="1" t="s">
        <v>35</v>
      </c>
      <c r="C808" s="1" t="s">
        <v>14</v>
      </c>
      <c r="D808" s="5" t="str">
        <f t="shared" si="91"/>
        <v>512</v>
      </c>
      <c r="E808" s="1" t="s">
        <v>37</v>
      </c>
      <c r="F808" s="1" t="s">
        <v>67</v>
      </c>
      <c r="G808" s="1" t="s">
        <v>74</v>
      </c>
      <c r="H808" s="1" t="s">
        <v>75</v>
      </c>
      <c r="I808">
        <v>201203</v>
      </c>
      <c r="J808" t="str">
        <f t="shared" si="92"/>
        <v>2012</v>
      </c>
      <c r="K808" s="2">
        <v>96352.19</v>
      </c>
      <c r="L808">
        <f t="shared" si="93"/>
        <v>-24088.047500000001</v>
      </c>
      <c r="M808" s="2">
        <f t="shared" si="94"/>
        <v>72264.142500000002</v>
      </c>
      <c r="N808">
        <f t="shared" si="95"/>
        <v>13730.187075</v>
      </c>
      <c r="O808">
        <f t="shared" si="96"/>
        <v>58533.955425000007</v>
      </c>
      <c r="P808" s="2" t="str">
        <f t="shared" si="97"/>
        <v>5120321 - TRIMBLE COUNTY 2 - GENERATION2012</v>
      </c>
    </row>
    <row r="809" spans="1:16" x14ac:dyDescent="0.3">
      <c r="A809" s="1" t="s">
        <v>5</v>
      </c>
      <c r="B809" s="1" t="s">
        <v>35</v>
      </c>
      <c r="C809" s="1" t="s">
        <v>14</v>
      </c>
      <c r="D809" s="5" t="str">
        <f t="shared" si="91"/>
        <v>512</v>
      </c>
      <c r="E809" s="1" t="s">
        <v>37</v>
      </c>
      <c r="F809" s="1" t="s">
        <v>67</v>
      </c>
      <c r="G809" s="1" t="s">
        <v>74</v>
      </c>
      <c r="H809" s="1" t="s">
        <v>75</v>
      </c>
      <c r="I809">
        <v>201204</v>
      </c>
      <c r="J809" t="str">
        <f t="shared" si="92"/>
        <v>2012</v>
      </c>
      <c r="K809" s="2">
        <v>913047.14</v>
      </c>
      <c r="L809">
        <f t="shared" si="93"/>
        <v>-228261.785</v>
      </c>
      <c r="M809" s="2">
        <f t="shared" si="94"/>
        <v>684785.35499999998</v>
      </c>
      <c r="N809">
        <f t="shared" si="95"/>
        <v>130109.21745</v>
      </c>
      <c r="O809">
        <f t="shared" si="96"/>
        <v>554676.13754999998</v>
      </c>
      <c r="P809" s="2" t="str">
        <f t="shared" si="97"/>
        <v>5120321 - TRIMBLE COUNTY 2 - GENERATION2012</v>
      </c>
    </row>
    <row r="810" spans="1:16" x14ac:dyDescent="0.3">
      <c r="A810" s="1" t="s">
        <v>5</v>
      </c>
      <c r="B810" s="1" t="s">
        <v>35</v>
      </c>
      <c r="C810" s="1" t="s">
        <v>14</v>
      </c>
      <c r="D810" s="5" t="str">
        <f t="shared" si="91"/>
        <v>512</v>
      </c>
      <c r="E810" s="1" t="s">
        <v>37</v>
      </c>
      <c r="F810" s="1" t="s">
        <v>67</v>
      </c>
      <c r="G810" s="1" t="s">
        <v>74</v>
      </c>
      <c r="H810" s="1" t="s">
        <v>75</v>
      </c>
      <c r="I810">
        <v>201205</v>
      </c>
      <c r="J810" t="str">
        <f t="shared" si="92"/>
        <v>2012</v>
      </c>
      <c r="K810" s="2">
        <v>228107.43</v>
      </c>
      <c r="L810">
        <f t="shared" si="93"/>
        <v>-57026.857499999998</v>
      </c>
      <c r="M810" s="2">
        <f t="shared" si="94"/>
        <v>171080.57250000001</v>
      </c>
      <c r="N810">
        <f t="shared" si="95"/>
        <v>32505.308775000001</v>
      </c>
      <c r="O810">
        <f t="shared" si="96"/>
        <v>138575.26372500003</v>
      </c>
      <c r="P810" s="2" t="str">
        <f t="shared" si="97"/>
        <v>5120321 - TRIMBLE COUNTY 2 - GENERATION2012</v>
      </c>
    </row>
    <row r="811" spans="1:16" x14ac:dyDescent="0.3">
      <c r="A811" s="1" t="s">
        <v>5</v>
      </c>
      <c r="B811" s="1" t="s">
        <v>35</v>
      </c>
      <c r="C811" s="1" t="s">
        <v>14</v>
      </c>
      <c r="D811" s="5" t="str">
        <f t="shared" si="91"/>
        <v>512</v>
      </c>
      <c r="E811" s="1" t="s">
        <v>37</v>
      </c>
      <c r="F811" s="1" t="s">
        <v>67</v>
      </c>
      <c r="G811" s="1" t="s">
        <v>74</v>
      </c>
      <c r="H811" s="1" t="s">
        <v>75</v>
      </c>
      <c r="I811">
        <v>201206</v>
      </c>
      <c r="J811" t="str">
        <f t="shared" si="92"/>
        <v>2012</v>
      </c>
      <c r="K811" s="2">
        <v>-163606.53</v>
      </c>
      <c r="L811">
        <f t="shared" si="93"/>
        <v>40901.6325</v>
      </c>
      <c r="M811" s="2">
        <f t="shared" si="94"/>
        <v>-122704.89749999999</v>
      </c>
      <c r="N811">
        <f t="shared" si="95"/>
        <v>-23313.930525</v>
      </c>
      <c r="O811">
        <f t="shared" si="96"/>
        <v>-99390.966975000003</v>
      </c>
      <c r="P811" s="2" t="str">
        <f t="shared" si="97"/>
        <v>5120321 - TRIMBLE COUNTY 2 - GENERATION2012</v>
      </c>
    </row>
    <row r="812" spans="1:16" x14ac:dyDescent="0.3">
      <c r="A812" s="1" t="s">
        <v>5</v>
      </c>
      <c r="B812" s="1" t="s">
        <v>35</v>
      </c>
      <c r="C812" s="1" t="s">
        <v>14</v>
      </c>
      <c r="D812" s="5" t="str">
        <f t="shared" si="91"/>
        <v>512</v>
      </c>
      <c r="E812" s="1" t="s">
        <v>37</v>
      </c>
      <c r="F812" s="1" t="s">
        <v>67</v>
      </c>
      <c r="G812" s="1" t="s">
        <v>74</v>
      </c>
      <c r="H812" s="1" t="s">
        <v>75</v>
      </c>
      <c r="I812">
        <v>201207</v>
      </c>
      <c r="J812" t="str">
        <f t="shared" si="92"/>
        <v>2012</v>
      </c>
      <c r="K812" s="2">
        <v>-299216.67</v>
      </c>
      <c r="L812">
        <f t="shared" si="93"/>
        <v>74804.167499999996</v>
      </c>
      <c r="M812" s="2">
        <f t="shared" si="94"/>
        <v>-224412.5025</v>
      </c>
      <c r="N812">
        <f t="shared" si="95"/>
        <v>-42638.375475000001</v>
      </c>
      <c r="O812">
        <f t="shared" si="96"/>
        <v>-181774.12702500002</v>
      </c>
      <c r="P812" s="2" t="str">
        <f t="shared" si="97"/>
        <v>5120321 - TRIMBLE COUNTY 2 - GENERATION2012</v>
      </c>
    </row>
    <row r="813" spans="1:16" x14ac:dyDescent="0.3">
      <c r="A813" s="1" t="s">
        <v>5</v>
      </c>
      <c r="B813" s="1" t="s">
        <v>35</v>
      </c>
      <c r="C813" s="1" t="s">
        <v>14</v>
      </c>
      <c r="D813" s="5" t="str">
        <f t="shared" si="91"/>
        <v>512</v>
      </c>
      <c r="E813" s="1" t="s">
        <v>37</v>
      </c>
      <c r="F813" s="1" t="s">
        <v>67</v>
      </c>
      <c r="G813" s="1" t="s">
        <v>74</v>
      </c>
      <c r="H813" s="1" t="s">
        <v>75</v>
      </c>
      <c r="I813">
        <v>201208</v>
      </c>
      <c r="J813" t="str">
        <f t="shared" si="92"/>
        <v>2012</v>
      </c>
      <c r="K813" s="2">
        <v>-39559.64</v>
      </c>
      <c r="L813">
        <f t="shared" si="93"/>
        <v>9889.91</v>
      </c>
      <c r="M813" s="2">
        <f t="shared" si="94"/>
        <v>-29669.73</v>
      </c>
      <c r="N813">
        <f t="shared" si="95"/>
        <v>-5637.2487000000001</v>
      </c>
      <c r="O813">
        <f t="shared" si="96"/>
        <v>-24032.481299999999</v>
      </c>
      <c r="P813" s="2" t="str">
        <f t="shared" si="97"/>
        <v>5120321 - TRIMBLE COUNTY 2 - GENERATION2012</v>
      </c>
    </row>
    <row r="814" spans="1:16" x14ac:dyDescent="0.3">
      <c r="A814" s="1" t="s">
        <v>5</v>
      </c>
      <c r="B814" s="1" t="s">
        <v>35</v>
      </c>
      <c r="C814" s="1" t="s">
        <v>14</v>
      </c>
      <c r="D814" s="5" t="str">
        <f t="shared" si="91"/>
        <v>512</v>
      </c>
      <c r="E814" s="1" t="s">
        <v>37</v>
      </c>
      <c r="F814" s="1" t="s">
        <v>67</v>
      </c>
      <c r="G814" s="1" t="s">
        <v>74</v>
      </c>
      <c r="H814" s="1" t="s">
        <v>75</v>
      </c>
      <c r="I814">
        <v>201209</v>
      </c>
      <c r="J814" t="str">
        <f t="shared" si="92"/>
        <v>2012</v>
      </c>
      <c r="K814" s="2">
        <v>-52948.56</v>
      </c>
      <c r="L814">
        <f t="shared" si="93"/>
        <v>13237.14</v>
      </c>
      <c r="M814" s="2">
        <f t="shared" si="94"/>
        <v>-39711.42</v>
      </c>
      <c r="N814">
        <f t="shared" si="95"/>
        <v>-7545.1697999999997</v>
      </c>
      <c r="O814">
        <f t="shared" si="96"/>
        <v>-32166.250200000002</v>
      </c>
      <c r="P814" s="2" t="str">
        <f t="shared" si="97"/>
        <v>5120321 - TRIMBLE COUNTY 2 - GENERATION2012</v>
      </c>
    </row>
    <row r="815" spans="1:16" x14ac:dyDescent="0.3">
      <c r="A815" s="1" t="s">
        <v>5</v>
      </c>
      <c r="B815" s="1" t="s">
        <v>35</v>
      </c>
      <c r="C815" s="1" t="s">
        <v>14</v>
      </c>
      <c r="D815" s="5" t="str">
        <f t="shared" si="91"/>
        <v>512</v>
      </c>
      <c r="E815" s="1" t="s">
        <v>37</v>
      </c>
      <c r="F815" s="1" t="s">
        <v>67</v>
      </c>
      <c r="G815" s="1" t="s">
        <v>74</v>
      </c>
      <c r="H815" s="1" t="s">
        <v>75</v>
      </c>
      <c r="I815">
        <v>201305</v>
      </c>
      <c r="J815" t="str">
        <f t="shared" si="92"/>
        <v>2013</v>
      </c>
      <c r="K815" s="2">
        <v>3137.33</v>
      </c>
      <c r="L815">
        <f t="shared" si="93"/>
        <v>-784.33249999999998</v>
      </c>
      <c r="M815" s="2">
        <f t="shared" si="94"/>
        <v>2352.9974999999999</v>
      </c>
      <c r="N815">
        <f t="shared" si="95"/>
        <v>447.069525</v>
      </c>
      <c r="O815">
        <f t="shared" si="96"/>
        <v>1905.9279750000001</v>
      </c>
      <c r="P815" s="2" t="str">
        <f t="shared" si="97"/>
        <v>5120321 - TRIMBLE COUNTY 2 - GENERATION2013</v>
      </c>
    </row>
    <row r="816" spans="1:16" x14ac:dyDescent="0.3">
      <c r="A816" s="1" t="s">
        <v>5</v>
      </c>
      <c r="B816" s="1" t="s">
        <v>35</v>
      </c>
      <c r="C816" s="1" t="s">
        <v>14</v>
      </c>
      <c r="D816" s="5" t="str">
        <f t="shared" si="91"/>
        <v>512</v>
      </c>
      <c r="E816" s="1" t="s">
        <v>37</v>
      </c>
      <c r="F816" s="1" t="s">
        <v>67</v>
      </c>
      <c r="G816" s="1" t="s">
        <v>74</v>
      </c>
      <c r="H816" s="1" t="s">
        <v>75</v>
      </c>
      <c r="I816">
        <v>201308</v>
      </c>
      <c r="J816" t="str">
        <f t="shared" si="92"/>
        <v>2013</v>
      </c>
      <c r="K816" s="2">
        <v>600</v>
      </c>
      <c r="L816">
        <f t="shared" si="93"/>
        <v>-150</v>
      </c>
      <c r="M816" s="2">
        <f t="shared" si="94"/>
        <v>450</v>
      </c>
      <c r="N816">
        <f t="shared" si="95"/>
        <v>85.5</v>
      </c>
      <c r="O816">
        <f t="shared" si="96"/>
        <v>364.5</v>
      </c>
      <c r="P816" s="2" t="str">
        <f t="shared" si="97"/>
        <v>5120321 - TRIMBLE COUNTY 2 - GENERATION2013</v>
      </c>
    </row>
    <row r="817" spans="1:16" x14ac:dyDescent="0.3">
      <c r="A817" s="1" t="s">
        <v>5</v>
      </c>
      <c r="B817" s="1" t="s">
        <v>35</v>
      </c>
      <c r="C817" s="1" t="s">
        <v>14</v>
      </c>
      <c r="D817" s="5" t="str">
        <f t="shared" si="91"/>
        <v>512</v>
      </c>
      <c r="E817" s="1" t="s">
        <v>37</v>
      </c>
      <c r="F817" s="1" t="s">
        <v>67</v>
      </c>
      <c r="G817" s="1" t="s">
        <v>74</v>
      </c>
      <c r="H817" s="1" t="s">
        <v>75</v>
      </c>
      <c r="I817">
        <v>201402</v>
      </c>
      <c r="J817" t="str">
        <f t="shared" si="92"/>
        <v>2014</v>
      </c>
      <c r="K817" s="2">
        <v>222511.31</v>
      </c>
      <c r="L817">
        <f t="shared" si="93"/>
        <v>-55627.827499999999</v>
      </c>
      <c r="M817" s="2">
        <f t="shared" si="94"/>
        <v>166883.48249999998</v>
      </c>
      <c r="N817">
        <f t="shared" si="95"/>
        <v>31707.861674999996</v>
      </c>
      <c r="O817">
        <f t="shared" si="96"/>
        <v>135175.62082499999</v>
      </c>
      <c r="P817" s="2" t="str">
        <f t="shared" si="97"/>
        <v>5120321 - TRIMBLE COUNTY 2 - GENERATION2014</v>
      </c>
    </row>
    <row r="818" spans="1:16" x14ac:dyDescent="0.3">
      <c r="A818" s="1" t="s">
        <v>5</v>
      </c>
      <c r="B818" s="1" t="s">
        <v>35</v>
      </c>
      <c r="C818" s="1" t="s">
        <v>14</v>
      </c>
      <c r="D818" s="5" t="str">
        <f t="shared" si="91"/>
        <v>512</v>
      </c>
      <c r="E818" s="1" t="s">
        <v>37</v>
      </c>
      <c r="F818" s="1" t="s">
        <v>67</v>
      </c>
      <c r="G818" s="1" t="s">
        <v>74</v>
      </c>
      <c r="H818" s="1" t="s">
        <v>75</v>
      </c>
      <c r="I818">
        <v>201403</v>
      </c>
      <c r="J818" t="str">
        <f t="shared" si="92"/>
        <v>2014</v>
      </c>
      <c r="K818" s="2">
        <v>851029.37</v>
      </c>
      <c r="L818">
        <f t="shared" si="93"/>
        <v>-212757.3425</v>
      </c>
      <c r="M818" s="2">
        <f t="shared" si="94"/>
        <v>638272.02749999997</v>
      </c>
      <c r="N818">
        <f t="shared" si="95"/>
        <v>121271.68522499999</v>
      </c>
      <c r="O818">
        <f t="shared" si="96"/>
        <v>517000.342275</v>
      </c>
      <c r="P818" s="2" t="str">
        <f t="shared" si="97"/>
        <v>5120321 - TRIMBLE COUNTY 2 - GENERATION2014</v>
      </c>
    </row>
    <row r="819" spans="1:16" x14ac:dyDescent="0.3">
      <c r="A819" s="1" t="s">
        <v>5</v>
      </c>
      <c r="B819" s="1" t="s">
        <v>35</v>
      </c>
      <c r="C819" s="1" t="s">
        <v>14</v>
      </c>
      <c r="D819" s="5" t="str">
        <f t="shared" si="91"/>
        <v>512</v>
      </c>
      <c r="E819" s="1" t="s">
        <v>37</v>
      </c>
      <c r="F819" s="1" t="s">
        <v>67</v>
      </c>
      <c r="G819" s="1" t="s">
        <v>74</v>
      </c>
      <c r="H819" s="1" t="s">
        <v>75</v>
      </c>
      <c r="I819">
        <v>201404</v>
      </c>
      <c r="J819" t="str">
        <f t="shared" si="92"/>
        <v>2014</v>
      </c>
      <c r="K819" s="2">
        <v>647518.52</v>
      </c>
      <c r="L819">
        <f t="shared" si="93"/>
        <v>-161879.63</v>
      </c>
      <c r="M819" s="2">
        <f t="shared" si="94"/>
        <v>485638.89</v>
      </c>
      <c r="N819">
        <f t="shared" si="95"/>
        <v>92271.3891</v>
      </c>
      <c r="O819">
        <f t="shared" si="96"/>
        <v>393367.50090000004</v>
      </c>
      <c r="P819" s="2" t="str">
        <f t="shared" si="97"/>
        <v>5120321 - TRIMBLE COUNTY 2 - GENERATION2014</v>
      </c>
    </row>
    <row r="820" spans="1:16" x14ac:dyDescent="0.3">
      <c r="A820" s="1" t="s">
        <v>5</v>
      </c>
      <c r="B820" s="1" t="s">
        <v>35</v>
      </c>
      <c r="C820" s="1" t="s">
        <v>14</v>
      </c>
      <c r="D820" s="5" t="str">
        <f t="shared" si="91"/>
        <v>512</v>
      </c>
      <c r="E820" s="1" t="s">
        <v>37</v>
      </c>
      <c r="F820" s="1" t="s">
        <v>67</v>
      </c>
      <c r="G820" s="1" t="s">
        <v>74</v>
      </c>
      <c r="H820" s="1" t="s">
        <v>75</v>
      </c>
      <c r="I820">
        <v>201405</v>
      </c>
      <c r="J820" t="str">
        <f t="shared" si="92"/>
        <v>2014</v>
      </c>
      <c r="K820" s="2">
        <v>425476.46</v>
      </c>
      <c r="L820">
        <f t="shared" si="93"/>
        <v>-106369.11500000001</v>
      </c>
      <c r="M820" s="2">
        <f t="shared" si="94"/>
        <v>319107.34500000003</v>
      </c>
      <c r="N820">
        <f t="shared" si="95"/>
        <v>60630.395550000008</v>
      </c>
      <c r="O820">
        <f t="shared" si="96"/>
        <v>258476.94945000004</v>
      </c>
      <c r="P820" s="2" t="str">
        <f t="shared" si="97"/>
        <v>5120321 - TRIMBLE COUNTY 2 - GENERATION2014</v>
      </c>
    </row>
    <row r="821" spans="1:16" x14ac:dyDescent="0.3">
      <c r="A821" s="1" t="s">
        <v>5</v>
      </c>
      <c r="B821" s="1" t="s">
        <v>35</v>
      </c>
      <c r="C821" s="1" t="s">
        <v>14</v>
      </c>
      <c r="D821" s="5" t="str">
        <f t="shared" si="91"/>
        <v>512</v>
      </c>
      <c r="E821" s="1" t="s">
        <v>37</v>
      </c>
      <c r="F821" s="1" t="s">
        <v>67</v>
      </c>
      <c r="G821" s="1" t="s">
        <v>74</v>
      </c>
      <c r="H821" s="1" t="s">
        <v>75</v>
      </c>
      <c r="I821">
        <v>201406</v>
      </c>
      <c r="J821" t="str">
        <f t="shared" si="92"/>
        <v>2014</v>
      </c>
      <c r="K821" s="2">
        <v>667917.12</v>
      </c>
      <c r="L821">
        <f t="shared" si="93"/>
        <v>-166979.28</v>
      </c>
      <c r="M821" s="2">
        <f t="shared" si="94"/>
        <v>500937.83999999997</v>
      </c>
      <c r="N821">
        <f t="shared" si="95"/>
        <v>95178.189599999998</v>
      </c>
      <c r="O821">
        <f t="shared" si="96"/>
        <v>405759.65039999998</v>
      </c>
      <c r="P821" s="2" t="str">
        <f t="shared" si="97"/>
        <v>5120321 - TRIMBLE COUNTY 2 - GENERATION2014</v>
      </c>
    </row>
    <row r="822" spans="1:16" x14ac:dyDescent="0.3">
      <c r="A822" s="1" t="s">
        <v>5</v>
      </c>
      <c r="B822" s="1" t="s">
        <v>35</v>
      </c>
      <c r="C822" s="1" t="s">
        <v>14</v>
      </c>
      <c r="D822" s="5" t="str">
        <f t="shared" si="91"/>
        <v>512</v>
      </c>
      <c r="E822" s="1" t="s">
        <v>37</v>
      </c>
      <c r="F822" s="1" t="s">
        <v>67</v>
      </c>
      <c r="G822" s="1" t="s">
        <v>74</v>
      </c>
      <c r="H822" s="1" t="s">
        <v>75</v>
      </c>
      <c r="I822">
        <v>201407</v>
      </c>
      <c r="J822" t="str">
        <f t="shared" si="92"/>
        <v>2014</v>
      </c>
      <c r="K822" s="2">
        <v>225735.13</v>
      </c>
      <c r="L822">
        <f t="shared" si="93"/>
        <v>-56433.782500000001</v>
      </c>
      <c r="M822" s="2">
        <f t="shared" si="94"/>
        <v>169301.3475</v>
      </c>
      <c r="N822">
        <f t="shared" si="95"/>
        <v>32167.256025000002</v>
      </c>
      <c r="O822">
        <f t="shared" si="96"/>
        <v>137134.09147500002</v>
      </c>
      <c r="P822" s="2" t="str">
        <f t="shared" si="97"/>
        <v>5120321 - TRIMBLE COUNTY 2 - GENERATION2014</v>
      </c>
    </row>
    <row r="823" spans="1:16" x14ac:dyDescent="0.3">
      <c r="A823" s="1" t="s">
        <v>5</v>
      </c>
      <c r="B823" s="1" t="s">
        <v>35</v>
      </c>
      <c r="C823" s="1" t="s">
        <v>14</v>
      </c>
      <c r="D823" s="5" t="str">
        <f t="shared" si="91"/>
        <v>512</v>
      </c>
      <c r="E823" s="1" t="s">
        <v>37</v>
      </c>
      <c r="F823" s="1" t="s">
        <v>67</v>
      </c>
      <c r="G823" s="1" t="s">
        <v>74</v>
      </c>
      <c r="H823" s="1" t="s">
        <v>75</v>
      </c>
      <c r="I823">
        <v>201408</v>
      </c>
      <c r="J823" t="str">
        <f t="shared" si="92"/>
        <v>2014</v>
      </c>
      <c r="K823" s="2">
        <v>11438.37</v>
      </c>
      <c r="L823">
        <f t="shared" si="93"/>
        <v>-2859.5925000000002</v>
      </c>
      <c r="M823" s="2">
        <f t="shared" si="94"/>
        <v>8578.7775000000001</v>
      </c>
      <c r="N823">
        <f t="shared" si="95"/>
        <v>1629.967725</v>
      </c>
      <c r="O823">
        <f t="shared" si="96"/>
        <v>6948.8097750000006</v>
      </c>
      <c r="P823" s="2" t="str">
        <f t="shared" si="97"/>
        <v>5120321 - TRIMBLE COUNTY 2 - GENERATION2014</v>
      </c>
    </row>
    <row r="824" spans="1:16" x14ac:dyDescent="0.3">
      <c r="A824" s="1" t="s">
        <v>5</v>
      </c>
      <c r="B824" s="1" t="s">
        <v>35</v>
      </c>
      <c r="C824" s="1" t="s">
        <v>14</v>
      </c>
      <c r="D824" s="5" t="str">
        <f t="shared" si="91"/>
        <v>512</v>
      </c>
      <c r="E824" s="1" t="s">
        <v>37</v>
      </c>
      <c r="F824" s="1" t="s">
        <v>67</v>
      </c>
      <c r="G824" s="1" t="s">
        <v>74</v>
      </c>
      <c r="H824" s="1" t="s">
        <v>75</v>
      </c>
      <c r="I824">
        <v>201409</v>
      </c>
      <c r="J824" t="str">
        <f t="shared" si="92"/>
        <v>2014</v>
      </c>
      <c r="K824" s="2">
        <v>133.01</v>
      </c>
      <c r="L824">
        <f t="shared" si="93"/>
        <v>-33.252499999999998</v>
      </c>
      <c r="M824" s="2">
        <f t="shared" si="94"/>
        <v>99.757499999999993</v>
      </c>
      <c r="N824">
        <f t="shared" si="95"/>
        <v>18.953924999999998</v>
      </c>
      <c r="O824">
        <f t="shared" si="96"/>
        <v>80.803574999999995</v>
      </c>
      <c r="P824" s="2" t="str">
        <f t="shared" si="97"/>
        <v>5120321 - TRIMBLE COUNTY 2 - GENERATION2014</v>
      </c>
    </row>
    <row r="825" spans="1:16" x14ac:dyDescent="0.3">
      <c r="A825" s="1" t="s">
        <v>5</v>
      </c>
      <c r="B825" s="1" t="s">
        <v>35</v>
      </c>
      <c r="C825" s="1" t="s">
        <v>14</v>
      </c>
      <c r="D825" s="5" t="str">
        <f t="shared" si="91"/>
        <v>512</v>
      </c>
      <c r="E825" s="1" t="s">
        <v>37</v>
      </c>
      <c r="F825" s="1" t="s">
        <v>67</v>
      </c>
      <c r="G825" s="1" t="s">
        <v>74</v>
      </c>
      <c r="H825" s="1" t="s">
        <v>75</v>
      </c>
      <c r="I825">
        <v>201410</v>
      </c>
      <c r="J825" t="str">
        <f t="shared" si="92"/>
        <v>2014</v>
      </c>
      <c r="K825" s="2">
        <v>-4220</v>
      </c>
      <c r="L825">
        <f t="shared" si="93"/>
        <v>1055</v>
      </c>
      <c r="M825" s="2">
        <f t="shared" si="94"/>
        <v>-3165</v>
      </c>
      <c r="N825">
        <f t="shared" si="95"/>
        <v>-601.35</v>
      </c>
      <c r="O825">
        <f t="shared" si="96"/>
        <v>-2563.65</v>
      </c>
      <c r="P825" s="2" t="str">
        <f t="shared" si="97"/>
        <v>5120321 - TRIMBLE COUNTY 2 - GENERATION2014</v>
      </c>
    </row>
    <row r="826" spans="1:16" x14ac:dyDescent="0.3">
      <c r="A826" s="1" t="s">
        <v>5</v>
      </c>
      <c r="B826" s="1" t="s">
        <v>35</v>
      </c>
      <c r="C826" s="1" t="s">
        <v>14</v>
      </c>
      <c r="D826" s="5" t="str">
        <f t="shared" si="91"/>
        <v>512</v>
      </c>
      <c r="E826" s="1" t="s">
        <v>37</v>
      </c>
      <c r="F826" s="1" t="s">
        <v>67</v>
      </c>
      <c r="G826" s="1" t="s">
        <v>74</v>
      </c>
      <c r="H826" s="1" t="s">
        <v>75</v>
      </c>
      <c r="I826">
        <v>201411</v>
      </c>
      <c r="J826" t="str">
        <f t="shared" si="92"/>
        <v>2014</v>
      </c>
      <c r="K826" s="2">
        <v>15781.74</v>
      </c>
      <c r="L826">
        <f t="shared" si="93"/>
        <v>-3945.4349999999999</v>
      </c>
      <c r="M826" s="2">
        <f t="shared" si="94"/>
        <v>11836.305</v>
      </c>
      <c r="N826">
        <f t="shared" si="95"/>
        <v>2248.89795</v>
      </c>
      <c r="O826">
        <f t="shared" si="96"/>
        <v>9587.4070500000016</v>
      </c>
      <c r="P826" s="2" t="str">
        <f t="shared" si="97"/>
        <v>5120321 - TRIMBLE COUNTY 2 - GENERATION2014</v>
      </c>
    </row>
    <row r="827" spans="1:16" x14ac:dyDescent="0.3">
      <c r="A827" s="1" t="s">
        <v>5</v>
      </c>
      <c r="B827" s="1" t="s">
        <v>35</v>
      </c>
      <c r="C827" s="1" t="s">
        <v>14</v>
      </c>
      <c r="D827" s="5" t="str">
        <f t="shared" si="91"/>
        <v>512</v>
      </c>
      <c r="E827" s="1" t="s">
        <v>37</v>
      </c>
      <c r="F827" s="1" t="s">
        <v>67</v>
      </c>
      <c r="G827" s="1" t="s">
        <v>74</v>
      </c>
      <c r="H827" s="1" t="s">
        <v>75</v>
      </c>
      <c r="I827">
        <v>201412</v>
      </c>
      <c r="J827" t="str">
        <f t="shared" si="92"/>
        <v>2014</v>
      </c>
      <c r="K827" s="2">
        <v>417.87</v>
      </c>
      <c r="L827">
        <f t="shared" si="93"/>
        <v>-104.4675</v>
      </c>
      <c r="M827" s="2">
        <f t="shared" si="94"/>
        <v>313.40250000000003</v>
      </c>
      <c r="N827">
        <f t="shared" si="95"/>
        <v>59.546475000000008</v>
      </c>
      <c r="O827">
        <f t="shared" si="96"/>
        <v>253.85602500000005</v>
      </c>
      <c r="P827" s="2" t="str">
        <f t="shared" si="97"/>
        <v>5120321 - TRIMBLE COUNTY 2 - GENERATION2014</v>
      </c>
    </row>
    <row r="828" spans="1:16" x14ac:dyDescent="0.3">
      <c r="A828" s="1" t="s">
        <v>5</v>
      </c>
      <c r="B828" s="1" t="s">
        <v>35</v>
      </c>
      <c r="C828" s="1" t="s">
        <v>14</v>
      </c>
      <c r="D828" s="5" t="str">
        <f t="shared" si="91"/>
        <v>512</v>
      </c>
      <c r="E828" s="1" t="s">
        <v>37</v>
      </c>
      <c r="F828" s="1" t="s">
        <v>67</v>
      </c>
      <c r="G828" s="1" t="s">
        <v>74</v>
      </c>
      <c r="H828" s="1" t="s">
        <v>75</v>
      </c>
      <c r="I828">
        <v>201501</v>
      </c>
      <c r="J828" t="str">
        <f t="shared" si="92"/>
        <v>2015</v>
      </c>
      <c r="K828" s="2">
        <v>29058.57</v>
      </c>
      <c r="L828">
        <f t="shared" si="93"/>
        <v>-7264.6424999999999</v>
      </c>
      <c r="M828" s="2">
        <f t="shared" si="94"/>
        <v>21793.927499999998</v>
      </c>
      <c r="N828">
        <f t="shared" si="95"/>
        <v>4140.8462249999993</v>
      </c>
      <c r="O828">
        <f t="shared" si="96"/>
        <v>17653.081275</v>
      </c>
      <c r="P828" s="2" t="str">
        <f t="shared" si="97"/>
        <v>5120321 - TRIMBLE COUNTY 2 - GENERATION2015</v>
      </c>
    </row>
    <row r="829" spans="1:16" x14ac:dyDescent="0.3">
      <c r="A829" s="1" t="s">
        <v>5</v>
      </c>
      <c r="B829" s="1" t="s">
        <v>35</v>
      </c>
      <c r="C829" s="1" t="s">
        <v>14</v>
      </c>
      <c r="D829" s="5" t="str">
        <f t="shared" si="91"/>
        <v>512</v>
      </c>
      <c r="E829" s="1" t="s">
        <v>37</v>
      </c>
      <c r="F829" s="1" t="s">
        <v>67</v>
      </c>
      <c r="G829" s="1" t="s">
        <v>74</v>
      </c>
      <c r="H829" s="1" t="s">
        <v>75</v>
      </c>
      <c r="I829">
        <v>201502</v>
      </c>
      <c r="J829" t="str">
        <f t="shared" si="92"/>
        <v>2015</v>
      </c>
      <c r="K829" s="2">
        <v>1141.73</v>
      </c>
      <c r="L829">
        <f t="shared" si="93"/>
        <v>-285.4325</v>
      </c>
      <c r="M829" s="2">
        <f t="shared" si="94"/>
        <v>856.29750000000001</v>
      </c>
      <c r="N829">
        <f t="shared" si="95"/>
        <v>162.69652500000001</v>
      </c>
      <c r="O829">
        <f t="shared" si="96"/>
        <v>693.60097500000006</v>
      </c>
      <c r="P829" s="2" t="str">
        <f t="shared" si="97"/>
        <v>5120321 - TRIMBLE COUNTY 2 - GENERATION2015</v>
      </c>
    </row>
    <row r="830" spans="1:16" x14ac:dyDescent="0.3">
      <c r="A830" s="1" t="s">
        <v>5</v>
      </c>
      <c r="B830" s="1" t="s">
        <v>35</v>
      </c>
      <c r="C830" s="1" t="s">
        <v>14</v>
      </c>
      <c r="D830" s="5" t="str">
        <f t="shared" si="91"/>
        <v>512</v>
      </c>
      <c r="E830" s="1" t="s">
        <v>37</v>
      </c>
      <c r="F830" s="1" t="s">
        <v>67</v>
      </c>
      <c r="G830" s="1" t="s">
        <v>74</v>
      </c>
      <c r="H830" s="1" t="s">
        <v>75</v>
      </c>
      <c r="I830">
        <v>201503</v>
      </c>
      <c r="J830" t="str">
        <f t="shared" si="92"/>
        <v>2015</v>
      </c>
      <c r="K830" s="2">
        <v>67608.39</v>
      </c>
      <c r="L830">
        <f t="shared" si="93"/>
        <v>-16902.0975</v>
      </c>
      <c r="M830" s="2">
        <f t="shared" si="94"/>
        <v>50706.292499999996</v>
      </c>
      <c r="N830">
        <f t="shared" si="95"/>
        <v>9634.1955749999997</v>
      </c>
      <c r="O830">
        <f t="shared" si="96"/>
        <v>41072.096924999998</v>
      </c>
      <c r="P830" s="2" t="str">
        <f t="shared" si="97"/>
        <v>5120321 - TRIMBLE COUNTY 2 - GENERATION2015</v>
      </c>
    </row>
    <row r="831" spans="1:16" x14ac:dyDescent="0.3">
      <c r="A831" s="1" t="s">
        <v>5</v>
      </c>
      <c r="B831" s="1" t="s">
        <v>35</v>
      </c>
      <c r="C831" s="1" t="s">
        <v>14</v>
      </c>
      <c r="D831" s="5" t="str">
        <f t="shared" si="91"/>
        <v>512</v>
      </c>
      <c r="E831" s="1" t="s">
        <v>37</v>
      </c>
      <c r="F831" s="1" t="s">
        <v>67</v>
      </c>
      <c r="G831" s="1" t="s">
        <v>74</v>
      </c>
      <c r="H831" s="1" t="s">
        <v>75</v>
      </c>
      <c r="I831">
        <v>201504</v>
      </c>
      <c r="J831" t="str">
        <f t="shared" si="92"/>
        <v>2015</v>
      </c>
      <c r="K831" s="2">
        <v>328582.26</v>
      </c>
      <c r="L831">
        <f t="shared" si="93"/>
        <v>-82145.565000000002</v>
      </c>
      <c r="M831" s="2">
        <f t="shared" si="94"/>
        <v>246436.69500000001</v>
      </c>
      <c r="N831">
        <f t="shared" si="95"/>
        <v>46822.972050000004</v>
      </c>
      <c r="O831">
        <f t="shared" si="96"/>
        <v>199613.72295000002</v>
      </c>
      <c r="P831" s="2" t="str">
        <f t="shared" si="97"/>
        <v>5120321 - TRIMBLE COUNTY 2 - GENERATION2015</v>
      </c>
    </row>
    <row r="832" spans="1:16" x14ac:dyDescent="0.3">
      <c r="A832" s="1" t="s">
        <v>5</v>
      </c>
      <c r="B832" s="1" t="s">
        <v>35</v>
      </c>
      <c r="C832" s="1" t="s">
        <v>14</v>
      </c>
      <c r="D832" s="5" t="str">
        <f t="shared" si="91"/>
        <v>512</v>
      </c>
      <c r="E832" s="1" t="s">
        <v>37</v>
      </c>
      <c r="F832" s="1" t="s">
        <v>67</v>
      </c>
      <c r="G832" s="1" t="s">
        <v>74</v>
      </c>
      <c r="H832" s="1" t="s">
        <v>75</v>
      </c>
      <c r="I832">
        <v>201505</v>
      </c>
      <c r="J832" t="str">
        <f t="shared" si="92"/>
        <v>2015</v>
      </c>
      <c r="K832" s="2">
        <v>112320.98</v>
      </c>
      <c r="L832">
        <f t="shared" si="93"/>
        <v>-28080.244999999999</v>
      </c>
      <c r="M832" s="2">
        <f t="shared" si="94"/>
        <v>84240.735000000001</v>
      </c>
      <c r="N832">
        <f t="shared" si="95"/>
        <v>16005.73965</v>
      </c>
      <c r="O832">
        <f t="shared" si="96"/>
        <v>68234.995350000012</v>
      </c>
      <c r="P832" s="2" t="str">
        <f t="shared" si="97"/>
        <v>5120321 - TRIMBLE COUNTY 2 - GENERATION2015</v>
      </c>
    </row>
    <row r="833" spans="1:16" x14ac:dyDescent="0.3">
      <c r="A833" s="1" t="s">
        <v>5</v>
      </c>
      <c r="B833" s="1" t="s">
        <v>35</v>
      </c>
      <c r="C833" s="1" t="s">
        <v>14</v>
      </c>
      <c r="D833" s="5" t="str">
        <f t="shared" si="91"/>
        <v>512</v>
      </c>
      <c r="E833" s="1" t="s">
        <v>37</v>
      </c>
      <c r="F833" s="1" t="s">
        <v>67</v>
      </c>
      <c r="G833" s="1" t="s">
        <v>74</v>
      </c>
      <c r="H833" s="1" t="s">
        <v>75</v>
      </c>
      <c r="I833">
        <v>201506</v>
      </c>
      <c r="J833" t="str">
        <f t="shared" si="92"/>
        <v>2015</v>
      </c>
      <c r="K833" s="2">
        <v>181324.4</v>
      </c>
      <c r="L833">
        <f t="shared" si="93"/>
        <v>-45331.1</v>
      </c>
      <c r="M833" s="2">
        <f t="shared" si="94"/>
        <v>135993.29999999999</v>
      </c>
      <c r="N833">
        <f t="shared" si="95"/>
        <v>25838.726999999999</v>
      </c>
      <c r="O833">
        <f t="shared" si="96"/>
        <v>110154.573</v>
      </c>
      <c r="P833" s="2" t="str">
        <f t="shared" si="97"/>
        <v>5120321 - TRIMBLE COUNTY 2 - GENERATION2015</v>
      </c>
    </row>
    <row r="834" spans="1:16" x14ac:dyDescent="0.3">
      <c r="A834" s="1" t="s">
        <v>5</v>
      </c>
      <c r="B834" s="1" t="s">
        <v>35</v>
      </c>
      <c r="C834" s="1" t="s">
        <v>14</v>
      </c>
      <c r="D834" s="5" t="str">
        <f t="shared" si="91"/>
        <v>512</v>
      </c>
      <c r="E834" s="1" t="s">
        <v>37</v>
      </c>
      <c r="F834" s="1" t="s">
        <v>67</v>
      </c>
      <c r="G834" s="1" t="s">
        <v>74</v>
      </c>
      <c r="H834" s="1" t="s">
        <v>75</v>
      </c>
      <c r="I834">
        <v>201507</v>
      </c>
      <c r="J834" t="str">
        <f t="shared" si="92"/>
        <v>2015</v>
      </c>
      <c r="K834" s="2">
        <v>10014.049999999999</v>
      </c>
      <c r="L834">
        <f t="shared" si="93"/>
        <v>-2503.5124999999998</v>
      </c>
      <c r="M834" s="2">
        <f t="shared" si="94"/>
        <v>7510.5374999999995</v>
      </c>
      <c r="N834">
        <f t="shared" si="95"/>
        <v>1427.002125</v>
      </c>
      <c r="O834">
        <f t="shared" si="96"/>
        <v>6083.5353750000004</v>
      </c>
      <c r="P834" s="2" t="str">
        <f t="shared" si="97"/>
        <v>5120321 - TRIMBLE COUNTY 2 - GENERATION2015</v>
      </c>
    </row>
    <row r="835" spans="1:16" x14ac:dyDescent="0.3">
      <c r="A835" s="1" t="s">
        <v>5</v>
      </c>
      <c r="B835" s="1" t="s">
        <v>35</v>
      </c>
      <c r="C835" s="1" t="s">
        <v>14</v>
      </c>
      <c r="D835" s="5" t="str">
        <f t="shared" si="91"/>
        <v>512</v>
      </c>
      <c r="E835" s="1" t="s">
        <v>37</v>
      </c>
      <c r="F835" s="1" t="s">
        <v>67</v>
      </c>
      <c r="G835" s="1" t="s">
        <v>74</v>
      </c>
      <c r="H835" s="1" t="s">
        <v>75</v>
      </c>
      <c r="I835">
        <v>201508</v>
      </c>
      <c r="J835" t="str">
        <f t="shared" si="92"/>
        <v>2015</v>
      </c>
      <c r="K835" s="2">
        <v>27799.17</v>
      </c>
      <c r="L835">
        <f t="shared" si="93"/>
        <v>-6949.7924999999996</v>
      </c>
      <c r="M835" s="2">
        <f t="shared" si="94"/>
        <v>20849.377499999999</v>
      </c>
      <c r="N835">
        <f t="shared" si="95"/>
        <v>3961.3817249999997</v>
      </c>
      <c r="O835">
        <f t="shared" si="96"/>
        <v>16887.995774999999</v>
      </c>
      <c r="P835" s="2" t="str">
        <f t="shared" si="97"/>
        <v>5120321 - TRIMBLE COUNTY 2 - GENERATION2015</v>
      </c>
    </row>
    <row r="836" spans="1:16" x14ac:dyDescent="0.3">
      <c r="A836" s="1" t="s">
        <v>5</v>
      </c>
      <c r="B836" s="1" t="s">
        <v>35</v>
      </c>
      <c r="C836" s="1" t="s">
        <v>14</v>
      </c>
      <c r="D836" s="5" t="str">
        <f t="shared" si="91"/>
        <v>512</v>
      </c>
      <c r="E836" s="1" t="s">
        <v>37</v>
      </c>
      <c r="F836" s="1" t="s">
        <v>67</v>
      </c>
      <c r="G836" s="1" t="s">
        <v>74</v>
      </c>
      <c r="H836" s="1" t="s">
        <v>75</v>
      </c>
      <c r="I836">
        <v>201509</v>
      </c>
      <c r="J836" t="str">
        <f t="shared" si="92"/>
        <v>2015</v>
      </c>
      <c r="K836" s="2">
        <v>2514.14</v>
      </c>
      <c r="L836">
        <f t="shared" si="93"/>
        <v>-628.53499999999997</v>
      </c>
      <c r="M836" s="2">
        <f t="shared" si="94"/>
        <v>1885.605</v>
      </c>
      <c r="N836">
        <f t="shared" si="95"/>
        <v>358.26495</v>
      </c>
      <c r="O836">
        <f t="shared" si="96"/>
        <v>1527.34005</v>
      </c>
      <c r="P836" s="2" t="str">
        <f t="shared" si="97"/>
        <v>5120321 - TRIMBLE COUNTY 2 - GENERATION2015</v>
      </c>
    </row>
    <row r="837" spans="1:16" x14ac:dyDescent="0.3">
      <c r="A837" s="1" t="s">
        <v>5</v>
      </c>
      <c r="B837" s="1" t="s">
        <v>35</v>
      </c>
      <c r="C837" s="1" t="s">
        <v>14</v>
      </c>
      <c r="D837" s="5" t="str">
        <f t="shared" si="91"/>
        <v>512</v>
      </c>
      <c r="E837" s="1" t="s">
        <v>37</v>
      </c>
      <c r="F837" s="1" t="s">
        <v>67</v>
      </c>
      <c r="G837" s="1" t="s">
        <v>74</v>
      </c>
      <c r="H837" s="1" t="s">
        <v>75</v>
      </c>
      <c r="I837">
        <v>201510</v>
      </c>
      <c r="J837" t="str">
        <f t="shared" si="92"/>
        <v>2015</v>
      </c>
      <c r="K837" s="2">
        <v>6428.67</v>
      </c>
      <c r="L837">
        <f t="shared" si="93"/>
        <v>-1607.1675</v>
      </c>
      <c r="M837" s="2">
        <f t="shared" si="94"/>
        <v>4821.5025000000005</v>
      </c>
      <c r="N837">
        <f t="shared" si="95"/>
        <v>916.08547500000009</v>
      </c>
      <c r="O837">
        <f t="shared" si="96"/>
        <v>3905.4170250000006</v>
      </c>
      <c r="P837" s="2" t="str">
        <f t="shared" si="97"/>
        <v>5120321 - TRIMBLE COUNTY 2 - GENERATION2015</v>
      </c>
    </row>
    <row r="838" spans="1:16" x14ac:dyDescent="0.3">
      <c r="A838" s="1" t="s">
        <v>5</v>
      </c>
      <c r="B838" s="1" t="s">
        <v>35</v>
      </c>
      <c r="C838" s="1" t="s">
        <v>14</v>
      </c>
      <c r="D838" s="5" t="str">
        <f t="shared" si="91"/>
        <v>512</v>
      </c>
      <c r="E838" s="1" t="s">
        <v>37</v>
      </c>
      <c r="F838" s="1" t="s">
        <v>67</v>
      </c>
      <c r="G838" s="1" t="s">
        <v>74</v>
      </c>
      <c r="H838" s="1" t="s">
        <v>75</v>
      </c>
      <c r="I838">
        <v>201511</v>
      </c>
      <c r="J838" t="str">
        <f t="shared" si="92"/>
        <v>2015</v>
      </c>
      <c r="K838" s="2">
        <v>10736.89</v>
      </c>
      <c r="L838">
        <f t="shared" si="93"/>
        <v>-2684.2224999999999</v>
      </c>
      <c r="M838" s="2">
        <f t="shared" si="94"/>
        <v>8052.6674999999996</v>
      </c>
      <c r="N838">
        <f t="shared" si="95"/>
        <v>1530.0068249999999</v>
      </c>
      <c r="O838">
        <f t="shared" si="96"/>
        <v>6522.6606750000001</v>
      </c>
      <c r="P838" s="2" t="str">
        <f t="shared" si="97"/>
        <v>5120321 - TRIMBLE COUNTY 2 - GENERATION2015</v>
      </c>
    </row>
    <row r="839" spans="1:16" x14ac:dyDescent="0.3">
      <c r="A839" s="1" t="s">
        <v>5</v>
      </c>
      <c r="B839" s="1" t="s">
        <v>35</v>
      </c>
      <c r="C839" s="1" t="s">
        <v>14</v>
      </c>
      <c r="D839" s="5" t="str">
        <f t="shared" si="91"/>
        <v>512</v>
      </c>
      <c r="E839" s="1" t="s">
        <v>37</v>
      </c>
      <c r="F839" s="1" t="s">
        <v>67</v>
      </c>
      <c r="G839" s="1" t="s">
        <v>74</v>
      </c>
      <c r="H839" s="1" t="s">
        <v>75</v>
      </c>
      <c r="I839">
        <v>201512</v>
      </c>
      <c r="J839" t="str">
        <f t="shared" si="92"/>
        <v>2015</v>
      </c>
      <c r="K839" s="2">
        <v>2198.92</v>
      </c>
      <c r="L839">
        <f t="shared" si="93"/>
        <v>-549.73</v>
      </c>
      <c r="M839" s="2">
        <f t="shared" si="94"/>
        <v>1649.19</v>
      </c>
      <c r="N839">
        <f t="shared" si="95"/>
        <v>313.34610000000004</v>
      </c>
      <c r="O839">
        <f t="shared" si="96"/>
        <v>1335.8439000000001</v>
      </c>
      <c r="P839" s="2" t="str">
        <f t="shared" si="97"/>
        <v>5120321 - TRIMBLE COUNTY 2 - GENERATION2015</v>
      </c>
    </row>
    <row r="840" spans="1:16" x14ac:dyDescent="0.3">
      <c r="A840" s="1" t="s">
        <v>5</v>
      </c>
      <c r="B840" s="1" t="s">
        <v>35</v>
      </c>
      <c r="C840" s="1" t="s">
        <v>14</v>
      </c>
      <c r="D840" s="5" t="str">
        <f t="shared" si="91"/>
        <v>512</v>
      </c>
      <c r="E840" s="1" t="s">
        <v>37</v>
      </c>
      <c r="F840" s="1" t="s">
        <v>67</v>
      </c>
      <c r="G840" s="1" t="s">
        <v>74</v>
      </c>
      <c r="H840" s="1" t="s">
        <v>75</v>
      </c>
      <c r="I840">
        <v>201601</v>
      </c>
      <c r="J840" t="str">
        <f t="shared" si="92"/>
        <v>2016</v>
      </c>
      <c r="K840" s="2">
        <v>26948.95</v>
      </c>
      <c r="L840">
        <f t="shared" si="93"/>
        <v>-6737.2375000000002</v>
      </c>
      <c r="M840" s="2">
        <f t="shared" si="94"/>
        <v>20211.712500000001</v>
      </c>
      <c r="N840">
        <f t="shared" si="95"/>
        <v>3840.2253750000004</v>
      </c>
      <c r="O840">
        <f t="shared" si="96"/>
        <v>16371.487125000001</v>
      </c>
      <c r="P840" s="2" t="str">
        <f t="shared" si="97"/>
        <v>5120321 - TRIMBLE COUNTY 2 - GENERATION2016</v>
      </c>
    </row>
    <row r="841" spans="1:16" x14ac:dyDescent="0.3">
      <c r="A841" s="1" t="s">
        <v>5</v>
      </c>
      <c r="B841" s="1" t="s">
        <v>35</v>
      </c>
      <c r="C841" s="1" t="s">
        <v>14</v>
      </c>
      <c r="D841" s="5" t="str">
        <f t="shared" si="91"/>
        <v>512</v>
      </c>
      <c r="E841" s="1" t="s">
        <v>37</v>
      </c>
      <c r="F841" s="1" t="s">
        <v>67</v>
      </c>
      <c r="G841" s="1" t="s">
        <v>74</v>
      </c>
      <c r="H841" s="1" t="s">
        <v>75</v>
      </c>
      <c r="I841">
        <v>201602</v>
      </c>
      <c r="J841" t="str">
        <f t="shared" si="92"/>
        <v>2016</v>
      </c>
      <c r="K841" s="2">
        <v>82167.75</v>
      </c>
      <c r="L841">
        <f t="shared" si="93"/>
        <v>-20541.9375</v>
      </c>
      <c r="M841" s="2">
        <f t="shared" si="94"/>
        <v>61625.8125</v>
      </c>
      <c r="N841">
        <f t="shared" si="95"/>
        <v>11708.904375</v>
      </c>
      <c r="O841">
        <f t="shared" si="96"/>
        <v>49916.908125000002</v>
      </c>
      <c r="P841" s="2" t="str">
        <f t="shared" si="97"/>
        <v>5120321 - TRIMBLE COUNTY 2 - GENERATION2016</v>
      </c>
    </row>
    <row r="842" spans="1:16" x14ac:dyDescent="0.3">
      <c r="A842" s="1" t="s">
        <v>5</v>
      </c>
      <c r="B842" s="1" t="s">
        <v>35</v>
      </c>
      <c r="C842" s="1" t="s">
        <v>14</v>
      </c>
      <c r="D842" s="5" t="str">
        <f t="shared" si="91"/>
        <v>512</v>
      </c>
      <c r="E842" s="1" t="s">
        <v>37</v>
      </c>
      <c r="F842" s="1" t="s">
        <v>67</v>
      </c>
      <c r="G842" s="1" t="s">
        <v>74</v>
      </c>
      <c r="H842" s="1" t="s">
        <v>75</v>
      </c>
      <c r="I842">
        <v>201603</v>
      </c>
      <c r="J842" t="str">
        <f t="shared" si="92"/>
        <v>2016</v>
      </c>
      <c r="K842" s="2">
        <v>244383.33</v>
      </c>
      <c r="L842">
        <f t="shared" si="93"/>
        <v>-61095.832499999997</v>
      </c>
      <c r="M842" s="2">
        <f t="shared" si="94"/>
        <v>183287.4975</v>
      </c>
      <c r="N842">
        <f t="shared" si="95"/>
        <v>34824.624524999999</v>
      </c>
      <c r="O842">
        <f t="shared" si="96"/>
        <v>148462.87297500001</v>
      </c>
      <c r="P842" s="2" t="str">
        <f t="shared" si="97"/>
        <v>5120321 - TRIMBLE COUNTY 2 - GENERATION2016</v>
      </c>
    </row>
    <row r="843" spans="1:16" x14ac:dyDescent="0.3">
      <c r="A843" s="1" t="s">
        <v>5</v>
      </c>
      <c r="B843" s="1" t="s">
        <v>35</v>
      </c>
      <c r="C843" s="1" t="s">
        <v>14</v>
      </c>
      <c r="D843" s="5" t="str">
        <f t="shared" si="91"/>
        <v>512</v>
      </c>
      <c r="E843" s="1" t="s">
        <v>37</v>
      </c>
      <c r="F843" s="1" t="s">
        <v>67</v>
      </c>
      <c r="G843" s="1" t="s">
        <v>74</v>
      </c>
      <c r="H843" s="1" t="s">
        <v>75</v>
      </c>
      <c r="I843">
        <v>201604</v>
      </c>
      <c r="J843" t="str">
        <f t="shared" si="92"/>
        <v>2016</v>
      </c>
      <c r="K843" s="2">
        <v>3761095.09</v>
      </c>
      <c r="L843">
        <f t="shared" si="93"/>
        <v>-940273.77249999996</v>
      </c>
      <c r="M843" s="2">
        <f t="shared" si="94"/>
        <v>2820821.3174999999</v>
      </c>
      <c r="N843">
        <f t="shared" si="95"/>
        <v>535956.05032499996</v>
      </c>
      <c r="O843">
        <f t="shared" si="96"/>
        <v>2284865.2671750002</v>
      </c>
      <c r="P843" s="2" t="str">
        <f t="shared" si="97"/>
        <v>5120321 - TRIMBLE COUNTY 2 - GENERATION2016</v>
      </c>
    </row>
    <row r="844" spans="1:16" x14ac:dyDescent="0.3">
      <c r="A844" s="1" t="s">
        <v>5</v>
      </c>
      <c r="B844" s="1" t="s">
        <v>35</v>
      </c>
      <c r="C844" s="1" t="s">
        <v>14</v>
      </c>
      <c r="D844" s="5" t="str">
        <f t="shared" si="91"/>
        <v>512</v>
      </c>
      <c r="E844" s="1" t="s">
        <v>37</v>
      </c>
      <c r="F844" s="1" t="s">
        <v>67</v>
      </c>
      <c r="G844" s="1" t="s">
        <v>74</v>
      </c>
      <c r="H844" s="1" t="s">
        <v>75</v>
      </c>
      <c r="I844">
        <v>201605</v>
      </c>
      <c r="J844" t="str">
        <f t="shared" si="92"/>
        <v>2016</v>
      </c>
      <c r="K844" s="2">
        <v>-486135.43</v>
      </c>
      <c r="L844">
        <f t="shared" si="93"/>
        <v>121533.8575</v>
      </c>
      <c r="M844" s="2">
        <f t="shared" si="94"/>
        <v>-364601.57250000001</v>
      </c>
      <c r="N844">
        <f t="shared" si="95"/>
        <v>-69274.298775000003</v>
      </c>
      <c r="O844">
        <f t="shared" si="96"/>
        <v>-295327.27372500004</v>
      </c>
      <c r="P844" s="2" t="str">
        <f t="shared" si="97"/>
        <v>5120321 - TRIMBLE COUNTY 2 - GENERATION2016</v>
      </c>
    </row>
    <row r="845" spans="1:16" x14ac:dyDescent="0.3">
      <c r="A845" s="1" t="s">
        <v>5</v>
      </c>
      <c r="B845" s="1" t="s">
        <v>35</v>
      </c>
      <c r="C845" s="1" t="s">
        <v>14</v>
      </c>
      <c r="D845" s="5" t="str">
        <f t="shared" si="91"/>
        <v>512</v>
      </c>
      <c r="E845" s="1" t="s">
        <v>37</v>
      </c>
      <c r="F845" s="1" t="s">
        <v>67</v>
      </c>
      <c r="G845" s="1" t="s">
        <v>74</v>
      </c>
      <c r="H845" s="1" t="s">
        <v>75</v>
      </c>
      <c r="I845">
        <v>201606</v>
      </c>
      <c r="J845" t="str">
        <f t="shared" si="92"/>
        <v>2016</v>
      </c>
      <c r="K845" s="2">
        <v>-1187722.6200000001</v>
      </c>
      <c r="L845">
        <f t="shared" si="93"/>
        <v>296930.65500000003</v>
      </c>
      <c r="M845" s="2">
        <f t="shared" si="94"/>
        <v>-890791.96500000008</v>
      </c>
      <c r="N845">
        <f t="shared" si="95"/>
        <v>-169250.47335000001</v>
      </c>
      <c r="O845">
        <f t="shared" si="96"/>
        <v>-721541.4916500001</v>
      </c>
      <c r="P845" s="2" t="str">
        <f t="shared" si="97"/>
        <v>5120321 - TRIMBLE COUNTY 2 - GENERATION2016</v>
      </c>
    </row>
    <row r="846" spans="1:16" x14ac:dyDescent="0.3">
      <c r="A846" s="1" t="s">
        <v>5</v>
      </c>
      <c r="B846" s="1" t="s">
        <v>35</v>
      </c>
      <c r="C846" s="1" t="s">
        <v>14</v>
      </c>
      <c r="D846" s="5" t="str">
        <f t="shared" si="91"/>
        <v>512</v>
      </c>
      <c r="E846" s="1" t="s">
        <v>37</v>
      </c>
      <c r="F846" s="1" t="s">
        <v>67</v>
      </c>
      <c r="G846" s="1" t="s">
        <v>74</v>
      </c>
      <c r="H846" s="1" t="s">
        <v>75</v>
      </c>
      <c r="I846">
        <v>201607</v>
      </c>
      <c r="J846" t="str">
        <f t="shared" si="92"/>
        <v>2016</v>
      </c>
      <c r="K846" s="2">
        <v>-519712.92</v>
      </c>
      <c r="L846">
        <f t="shared" si="93"/>
        <v>129928.23</v>
      </c>
      <c r="M846" s="2">
        <f t="shared" si="94"/>
        <v>-389784.69</v>
      </c>
      <c r="N846">
        <f t="shared" si="95"/>
        <v>-74059.091100000005</v>
      </c>
      <c r="O846">
        <f t="shared" si="96"/>
        <v>-315725.59890000004</v>
      </c>
      <c r="P846" s="2" t="str">
        <f t="shared" si="97"/>
        <v>5120321 - TRIMBLE COUNTY 2 - GENERATION2016</v>
      </c>
    </row>
    <row r="847" spans="1:16" x14ac:dyDescent="0.3">
      <c r="A847" s="1" t="s">
        <v>5</v>
      </c>
      <c r="B847" s="1" t="s">
        <v>35</v>
      </c>
      <c r="C847" s="1" t="s">
        <v>14</v>
      </c>
      <c r="D847" s="5" t="str">
        <f t="shared" si="91"/>
        <v>512</v>
      </c>
      <c r="E847" s="1" t="s">
        <v>37</v>
      </c>
      <c r="F847" s="1" t="s">
        <v>67</v>
      </c>
      <c r="G847" s="1" t="s">
        <v>74</v>
      </c>
      <c r="H847" s="1" t="s">
        <v>75</v>
      </c>
      <c r="I847">
        <v>201608</v>
      </c>
      <c r="J847" t="str">
        <f t="shared" si="92"/>
        <v>2016</v>
      </c>
      <c r="K847" s="2">
        <v>-213455.96</v>
      </c>
      <c r="L847">
        <f t="shared" si="93"/>
        <v>53363.99</v>
      </c>
      <c r="M847" s="2">
        <f t="shared" si="94"/>
        <v>-160091.97</v>
      </c>
      <c r="N847">
        <f t="shared" si="95"/>
        <v>-30417.474300000002</v>
      </c>
      <c r="O847">
        <f t="shared" si="96"/>
        <v>-129674.49570000001</v>
      </c>
      <c r="P847" s="2" t="str">
        <f t="shared" si="97"/>
        <v>5120321 - TRIMBLE COUNTY 2 - GENERATION2016</v>
      </c>
    </row>
    <row r="848" spans="1:16" x14ac:dyDescent="0.3">
      <c r="A848" s="1" t="s">
        <v>5</v>
      </c>
      <c r="B848" s="1" t="s">
        <v>35</v>
      </c>
      <c r="C848" s="1" t="s">
        <v>14</v>
      </c>
      <c r="D848" s="5" t="str">
        <f t="shared" si="91"/>
        <v>512</v>
      </c>
      <c r="E848" s="1" t="s">
        <v>37</v>
      </c>
      <c r="F848" s="1" t="s">
        <v>67</v>
      </c>
      <c r="G848" s="1" t="s">
        <v>74</v>
      </c>
      <c r="H848" s="1" t="s">
        <v>75</v>
      </c>
      <c r="I848">
        <v>201609</v>
      </c>
      <c r="J848" t="str">
        <f t="shared" si="92"/>
        <v>2016</v>
      </c>
      <c r="K848" s="2">
        <v>9441.42</v>
      </c>
      <c r="L848">
        <f t="shared" si="93"/>
        <v>-2360.355</v>
      </c>
      <c r="M848" s="2">
        <f t="shared" si="94"/>
        <v>7081.0650000000005</v>
      </c>
      <c r="N848">
        <f t="shared" si="95"/>
        <v>1345.4023500000001</v>
      </c>
      <c r="O848">
        <f t="shared" si="96"/>
        <v>5735.6626500000011</v>
      </c>
      <c r="P848" s="2" t="str">
        <f t="shared" si="97"/>
        <v>5120321 - TRIMBLE COUNTY 2 - GENERATION2016</v>
      </c>
    </row>
    <row r="849" spans="1:16" x14ac:dyDescent="0.3">
      <c r="A849" s="1" t="s">
        <v>5</v>
      </c>
      <c r="B849" s="1" t="s">
        <v>35</v>
      </c>
      <c r="C849" s="1" t="s">
        <v>14</v>
      </c>
      <c r="D849" s="5" t="str">
        <f t="shared" si="91"/>
        <v>512</v>
      </c>
      <c r="E849" s="1" t="s">
        <v>37</v>
      </c>
      <c r="F849" s="1" t="s">
        <v>67</v>
      </c>
      <c r="G849" s="1" t="s">
        <v>74</v>
      </c>
      <c r="H849" s="1" t="s">
        <v>75</v>
      </c>
      <c r="I849">
        <v>201610</v>
      </c>
      <c r="J849" t="str">
        <f t="shared" si="92"/>
        <v>2016</v>
      </c>
      <c r="K849" s="2">
        <v>-7910.67</v>
      </c>
      <c r="L849">
        <f t="shared" si="93"/>
        <v>1977.6675</v>
      </c>
      <c r="M849" s="2">
        <f t="shared" si="94"/>
        <v>-5933.0025000000005</v>
      </c>
      <c r="N849">
        <f t="shared" si="95"/>
        <v>-1127.270475</v>
      </c>
      <c r="O849">
        <f t="shared" si="96"/>
        <v>-4805.7320250000012</v>
      </c>
      <c r="P849" s="2" t="str">
        <f t="shared" si="97"/>
        <v>5120321 - TRIMBLE COUNTY 2 - GENERATION2016</v>
      </c>
    </row>
    <row r="850" spans="1:16" x14ac:dyDescent="0.3">
      <c r="A850" s="1" t="s">
        <v>5</v>
      </c>
      <c r="B850" s="1" t="s">
        <v>35</v>
      </c>
      <c r="C850" s="1" t="s">
        <v>14</v>
      </c>
      <c r="D850" s="5" t="str">
        <f t="shared" si="91"/>
        <v>512</v>
      </c>
      <c r="E850" s="1" t="s">
        <v>37</v>
      </c>
      <c r="F850" s="1" t="s">
        <v>67</v>
      </c>
      <c r="G850" s="1" t="s">
        <v>74</v>
      </c>
      <c r="H850" s="1" t="s">
        <v>75</v>
      </c>
      <c r="I850">
        <v>201611</v>
      </c>
      <c r="J850" t="str">
        <f t="shared" si="92"/>
        <v>2016</v>
      </c>
      <c r="K850" s="2">
        <v>12349.72</v>
      </c>
      <c r="L850">
        <f t="shared" si="93"/>
        <v>-3087.43</v>
      </c>
      <c r="M850" s="2">
        <f t="shared" si="94"/>
        <v>9262.2899999999991</v>
      </c>
      <c r="N850">
        <f t="shared" si="95"/>
        <v>1759.8350999999998</v>
      </c>
      <c r="O850">
        <f t="shared" si="96"/>
        <v>7502.4548999999997</v>
      </c>
      <c r="P850" s="2" t="str">
        <f t="shared" si="97"/>
        <v>5120321 - TRIMBLE COUNTY 2 - GENERATION2016</v>
      </c>
    </row>
    <row r="851" spans="1:16" x14ac:dyDescent="0.3">
      <c r="A851" s="1" t="s">
        <v>5</v>
      </c>
      <c r="B851" s="1" t="s">
        <v>35</v>
      </c>
      <c r="C851" s="1" t="s">
        <v>14</v>
      </c>
      <c r="D851" s="5" t="str">
        <f t="shared" si="91"/>
        <v>512</v>
      </c>
      <c r="E851" s="1" t="s">
        <v>37</v>
      </c>
      <c r="F851" s="1" t="s">
        <v>67</v>
      </c>
      <c r="G851" s="1" t="s">
        <v>74</v>
      </c>
      <c r="H851" s="1" t="s">
        <v>75</v>
      </c>
      <c r="I851">
        <v>201612</v>
      </c>
      <c r="J851" t="str">
        <f t="shared" si="92"/>
        <v>2016</v>
      </c>
      <c r="K851" s="2">
        <v>2662.68</v>
      </c>
      <c r="L851">
        <f t="shared" si="93"/>
        <v>-665.67</v>
      </c>
      <c r="M851" s="2">
        <f t="shared" si="94"/>
        <v>1997.0099999999998</v>
      </c>
      <c r="N851">
        <f t="shared" si="95"/>
        <v>379.43189999999998</v>
      </c>
      <c r="O851">
        <f t="shared" si="96"/>
        <v>1617.5780999999999</v>
      </c>
      <c r="P851" s="2" t="str">
        <f t="shared" si="97"/>
        <v>5120321 - TRIMBLE COUNTY 2 - GENERATION2016</v>
      </c>
    </row>
    <row r="852" spans="1:16" x14ac:dyDescent="0.3">
      <c r="A852" s="1" t="s">
        <v>5</v>
      </c>
      <c r="B852" s="1" t="s">
        <v>35</v>
      </c>
      <c r="C852" s="1" t="s">
        <v>33</v>
      </c>
      <c r="D852" s="5" t="str">
        <f t="shared" si="91"/>
        <v>512</v>
      </c>
      <c r="E852" s="1" t="s">
        <v>36</v>
      </c>
      <c r="F852" s="1" t="s">
        <v>64</v>
      </c>
      <c r="I852">
        <v>201202</v>
      </c>
      <c r="J852" t="str">
        <f t="shared" si="92"/>
        <v>2012</v>
      </c>
      <c r="K852" s="2">
        <v>493.87</v>
      </c>
      <c r="L852">
        <f t="shared" si="93"/>
        <v>-123.4675</v>
      </c>
      <c r="M852" s="2">
        <f t="shared" si="94"/>
        <v>370.40250000000003</v>
      </c>
      <c r="N852">
        <f t="shared" si="95"/>
        <v>370.40250000000003</v>
      </c>
      <c r="O852">
        <f t="shared" si="96"/>
        <v>0</v>
      </c>
      <c r="P852" s="2" t="str">
        <f t="shared" si="97"/>
        <v>5120311 - TRIMBLE COUNTY 1 - GENERATION2012</v>
      </c>
    </row>
    <row r="853" spans="1:16" x14ac:dyDescent="0.3">
      <c r="A853" s="1" t="s">
        <v>5</v>
      </c>
      <c r="B853" s="1" t="s">
        <v>35</v>
      </c>
      <c r="C853" s="1" t="s">
        <v>33</v>
      </c>
      <c r="D853" s="5" t="str">
        <f t="shared" si="91"/>
        <v>512</v>
      </c>
      <c r="E853" s="1" t="s">
        <v>36</v>
      </c>
      <c r="F853" s="1" t="s">
        <v>64</v>
      </c>
      <c r="I853">
        <v>201310</v>
      </c>
      <c r="J853" t="str">
        <f t="shared" si="92"/>
        <v>2013</v>
      </c>
      <c r="K853" s="2">
        <v>8864.0300000000007</v>
      </c>
      <c r="L853">
        <f t="shared" si="93"/>
        <v>-2216.0075000000002</v>
      </c>
      <c r="M853" s="2">
        <f t="shared" si="94"/>
        <v>6648.0225000000009</v>
      </c>
      <c r="N853">
        <f t="shared" si="95"/>
        <v>6648.0225000000009</v>
      </c>
      <c r="O853">
        <f t="shared" si="96"/>
        <v>0</v>
      </c>
      <c r="P853" s="2" t="str">
        <f t="shared" si="97"/>
        <v>5120311 - TRIMBLE COUNTY 1 - GENERATION2013</v>
      </c>
    </row>
    <row r="854" spans="1:16" x14ac:dyDescent="0.3">
      <c r="A854" s="1" t="s">
        <v>5</v>
      </c>
      <c r="B854" s="1" t="s">
        <v>35</v>
      </c>
      <c r="C854" s="1" t="s">
        <v>33</v>
      </c>
      <c r="D854" s="5" t="str">
        <f t="shared" si="91"/>
        <v>512</v>
      </c>
      <c r="E854" s="1" t="s">
        <v>36</v>
      </c>
      <c r="F854" s="1" t="s">
        <v>64</v>
      </c>
      <c r="I854">
        <v>201311</v>
      </c>
      <c r="J854" t="str">
        <f t="shared" si="92"/>
        <v>2013</v>
      </c>
      <c r="K854" s="2">
        <v>47675.6</v>
      </c>
      <c r="L854">
        <f t="shared" si="93"/>
        <v>-11918.9</v>
      </c>
      <c r="M854" s="2">
        <f t="shared" si="94"/>
        <v>35756.699999999997</v>
      </c>
      <c r="N854">
        <f t="shared" si="95"/>
        <v>35756.699999999997</v>
      </c>
      <c r="O854">
        <f t="shared" si="96"/>
        <v>0</v>
      </c>
      <c r="P854" s="2" t="str">
        <f t="shared" si="97"/>
        <v>5120311 - TRIMBLE COUNTY 1 - GENERATION2013</v>
      </c>
    </row>
    <row r="855" spans="1:16" x14ac:dyDescent="0.3">
      <c r="A855" s="1" t="s">
        <v>5</v>
      </c>
      <c r="B855" s="1" t="s">
        <v>35</v>
      </c>
      <c r="C855" s="1" t="s">
        <v>33</v>
      </c>
      <c r="D855" s="5" t="str">
        <f t="shared" ref="D855:D913" si="98">LEFT(C855,3)</f>
        <v>512</v>
      </c>
      <c r="E855" s="1" t="s">
        <v>36</v>
      </c>
      <c r="F855" s="1" t="s">
        <v>64</v>
      </c>
      <c r="I855">
        <v>201312</v>
      </c>
      <c r="J855" t="str">
        <f t="shared" ref="J855:J913" si="99">LEFT(I855,4)</f>
        <v>2013</v>
      </c>
      <c r="K855" s="2">
        <v>2500</v>
      </c>
      <c r="L855">
        <f t="shared" ref="L855:L913" si="100">IF(LEFT(E855,4)="0311",(K855*-0.25),IF(LEFT(E855,4)="0321",(K855*-0.25),0))</f>
        <v>-625</v>
      </c>
      <c r="M855" s="2">
        <f t="shared" ref="M855:M913" si="101">+K855+L855</f>
        <v>1875</v>
      </c>
      <c r="N855">
        <f t="shared" ref="N855:N913" si="102">IF(F855="LGE",M855,0)+IF(F855="Joint",M855*G855,0)</f>
        <v>1875</v>
      </c>
      <c r="O855">
        <f t="shared" ref="O855:O913" si="103">IF(F855="KU",M855,0)+IF(F855="Joint",M855*H855,0)</f>
        <v>0</v>
      </c>
      <c r="P855" s="2" t="str">
        <f t="shared" ref="P855:P913" si="104">D855&amp;E855&amp;J855</f>
        <v>5120311 - TRIMBLE COUNTY 1 - GENERATION2013</v>
      </c>
    </row>
    <row r="856" spans="1:16" x14ac:dyDescent="0.3">
      <c r="A856" s="1" t="s">
        <v>5</v>
      </c>
      <c r="B856" s="1" t="s">
        <v>35</v>
      </c>
      <c r="C856" s="1" t="s">
        <v>33</v>
      </c>
      <c r="D856" s="5" t="str">
        <f t="shared" si="98"/>
        <v>512</v>
      </c>
      <c r="E856" s="1" t="s">
        <v>36</v>
      </c>
      <c r="F856" s="1" t="s">
        <v>64</v>
      </c>
      <c r="I856">
        <v>201403</v>
      </c>
      <c r="J856" t="str">
        <f t="shared" si="99"/>
        <v>2014</v>
      </c>
      <c r="K856" s="2">
        <v>0</v>
      </c>
      <c r="L856">
        <f t="shared" si="100"/>
        <v>0</v>
      </c>
      <c r="M856" s="2">
        <f t="shared" si="101"/>
        <v>0</v>
      </c>
      <c r="N856">
        <f t="shared" si="102"/>
        <v>0</v>
      </c>
      <c r="O856">
        <f t="shared" si="103"/>
        <v>0</v>
      </c>
      <c r="P856" s="2" t="str">
        <f t="shared" si="104"/>
        <v>5120311 - TRIMBLE COUNTY 1 - GENERATION2014</v>
      </c>
    </row>
    <row r="857" spans="1:16" x14ac:dyDescent="0.3">
      <c r="A857" s="1" t="s">
        <v>5</v>
      </c>
      <c r="B857" s="1" t="s">
        <v>35</v>
      </c>
      <c r="C857" s="1" t="s">
        <v>33</v>
      </c>
      <c r="D857" s="5" t="str">
        <f t="shared" si="98"/>
        <v>512</v>
      </c>
      <c r="E857" s="1" t="s">
        <v>36</v>
      </c>
      <c r="F857" s="1" t="s">
        <v>64</v>
      </c>
      <c r="I857">
        <v>201509</v>
      </c>
      <c r="J857" t="str">
        <f t="shared" si="99"/>
        <v>2015</v>
      </c>
      <c r="K857" s="2">
        <v>8994.19</v>
      </c>
      <c r="L857">
        <f t="shared" si="100"/>
        <v>-2248.5475000000001</v>
      </c>
      <c r="M857" s="2">
        <f t="shared" si="101"/>
        <v>6745.6424999999999</v>
      </c>
      <c r="N857">
        <f t="shared" si="102"/>
        <v>6745.6424999999999</v>
      </c>
      <c r="O857">
        <f t="shared" si="103"/>
        <v>0</v>
      </c>
      <c r="P857" s="2" t="str">
        <f t="shared" si="104"/>
        <v>5120311 - TRIMBLE COUNTY 1 - GENERATION2015</v>
      </c>
    </row>
    <row r="858" spans="1:16" x14ac:dyDescent="0.3">
      <c r="A858" s="1" t="s">
        <v>5</v>
      </c>
      <c r="B858" s="1" t="s">
        <v>35</v>
      </c>
      <c r="C858" s="1" t="s">
        <v>33</v>
      </c>
      <c r="D858" s="5" t="str">
        <f t="shared" si="98"/>
        <v>512</v>
      </c>
      <c r="E858" s="1" t="s">
        <v>36</v>
      </c>
      <c r="F858" s="1" t="s">
        <v>64</v>
      </c>
      <c r="I858">
        <v>201510</v>
      </c>
      <c r="J858" t="str">
        <f t="shared" si="99"/>
        <v>2015</v>
      </c>
      <c r="K858" s="2">
        <v>84866.41</v>
      </c>
      <c r="L858">
        <f t="shared" si="100"/>
        <v>-21216.602500000001</v>
      </c>
      <c r="M858" s="2">
        <f t="shared" si="101"/>
        <v>63649.807500000003</v>
      </c>
      <c r="N858">
        <f t="shared" si="102"/>
        <v>63649.807500000003</v>
      </c>
      <c r="O858">
        <f t="shared" si="103"/>
        <v>0</v>
      </c>
      <c r="P858" s="2" t="str">
        <f t="shared" si="104"/>
        <v>5120311 - TRIMBLE COUNTY 1 - GENERATION2015</v>
      </c>
    </row>
    <row r="859" spans="1:16" x14ac:dyDescent="0.3">
      <c r="A859" s="1" t="s">
        <v>5</v>
      </c>
      <c r="B859" s="1" t="s">
        <v>35</v>
      </c>
      <c r="C859" s="1" t="s">
        <v>33</v>
      </c>
      <c r="D859" s="5" t="str">
        <f t="shared" si="98"/>
        <v>512</v>
      </c>
      <c r="E859" s="1" t="s">
        <v>36</v>
      </c>
      <c r="F859" s="1" t="s">
        <v>64</v>
      </c>
      <c r="I859">
        <v>201511</v>
      </c>
      <c r="J859" t="str">
        <f t="shared" si="99"/>
        <v>2015</v>
      </c>
      <c r="K859" s="2">
        <v>21327.1</v>
      </c>
      <c r="L859">
        <f t="shared" si="100"/>
        <v>-5331.7749999999996</v>
      </c>
      <c r="M859" s="2">
        <f t="shared" si="101"/>
        <v>15995.324999999999</v>
      </c>
      <c r="N859">
        <f t="shared" si="102"/>
        <v>15995.324999999999</v>
      </c>
      <c r="O859">
        <f t="shared" si="103"/>
        <v>0</v>
      </c>
      <c r="P859" s="2" t="str">
        <f t="shared" si="104"/>
        <v>5120311 - TRIMBLE COUNTY 1 - GENERATION2015</v>
      </c>
    </row>
    <row r="860" spans="1:16" x14ac:dyDescent="0.3">
      <c r="A860" s="1" t="s">
        <v>5</v>
      </c>
      <c r="B860" s="1" t="s">
        <v>35</v>
      </c>
      <c r="C860" s="1" t="s">
        <v>33</v>
      </c>
      <c r="D860" s="5" t="str">
        <f t="shared" si="98"/>
        <v>512</v>
      </c>
      <c r="E860" s="1" t="s">
        <v>36</v>
      </c>
      <c r="F860" s="1" t="s">
        <v>64</v>
      </c>
      <c r="I860">
        <v>201512</v>
      </c>
      <c r="J860" t="str">
        <f t="shared" si="99"/>
        <v>2015</v>
      </c>
      <c r="K860" s="2">
        <v>-1147.4000000000001</v>
      </c>
      <c r="L860">
        <f t="shared" si="100"/>
        <v>286.85000000000002</v>
      </c>
      <c r="M860" s="2">
        <f t="shared" si="101"/>
        <v>-860.55000000000007</v>
      </c>
      <c r="N860">
        <f t="shared" si="102"/>
        <v>-860.55000000000007</v>
      </c>
      <c r="O860">
        <f t="shared" si="103"/>
        <v>0</v>
      </c>
      <c r="P860" s="2" t="str">
        <f t="shared" si="104"/>
        <v>5120311 - TRIMBLE COUNTY 1 - GENERATION2015</v>
      </c>
    </row>
    <row r="861" spans="1:16" x14ac:dyDescent="0.3">
      <c r="A861" s="1" t="s">
        <v>5</v>
      </c>
      <c r="B861" s="1" t="s">
        <v>35</v>
      </c>
      <c r="C861" s="1" t="s">
        <v>33</v>
      </c>
      <c r="D861" s="5" t="str">
        <f t="shared" si="98"/>
        <v>512</v>
      </c>
      <c r="E861" s="1" t="s">
        <v>36</v>
      </c>
      <c r="F861" s="1" t="s">
        <v>64</v>
      </c>
      <c r="I861">
        <v>201601</v>
      </c>
      <c r="J861" t="str">
        <f t="shared" si="99"/>
        <v>2016</v>
      </c>
      <c r="K861" s="2">
        <v>327.27999999999997</v>
      </c>
      <c r="L861">
        <f t="shared" si="100"/>
        <v>-81.819999999999993</v>
      </c>
      <c r="M861" s="2">
        <f t="shared" si="101"/>
        <v>245.45999999999998</v>
      </c>
      <c r="N861">
        <f t="shared" si="102"/>
        <v>245.45999999999998</v>
      </c>
      <c r="O861">
        <f t="shared" si="103"/>
        <v>0</v>
      </c>
      <c r="P861" s="2" t="str">
        <f t="shared" si="104"/>
        <v>5120311 - TRIMBLE COUNTY 1 - GENERATION2016</v>
      </c>
    </row>
    <row r="862" spans="1:16" x14ac:dyDescent="0.3">
      <c r="A862" s="1" t="s">
        <v>5</v>
      </c>
      <c r="B862" s="1" t="s">
        <v>35</v>
      </c>
      <c r="C862" s="1" t="s">
        <v>33</v>
      </c>
      <c r="D862" s="5" t="str">
        <f t="shared" si="98"/>
        <v>512</v>
      </c>
      <c r="E862" s="1" t="s">
        <v>36</v>
      </c>
      <c r="F862" s="1" t="s">
        <v>64</v>
      </c>
      <c r="I862">
        <v>201603</v>
      </c>
      <c r="J862" t="str">
        <f t="shared" si="99"/>
        <v>2016</v>
      </c>
      <c r="K862" s="2">
        <v>-2933.16</v>
      </c>
      <c r="L862">
        <f t="shared" si="100"/>
        <v>733.29</v>
      </c>
      <c r="M862" s="2">
        <f t="shared" si="101"/>
        <v>-2199.87</v>
      </c>
      <c r="N862">
        <f t="shared" si="102"/>
        <v>-2199.87</v>
      </c>
      <c r="O862">
        <f t="shared" si="103"/>
        <v>0</v>
      </c>
      <c r="P862" s="2" t="str">
        <f t="shared" si="104"/>
        <v>5120311 - TRIMBLE COUNTY 1 - GENERATION2016</v>
      </c>
    </row>
    <row r="863" spans="1:16" x14ac:dyDescent="0.3">
      <c r="A863" s="1" t="s">
        <v>5</v>
      </c>
      <c r="B863" s="1" t="s">
        <v>35</v>
      </c>
      <c r="C863" s="1" t="s">
        <v>33</v>
      </c>
      <c r="D863" s="5" t="str">
        <f t="shared" si="98"/>
        <v>512</v>
      </c>
      <c r="E863" s="1" t="s">
        <v>37</v>
      </c>
      <c r="F863" s="1" t="s">
        <v>67</v>
      </c>
      <c r="G863" s="1" t="s">
        <v>74</v>
      </c>
      <c r="H863" s="1" t="s">
        <v>75</v>
      </c>
      <c r="I863">
        <v>201402</v>
      </c>
      <c r="J863" t="str">
        <f t="shared" si="99"/>
        <v>2014</v>
      </c>
      <c r="K863" s="2">
        <v>4617.3900000000003</v>
      </c>
      <c r="L863">
        <f t="shared" si="100"/>
        <v>-1154.3475000000001</v>
      </c>
      <c r="M863" s="2">
        <f t="shared" si="101"/>
        <v>3463.0425000000005</v>
      </c>
      <c r="N863">
        <f t="shared" si="102"/>
        <v>657.9780750000001</v>
      </c>
      <c r="O863">
        <f t="shared" si="103"/>
        <v>2805.0644250000005</v>
      </c>
      <c r="P863" s="2" t="str">
        <f t="shared" si="104"/>
        <v>5120321 - TRIMBLE COUNTY 2 - GENERATION2014</v>
      </c>
    </row>
    <row r="864" spans="1:16" x14ac:dyDescent="0.3">
      <c r="A864" s="1" t="s">
        <v>5</v>
      </c>
      <c r="B864" s="1" t="s">
        <v>35</v>
      </c>
      <c r="C864" s="1" t="s">
        <v>33</v>
      </c>
      <c r="D864" s="5" t="str">
        <f t="shared" si="98"/>
        <v>512</v>
      </c>
      <c r="E864" s="1" t="s">
        <v>37</v>
      </c>
      <c r="F864" s="1" t="s">
        <v>67</v>
      </c>
      <c r="G864" s="1" t="s">
        <v>74</v>
      </c>
      <c r="H864" s="1" t="s">
        <v>75</v>
      </c>
      <c r="I864">
        <v>201403</v>
      </c>
      <c r="J864" t="str">
        <f t="shared" si="99"/>
        <v>2014</v>
      </c>
      <c r="K864" s="2">
        <v>204.26</v>
      </c>
      <c r="L864">
        <f t="shared" si="100"/>
        <v>-51.064999999999998</v>
      </c>
      <c r="M864" s="2">
        <f t="shared" si="101"/>
        <v>153.19499999999999</v>
      </c>
      <c r="N864">
        <f t="shared" si="102"/>
        <v>29.107049999999997</v>
      </c>
      <c r="O864">
        <f t="shared" si="103"/>
        <v>124.08795000000001</v>
      </c>
      <c r="P864" s="2" t="str">
        <f t="shared" si="104"/>
        <v>5120321 - TRIMBLE COUNTY 2 - GENERATION2014</v>
      </c>
    </row>
    <row r="865" spans="1:16" x14ac:dyDescent="0.3">
      <c r="A865" s="1" t="s">
        <v>5</v>
      </c>
      <c r="B865" s="1" t="s">
        <v>35</v>
      </c>
      <c r="C865" s="1" t="s">
        <v>33</v>
      </c>
      <c r="D865" s="5" t="str">
        <f t="shared" si="98"/>
        <v>512</v>
      </c>
      <c r="E865" s="1" t="s">
        <v>37</v>
      </c>
      <c r="F865" s="1" t="s">
        <v>67</v>
      </c>
      <c r="G865" s="1" t="s">
        <v>74</v>
      </c>
      <c r="H865" s="1" t="s">
        <v>75</v>
      </c>
      <c r="I865">
        <v>201404</v>
      </c>
      <c r="J865" t="str">
        <f t="shared" si="99"/>
        <v>2014</v>
      </c>
      <c r="K865" s="2">
        <v>4573.24</v>
      </c>
      <c r="L865">
        <f t="shared" si="100"/>
        <v>-1143.31</v>
      </c>
      <c r="M865" s="2">
        <f t="shared" si="101"/>
        <v>3429.93</v>
      </c>
      <c r="N865">
        <f t="shared" si="102"/>
        <v>651.68669999999997</v>
      </c>
      <c r="O865">
        <f t="shared" si="103"/>
        <v>2778.2433000000001</v>
      </c>
      <c r="P865" s="2" t="str">
        <f t="shared" si="104"/>
        <v>5120321 - TRIMBLE COUNTY 2 - GENERATION2014</v>
      </c>
    </row>
    <row r="866" spans="1:16" x14ac:dyDescent="0.3">
      <c r="A866" s="1" t="s">
        <v>5</v>
      </c>
      <c r="B866" s="1" t="s">
        <v>35</v>
      </c>
      <c r="C866" s="1" t="s">
        <v>33</v>
      </c>
      <c r="D866" s="5" t="str">
        <f t="shared" si="98"/>
        <v>512</v>
      </c>
      <c r="E866" s="1" t="s">
        <v>37</v>
      </c>
      <c r="F866" s="1" t="s">
        <v>67</v>
      </c>
      <c r="G866" s="1" t="s">
        <v>74</v>
      </c>
      <c r="H866" s="1" t="s">
        <v>75</v>
      </c>
      <c r="I866">
        <v>201405</v>
      </c>
      <c r="J866" t="str">
        <f t="shared" si="99"/>
        <v>2014</v>
      </c>
      <c r="K866" s="2">
        <v>4747.5600000000004</v>
      </c>
      <c r="L866">
        <f t="shared" si="100"/>
        <v>-1186.8900000000001</v>
      </c>
      <c r="M866" s="2">
        <f t="shared" si="101"/>
        <v>3560.67</v>
      </c>
      <c r="N866">
        <f t="shared" si="102"/>
        <v>676.52729999999997</v>
      </c>
      <c r="O866">
        <f t="shared" si="103"/>
        <v>2884.1427000000003</v>
      </c>
      <c r="P866" s="2" t="str">
        <f t="shared" si="104"/>
        <v>5120321 - TRIMBLE COUNTY 2 - GENERATION2014</v>
      </c>
    </row>
    <row r="867" spans="1:16" x14ac:dyDescent="0.3">
      <c r="A867" s="1" t="s">
        <v>5</v>
      </c>
      <c r="B867" s="1" t="s">
        <v>35</v>
      </c>
      <c r="C867" s="1" t="s">
        <v>33</v>
      </c>
      <c r="D867" s="5" t="str">
        <f t="shared" si="98"/>
        <v>512</v>
      </c>
      <c r="E867" s="1" t="s">
        <v>37</v>
      </c>
      <c r="F867" s="1" t="s">
        <v>67</v>
      </c>
      <c r="G867" s="1" t="s">
        <v>74</v>
      </c>
      <c r="H867" s="1" t="s">
        <v>75</v>
      </c>
      <c r="I867">
        <v>201406</v>
      </c>
      <c r="J867" t="str">
        <f t="shared" si="99"/>
        <v>2014</v>
      </c>
      <c r="K867" s="2">
        <v>136.78</v>
      </c>
      <c r="L867">
        <f t="shared" si="100"/>
        <v>-34.195</v>
      </c>
      <c r="M867" s="2">
        <f t="shared" si="101"/>
        <v>102.58500000000001</v>
      </c>
      <c r="N867">
        <f t="shared" si="102"/>
        <v>19.491150000000001</v>
      </c>
      <c r="O867">
        <f t="shared" si="103"/>
        <v>83.093850000000018</v>
      </c>
      <c r="P867" s="2" t="str">
        <f t="shared" si="104"/>
        <v>5120321 - TRIMBLE COUNTY 2 - GENERATION2014</v>
      </c>
    </row>
    <row r="868" spans="1:16" x14ac:dyDescent="0.3">
      <c r="A868" s="1" t="s">
        <v>5</v>
      </c>
      <c r="B868" s="1" t="s">
        <v>35</v>
      </c>
      <c r="C868" s="1" t="s">
        <v>33</v>
      </c>
      <c r="D868" s="5" t="str">
        <f t="shared" si="98"/>
        <v>512</v>
      </c>
      <c r="E868" s="1" t="s">
        <v>37</v>
      </c>
      <c r="F868" s="1" t="s">
        <v>67</v>
      </c>
      <c r="G868" s="1" t="s">
        <v>74</v>
      </c>
      <c r="H868" s="1" t="s">
        <v>75</v>
      </c>
      <c r="I868">
        <v>201502</v>
      </c>
      <c r="J868" t="str">
        <f t="shared" si="99"/>
        <v>2015</v>
      </c>
      <c r="K868" s="2">
        <v>4839.53</v>
      </c>
      <c r="L868">
        <f t="shared" si="100"/>
        <v>-1209.8824999999999</v>
      </c>
      <c r="M868" s="2">
        <f t="shared" si="101"/>
        <v>3629.6475</v>
      </c>
      <c r="N868">
        <f t="shared" si="102"/>
        <v>689.63302499999998</v>
      </c>
      <c r="O868">
        <f t="shared" si="103"/>
        <v>2940.0144750000004</v>
      </c>
      <c r="P868" s="2" t="str">
        <f t="shared" si="104"/>
        <v>5120321 - TRIMBLE COUNTY 2 - GENERATION2015</v>
      </c>
    </row>
    <row r="869" spans="1:16" x14ac:dyDescent="0.3">
      <c r="A869" s="1" t="s">
        <v>5</v>
      </c>
      <c r="B869" s="1" t="s">
        <v>35</v>
      </c>
      <c r="C869" s="1" t="s">
        <v>33</v>
      </c>
      <c r="D869" s="5" t="str">
        <f t="shared" si="98"/>
        <v>512</v>
      </c>
      <c r="E869" s="1" t="s">
        <v>37</v>
      </c>
      <c r="F869" s="1" t="s">
        <v>67</v>
      </c>
      <c r="G869" s="1" t="s">
        <v>74</v>
      </c>
      <c r="H869" s="1" t="s">
        <v>75</v>
      </c>
      <c r="I869">
        <v>201503</v>
      </c>
      <c r="J869" t="str">
        <f t="shared" si="99"/>
        <v>2015</v>
      </c>
      <c r="K869" s="2">
        <v>8884.17</v>
      </c>
      <c r="L869">
        <f t="shared" si="100"/>
        <v>-2221.0425</v>
      </c>
      <c r="M869" s="2">
        <f t="shared" si="101"/>
        <v>6663.1275000000005</v>
      </c>
      <c r="N869">
        <f t="shared" si="102"/>
        <v>1265.9942250000001</v>
      </c>
      <c r="O869">
        <f t="shared" si="103"/>
        <v>5397.133275000001</v>
      </c>
      <c r="P869" s="2" t="str">
        <f t="shared" si="104"/>
        <v>5120321 - TRIMBLE COUNTY 2 - GENERATION2015</v>
      </c>
    </row>
    <row r="870" spans="1:16" x14ac:dyDescent="0.3">
      <c r="A870" s="1" t="s">
        <v>5</v>
      </c>
      <c r="B870" s="1" t="s">
        <v>35</v>
      </c>
      <c r="C870" s="1" t="s">
        <v>33</v>
      </c>
      <c r="D870" s="5" t="str">
        <f t="shared" si="98"/>
        <v>512</v>
      </c>
      <c r="E870" s="1" t="s">
        <v>37</v>
      </c>
      <c r="F870" s="1" t="s">
        <v>67</v>
      </c>
      <c r="G870" s="1" t="s">
        <v>74</v>
      </c>
      <c r="H870" s="1" t="s">
        <v>75</v>
      </c>
      <c r="I870">
        <v>201504</v>
      </c>
      <c r="J870" t="str">
        <f t="shared" si="99"/>
        <v>2015</v>
      </c>
      <c r="K870" s="2">
        <v>83635.92</v>
      </c>
      <c r="L870">
        <f t="shared" si="100"/>
        <v>-20908.98</v>
      </c>
      <c r="M870" s="2">
        <f t="shared" si="101"/>
        <v>62726.94</v>
      </c>
      <c r="N870">
        <f t="shared" si="102"/>
        <v>11918.1186</v>
      </c>
      <c r="O870">
        <f t="shared" si="103"/>
        <v>50808.821400000008</v>
      </c>
      <c r="P870" s="2" t="str">
        <f t="shared" si="104"/>
        <v>5120321 - TRIMBLE COUNTY 2 - GENERATION2015</v>
      </c>
    </row>
    <row r="871" spans="1:16" x14ac:dyDescent="0.3">
      <c r="A871" s="1" t="s">
        <v>5</v>
      </c>
      <c r="B871" s="1" t="s">
        <v>35</v>
      </c>
      <c r="C871" s="1" t="s">
        <v>33</v>
      </c>
      <c r="D871" s="5" t="str">
        <f t="shared" si="98"/>
        <v>512</v>
      </c>
      <c r="E871" s="1" t="s">
        <v>37</v>
      </c>
      <c r="F871" s="1" t="s">
        <v>67</v>
      </c>
      <c r="G871" s="1" t="s">
        <v>74</v>
      </c>
      <c r="H871" s="1" t="s">
        <v>75</v>
      </c>
      <c r="I871">
        <v>201505</v>
      </c>
      <c r="J871" t="str">
        <f t="shared" si="99"/>
        <v>2015</v>
      </c>
      <c r="K871" s="2">
        <v>142084.34</v>
      </c>
      <c r="L871">
        <f t="shared" si="100"/>
        <v>-35521.084999999999</v>
      </c>
      <c r="M871" s="2">
        <f t="shared" si="101"/>
        <v>106563.255</v>
      </c>
      <c r="N871">
        <f t="shared" si="102"/>
        <v>20247.01845</v>
      </c>
      <c r="O871">
        <f t="shared" si="103"/>
        <v>86316.236550000016</v>
      </c>
      <c r="P871" s="2" t="str">
        <f t="shared" si="104"/>
        <v>5120321 - TRIMBLE COUNTY 2 - GENERATION2015</v>
      </c>
    </row>
    <row r="872" spans="1:16" x14ac:dyDescent="0.3">
      <c r="A872" s="1" t="s">
        <v>5</v>
      </c>
      <c r="B872" s="1" t="s">
        <v>35</v>
      </c>
      <c r="C872" s="1" t="s">
        <v>33</v>
      </c>
      <c r="D872" s="5" t="str">
        <f t="shared" si="98"/>
        <v>512</v>
      </c>
      <c r="E872" s="1" t="s">
        <v>37</v>
      </c>
      <c r="F872" s="1" t="s">
        <v>67</v>
      </c>
      <c r="G872" s="1" t="s">
        <v>74</v>
      </c>
      <c r="H872" s="1" t="s">
        <v>75</v>
      </c>
      <c r="I872">
        <v>201506</v>
      </c>
      <c r="J872" t="str">
        <f t="shared" si="99"/>
        <v>2015</v>
      </c>
      <c r="K872" s="2">
        <v>-187625.51</v>
      </c>
      <c r="L872">
        <f t="shared" si="100"/>
        <v>46906.377500000002</v>
      </c>
      <c r="M872" s="2">
        <f t="shared" si="101"/>
        <v>-140719.13250000001</v>
      </c>
      <c r="N872">
        <f t="shared" si="102"/>
        <v>-26736.635175000003</v>
      </c>
      <c r="O872">
        <f t="shared" si="103"/>
        <v>-113982.49732500002</v>
      </c>
      <c r="P872" s="2" t="str">
        <f t="shared" si="104"/>
        <v>5120321 - TRIMBLE COUNTY 2 - GENERATION2015</v>
      </c>
    </row>
    <row r="873" spans="1:16" x14ac:dyDescent="0.3">
      <c r="A873" s="1" t="s">
        <v>5</v>
      </c>
      <c r="B873" s="1" t="s">
        <v>35</v>
      </c>
      <c r="C873" s="1" t="s">
        <v>33</v>
      </c>
      <c r="D873" s="5" t="str">
        <f t="shared" si="98"/>
        <v>512</v>
      </c>
      <c r="E873" s="1" t="s">
        <v>37</v>
      </c>
      <c r="F873" s="1" t="s">
        <v>67</v>
      </c>
      <c r="G873" s="1" t="s">
        <v>74</v>
      </c>
      <c r="H873" s="1" t="s">
        <v>75</v>
      </c>
      <c r="I873">
        <v>201509</v>
      </c>
      <c r="J873" t="str">
        <f t="shared" si="99"/>
        <v>2015</v>
      </c>
      <c r="K873" s="2">
        <v>8156</v>
      </c>
      <c r="L873">
        <f t="shared" si="100"/>
        <v>-2039</v>
      </c>
      <c r="M873" s="2">
        <f t="shared" si="101"/>
        <v>6117</v>
      </c>
      <c r="N873">
        <f t="shared" si="102"/>
        <v>1162.23</v>
      </c>
      <c r="O873">
        <f t="shared" si="103"/>
        <v>4954.7700000000004</v>
      </c>
      <c r="P873" s="2" t="str">
        <f t="shared" si="104"/>
        <v>5120321 - TRIMBLE COUNTY 2 - GENERATION2015</v>
      </c>
    </row>
    <row r="874" spans="1:16" x14ac:dyDescent="0.3">
      <c r="A874" s="1" t="s">
        <v>5</v>
      </c>
      <c r="B874" s="1" t="s">
        <v>35</v>
      </c>
      <c r="C874" s="1" t="s">
        <v>33</v>
      </c>
      <c r="D874" s="5" t="str">
        <f t="shared" si="98"/>
        <v>512</v>
      </c>
      <c r="E874" s="1" t="s">
        <v>37</v>
      </c>
      <c r="F874" s="1" t="s">
        <v>67</v>
      </c>
      <c r="G874" s="1" t="s">
        <v>74</v>
      </c>
      <c r="H874" s="1" t="s">
        <v>75</v>
      </c>
      <c r="I874">
        <v>201510</v>
      </c>
      <c r="J874" t="str">
        <f t="shared" si="99"/>
        <v>2015</v>
      </c>
      <c r="K874" s="2">
        <v>1939.36</v>
      </c>
      <c r="L874">
        <f t="shared" si="100"/>
        <v>-484.84</v>
      </c>
      <c r="M874" s="2">
        <f t="shared" si="101"/>
        <v>1454.52</v>
      </c>
      <c r="N874">
        <f t="shared" si="102"/>
        <v>276.35879999999997</v>
      </c>
      <c r="O874">
        <f t="shared" si="103"/>
        <v>1178.1612</v>
      </c>
      <c r="P874" s="2" t="str">
        <f t="shared" si="104"/>
        <v>5120321 - TRIMBLE COUNTY 2 - GENERATION2015</v>
      </c>
    </row>
    <row r="875" spans="1:16" x14ac:dyDescent="0.3">
      <c r="A875" s="1" t="s">
        <v>5</v>
      </c>
      <c r="B875" s="1" t="s">
        <v>35</v>
      </c>
      <c r="C875" s="1" t="s">
        <v>33</v>
      </c>
      <c r="D875" s="5" t="str">
        <f t="shared" si="98"/>
        <v>512</v>
      </c>
      <c r="E875" s="1" t="s">
        <v>37</v>
      </c>
      <c r="F875" s="1" t="s">
        <v>67</v>
      </c>
      <c r="G875" s="1" t="s">
        <v>74</v>
      </c>
      <c r="H875" s="1" t="s">
        <v>75</v>
      </c>
      <c r="I875">
        <v>201603</v>
      </c>
      <c r="J875" t="str">
        <f t="shared" si="99"/>
        <v>2016</v>
      </c>
      <c r="K875" s="2">
        <v>76.2</v>
      </c>
      <c r="L875">
        <f t="shared" si="100"/>
        <v>-19.05</v>
      </c>
      <c r="M875" s="2">
        <f t="shared" si="101"/>
        <v>57.150000000000006</v>
      </c>
      <c r="N875">
        <f t="shared" si="102"/>
        <v>10.858500000000001</v>
      </c>
      <c r="O875">
        <f t="shared" si="103"/>
        <v>46.291500000000006</v>
      </c>
      <c r="P875" s="2" t="str">
        <f t="shared" si="104"/>
        <v>5120321 - TRIMBLE COUNTY 2 - GENERATION2016</v>
      </c>
    </row>
    <row r="876" spans="1:16" x14ac:dyDescent="0.3">
      <c r="A876" s="1" t="s">
        <v>5</v>
      </c>
      <c r="B876" s="1" t="s">
        <v>35</v>
      </c>
      <c r="C876" s="1" t="s">
        <v>33</v>
      </c>
      <c r="D876" s="5" t="str">
        <f t="shared" si="98"/>
        <v>512</v>
      </c>
      <c r="E876" s="1" t="s">
        <v>37</v>
      </c>
      <c r="F876" s="1" t="s">
        <v>67</v>
      </c>
      <c r="G876" s="1" t="s">
        <v>74</v>
      </c>
      <c r="H876" s="1" t="s">
        <v>75</v>
      </c>
      <c r="I876">
        <v>201604</v>
      </c>
      <c r="J876" t="str">
        <f t="shared" si="99"/>
        <v>2016</v>
      </c>
      <c r="K876" s="2">
        <v>8858.4500000000007</v>
      </c>
      <c r="L876">
        <f t="shared" si="100"/>
        <v>-2214.6125000000002</v>
      </c>
      <c r="M876" s="2">
        <f t="shared" si="101"/>
        <v>6643.8375000000005</v>
      </c>
      <c r="N876">
        <f t="shared" si="102"/>
        <v>1262.3291250000002</v>
      </c>
      <c r="O876">
        <f t="shared" si="103"/>
        <v>5381.5083750000003</v>
      </c>
      <c r="P876" s="2" t="str">
        <f t="shared" si="104"/>
        <v>5120321 - TRIMBLE COUNTY 2 - GENERATION2016</v>
      </c>
    </row>
    <row r="877" spans="1:16" x14ac:dyDescent="0.3">
      <c r="A877" s="1" t="s">
        <v>5</v>
      </c>
      <c r="B877" s="1" t="s">
        <v>35</v>
      </c>
      <c r="C877" s="1" t="s">
        <v>33</v>
      </c>
      <c r="D877" s="5" t="str">
        <f t="shared" si="98"/>
        <v>512</v>
      </c>
      <c r="E877" s="1" t="s">
        <v>37</v>
      </c>
      <c r="F877" s="1" t="s">
        <v>67</v>
      </c>
      <c r="G877" s="1" t="s">
        <v>74</v>
      </c>
      <c r="H877" s="1" t="s">
        <v>75</v>
      </c>
      <c r="I877">
        <v>201605</v>
      </c>
      <c r="J877" t="str">
        <f t="shared" si="99"/>
        <v>2016</v>
      </c>
      <c r="K877" s="2">
        <v>36838.67</v>
      </c>
      <c r="L877">
        <f t="shared" si="100"/>
        <v>-9209.6674999999996</v>
      </c>
      <c r="M877" s="2">
        <f t="shared" si="101"/>
        <v>27629.002499999999</v>
      </c>
      <c r="N877">
        <f t="shared" si="102"/>
        <v>5249.510475</v>
      </c>
      <c r="O877">
        <f t="shared" si="103"/>
        <v>22379.492025</v>
      </c>
      <c r="P877" s="2" t="str">
        <f t="shared" si="104"/>
        <v>5120321 - TRIMBLE COUNTY 2 - GENERATION2016</v>
      </c>
    </row>
    <row r="878" spans="1:16" x14ac:dyDescent="0.3">
      <c r="A878" s="1" t="s">
        <v>5</v>
      </c>
      <c r="B878" s="1" t="s">
        <v>35</v>
      </c>
      <c r="C878" s="1" t="s">
        <v>33</v>
      </c>
      <c r="D878" s="5" t="str">
        <f t="shared" si="98"/>
        <v>512</v>
      </c>
      <c r="E878" s="1" t="s">
        <v>37</v>
      </c>
      <c r="F878" s="1" t="s">
        <v>67</v>
      </c>
      <c r="G878" s="1" t="s">
        <v>74</v>
      </c>
      <c r="H878" s="1" t="s">
        <v>75</v>
      </c>
      <c r="I878">
        <v>201607</v>
      </c>
      <c r="J878" t="str">
        <f t="shared" si="99"/>
        <v>2016</v>
      </c>
      <c r="K878" s="2">
        <v>2912.44</v>
      </c>
      <c r="L878">
        <f t="shared" si="100"/>
        <v>-728.11</v>
      </c>
      <c r="M878" s="2">
        <f t="shared" si="101"/>
        <v>2184.33</v>
      </c>
      <c r="N878">
        <f t="shared" si="102"/>
        <v>415.02269999999999</v>
      </c>
      <c r="O878">
        <f t="shared" si="103"/>
        <v>1769.3073000000002</v>
      </c>
      <c r="P878" s="2" t="str">
        <f t="shared" si="104"/>
        <v>5120321 - TRIMBLE COUNTY 2 - GENERATION2016</v>
      </c>
    </row>
    <row r="879" spans="1:16" x14ac:dyDescent="0.3">
      <c r="A879" s="1" t="s">
        <v>5</v>
      </c>
      <c r="B879" s="1" t="s">
        <v>35</v>
      </c>
      <c r="C879" s="1" t="s">
        <v>40</v>
      </c>
      <c r="D879" s="5" t="str">
        <f t="shared" si="98"/>
        <v>512</v>
      </c>
      <c r="E879" s="1" t="s">
        <v>37</v>
      </c>
      <c r="F879" s="1" t="s">
        <v>67</v>
      </c>
      <c r="G879" s="1" t="s">
        <v>74</v>
      </c>
      <c r="H879" s="1" t="s">
        <v>75</v>
      </c>
      <c r="I879">
        <v>201403</v>
      </c>
      <c r="J879" t="str">
        <f t="shared" si="99"/>
        <v>2014</v>
      </c>
      <c r="K879" s="2">
        <v>988.4</v>
      </c>
      <c r="L879">
        <f t="shared" si="100"/>
        <v>-247.1</v>
      </c>
      <c r="M879" s="2">
        <f t="shared" si="101"/>
        <v>741.3</v>
      </c>
      <c r="N879">
        <f t="shared" si="102"/>
        <v>140.84699999999998</v>
      </c>
      <c r="O879">
        <f t="shared" si="103"/>
        <v>600.45299999999997</v>
      </c>
      <c r="P879" s="2" t="str">
        <f t="shared" si="104"/>
        <v>5120321 - TRIMBLE COUNTY 2 - GENERATION2014</v>
      </c>
    </row>
    <row r="880" spans="1:16" x14ac:dyDescent="0.3">
      <c r="A880" s="1" t="s">
        <v>5</v>
      </c>
      <c r="B880" s="1" t="s">
        <v>35</v>
      </c>
      <c r="C880" s="1" t="s">
        <v>40</v>
      </c>
      <c r="D880" s="5" t="str">
        <f t="shared" si="98"/>
        <v>512</v>
      </c>
      <c r="E880" s="1" t="s">
        <v>37</v>
      </c>
      <c r="F880" s="1" t="s">
        <v>67</v>
      </c>
      <c r="G880" s="1" t="s">
        <v>74</v>
      </c>
      <c r="H880" s="1" t="s">
        <v>75</v>
      </c>
      <c r="I880">
        <v>201602</v>
      </c>
      <c r="J880" t="str">
        <f t="shared" si="99"/>
        <v>2016</v>
      </c>
      <c r="K880" s="2">
        <v>272.81</v>
      </c>
      <c r="L880">
        <f t="shared" si="100"/>
        <v>-68.202500000000001</v>
      </c>
      <c r="M880" s="2">
        <f t="shared" si="101"/>
        <v>204.60750000000002</v>
      </c>
      <c r="N880">
        <f t="shared" si="102"/>
        <v>38.875425000000007</v>
      </c>
      <c r="O880">
        <f t="shared" si="103"/>
        <v>165.73207500000004</v>
      </c>
      <c r="P880" s="2" t="str">
        <f t="shared" si="104"/>
        <v>5120321 - TRIMBLE COUNTY 2 - GENERATION2016</v>
      </c>
    </row>
    <row r="881" spans="1:16" x14ac:dyDescent="0.3">
      <c r="A881" s="1" t="s">
        <v>5</v>
      </c>
      <c r="B881" s="1" t="s">
        <v>35</v>
      </c>
      <c r="C881" s="1" t="s">
        <v>15</v>
      </c>
      <c r="D881" s="5" t="str">
        <f t="shared" si="98"/>
        <v>513</v>
      </c>
      <c r="E881" s="1" t="s">
        <v>39</v>
      </c>
      <c r="F881" s="1" t="s">
        <v>64</v>
      </c>
      <c r="I881">
        <v>201206</v>
      </c>
      <c r="J881" t="str">
        <f t="shared" si="99"/>
        <v>2012</v>
      </c>
      <c r="K881" s="2">
        <v>-15346</v>
      </c>
      <c r="L881">
        <f t="shared" si="100"/>
        <v>0</v>
      </c>
      <c r="M881" s="2">
        <f t="shared" si="101"/>
        <v>-15346</v>
      </c>
      <c r="N881">
        <f t="shared" si="102"/>
        <v>-15346</v>
      </c>
      <c r="O881">
        <f t="shared" si="103"/>
        <v>0</v>
      </c>
      <c r="P881" s="2" t="str">
        <f t="shared" si="104"/>
        <v>5130301 - TRIMBLE COUNTY COMMON-GENERATION2012</v>
      </c>
    </row>
    <row r="882" spans="1:16" x14ac:dyDescent="0.3">
      <c r="A882" s="1" t="s">
        <v>5</v>
      </c>
      <c r="B882" s="1" t="s">
        <v>35</v>
      </c>
      <c r="C882" s="1" t="s">
        <v>15</v>
      </c>
      <c r="D882" s="5" t="str">
        <f t="shared" si="98"/>
        <v>513</v>
      </c>
      <c r="E882" s="1" t="s">
        <v>39</v>
      </c>
      <c r="F882" s="1" t="s">
        <v>64</v>
      </c>
      <c r="I882">
        <v>201504</v>
      </c>
      <c r="J882" t="str">
        <f t="shared" si="99"/>
        <v>2015</v>
      </c>
      <c r="K882" s="2">
        <v>2986.48</v>
      </c>
      <c r="L882">
        <f t="shared" si="100"/>
        <v>0</v>
      </c>
      <c r="M882" s="2">
        <f t="shared" si="101"/>
        <v>2986.48</v>
      </c>
      <c r="N882">
        <f t="shared" si="102"/>
        <v>2986.48</v>
      </c>
      <c r="O882">
        <f t="shared" si="103"/>
        <v>0</v>
      </c>
      <c r="P882" s="2" t="str">
        <f t="shared" si="104"/>
        <v>5130301 - TRIMBLE COUNTY COMMON-GENERATION2015</v>
      </c>
    </row>
    <row r="883" spans="1:16" x14ac:dyDescent="0.3">
      <c r="A883" s="1" t="s">
        <v>5</v>
      </c>
      <c r="B883" s="1" t="s">
        <v>35</v>
      </c>
      <c r="C883" s="1" t="s">
        <v>15</v>
      </c>
      <c r="D883" s="5" t="str">
        <f t="shared" si="98"/>
        <v>513</v>
      </c>
      <c r="E883" s="1" t="s">
        <v>39</v>
      </c>
      <c r="F883" s="1" t="s">
        <v>64</v>
      </c>
      <c r="I883">
        <v>201505</v>
      </c>
      <c r="J883" t="str">
        <f t="shared" si="99"/>
        <v>2015</v>
      </c>
      <c r="K883" s="2">
        <v>280.19</v>
      </c>
      <c r="L883">
        <f t="shared" si="100"/>
        <v>0</v>
      </c>
      <c r="M883" s="2">
        <f t="shared" si="101"/>
        <v>280.19</v>
      </c>
      <c r="N883">
        <f t="shared" si="102"/>
        <v>280.19</v>
      </c>
      <c r="O883">
        <f t="shared" si="103"/>
        <v>0</v>
      </c>
      <c r="P883" s="2" t="str">
        <f t="shared" si="104"/>
        <v>5130301 - TRIMBLE COUNTY COMMON-GENERATION2015</v>
      </c>
    </row>
    <row r="884" spans="1:16" x14ac:dyDescent="0.3">
      <c r="A884" s="1" t="s">
        <v>5</v>
      </c>
      <c r="B884" s="1" t="s">
        <v>35</v>
      </c>
      <c r="C884" s="1" t="s">
        <v>15</v>
      </c>
      <c r="D884" s="5" t="str">
        <f t="shared" si="98"/>
        <v>513</v>
      </c>
      <c r="E884" s="1" t="s">
        <v>39</v>
      </c>
      <c r="F884" s="1" t="s">
        <v>64</v>
      </c>
      <c r="I884">
        <v>201507</v>
      </c>
      <c r="J884" t="str">
        <f t="shared" si="99"/>
        <v>2015</v>
      </c>
      <c r="K884" s="2">
        <v>752.98</v>
      </c>
      <c r="L884">
        <f t="shared" si="100"/>
        <v>0</v>
      </c>
      <c r="M884" s="2">
        <f t="shared" si="101"/>
        <v>752.98</v>
      </c>
      <c r="N884">
        <f t="shared" si="102"/>
        <v>752.98</v>
      </c>
      <c r="O884">
        <f t="shared" si="103"/>
        <v>0</v>
      </c>
      <c r="P884" s="2" t="str">
        <f t="shared" si="104"/>
        <v>5130301 - TRIMBLE COUNTY COMMON-GENERATION2015</v>
      </c>
    </row>
    <row r="885" spans="1:16" x14ac:dyDescent="0.3">
      <c r="A885" s="1" t="s">
        <v>5</v>
      </c>
      <c r="B885" s="1" t="s">
        <v>35</v>
      </c>
      <c r="C885" s="1" t="s">
        <v>15</v>
      </c>
      <c r="D885" s="5" t="str">
        <f t="shared" si="98"/>
        <v>513</v>
      </c>
      <c r="E885" s="1" t="s">
        <v>39</v>
      </c>
      <c r="F885" s="1" t="s">
        <v>64</v>
      </c>
      <c r="I885">
        <v>201508</v>
      </c>
      <c r="J885" t="str">
        <f t="shared" si="99"/>
        <v>2015</v>
      </c>
      <c r="K885" s="2">
        <v>1.36</v>
      </c>
      <c r="L885">
        <f t="shared" si="100"/>
        <v>0</v>
      </c>
      <c r="M885" s="2">
        <f t="shared" si="101"/>
        <v>1.36</v>
      </c>
      <c r="N885">
        <f t="shared" si="102"/>
        <v>1.36</v>
      </c>
      <c r="O885">
        <f t="shared" si="103"/>
        <v>0</v>
      </c>
      <c r="P885" s="2" t="str">
        <f t="shared" si="104"/>
        <v>5130301 - TRIMBLE COUNTY COMMON-GENERATION2015</v>
      </c>
    </row>
    <row r="886" spans="1:16" x14ac:dyDescent="0.3">
      <c r="A886" s="1" t="s">
        <v>5</v>
      </c>
      <c r="B886" s="1" t="s">
        <v>35</v>
      </c>
      <c r="C886" s="1" t="s">
        <v>15</v>
      </c>
      <c r="D886" s="5" t="str">
        <f t="shared" si="98"/>
        <v>513</v>
      </c>
      <c r="E886" s="1" t="s">
        <v>39</v>
      </c>
      <c r="F886" s="1" t="s">
        <v>64</v>
      </c>
      <c r="I886">
        <v>201511</v>
      </c>
      <c r="J886" t="str">
        <f t="shared" si="99"/>
        <v>2015</v>
      </c>
      <c r="K886" s="2">
        <v>1038.54</v>
      </c>
      <c r="L886">
        <f t="shared" si="100"/>
        <v>0</v>
      </c>
      <c r="M886" s="2">
        <f t="shared" si="101"/>
        <v>1038.54</v>
      </c>
      <c r="N886">
        <f t="shared" si="102"/>
        <v>1038.54</v>
      </c>
      <c r="O886">
        <f t="shared" si="103"/>
        <v>0</v>
      </c>
      <c r="P886" s="2" t="str">
        <f t="shared" si="104"/>
        <v>5130301 - TRIMBLE COUNTY COMMON-GENERATION2015</v>
      </c>
    </row>
    <row r="887" spans="1:16" x14ac:dyDescent="0.3">
      <c r="A887" s="1" t="s">
        <v>5</v>
      </c>
      <c r="B887" s="1" t="s">
        <v>35</v>
      </c>
      <c r="C887" s="1" t="s">
        <v>15</v>
      </c>
      <c r="D887" s="5" t="str">
        <f t="shared" si="98"/>
        <v>513</v>
      </c>
      <c r="E887" s="1" t="s">
        <v>36</v>
      </c>
      <c r="F887" s="1" t="s">
        <v>64</v>
      </c>
      <c r="I887">
        <v>201201</v>
      </c>
      <c r="J887" t="str">
        <f t="shared" si="99"/>
        <v>2012</v>
      </c>
      <c r="K887" s="2">
        <v>1969.07</v>
      </c>
      <c r="L887">
        <f t="shared" si="100"/>
        <v>-492.26749999999998</v>
      </c>
      <c r="M887" s="2">
        <f t="shared" si="101"/>
        <v>1476.8025</v>
      </c>
      <c r="N887">
        <f t="shared" si="102"/>
        <v>1476.8025</v>
      </c>
      <c r="O887">
        <f t="shared" si="103"/>
        <v>0</v>
      </c>
      <c r="P887" s="2" t="str">
        <f t="shared" si="104"/>
        <v>5130311 - TRIMBLE COUNTY 1 - GENERATION2012</v>
      </c>
    </row>
    <row r="888" spans="1:16" x14ac:dyDescent="0.3">
      <c r="A888" s="1" t="s">
        <v>5</v>
      </c>
      <c r="B888" s="1" t="s">
        <v>35</v>
      </c>
      <c r="C888" s="1" t="s">
        <v>15</v>
      </c>
      <c r="D888" s="5" t="str">
        <f t="shared" si="98"/>
        <v>513</v>
      </c>
      <c r="E888" s="1" t="s">
        <v>36</v>
      </c>
      <c r="F888" s="1" t="s">
        <v>64</v>
      </c>
      <c r="I888">
        <v>201202</v>
      </c>
      <c r="J888" t="str">
        <f t="shared" si="99"/>
        <v>2012</v>
      </c>
      <c r="K888" s="2">
        <v>1829.27</v>
      </c>
      <c r="L888">
        <f t="shared" si="100"/>
        <v>-457.3175</v>
      </c>
      <c r="M888" s="2">
        <f t="shared" si="101"/>
        <v>1371.9524999999999</v>
      </c>
      <c r="N888">
        <f t="shared" si="102"/>
        <v>1371.9524999999999</v>
      </c>
      <c r="O888">
        <f t="shared" si="103"/>
        <v>0</v>
      </c>
      <c r="P888" s="2" t="str">
        <f t="shared" si="104"/>
        <v>5130311 - TRIMBLE COUNTY 1 - GENERATION2012</v>
      </c>
    </row>
    <row r="889" spans="1:16" x14ac:dyDescent="0.3">
      <c r="A889" s="1" t="s">
        <v>5</v>
      </c>
      <c r="B889" s="1" t="s">
        <v>35</v>
      </c>
      <c r="C889" s="1" t="s">
        <v>15</v>
      </c>
      <c r="D889" s="5" t="str">
        <f t="shared" si="98"/>
        <v>513</v>
      </c>
      <c r="E889" s="1" t="s">
        <v>36</v>
      </c>
      <c r="F889" s="1" t="s">
        <v>64</v>
      </c>
      <c r="I889">
        <v>201203</v>
      </c>
      <c r="J889" t="str">
        <f t="shared" si="99"/>
        <v>2012</v>
      </c>
      <c r="K889" s="2">
        <v>47177.02</v>
      </c>
      <c r="L889">
        <f t="shared" si="100"/>
        <v>-11794.254999999999</v>
      </c>
      <c r="M889" s="2">
        <f t="shared" si="101"/>
        <v>35382.764999999999</v>
      </c>
      <c r="N889">
        <f t="shared" si="102"/>
        <v>35382.764999999999</v>
      </c>
      <c r="O889">
        <f t="shared" si="103"/>
        <v>0</v>
      </c>
      <c r="P889" s="2" t="str">
        <f t="shared" si="104"/>
        <v>5130311 - TRIMBLE COUNTY 1 - GENERATION2012</v>
      </c>
    </row>
    <row r="890" spans="1:16" x14ac:dyDescent="0.3">
      <c r="A890" s="1" t="s">
        <v>5</v>
      </c>
      <c r="B890" s="1" t="s">
        <v>35</v>
      </c>
      <c r="C890" s="1" t="s">
        <v>15</v>
      </c>
      <c r="D890" s="5" t="str">
        <f t="shared" si="98"/>
        <v>513</v>
      </c>
      <c r="E890" s="1" t="s">
        <v>36</v>
      </c>
      <c r="F890" s="1" t="s">
        <v>64</v>
      </c>
      <c r="I890">
        <v>201204</v>
      </c>
      <c r="J890" t="str">
        <f t="shared" si="99"/>
        <v>2012</v>
      </c>
      <c r="K890" s="2">
        <v>7.5</v>
      </c>
      <c r="L890">
        <f t="shared" si="100"/>
        <v>-1.875</v>
      </c>
      <c r="M890" s="2">
        <f t="shared" si="101"/>
        <v>5.625</v>
      </c>
      <c r="N890">
        <f t="shared" si="102"/>
        <v>5.625</v>
      </c>
      <c r="O890">
        <f t="shared" si="103"/>
        <v>0</v>
      </c>
      <c r="P890" s="2" t="str">
        <f t="shared" si="104"/>
        <v>5130311 - TRIMBLE COUNTY 1 - GENERATION2012</v>
      </c>
    </row>
    <row r="891" spans="1:16" x14ac:dyDescent="0.3">
      <c r="A891" s="1" t="s">
        <v>5</v>
      </c>
      <c r="B891" s="1" t="s">
        <v>35</v>
      </c>
      <c r="C891" s="1" t="s">
        <v>15</v>
      </c>
      <c r="D891" s="5" t="str">
        <f t="shared" si="98"/>
        <v>513</v>
      </c>
      <c r="E891" s="1" t="s">
        <v>36</v>
      </c>
      <c r="F891" s="1" t="s">
        <v>64</v>
      </c>
      <c r="I891">
        <v>201205</v>
      </c>
      <c r="J891" t="str">
        <f t="shared" si="99"/>
        <v>2012</v>
      </c>
      <c r="K891" s="2">
        <v>-7.5</v>
      </c>
      <c r="L891">
        <f t="shared" si="100"/>
        <v>1.875</v>
      </c>
      <c r="M891" s="2">
        <f t="shared" si="101"/>
        <v>-5.625</v>
      </c>
      <c r="N891">
        <f t="shared" si="102"/>
        <v>-5.625</v>
      </c>
      <c r="O891">
        <f t="shared" si="103"/>
        <v>0</v>
      </c>
      <c r="P891" s="2" t="str">
        <f t="shared" si="104"/>
        <v>5130311 - TRIMBLE COUNTY 1 - GENERATION2012</v>
      </c>
    </row>
    <row r="892" spans="1:16" x14ac:dyDescent="0.3">
      <c r="A892" s="1" t="s">
        <v>5</v>
      </c>
      <c r="B892" s="1" t="s">
        <v>35</v>
      </c>
      <c r="C892" s="1" t="s">
        <v>15</v>
      </c>
      <c r="D892" s="5" t="str">
        <f t="shared" si="98"/>
        <v>513</v>
      </c>
      <c r="E892" s="1" t="s">
        <v>36</v>
      </c>
      <c r="F892" s="1" t="s">
        <v>64</v>
      </c>
      <c r="I892">
        <v>201206</v>
      </c>
      <c r="J892" t="str">
        <f t="shared" si="99"/>
        <v>2012</v>
      </c>
      <c r="K892" s="2">
        <v>7.5</v>
      </c>
      <c r="L892">
        <f t="shared" si="100"/>
        <v>-1.875</v>
      </c>
      <c r="M892" s="2">
        <f t="shared" si="101"/>
        <v>5.625</v>
      </c>
      <c r="N892">
        <f t="shared" si="102"/>
        <v>5.625</v>
      </c>
      <c r="O892">
        <f t="shared" si="103"/>
        <v>0</v>
      </c>
      <c r="P892" s="2" t="str">
        <f t="shared" si="104"/>
        <v>5130311 - TRIMBLE COUNTY 1 - GENERATION2012</v>
      </c>
    </row>
    <row r="893" spans="1:16" x14ac:dyDescent="0.3">
      <c r="A893" s="1" t="s">
        <v>5</v>
      </c>
      <c r="B893" s="1" t="s">
        <v>35</v>
      </c>
      <c r="C893" s="1" t="s">
        <v>15</v>
      </c>
      <c r="D893" s="5" t="str">
        <f t="shared" si="98"/>
        <v>513</v>
      </c>
      <c r="E893" s="1" t="s">
        <v>36</v>
      </c>
      <c r="F893" s="1" t="s">
        <v>64</v>
      </c>
      <c r="I893">
        <v>201207</v>
      </c>
      <c r="J893" t="str">
        <f t="shared" si="99"/>
        <v>2012</v>
      </c>
      <c r="K893" s="2">
        <v>-7.5</v>
      </c>
      <c r="L893">
        <f t="shared" si="100"/>
        <v>1.875</v>
      </c>
      <c r="M893" s="2">
        <f t="shared" si="101"/>
        <v>-5.625</v>
      </c>
      <c r="N893">
        <f t="shared" si="102"/>
        <v>-5.625</v>
      </c>
      <c r="O893">
        <f t="shared" si="103"/>
        <v>0</v>
      </c>
      <c r="P893" s="2" t="str">
        <f t="shared" si="104"/>
        <v>5130311 - TRIMBLE COUNTY 1 - GENERATION2012</v>
      </c>
    </row>
    <row r="894" spans="1:16" x14ac:dyDescent="0.3">
      <c r="A894" s="1" t="s">
        <v>5</v>
      </c>
      <c r="B894" s="1" t="s">
        <v>35</v>
      </c>
      <c r="C894" s="1" t="s">
        <v>15</v>
      </c>
      <c r="D894" s="5" t="str">
        <f t="shared" si="98"/>
        <v>513</v>
      </c>
      <c r="E894" s="1" t="s">
        <v>36</v>
      </c>
      <c r="F894" s="1" t="s">
        <v>64</v>
      </c>
      <c r="I894">
        <v>201208</v>
      </c>
      <c r="J894" t="str">
        <f t="shared" si="99"/>
        <v>2012</v>
      </c>
      <c r="K894" s="2">
        <v>2451.9499999999998</v>
      </c>
      <c r="L894">
        <f t="shared" si="100"/>
        <v>-612.98749999999995</v>
      </c>
      <c r="M894" s="2">
        <f t="shared" si="101"/>
        <v>1838.9624999999999</v>
      </c>
      <c r="N894">
        <f t="shared" si="102"/>
        <v>1838.9624999999999</v>
      </c>
      <c r="O894">
        <f t="shared" si="103"/>
        <v>0</v>
      </c>
      <c r="P894" s="2" t="str">
        <f t="shared" si="104"/>
        <v>5130311 - TRIMBLE COUNTY 1 - GENERATION2012</v>
      </c>
    </row>
    <row r="895" spans="1:16" x14ac:dyDescent="0.3">
      <c r="A895" s="1" t="s">
        <v>5</v>
      </c>
      <c r="B895" s="1" t="s">
        <v>35</v>
      </c>
      <c r="C895" s="1" t="s">
        <v>15</v>
      </c>
      <c r="D895" s="5" t="str">
        <f t="shared" si="98"/>
        <v>513</v>
      </c>
      <c r="E895" s="1" t="s">
        <v>36</v>
      </c>
      <c r="F895" s="1" t="s">
        <v>64</v>
      </c>
      <c r="I895">
        <v>201209</v>
      </c>
      <c r="J895" t="str">
        <f t="shared" si="99"/>
        <v>2012</v>
      </c>
      <c r="K895" s="2">
        <v>0</v>
      </c>
      <c r="L895">
        <f t="shared" si="100"/>
        <v>0</v>
      </c>
      <c r="M895" s="2">
        <f t="shared" si="101"/>
        <v>0</v>
      </c>
      <c r="N895">
        <f t="shared" si="102"/>
        <v>0</v>
      </c>
      <c r="O895">
        <f t="shared" si="103"/>
        <v>0</v>
      </c>
      <c r="P895" s="2" t="str">
        <f t="shared" si="104"/>
        <v>5130311 - TRIMBLE COUNTY 1 - GENERATION2012</v>
      </c>
    </row>
    <row r="896" spans="1:16" x14ac:dyDescent="0.3">
      <c r="A896" s="1" t="s">
        <v>5</v>
      </c>
      <c r="B896" s="1" t="s">
        <v>35</v>
      </c>
      <c r="C896" s="1" t="s">
        <v>15</v>
      </c>
      <c r="D896" s="5" t="str">
        <f t="shared" si="98"/>
        <v>513</v>
      </c>
      <c r="E896" s="1" t="s">
        <v>36</v>
      </c>
      <c r="F896" s="1" t="s">
        <v>64</v>
      </c>
      <c r="I896">
        <v>201210</v>
      </c>
      <c r="J896" t="str">
        <f t="shared" si="99"/>
        <v>2012</v>
      </c>
      <c r="K896" s="2">
        <v>0</v>
      </c>
      <c r="L896">
        <f t="shared" si="100"/>
        <v>0</v>
      </c>
      <c r="M896" s="2">
        <f t="shared" si="101"/>
        <v>0</v>
      </c>
      <c r="N896">
        <f t="shared" si="102"/>
        <v>0</v>
      </c>
      <c r="O896">
        <f t="shared" si="103"/>
        <v>0</v>
      </c>
      <c r="P896" s="2" t="str">
        <f t="shared" si="104"/>
        <v>5130311 - TRIMBLE COUNTY 1 - GENERATION2012</v>
      </c>
    </row>
    <row r="897" spans="1:16" x14ac:dyDescent="0.3">
      <c r="A897" s="1" t="s">
        <v>5</v>
      </c>
      <c r="B897" s="1" t="s">
        <v>35</v>
      </c>
      <c r="C897" s="1" t="s">
        <v>15</v>
      </c>
      <c r="D897" s="5" t="str">
        <f t="shared" si="98"/>
        <v>513</v>
      </c>
      <c r="E897" s="1" t="s">
        <v>36</v>
      </c>
      <c r="F897" s="1" t="s">
        <v>64</v>
      </c>
      <c r="I897">
        <v>201211</v>
      </c>
      <c r="J897" t="str">
        <f t="shared" si="99"/>
        <v>2012</v>
      </c>
      <c r="K897" s="2">
        <v>0</v>
      </c>
      <c r="L897">
        <f t="shared" si="100"/>
        <v>0</v>
      </c>
      <c r="M897" s="2">
        <f t="shared" si="101"/>
        <v>0</v>
      </c>
      <c r="N897">
        <f t="shared" si="102"/>
        <v>0</v>
      </c>
      <c r="O897">
        <f t="shared" si="103"/>
        <v>0</v>
      </c>
      <c r="P897" s="2" t="str">
        <f t="shared" si="104"/>
        <v>5130311 - TRIMBLE COUNTY 1 - GENERATION2012</v>
      </c>
    </row>
    <row r="898" spans="1:16" x14ac:dyDescent="0.3">
      <c r="A898" s="1" t="s">
        <v>5</v>
      </c>
      <c r="B898" s="1" t="s">
        <v>35</v>
      </c>
      <c r="C898" s="1" t="s">
        <v>15</v>
      </c>
      <c r="D898" s="5" t="str">
        <f t="shared" si="98"/>
        <v>513</v>
      </c>
      <c r="E898" s="1" t="s">
        <v>36</v>
      </c>
      <c r="F898" s="1" t="s">
        <v>64</v>
      </c>
      <c r="I898">
        <v>201212</v>
      </c>
      <c r="J898" t="str">
        <f t="shared" si="99"/>
        <v>2012</v>
      </c>
      <c r="K898" s="2">
        <v>0</v>
      </c>
      <c r="L898">
        <f t="shared" si="100"/>
        <v>0</v>
      </c>
      <c r="M898" s="2">
        <f t="shared" si="101"/>
        <v>0</v>
      </c>
      <c r="N898">
        <f t="shared" si="102"/>
        <v>0</v>
      </c>
      <c r="O898">
        <f t="shared" si="103"/>
        <v>0</v>
      </c>
      <c r="P898" s="2" t="str">
        <f t="shared" si="104"/>
        <v>5130311 - TRIMBLE COUNTY 1 - GENERATION2012</v>
      </c>
    </row>
    <row r="899" spans="1:16" x14ac:dyDescent="0.3">
      <c r="A899" s="1" t="s">
        <v>5</v>
      </c>
      <c r="B899" s="1" t="s">
        <v>35</v>
      </c>
      <c r="C899" s="1" t="s">
        <v>15</v>
      </c>
      <c r="D899" s="5" t="str">
        <f t="shared" si="98"/>
        <v>513</v>
      </c>
      <c r="E899" s="1" t="s">
        <v>36</v>
      </c>
      <c r="F899" s="1" t="s">
        <v>64</v>
      </c>
      <c r="I899">
        <v>201301</v>
      </c>
      <c r="J899" t="str">
        <f t="shared" si="99"/>
        <v>2013</v>
      </c>
      <c r="K899" s="2">
        <v>0</v>
      </c>
      <c r="L899">
        <f t="shared" si="100"/>
        <v>0</v>
      </c>
      <c r="M899" s="2">
        <f t="shared" si="101"/>
        <v>0</v>
      </c>
      <c r="N899">
        <f t="shared" si="102"/>
        <v>0</v>
      </c>
      <c r="O899">
        <f t="shared" si="103"/>
        <v>0</v>
      </c>
      <c r="P899" s="2" t="str">
        <f t="shared" si="104"/>
        <v>5130311 - TRIMBLE COUNTY 1 - GENERATION2013</v>
      </c>
    </row>
    <row r="900" spans="1:16" x14ac:dyDescent="0.3">
      <c r="A900" s="1" t="s">
        <v>5</v>
      </c>
      <c r="B900" s="1" t="s">
        <v>35</v>
      </c>
      <c r="C900" s="1" t="s">
        <v>15</v>
      </c>
      <c r="D900" s="5" t="str">
        <f t="shared" si="98"/>
        <v>513</v>
      </c>
      <c r="E900" s="1" t="s">
        <v>36</v>
      </c>
      <c r="F900" s="1" t="s">
        <v>64</v>
      </c>
      <c r="I900">
        <v>201302</v>
      </c>
      <c r="J900" t="str">
        <f t="shared" si="99"/>
        <v>2013</v>
      </c>
      <c r="K900" s="2">
        <v>0</v>
      </c>
      <c r="L900">
        <f t="shared" si="100"/>
        <v>0</v>
      </c>
      <c r="M900" s="2">
        <f t="shared" si="101"/>
        <v>0</v>
      </c>
      <c r="N900">
        <f t="shared" si="102"/>
        <v>0</v>
      </c>
      <c r="O900">
        <f t="shared" si="103"/>
        <v>0</v>
      </c>
      <c r="P900" s="2" t="str">
        <f t="shared" si="104"/>
        <v>5130311 - TRIMBLE COUNTY 1 - GENERATION2013</v>
      </c>
    </row>
    <row r="901" spans="1:16" x14ac:dyDescent="0.3">
      <c r="A901" s="1" t="s">
        <v>5</v>
      </c>
      <c r="B901" s="1" t="s">
        <v>35</v>
      </c>
      <c r="C901" s="1" t="s">
        <v>15</v>
      </c>
      <c r="D901" s="5" t="str">
        <f t="shared" si="98"/>
        <v>513</v>
      </c>
      <c r="E901" s="1" t="s">
        <v>36</v>
      </c>
      <c r="F901" s="1" t="s">
        <v>64</v>
      </c>
      <c r="I901">
        <v>201303</v>
      </c>
      <c r="J901" t="str">
        <f t="shared" si="99"/>
        <v>2013</v>
      </c>
      <c r="K901" s="2">
        <v>-3855.2</v>
      </c>
      <c r="L901">
        <f t="shared" si="100"/>
        <v>963.8</v>
      </c>
      <c r="M901" s="2">
        <f t="shared" si="101"/>
        <v>-2891.3999999999996</v>
      </c>
      <c r="N901">
        <f t="shared" si="102"/>
        <v>-2891.3999999999996</v>
      </c>
      <c r="O901">
        <f t="shared" si="103"/>
        <v>0</v>
      </c>
      <c r="P901" s="2" t="str">
        <f t="shared" si="104"/>
        <v>5130311 - TRIMBLE COUNTY 1 - GENERATION2013</v>
      </c>
    </row>
    <row r="902" spans="1:16" x14ac:dyDescent="0.3">
      <c r="A902" s="1" t="s">
        <v>5</v>
      </c>
      <c r="B902" s="1" t="s">
        <v>35</v>
      </c>
      <c r="C902" s="1" t="s">
        <v>15</v>
      </c>
      <c r="D902" s="5" t="str">
        <f t="shared" si="98"/>
        <v>513</v>
      </c>
      <c r="E902" s="1" t="s">
        <v>36</v>
      </c>
      <c r="F902" s="1" t="s">
        <v>64</v>
      </c>
      <c r="I902">
        <v>201308</v>
      </c>
      <c r="J902" t="str">
        <f t="shared" si="99"/>
        <v>2013</v>
      </c>
      <c r="K902" s="2">
        <v>2179.36</v>
      </c>
      <c r="L902">
        <f t="shared" si="100"/>
        <v>-544.84</v>
      </c>
      <c r="M902" s="2">
        <f t="shared" si="101"/>
        <v>1634.52</v>
      </c>
      <c r="N902">
        <f t="shared" si="102"/>
        <v>1634.52</v>
      </c>
      <c r="O902">
        <f t="shared" si="103"/>
        <v>0</v>
      </c>
      <c r="P902" s="2" t="str">
        <f t="shared" si="104"/>
        <v>5130311 - TRIMBLE COUNTY 1 - GENERATION2013</v>
      </c>
    </row>
    <row r="903" spans="1:16" x14ac:dyDescent="0.3">
      <c r="A903" s="1" t="s">
        <v>5</v>
      </c>
      <c r="B903" s="1" t="s">
        <v>35</v>
      </c>
      <c r="C903" s="1" t="s">
        <v>15</v>
      </c>
      <c r="D903" s="5" t="str">
        <f t="shared" si="98"/>
        <v>513</v>
      </c>
      <c r="E903" s="1" t="s">
        <v>36</v>
      </c>
      <c r="F903" s="1" t="s">
        <v>64</v>
      </c>
      <c r="I903">
        <v>201310</v>
      </c>
      <c r="J903" t="str">
        <f t="shared" si="99"/>
        <v>2013</v>
      </c>
      <c r="K903" s="2">
        <v>50727.78</v>
      </c>
      <c r="L903">
        <f t="shared" si="100"/>
        <v>-12681.945</v>
      </c>
      <c r="M903" s="2">
        <f t="shared" si="101"/>
        <v>38045.834999999999</v>
      </c>
      <c r="N903">
        <f t="shared" si="102"/>
        <v>38045.834999999999</v>
      </c>
      <c r="O903">
        <f t="shared" si="103"/>
        <v>0</v>
      </c>
      <c r="P903" s="2" t="str">
        <f t="shared" si="104"/>
        <v>5130311 - TRIMBLE COUNTY 1 - GENERATION2013</v>
      </c>
    </row>
    <row r="904" spans="1:16" x14ac:dyDescent="0.3">
      <c r="A904" s="1" t="s">
        <v>5</v>
      </c>
      <c r="B904" s="1" t="s">
        <v>35</v>
      </c>
      <c r="C904" s="1" t="s">
        <v>15</v>
      </c>
      <c r="D904" s="5" t="str">
        <f t="shared" si="98"/>
        <v>513</v>
      </c>
      <c r="E904" s="1" t="s">
        <v>36</v>
      </c>
      <c r="F904" s="1" t="s">
        <v>64</v>
      </c>
      <c r="I904">
        <v>201311</v>
      </c>
      <c r="J904" t="str">
        <f t="shared" si="99"/>
        <v>2013</v>
      </c>
      <c r="K904" s="2">
        <v>5262.97</v>
      </c>
      <c r="L904">
        <f t="shared" si="100"/>
        <v>-1315.7425000000001</v>
      </c>
      <c r="M904" s="2">
        <f t="shared" si="101"/>
        <v>3947.2275</v>
      </c>
      <c r="N904">
        <f t="shared" si="102"/>
        <v>3947.2275</v>
      </c>
      <c r="O904">
        <f t="shared" si="103"/>
        <v>0</v>
      </c>
      <c r="P904" s="2" t="str">
        <f t="shared" si="104"/>
        <v>5130311 - TRIMBLE COUNTY 1 - GENERATION2013</v>
      </c>
    </row>
    <row r="905" spans="1:16" x14ac:dyDescent="0.3">
      <c r="A905" s="1" t="s">
        <v>5</v>
      </c>
      <c r="B905" s="1" t="s">
        <v>35</v>
      </c>
      <c r="C905" s="1" t="s">
        <v>15</v>
      </c>
      <c r="D905" s="5" t="str">
        <f t="shared" si="98"/>
        <v>513</v>
      </c>
      <c r="E905" s="1" t="s">
        <v>36</v>
      </c>
      <c r="F905" s="1" t="s">
        <v>64</v>
      </c>
      <c r="I905">
        <v>201312</v>
      </c>
      <c r="J905" t="str">
        <f t="shared" si="99"/>
        <v>2013</v>
      </c>
      <c r="K905" s="2">
        <v>136098.21</v>
      </c>
      <c r="L905">
        <f t="shared" si="100"/>
        <v>-34024.552499999998</v>
      </c>
      <c r="M905" s="2">
        <f t="shared" si="101"/>
        <v>102073.6575</v>
      </c>
      <c r="N905">
        <f t="shared" si="102"/>
        <v>102073.6575</v>
      </c>
      <c r="O905">
        <f t="shared" si="103"/>
        <v>0</v>
      </c>
      <c r="P905" s="2" t="str">
        <f t="shared" si="104"/>
        <v>5130311 - TRIMBLE COUNTY 1 - GENERATION2013</v>
      </c>
    </row>
    <row r="906" spans="1:16" x14ac:dyDescent="0.3">
      <c r="A906" s="1" t="s">
        <v>5</v>
      </c>
      <c r="B906" s="1" t="s">
        <v>35</v>
      </c>
      <c r="C906" s="1" t="s">
        <v>15</v>
      </c>
      <c r="D906" s="5" t="str">
        <f t="shared" si="98"/>
        <v>513</v>
      </c>
      <c r="E906" s="1" t="s">
        <v>36</v>
      </c>
      <c r="F906" s="1" t="s">
        <v>64</v>
      </c>
      <c r="I906">
        <v>201401</v>
      </c>
      <c r="J906" t="str">
        <f t="shared" si="99"/>
        <v>2014</v>
      </c>
      <c r="K906" s="2">
        <v>9675</v>
      </c>
      <c r="L906">
        <f t="shared" si="100"/>
        <v>-2418.75</v>
      </c>
      <c r="M906" s="2">
        <f t="shared" si="101"/>
        <v>7256.25</v>
      </c>
      <c r="N906">
        <f t="shared" si="102"/>
        <v>7256.25</v>
      </c>
      <c r="O906">
        <f t="shared" si="103"/>
        <v>0</v>
      </c>
      <c r="P906" s="2" t="str">
        <f t="shared" si="104"/>
        <v>5130311 - TRIMBLE COUNTY 1 - GENERATION2014</v>
      </c>
    </row>
    <row r="907" spans="1:16" x14ac:dyDescent="0.3">
      <c r="A907" s="1" t="s">
        <v>5</v>
      </c>
      <c r="B907" s="1" t="s">
        <v>35</v>
      </c>
      <c r="C907" s="1" t="s">
        <v>15</v>
      </c>
      <c r="D907" s="5" t="str">
        <f t="shared" si="98"/>
        <v>513</v>
      </c>
      <c r="E907" s="1" t="s">
        <v>36</v>
      </c>
      <c r="F907" s="1" t="s">
        <v>64</v>
      </c>
      <c r="I907">
        <v>201402</v>
      </c>
      <c r="J907" t="str">
        <f t="shared" si="99"/>
        <v>2014</v>
      </c>
      <c r="K907" s="2">
        <v>989.23</v>
      </c>
      <c r="L907">
        <f t="shared" si="100"/>
        <v>-247.3075</v>
      </c>
      <c r="M907" s="2">
        <f t="shared" si="101"/>
        <v>741.92250000000001</v>
      </c>
      <c r="N907">
        <f t="shared" si="102"/>
        <v>741.92250000000001</v>
      </c>
      <c r="O907">
        <f t="shared" si="103"/>
        <v>0</v>
      </c>
      <c r="P907" s="2" t="str">
        <f t="shared" si="104"/>
        <v>5130311 - TRIMBLE COUNTY 1 - GENERATION2014</v>
      </c>
    </row>
    <row r="908" spans="1:16" x14ac:dyDescent="0.3">
      <c r="A908" s="1" t="s">
        <v>5</v>
      </c>
      <c r="B908" s="1" t="s">
        <v>35</v>
      </c>
      <c r="C908" s="1" t="s">
        <v>15</v>
      </c>
      <c r="D908" s="5" t="str">
        <f t="shared" si="98"/>
        <v>513</v>
      </c>
      <c r="E908" s="1" t="s">
        <v>36</v>
      </c>
      <c r="F908" s="1" t="s">
        <v>64</v>
      </c>
      <c r="I908">
        <v>201403</v>
      </c>
      <c r="J908" t="str">
        <f t="shared" si="99"/>
        <v>2014</v>
      </c>
      <c r="K908" s="2">
        <v>0</v>
      </c>
      <c r="L908">
        <f t="shared" si="100"/>
        <v>0</v>
      </c>
      <c r="M908" s="2">
        <f t="shared" si="101"/>
        <v>0</v>
      </c>
      <c r="N908">
        <f t="shared" si="102"/>
        <v>0</v>
      </c>
      <c r="O908">
        <f t="shared" si="103"/>
        <v>0</v>
      </c>
      <c r="P908" s="2" t="str">
        <f t="shared" si="104"/>
        <v>5130311 - TRIMBLE COUNTY 1 - GENERATION2014</v>
      </c>
    </row>
    <row r="909" spans="1:16" x14ac:dyDescent="0.3">
      <c r="A909" s="1" t="s">
        <v>5</v>
      </c>
      <c r="B909" s="1" t="s">
        <v>35</v>
      </c>
      <c r="C909" s="1" t="s">
        <v>15</v>
      </c>
      <c r="D909" s="5" t="str">
        <f t="shared" si="98"/>
        <v>513</v>
      </c>
      <c r="E909" s="1" t="s">
        <v>36</v>
      </c>
      <c r="F909" s="1" t="s">
        <v>64</v>
      </c>
      <c r="I909">
        <v>201405</v>
      </c>
      <c r="J909" t="str">
        <f t="shared" si="99"/>
        <v>2014</v>
      </c>
      <c r="K909" s="2">
        <v>2968.79</v>
      </c>
      <c r="L909">
        <f t="shared" si="100"/>
        <v>-742.19749999999999</v>
      </c>
      <c r="M909" s="2">
        <f t="shared" si="101"/>
        <v>2226.5924999999997</v>
      </c>
      <c r="N909">
        <f t="shared" si="102"/>
        <v>2226.5924999999997</v>
      </c>
      <c r="O909">
        <f t="shared" si="103"/>
        <v>0</v>
      </c>
      <c r="P909" s="2" t="str">
        <f t="shared" si="104"/>
        <v>5130311 - TRIMBLE COUNTY 1 - GENERATION2014</v>
      </c>
    </row>
    <row r="910" spans="1:16" x14ac:dyDescent="0.3">
      <c r="A910" s="1" t="s">
        <v>5</v>
      </c>
      <c r="B910" s="1" t="s">
        <v>35</v>
      </c>
      <c r="C910" s="1" t="s">
        <v>15</v>
      </c>
      <c r="D910" s="5" t="str">
        <f t="shared" si="98"/>
        <v>513</v>
      </c>
      <c r="E910" s="1" t="s">
        <v>36</v>
      </c>
      <c r="F910" s="1" t="s">
        <v>64</v>
      </c>
      <c r="I910">
        <v>201408</v>
      </c>
      <c r="J910" t="str">
        <f t="shared" si="99"/>
        <v>2014</v>
      </c>
      <c r="K910" s="2">
        <v>145.91999999999999</v>
      </c>
      <c r="L910">
        <f t="shared" si="100"/>
        <v>-36.479999999999997</v>
      </c>
      <c r="M910" s="2">
        <f t="shared" si="101"/>
        <v>109.44</v>
      </c>
      <c r="N910">
        <f t="shared" si="102"/>
        <v>109.44</v>
      </c>
      <c r="O910">
        <f t="shared" si="103"/>
        <v>0</v>
      </c>
      <c r="P910" s="2" t="str">
        <f t="shared" si="104"/>
        <v>5130311 - TRIMBLE COUNTY 1 - GENERATION2014</v>
      </c>
    </row>
    <row r="911" spans="1:16" x14ac:dyDescent="0.3">
      <c r="A911" s="1" t="s">
        <v>5</v>
      </c>
      <c r="B911" s="1" t="s">
        <v>35</v>
      </c>
      <c r="C911" s="1" t="s">
        <v>15</v>
      </c>
      <c r="D911" s="5" t="str">
        <f t="shared" si="98"/>
        <v>513</v>
      </c>
      <c r="E911" s="1" t="s">
        <v>36</v>
      </c>
      <c r="F911" s="1" t="s">
        <v>64</v>
      </c>
      <c r="I911">
        <v>201409</v>
      </c>
      <c r="J911" t="str">
        <f t="shared" si="99"/>
        <v>2014</v>
      </c>
      <c r="K911" s="2">
        <v>130.44</v>
      </c>
      <c r="L911">
        <f t="shared" si="100"/>
        <v>-32.61</v>
      </c>
      <c r="M911" s="2">
        <f t="shared" si="101"/>
        <v>97.83</v>
      </c>
      <c r="N911">
        <f t="shared" si="102"/>
        <v>97.83</v>
      </c>
      <c r="O911">
        <f t="shared" si="103"/>
        <v>0</v>
      </c>
      <c r="P911" s="2" t="str">
        <f t="shared" si="104"/>
        <v>5130311 - TRIMBLE COUNTY 1 - GENERATION2014</v>
      </c>
    </row>
    <row r="912" spans="1:16" x14ac:dyDescent="0.3">
      <c r="A912" s="1" t="s">
        <v>5</v>
      </c>
      <c r="B912" s="1" t="s">
        <v>35</v>
      </c>
      <c r="C912" s="1" t="s">
        <v>15</v>
      </c>
      <c r="D912" s="5" t="str">
        <f t="shared" si="98"/>
        <v>513</v>
      </c>
      <c r="E912" s="1" t="s">
        <v>36</v>
      </c>
      <c r="F912" s="1" t="s">
        <v>64</v>
      </c>
      <c r="I912">
        <v>201410</v>
      </c>
      <c r="J912" t="str">
        <f t="shared" si="99"/>
        <v>2014</v>
      </c>
      <c r="K912" s="2">
        <v>2082.52</v>
      </c>
      <c r="L912">
        <f t="shared" si="100"/>
        <v>-520.63</v>
      </c>
      <c r="M912" s="2">
        <f t="shared" si="101"/>
        <v>1561.8899999999999</v>
      </c>
      <c r="N912">
        <f t="shared" si="102"/>
        <v>1561.8899999999999</v>
      </c>
      <c r="O912">
        <f t="shared" si="103"/>
        <v>0</v>
      </c>
      <c r="P912" s="2" t="str">
        <f t="shared" si="104"/>
        <v>5130311 - TRIMBLE COUNTY 1 - GENERATION2014</v>
      </c>
    </row>
    <row r="913" spans="1:16" x14ac:dyDescent="0.3">
      <c r="A913" s="1" t="s">
        <v>5</v>
      </c>
      <c r="B913" s="1" t="s">
        <v>35</v>
      </c>
      <c r="C913" s="1" t="s">
        <v>15</v>
      </c>
      <c r="D913" s="5" t="str">
        <f t="shared" si="98"/>
        <v>513</v>
      </c>
      <c r="E913" s="1" t="s">
        <v>36</v>
      </c>
      <c r="F913" s="1" t="s">
        <v>64</v>
      </c>
      <c r="I913">
        <v>201504</v>
      </c>
      <c r="J913" t="str">
        <f t="shared" si="99"/>
        <v>2015</v>
      </c>
      <c r="K913" s="2">
        <v>16206.75</v>
      </c>
      <c r="L913">
        <f t="shared" si="100"/>
        <v>-4051.6875</v>
      </c>
      <c r="M913" s="2">
        <f t="shared" si="101"/>
        <v>12155.0625</v>
      </c>
      <c r="N913">
        <f t="shared" si="102"/>
        <v>12155.0625</v>
      </c>
      <c r="O913">
        <f t="shared" si="103"/>
        <v>0</v>
      </c>
      <c r="P913" s="2" t="str">
        <f t="shared" si="104"/>
        <v>5130311 - TRIMBLE COUNTY 1 - GENERATION2015</v>
      </c>
    </row>
    <row r="914" spans="1:16" x14ac:dyDescent="0.3">
      <c r="A914" s="1" t="s">
        <v>5</v>
      </c>
      <c r="B914" s="1" t="s">
        <v>35</v>
      </c>
      <c r="C914" s="1" t="s">
        <v>15</v>
      </c>
      <c r="D914" s="5" t="str">
        <f t="shared" ref="D914:D961" si="105">LEFT(C914,3)</f>
        <v>513</v>
      </c>
      <c r="E914" s="1" t="s">
        <v>36</v>
      </c>
      <c r="F914" s="1" t="s">
        <v>64</v>
      </c>
      <c r="I914">
        <v>201509</v>
      </c>
      <c r="J914" t="str">
        <f t="shared" ref="J914:J961" si="106">LEFT(I914,4)</f>
        <v>2015</v>
      </c>
      <c r="K914" s="2">
        <v>24540.67</v>
      </c>
      <c r="L914">
        <f t="shared" ref="L914:L961" si="107">IF(LEFT(E914,4)="0311",(K914*-0.25),IF(LEFT(E914,4)="0321",(K914*-0.25),0))</f>
        <v>-6135.1674999999996</v>
      </c>
      <c r="M914" s="2">
        <f t="shared" ref="M914:M961" si="108">+K914+L914</f>
        <v>18405.502499999999</v>
      </c>
      <c r="N914">
        <f t="shared" ref="N914:N961" si="109">IF(F914="LGE",M914,0)+IF(F914="Joint",M914*G914,0)</f>
        <v>18405.502499999999</v>
      </c>
      <c r="O914">
        <f t="shared" ref="O914:O961" si="110">IF(F914="KU",M914,0)+IF(F914="Joint",M914*H914,0)</f>
        <v>0</v>
      </c>
      <c r="P914" s="2" t="str">
        <f t="shared" ref="P914:P961" si="111">D914&amp;E914&amp;J914</f>
        <v>5130311 - TRIMBLE COUNTY 1 - GENERATION2015</v>
      </c>
    </row>
    <row r="915" spans="1:16" x14ac:dyDescent="0.3">
      <c r="A915" s="1" t="s">
        <v>5</v>
      </c>
      <c r="B915" s="1" t="s">
        <v>35</v>
      </c>
      <c r="C915" s="1" t="s">
        <v>15</v>
      </c>
      <c r="D915" s="5" t="str">
        <f t="shared" si="105"/>
        <v>513</v>
      </c>
      <c r="E915" s="1" t="s">
        <v>36</v>
      </c>
      <c r="F915" s="1" t="s">
        <v>64</v>
      </c>
      <c r="I915">
        <v>201510</v>
      </c>
      <c r="J915" t="str">
        <f t="shared" si="106"/>
        <v>2015</v>
      </c>
      <c r="K915" s="2">
        <v>92529.93</v>
      </c>
      <c r="L915">
        <f t="shared" si="107"/>
        <v>-23132.482499999998</v>
      </c>
      <c r="M915" s="2">
        <f t="shared" si="108"/>
        <v>69397.447499999995</v>
      </c>
      <c r="N915">
        <f t="shared" si="109"/>
        <v>69397.447499999995</v>
      </c>
      <c r="O915">
        <f t="shared" si="110"/>
        <v>0</v>
      </c>
      <c r="P915" s="2" t="str">
        <f t="shared" si="111"/>
        <v>5130311 - TRIMBLE COUNTY 1 - GENERATION2015</v>
      </c>
    </row>
    <row r="916" spans="1:16" x14ac:dyDescent="0.3">
      <c r="A916" s="1" t="s">
        <v>5</v>
      </c>
      <c r="B916" s="1" t="s">
        <v>35</v>
      </c>
      <c r="C916" s="1" t="s">
        <v>15</v>
      </c>
      <c r="D916" s="5" t="str">
        <f t="shared" si="105"/>
        <v>513</v>
      </c>
      <c r="E916" s="1" t="s">
        <v>36</v>
      </c>
      <c r="F916" s="1" t="s">
        <v>64</v>
      </c>
      <c r="I916">
        <v>201511</v>
      </c>
      <c r="J916" t="str">
        <f t="shared" si="106"/>
        <v>2015</v>
      </c>
      <c r="K916" s="2">
        <v>186455.55</v>
      </c>
      <c r="L916">
        <f t="shared" si="107"/>
        <v>-46613.887499999997</v>
      </c>
      <c r="M916" s="2">
        <f t="shared" si="108"/>
        <v>139841.66249999998</v>
      </c>
      <c r="N916">
        <f t="shared" si="109"/>
        <v>139841.66249999998</v>
      </c>
      <c r="O916">
        <f t="shared" si="110"/>
        <v>0</v>
      </c>
      <c r="P916" s="2" t="str">
        <f t="shared" si="111"/>
        <v>5130311 - TRIMBLE COUNTY 1 - GENERATION2015</v>
      </c>
    </row>
    <row r="917" spans="1:16" x14ac:dyDescent="0.3">
      <c r="A917" s="1" t="s">
        <v>5</v>
      </c>
      <c r="B917" s="1" t="s">
        <v>35</v>
      </c>
      <c r="C917" s="1" t="s">
        <v>15</v>
      </c>
      <c r="D917" s="5" t="str">
        <f t="shared" si="105"/>
        <v>513</v>
      </c>
      <c r="E917" s="1" t="s">
        <v>36</v>
      </c>
      <c r="F917" s="1" t="s">
        <v>64</v>
      </c>
      <c r="I917">
        <v>201512</v>
      </c>
      <c r="J917" t="str">
        <f t="shared" si="106"/>
        <v>2015</v>
      </c>
      <c r="K917" s="2">
        <v>78475.509999999995</v>
      </c>
      <c r="L917">
        <f t="shared" si="107"/>
        <v>-19618.877499999999</v>
      </c>
      <c r="M917" s="2">
        <f t="shared" si="108"/>
        <v>58856.632499999992</v>
      </c>
      <c r="N917">
        <f t="shared" si="109"/>
        <v>58856.632499999992</v>
      </c>
      <c r="O917">
        <f t="shared" si="110"/>
        <v>0</v>
      </c>
      <c r="P917" s="2" t="str">
        <f t="shared" si="111"/>
        <v>5130311 - TRIMBLE COUNTY 1 - GENERATION2015</v>
      </c>
    </row>
    <row r="918" spans="1:16" x14ac:dyDescent="0.3">
      <c r="A918" s="1" t="s">
        <v>5</v>
      </c>
      <c r="B918" s="1" t="s">
        <v>35</v>
      </c>
      <c r="C918" s="1" t="s">
        <v>15</v>
      </c>
      <c r="D918" s="5" t="str">
        <f t="shared" si="105"/>
        <v>513</v>
      </c>
      <c r="E918" s="1" t="s">
        <v>36</v>
      </c>
      <c r="F918" s="1" t="s">
        <v>64</v>
      </c>
      <c r="I918">
        <v>201601</v>
      </c>
      <c r="J918" t="str">
        <f t="shared" si="106"/>
        <v>2016</v>
      </c>
      <c r="K918" s="2">
        <v>2219.04</v>
      </c>
      <c r="L918">
        <f t="shared" si="107"/>
        <v>-554.76</v>
      </c>
      <c r="M918" s="2">
        <f t="shared" si="108"/>
        <v>1664.28</v>
      </c>
      <c r="N918">
        <f t="shared" si="109"/>
        <v>1664.28</v>
      </c>
      <c r="O918">
        <f t="shared" si="110"/>
        <v>0</v>
      </c>
      <c r="P918" s="2" t="str">
        <f t="shared" si="111"/>
        <v>5130311 - TRIMBLE COUNTY 1 - GENERATION2016</v>
      </c>
    </row>
    <row r="919" spans="1:16" x14ac:dyDescent="0.3">
      <c r="A919" s="1" t="s">
        <v>5</v>
      </c>
      <c r="B919" s="1" t="s">
        <v>35</v>
      </c>
      <c r="C919" s="1" t="s">
        <v>15</v>
      </c>
      <c r="D919" s="5" t="str">
        <f t="shared" si="105"/>
        <v>513</v>
      </c>
      <c r="E919" s="1" t="s">
        <v>36</v>
      </c>
      <c r="F919" s="1" t="s">
        <v>64</v>
      </c>
      <c r="I919">
        <v>201602</v>
      </c>
      <c r="J919" t="str">
        <f t="shared" si="106"/>
        <v>2016</v>
      </c>
      <c r="K919" s="2">
        <v>1146.8599999999999</v>
      </c>
      <c r="L919">
        <f t="shared" si="107"/>
        <v>-286.71499999999997</v>
      </c>
      <c r="M919" s="2">
        <f t="shared" si="108"/>
        <v>860.14499999999998</v>
      </c>
      <c r="N919">
        <f t="shared" si="109"/>
        <v>860.14499999999998</v>
      </c>
      <c r="O919">
        <f t="shared" si="110"/>
        <v>0</v>
      </c>
      <c r="P919" s="2" t="str">
        <f t="shared" si="111"/>
        <v>5130311 - TRIMBLE COUNTY 1 - GENERATION2016</v>
      </c>
    </row>
    <row r="920" spans="1:16" x14ac:dyDescent="0.3">
      <c r="A920" s="1" t="s">
        <v>5</v>
      </c>
      <c r="B920" s="1" t="s">
        <v>35</v>
      </c>
      <c r="C920" s="1" t="s">
        <v>15</v>
      </c>
      <c r="D920" s="5" t="str">
        <f t="shared" si="105"/>
        <v>513</v>
      </c>
      <c r="E920" s="1" t="s">
        <v>36</v>
      </c>
      <c r="F920" s="1" t="s">
        <v>64</v>
      </c>
      <c r="I920">
        <v>201603</v>
      </c>
      <c r="J920" t="str">
        <f t="shared" si="106"/>
        <v>2016</v>
      </c>
      <c r="K920" s="2">
        <v>4924.4399999999996</v>
      </c>
      <c r="L920">
        <f t="shared" si="107"/>
        <v>-1231.1099999999999</v>
      </c>
      <c r="M920" s="2">
        <f t="shared" si="108"/>
        <v>3693.33</v>
      </c>
      <c r="N920">
        <f t="shared" si="109"/>
        <v>3693.33</v>
      </c>
      <c r="O920">
        <f t="shared" si="110"/>
        <v>0</v>
      </c>
      <c r="P920" s="2" t="str">
        <f t="shared" si="111"/>
        <v>5130311 - TRIMBLE COUNTY 1 - GENERATION2016</v>
      </c>
    </row>
    <row r="921" spans="1:16" x14ac:dyDescent="0.3">
      <c r="A921" s="1" t="s">
        <v>5</v>
      </c>
      <c r="B921" s="1" t="s">
        <v>35</v>
      </c>
      <c r="C921" s="1" t="s">
        <v>15</v>
      </c>
      <c r="D921" s="5" t="str">
        <f t="shared" si="105"/>
        <v>513</v>
      </c>
      <c r="E921" s="1" t="s">
        <v>37</v>
      </c>
      <c r="F921" s="1" t="s">
        <v>67</v>
      </c>
      <c r="G921" s="1" t="s">
        <v>74</v>
      </c>
      <c r="H921" s="1" t="s">
        <v>75</v>
      </c>
      <c r="I921">
        <v>201203</v>
      </c>
      <c r="J921" t="str">
        <f t="shared" si="106"/>
        <v>2012</v>
      </c>
      <c r="K921" s="2">
        <v>22668.82</v>
      </c>
      <c r="L921">
        <f t="shared" si="107"/>
        <v>-5667.2049999999999</v>
      </c>
      <c r="M921" s="2">
        <f t="shared" si="108"/>
        <v>17001.614999999998</v>
      </c>
      <c r="N921">
        <f t="shared" si="109"/>
        <v>3230.3068499999995</v>
      </c>
      <c r="O921">
        <f t="shared" si="110"/>
        <v>13771.308149999999</v>
      </c>
      <c r="P921" s="2" t="str">
        <f t="shared" si="111"/>
        <v>5130321 - TRIMBLE COUNTY 2 - GENERATION2012</v>
      </c>
    </row>
    <row r="922" spans="1:16" x14ac:dyDescent="0.3">
      <c r="A922" s="1" t="s">
        <v>5</v>
      </c>
      <c r="B922" s="1" t="s">
        <v>35</v>
      </c>
      <c r="C922" s="1" t="s">
        <v>15</v>
      </c>
      <c r="D922" s="5" t="str">
        <f t="shared" si="105"/>
        <v>513</v>
      </c>
      <c r="E922" s="1" t="s">
        <v>37</v>
      </c>
      <c r="F922" s="1" t="s">
        <v>67</v>
      </c>
      <c r="G922" s="1" t="s">
        <v>74</v>
      </c>
      <c r="H922" s="1" t="s">
        <v>75</v>
      </c>
      <c r="I922">
        <v>201204</v>
      </c>
      <c r="J922" t="str">
        <f t="shared" si="106"/>
        <v>2012</v>
      </c>
      <c r="K922" s="2">
        <v>553536.07999999996</v>
      </c>
      <c r="L922">
        <f t="shared" si="107"/>
        <v>-138384.01999999999</v>
      </c>
      <c r="M922" s="2">
        <f t="shared" si="108"/>
        <v>415152.05999999994</v>
      </c>
      <c r="N922">
        <f t="shared" si="109"/>
        <v>78878.891399999993</v>
      </c>
      <c r="O922">
        <f t="shared" si="110"/>
        <v>336273.16859999998</v>
      </c>
      <c r="P922" s="2" t="str">
        <f t="shared" si="111"/>
        <v>5130321 - TRIMBLE COUNTY 2 - GENERATION2012</v>
      </c>
    </row>
    <row r="923" spans="1:16" x14ac:dyDescent="0.3">
      <c r="A923" s="1" t="s">
        <v>5</v>
      </c>
      <c r="B923" s="1" t="s">
        <v>35</v>
      </c>
      <c r="C923" s="1" t="s">
        <v>15</v>
      </c>
      <c r="D923" s="5" t="str">
        <f t="shared" si="105"/>
        <v>513</v>
      </c>
      <c r="E923" s="1" t="s">
        <v>37</v>
      </c>
      <c r="F923" s="1" t="s">
        <v>67</v>
      </c>
      <c r="G923" s="1" t="s">
        <v>74</v>
      </c>
      <c r="H923" s="1" t="s">
        <v>75</v>
      </c>
      <c r="I923">
        <v>201205</v>
      </c>
      <c r="J923" t="str">
        <f t="shared" si="106"/>
        <v>2012</v>
      </c>
      <c r="K923" s="2">
        <v>-161320.25</v>
      </c>
      <c r="L923">
        <f t="shared" si="107"/>
        <v>40330.0625</v>
      </c>
      <c r="M923" s="2">
        <f t="shared" si="108"/>
        <v>-120990.1875</v>
      </c>
      <c r="N923">
        <f t="shared" si="109"/>
        <v>-22988.135624999999</v>
      </c>
      <c r="O923">
        <f t="shared" si="110"/>
        <v>-98002.051875000005</v>
      </c>
      <c r="P923" s="2" t="str">
        <f t="shared" si="111"/>
        <v>5130321 - TRIMBLE COUNTY 2 - GENERATION2012</v>
      </c>
    </row>
    <row r="924" spans="1:16" x14ac:dyDescent="0.3">
      <c r="A924" s="1" t="s">
        <v>5</v>
      </c>
      <c r="B924" s="1" t="s">
        <v>35</v>
      </c>
      <c r="C924" s="1" t="s">
        <v>15</v>
      </c>
      <c r="D924" s="5" t="str">
        <f t="shared" si="105"/>
        <v>513</v>
      </c>
      <c r="E924" s="1" t="s">
        <v>37</v>
      </c>
      <c r="F924" s="1" t="s">
        <v>67</v>
      </c>
      <c r="G924" s="1" t="s">
        <v>74</v>
      </c>
      <c r="H924" s="1" t="s">
        <v>75</v>
      </c>
      <c r="I924">
        <v>201206</v>
      </c>
      <c r="J924" t="str">
        <f t="shared" si="106"/>
        <v>2012</v>
      </c>
      <c r="K924" s="2">
        <v>139636.5</v>
      </c>
      <c r="L924">
        <f t="shared" si="107"/>
        <v>-34909.125</v>
      </c>
      <c r="M924" s="2">
        <f t="shared" si="108"/>
        <v>104727.375</v>
      </c>
      <c r="N924">
        <f t="shared" si="109"/>
        <v>19898.201250000002</v>
      </c>
      <c r="O924">
        <f t="shared" si="110"/>
        <v>84829.173750000002</v>
      </c>
      <c r="P924" s="2" t="str">
        <f t="shared" si="111"/>
        <v>5130321 - TRIMBLE COUNTY 2 - GENERATION2012</v>
      </c>
    </row>
    <row r="925" spans="1:16" x14ac:dyDescent="0.3">
      <c r="A925" s="1" t="s">
        <v>5</v>
      </c>
      <c r="B925" s="1" t="s">
        <v>35</v>
      </c>
      <c r="C925" s="1" t="s">
        <v>15</v>
      </c>
      <c r="D925" s="5" t="str">
        <f t="shared" si="105"/>
        <v>513</v>
      </c>
      <c r="E925" s="1" t="s">
        <v>37</v>
      </c>
      <c r="F925" s="1" t="s">
        <v>67</v>
      </c>
      <c r="G925" s="1" t="s">
        <v>74</v>
      </c>
      <c r="H925" s="1" t="s">
        <v>75</v>
      </c>
      <c r="I925">
        <v>201207</v>
      </c>
      <c r="J925" t="str">
        <f t="shared" si="106"/>
        <v>2012</v>
      </c>
      <c r="K925" s="2">
        <v>21430.720000000001</v>
      </c>
      <c r="L925">
        <f t="shared" si="107"/>
        <v>-5357.68</v>
      </c>
      <c r="M925" s="2">
        <f t="shared" si="108"/>
        <v>16073.04</v>
      </c>
      <c r="N925">
        <f t="shared" si="109"/>
        <v>3053.8776000000003</v>
      </c>
      <c r="O925">
        <f t="shared" si="110"/>
        <v>13019.162400000001</v>
      </c>
      <c r="P925" s="2" t="str">
        <f t="shared" si="111"/>
        <v>5130321 - TRIMBLE COUNTY 2 - GENERATION2012</v>
      </c>
    </row>
    <row r="926" spans="1:16" x14ac:dyDescent="0.3">
      <c r="A926" s="1" t="s">
        <v>5</v>
      </c>
      <c r="B926" s="1" t="s">
        <v>35</v>
      </c>
      <c r="C926" s="1" t="s">
        <v>15</v>
      </c>
      <c r="D926" s="5" t="str">
        <f t="shared" si="105"/>
        <v>513</v>
      </c>
      <c r="E926" s="1" t="s">
        <v>37</v>
      </c>
      <c r="F926" s="1" t="s">
        <v>67</v>
      </c>
      <c r="G926" s="1" t="s">
        <v>74</v>
      </c>
      <c r="H926" s="1" t="s">
        <v>75</v>
      </c>
      <c r="I926">
        <v>201208</v>
      </c>
      <c r="J926" t="str">
        <f t="shared" si="106"/>
        <v>2012</v>
      </c>
      <c r="K926" s="2">
        <v>-3089.4</v>
      </c>
      <c r="L926">
        <f t="shared" si="107"/>
        <v>772.35</v>
      </c>
      <c r="M926" s="2">
        <f t="shared" si="108"/>
        <v>-2317.0500000000002</v>
      </c>
      <c r="N926">
        <f t="shared" si="109"/>
        <v>-440.23950000000002</v>
      </c>
      <c r="O926">
        <f t="shared" si="110"/>
        <v>-1876.8105000000003</v>
      </c>
      <c r="P926" s="2" t="str">
        <f t="shared" si="111"/>
        <v>5130321 - TRIMBLE COUNTY 2 - GENERATION2012</v>
      </c>
    </row>
    <row r="927" spans="1:16" x14ac:dyDescent="0.3">
      <c r="A927" s="1" t="s">
        <v>5</v>
      </c>
      <c r="B927" s="1" t="s">
        <v>35</v>
      </c>
      <c r="C927" s="1" t="s">
        <v>15</v>
      </c>
      <c r="D927" s="5" t="str">
        <f t="shared" si="105"/>
        <v>513</v>
      </c>
      <c r="E927" s="1" t="s">
        <v>37</v>
      </c>
      <c r="F927" s="1" t="s">
        <v>67</v>
      </c>
      <c r="G927" s="1" t="s">
        <v>74</v>
      </c>
      <c r="H927" s="1" t="s">
        <v>75</v>
      </c>
      <c r="I927">
        <v>201209</v>
      </c>
      <c r="J927" t="str">
        <f t="shared" si="106"/>
        <v>2012</v>
      </c>
      <c r="K927" s="2">
        <v>103827.99</v>
      </c>
      <c r="L927">
        <f t="shared" si="107"/>
        <v>-25956.997500000001</v>
      </c>
      <c r="M927" s="2">
        <f t="shared" si="108"/>
        <v>77870.992500000008</v>
      </c>
      <c r="N927">
        <f t="shared" si="109"/>
        <v>14795.488575000001</v>
      </c>
      <c r="O927">
        <f t="shared" si="110"/>
        <v>63075.503925000012</v>
      </c>
      <c r="P927" s="2" t="str">
        <f t="shared" si="111"/>
        <v>5130321 - TRIMBLE COUNTY 2 - GENERATION2012</v>
      </c>
    </row>
    <row r="928" spans="1:16" x14ac:dyDescent="0.3">
      <c r="A928" s="1" t="s">
        <v>5</v>
      </c>
      <c r="B928" s="1" t="s">
        <v>35</v>
      </c>
      <c r="C928" s="1" t="s">
        <v>15</v>
      </c>
      <c r="D928" s="5" t="str">
        <f t="shared" si="105"/>
        <v>513</v>
      </c>
      <c r="E928" s="1" t="s">
        <v>37</v>
      </c>
      <c r="F928" s="1" t="s">
        <v>67</v>
      </c>
      <c r="G928" s="1" t="s">
        <v>74</v>
      </c>
      <c r="H928" s="1" t="s">
        <v>75</v>
      </c>
      <c r="I928">
        <v>201212</v>
      </c>
      <c r="J928" t="str">
        <f t="shared" si="106"/>
        <v>2012</v>
      </c>
      <c r="K928" s="2">
        <v>3260.63</v>
      </c>
      <c r="L928">
        <f t="shared" si="107"/>
        <v>-815.15750000000003</v>
      </c>
      <c r="M928" s="2">
        <f t="shared" si="108"/>
        <v>2445.4724999999999</v>
      </c>
      <c r="N928">
        <f t="shared" si="109"/>
        <v>464.63977499999999</v>
      </c>
      <c r="O928">
        <f t="shared" si="110"/>
        <v>1980.832725</v>
      </c>
      <c r="P928" s="2" t="str">
        <f t="shared" si="111"/>
        <v>5130321 - TRIMBLE COUNTY 2 - GENERATION2012</v>
      </c>
    </row>
    <row r="929" spans="1:16" x14ac:dyDescent="0.3">
      <c r="A929" s="1" t="s">
        <v>5</v>
      </c>
      <c r="B929" s="1" t="s">
        <v>35</v>
      </c>
      <c r="C929" s="1" t="s">
        <v>15</v>
      </c>
      <c r="D929" s="5" t="str">
        <f t="shared" si="105"/>
        <v>513</v>
      </c>
      <c r="E929" s="1" t="s">
        <v>37</v>
      </c>
      <c r="F929" s="1" t="s">
        <v>67</v>
      </c>
      <c r="G929" s="1" t="s">
        <v>74</v>
      </c>
      <c r="H929" s="1" t="s">
        <v>75</v>
      </c>
      <c r="I929">
        <v>201301</v>
      </c>
      <c r="J929" t="str">
        <f t="shared" si="106"/>
        <v>2013</v>
      </c>
      <c r="K929" s="2">
        <v>2123.1999999999998</v>
      </c>
      <c r="L929">
        <f t="shared" si="107"/>
        <v>-530.79999999999995</v>
      </c>
      <c r="M929" s="2">
        <f t="shared" si="108"/>
        <v>1592.3999999999999</v>
      </c>
      <c r="N929">
        <f t="shared" si="109"/>
        <v>302.55599999999998</v>
      </c>
      <c r="O929">
        <f t="shared" si="110"/>
        <v>1289.8440000000001</v>
      </c>
      <c r="P929" s="2" t="str">
        <f t="shared" si="111"/>
        <v>5130321 - TRIMBLE COUNTY 2 - GENERATION2013</v>
      </c>
    </row>
    <row r="930" spans="1:16" x14ac:dyDescent="0.3">
      <c r="A930" s="1" t="s">
        <v>5</v>
      </c>
      <c r="B930" s="1" t="s">
        <v>35</v>
      </c>
      <c r="C930" s="1" t="s">
        <v>15</v>
      </c>
      <c r="D930" s="5" t="str">
        <f t="shared" si="105"/>
        <v>513</v>
      </c>
      <c r="E930" s="1" t="s">
        <v>37</v>
      </c>
      <c r="F930" s="1" t="s">
        <v>67</v>
      </c>
      <c r="G930" s="1" t="s">
        <v>74</v>
      </c>
      <c r="H930" s="1" t="s">
        <v>75</v>
      </c>
      <c r="I930">
        <v>201303</v>
      </c>
      <c r="J930" t="str">
        <f t="shared" si="106"/>
        <v>2013</v>
      </c>
      <c r="K930" s="2">
        <v>0.03</v>
      </c>
      <c r="L930">
        <f t="shared" si="107"/>
        <v>-7.4999999999999997E-3</v>
      </c>
      <c r="M930" s="2">
        <f t="shared" si="108"/>
        <v>2.2499999999999999E-2</v>
      </c>
      <c r="N930">
        <f t="shared" si="109"/>
        <v>4.2750000000000002E-3</v>
      </c>
      <c r="O930">
        <f t="shared" si="110"/>
        <v>1.8225000000000002E-2</v>
      </c>
      <c r="P930" s="2" t="str">
        <f t="shared" si="111"/>
        <v>5130321 - TRIMBLE COUNTY 2 - GENERATION2013</v>
      </c>
    </row>
    <row r="931" spans="1:16" x14ac:dyDescent="0.3">
      <c r="A931" s="1" t="s">
        <v>5</v>
      </c>
      <c r="B931" s="1" t="s">
        <v>35</v>
      </c>
      <c r="C931" s="1" t="s">
        <v>15</v>
      </c>
      <c r="D931" s="5" t="str">
        <f t="shared" si="105"/>
        <v>513</v>
      </c>
      <c r="E931" s="1" t="s">
        <v>37</v>
      </c>
      <c r="F931" s="1" t="s">
        <v>67</v>
      </c>
      <c r="G931" s="1" t="s">
        <v>74</v>
      </c>
      <c r="H931" s="1" t="s">
        <v>75</v>
      </c>
      <c r="I931">
        <v>201312</v>
      </c>
      <c r="J931" t="str">
        <f t="shared" si="106"/>
        <v>2013</v>
      </c>
      <c r="K931" s="2">
        <v>575.34</v>
      </c>
      <c r="L931">
        <f t="shared" si="107"/>
        <v>-143.83500000000001</v>
      </c>
      <c r="M931" s="2">
        <f t="shared" si="108"/>
        <v>431.505</v>
      </c>
      <c r="N931">
        <f t="shared" si="109"/>
        <v>81.985950000000003</v>
      </c>
      <c r="O931">
        <f t="shared" si="110"/>
        <v>349.51904999999999</v>
      </c>
      <c r="P931" s="2" t="str">
        <f t="shared" si="111"/>
        <v>5130321 - TRIMBLE COUNTY 2 - GENERATION2013</v>
      </c>
    </row>
    <row r="932" spans="1:16" x14ac:dyDescent="0.3">
      <c r="A932" s="1" t="s">
        <v>5</v>
      </c>
      <c r="B932" s="1" t="s">
        <v>35</v>
      </c>
      <c r="C932" s="1" t="s">
        <v>15</v>
      </c>
      <c r="D932" s="5" t="str">
        <f t="shared" si="105"/>
        <v>513</v>
      </c>
      <c r="E932" s="1" t="s">
        <v>37</v>
      </c>
      <c r="F932" s="1" t="s">
        <v>67</v>
      </c>
      <c r="G932" s="1" t="s">
        <v>74</v>
      </c>
      <c r="H932" s="1" t="s">
        <v>75</v>
      </c>
      <c r="I932">
        <v>201402</v>
      </c>
      <c r="J932" t="str">
        <f t="shared" si="106"/>
        <v>2014</v>
      </c>
      <c r="K932" s="2">
        <v>25109.26</v>
      </c>
      <c r="L932">
        <f t="shared" si="107"/>
        <v>-6277.3149999999996</v>
      </c>
      <c r="M932" s="2">
        <f t="shared" si="108"/>
        <v>18831.945</v>
      </c>
      <c r="N932">
        <f t="shared" si="109"/>
        <v>3578.0695500000002</v>
      </c>
      <c r="O932">
        <f t="shared" si="110"/>
        <v>15253.875450000001</v>
      </c>
      <c r="P932" s="2" t="str">
        <f t="shared" si="111"/>
        <v>5130321 - TRIMBLE COUNTY 2 - GENERATION2014</v>
      </c>
    </row>
    <row r="933" spans="1:16" x14ac:dyDescent="0.3">
      <c r="A933" s="1" t="s">
        <v>5</v>
      </c>
      <c r="B933" s="1" t="s">
        <v>35</v>
      </c>
      <c r="C933" s="1" t="s">
        <v>15</v>
      </c>
      <c r="D933" s="5" t="str">
        <f t="shared" si="105"/>
        <v>513</v>
      </c>
      <c r="E933" s="1" t="s">
        <v>37</v>
      </c>
      <c r="F933" s="1" t="s">
        <v>67</v>
      </c>
      <c r="G933" s="1" t="s">
        <v>74</v>
      </c>
      <c r="H933" s="1" t="s">
        <v>75</v>
      </c>
      <c r="I933">
        <v>201403</v>
      </c>
      <c r="J933" t="str">
        <f t="shared" si="106"/>
        <v>2014</v>
      </c>
      <c r="K933" s="2">
        <v>116815.92</v>
      </c>
      <c r="L933">
        <f t="shared" si="107"/>
        <v>-29203.98</v>
      </c>
      <c r="M933" s="2">
        <f t="shared" si="108"/>
        <v>87611.94</v>
      </c>
      <c r="N933">
        <f t="shared" si="109"/>
        <v>16646.268599999999</v>
      </c>
      <c r="O933">
        <f t="shared" si="110"/>
        <v>70965.671400000007</v>
      </c>
      <c r="P933" s="2" t="str">
        <f t="shared" si="111"/>
        <v>5130321 - TRIMBLE COUNTY 2 - GENERATION2014</v>
      </c>
    </row>
    <row r="934" spans="1:16" x14ac:dyDescent="0.3">
      <c r="A934" s="1" t="s">
        <v>5</v>
      </c>
      <c r="B934" s="1" t="s">
        <v>35</v>
      </c>
      <c r="C934" s="1" t="s">
        <v>15</v>
      </c>
      <c r="D934" s="5" t="str">
        <f t="shared" si="105"/>
        <v>513</v>
      </c>
      <c r="E934" s="1" t="s">
        <v>37</v>
      </c>
      <c r="F934" s="1" t="s">
        <v>67</v>
      </c>
      <c r="G934" s="1" t="s">
        <v>74</v>
      </c>
      <c r="H934" s="1" t="s">
        <v>75</v>
      </c>
      <c r="I934">
        <v>201404</v>
      </c>
      <c r="J934" t="str">
        <f t="shared" si="106"/>
        <v>2014</v>
      </c>
      <c r="K934" s="2">
        <v>68256.09</v>
      </c>
      <c r="L934">
        <f t="shared" si="107"/>
        <v>-17064.022499999999</v>
      </c>
      <c r="M934" s="2">
        <f t="shared" si="108"/>
        <v>51192.067499999997</v>
      </c>
      <c r="N934">
        <f t="shared" si="109"/>
        <v>9726.4928249999994</v>
      </c>
      <c r="O934">
        <f t="shared" si="110"/>
        <v>41465.574675000003</v>
      </c>
      <c r="P934" s="2" t="str">
        <f t="shared" si="111"/>
        <v>5130321 - TRIMBLE COUNTY 2 - GENERATION2014</v>
      </c>
    </row>
    <row r="935" spans="1:16" x14ac:dyDescent="0.3">
      <c r="A935" s="1" t="s">
        <v>5</v>
      </c>
      <c r="B935" s="1" t="s">
        <v>35</v>
      </c>
      <c r="C935" s="1" t="s">
        <v>15</v>
      </c>
      <c r="D935" s="5" t="str">
        <f t="shared" si="105"/>
        <v>513</v>
      </c>
      <c r="E935" s="1" t="s">
        <v>37</v>
      </c>
      <c r="F935" s="1" t="s">
        <v>67</v>
      </c>
      <c r="G935" s="1" t="s">
        <v>74</v>
      </c>
      <c r="H935" s="1" t="s">
        <v>75</v>
      </c>
      <c r="I935">
        <v>201405</v>
      </c>
      <c r="J935" t="str">
        <f t="shared" si="106"/>
        <v>2014</v>
      </c>
      <c r="K935" s="2">
        <v>28786.12</v>
      </c>
      <c r="L935">
        <f t="shared" si="107"/>
        <v>-7196.53</v>
      </c>
      <c r="M935" s="2">
        <f t="shared" si="108"/>
        <v>21589.59</v>
      </c>
      <c r="N935">
        <f t="shared" si="109"/>
        <v>4102.0221000000001</v>
      </c>
      <c r="O935">
        <f t="shared" si="110"/>
        <v>17487.567900000002</v>
      </c>
      <c r="P935" s="2" t="str">
        <f t="shared" si="111"/>
        <v>5130321 - TRIMBLE COUNTY 2 - GENERATION2014</v>
      </c>
    </row>
    <row r="936" spans="1:16" x14ac:dyDescent="0.3">
      <c r="A936" s="1" t="s">
        <v>5</v>
      </c>
      <c r="B936" s="1" t="s">
        <v>35</v>
      </c>
      <c r="C936" s="1" t="s">
        <v>15</v>
      </c>
      <c r="D936" s="5" t="str">
        <f t="shared" si="105"/>
        <v>513</v>
      </c>
      <c r="E936" s="1" t="s">
        <v>37</v>
      </c>
      <c r="F936" s="1" t="s">
        <v>67</v>
      </c>
      <c r="G936" s="1" t="s">
        <v>74</v>
      </c>
      <c r="H936" s="1" t="s">
        <v>75</v>
      </c>
      <c r="I936">
        <v>201406</v>
      </c>
      <c r="J936" t="str">
        <f t="shared" si="106"/>
        <v>2014</v>
      </c>
      <c r="K936" s="2">
        <v>33694.769999999997</v>
      </c>
      <c r="L936">
        <f t="shared" si="107"/>
        <v>-8423.6924999999992</v>
      </c>
      <c r="M936" s="2">
        <f t="shared" si="108"/>
        <v>25271.077499999999</v>
      </c>
      <c r="N936">
        <f t="shared" si="109"/>
        <v>4801.5047249999998</v>
      </c>
      <c r="O936">
        <f t="shared" si="110"/>
        <v>20469.572775000001</v>
      </c>
      <c r="P936" s="2" t="str">
        <f t="shared" si="111"/>
        <v>5130321 - TRIMBLE COUNTY 2 - GENERATION2014</v>
      </c>
    </row>
    <row r="937" spans="1:16" x14ac:dyDescent="0.3">
      <c r="A937" s="1" t="s">
        <v>5</v>
      </c>
      <c r="B937" s="1" t="s">
        <v>35</v>
      </c>
      <c r="C937" s="1" t="s">
        <v>15</v>
      </c>
      <c r="D937" s="5" t="str">
        <f t="shared" si="105"/>
        <v>513</v>
      </c>
      <c r="E937" s="1" t="s">
        <v>37</v>
      </c>
      <c r="F937" s="1" t="s">
        <v>67</v>
      </c>
      <c r="G937" s="1" t="s">
        <v>74</v>
      </c>
      <c r="H937" s="1" t="s">
        <v>75</v>
      </c>
      <c r="I937">
        <v>201407</v>
      </c>
      <c r="J937" t="str">
        <f t="shared" si="106"/>
        <v>2014</v>
      </c>
      <c r="K937" s="2">
        <v>27865.67</v>
      </c>
      <c r="L937">
        <f t="shared" si="107"/>
        <v>-6966.4174999999996</v>
      </c>
      <c r="M937" s="2">
        <f t="shared" si="108"/>
        <v>20899.252499999999</v>
      </c>
      <c r="N937">
        <f t="shared" si="109"/>
        <v>3970.8579749999999</v>
      </c>
      <c r="O937">
        <f t="shared" si="110"/>
        <v>16928.394525</v>
      </c>
      <c r="P937" s="2" t="str">
        <f t="shared" si="111"/>
        <v>5130321 - TRIMBLE COUNTY 2 - GENERATION2014</v>
      </c>
    </row>
    <row r="938" spans="1:16" x14ac:dyDescent="0.3">
      <c r="A938" s="1" t="s">
        <v>5</v>
      </c>
      <c r="B938" s="1" t="s">
        <v>35</v>
      </c>
      <c r="C938" s="1" t="s">
        <v>15</v>
      </c>
      <c r="D938" s="5" t="str">
        <f t="shared" si="105"/>
        <v>513</v>
      </c>
      <c r="E938" s="1" t="s">
        <v>37</v>
      </c>
      <c r="F938" s="1" t="s">
        <v>67</v>
      </c>
      <c r="G938" s="1" t="s">
        <v>74</v>
      </c>
      <c r="H938" s="1" t="s">
        <v>75</v>
      </c>
      <c r="I938">
        <v>201408</v>
      </c>
      <c r="J938" t="str">
        <f t="shared" si="106"/>
        <v>2014</v>
      </c>
      <c r="K938" s="2">
        <v>228.77</v>
      </c>
      <c r="L938">
        <f t="shared" si="107"/>
        <v>-57.192500000000003</v>
      </c>
      <c r="M938" s="2">
        <f t="shared" si="108"/>
        <v>171.57750000000001</v>
      </c>
      <c r="N938">
        <f t="shared" si="109"/>
        <v>32.599725000000007</v>
      </c>
      <c r="O938">
        <f t="shared" si="110"/>
        <v>138.97777500000001</v>
      </c>
      <c r="P938" s="2" t="str">
        <f t="shared" si="111"/>
        <v>5130321 - TRIMBLE COUNTY 2 - GENERATION2014</v>
      </c>
    </row>
    <row r="939" spans="1:16" x14ac:dyDescent="0.3">
      <c r="A939" s="1" t="s">
        <v>5</v>
      </c>
      <c r="B939" s="1" t="s">
        <v>35</v>
      </c>
      <c r="C939" s="1" t="s">
        <v>15</v>
      </c>
      <c r="D939" s="5" t="str">
        <f t="shared" si="105"/>
        <v>513</v>
      </c>
      <c r="E939" s="1" t="s">
        <v>37</v>
      </c>
      <c r="F939" s="1" t="s">
        <v>67</v>
      </c>
      <c r="G939" s="1" t="s">
        <v>74</v>
      </c>
      <c r="H939" s="1" t="s">
        <v>75</v>
      </c>
      <c r="I939">
        <v>201412</v>
      </c>
      <c r="J939" t="str">
        <f t="shared" si="106"/>
        <v>2014</v>
      </c>
      <c r="K939" s="2">
        <v>15560</v>
      </c>
      <c r="L939">
        <f t="shared" si="107"/>
        <v>-3890</v>
      </c>
      <c r="M939" s="2">
        <f t="shared" si="108"/>
        <v>11670</v>
      </c>
      <c r="N939">
        <f t="shared" si="109"/>
        <v>2217.3000000000002</v>
      </c>
      <c r="O939">
        <f t="shared" si="110"/>
        <v>9452.7000000000007</v>
      </c>
      <c r="P939" s="2" t="str">
        <f t="shared" si="111"/>
        <v>5130321 - TRIMBLE COUNTY 2 - GENERATION2014</v>
      </c>
    </row>
    <row r="940" spans="1:16" x14ac:dyDescent="0.3">
      <c r="A940" s="1" t="s">
        <v>5</v>
      </c>
      <c r="B940" s="1" t="s">
        <v>35</v>
      </c>
      <c r="C940" s="1" t="s">
        <v>15</v>
      </c>
      <c r="D940" s="5" t="str">
        <f t="shared" si="105"/>
        <v>513</v>
      </c>
      <c r="E940" s="1" t="s">
        <v>37</v>
      </c>
      <c r="F940" s="1" t="s">
        <v>67</v>
      </c>
      <c r="G940" s="1" t="s">
        <v>74</v>
      </c>
      <c r="H940" s="1" t="s">
        <v>75</v>
      </c>
      <c r="I940">
        <v>201501</v>
      </c>
      <c r="J940" t="str">
        <f t="shared" si="106"/>
        <v>2015</v>
      </c>
      <c r="K940" s="2">
        <v>36487.800000000003</v>
      </c>
      <c r="L940">
        <f t="shared" si="107"/>
        <v>-9121.9500000000007</v>
      </c>
      <c r="M940" s="2">
        <f t="shared" si="108"/>
        <v>27365.850000000002</v>
      </c>
      <c r="N940">
        <f t="shared" si="109"/>
        <v>5199.5115000000005</v>
      </c>
      <c r="O940">
        <f t="shared" si="110"/>
        <v>22166.338500000002</v>
      </c>
      <c r="P940" s="2" t="str">
        <f t="shared" si="111"/>
        <v>5130321 - TRIMBLE COUNTY 2 - GENERATION2015</v>
      </c>
    </row>
    <row r="941" spans="1:16" x14ac:dyDescent="0.3">
      <c r="A941" s="1" t="s">
        <v>5</v>
      </c>
      <c r="B941" s="1" t="s">
        <v>35</v>
      </c>
      <c r="C941" s="1" t="s">
        <v>15</v>
      </c>
      <c r="D941" s="5" t="str">
        <f t="shared" si="105"/>
        <v>513</v>
      </c>
      <c r="E941" s="1" t="s">
        <v>37</v>
      </c>
      <c r="F941" s="1" t="s">
        <v>67</v>
      </c>
      <c r="G941" s="1" t="s">
        <v>74</v>
      </c>
      <c r="H941" s="1" t="s">
        <v>75</v>
      </c>
      <c r="I941">
        <v>201502</v>
      </c>
      <c r="J941" t="str">
        <f t="shared" si="106"/>
        <v>2015</v>
      </c>
      <c r="K941" s="2">
        <v>9401.92</v>
      </c>
      <c r="L941">
        <f t="shared" si="107"/>
        <v>-2350.48</v>
      </c>
      <c r="M941" s="2">
        <f t="shared" si="108"/>
        <v>7051.4400000000005</v>
      </c>
      <c r="N941">
        <f t="shared" si="109"/>
        <v>1339.7736000000002</v>
      </c>
      <c r="O941">
        <f t="shared" si="110"/>
        <v>5711.666400000001</v>
      </c>
      <c r="P941" s="2" t="str">
        <f t="shared" si="111"/>
        <v>5130321 - TRIMBLE COUNTY 2 - GENERATION2015</v>
      </c>
    </row>
    <row r="942" spans="1:16" x14ac:dyDescent="0.3">
      <c r="A942" s="1" t="s">
        <v>5</v>
      </c>
      <c r="B942" s="1" t="s">
        <v>35</v>
      </c>
      <c r="C942" s="1" t="s">
        <v>15</v>
      </c>
      <c r="D942" s="5" t="str">
        <f t="shared" si="105"/>
        <v>513</v>
      </c>
      <c r="E942" s="1" t="s">
        <v>37</v>
      </c>
      <c r="F942" s="1" t="s">
        <v>67</v>
      </c>
      <c r="G942" s="1" t="s">
        <v>74</v>
      </c>
      <c r="H942" s="1" t="s">
        <v>75</v>
      </c>
      <c r="I942">
        <v>201503</v>
      </c>
      <c r="J942" t="str">
        <f t="shared" si="106"/>
        <v>2015</v>
      </c>
      <c r="K942" s="2">
        <v>25280.62</v>
      </c>
      <c r="L942">
        <f t="shared" si="107"/>
        <v>-6320.1549999999997</v>
      </c>
      <c r="M942" s="2">
        <f t="shared" si="108"/>
        <v>18960.465</v>
      </c>
      <c r="N942">
        <f t="shared" si="109"/>
        <v>3602.4883500000001</v>
      </c>
      <c r="O942">
        <f t="shared" si="110"/>
        <v>15357.976650000001</v>
      </c>
      <c r="P942" s="2" t="str">
        <f t="shared" si="111"/>
        <v>5130321 - TRIMBLE COUNTY 2 - GENERATION2015</v>
      </c>
    </row>
    <row r="943" spans="1:16" x14ac:dyDescent="0.3">
      <c r="A943" s="1" t="s">
        <v>5</v>
      </c>
      <c r="B943" s="1" t="s">
        <v>35</v>
      </c>
      <c r="C943" s="1" t="s">
        <v>15</v>
      </c>
      <c r="D943" s="5" t="str">
        <f t="shared" si="105"/>
        <v>513</v>
      </c>
      <c r="E943" s="1" t="s">
        <v>37</v>
      </c>
      <c r="F943" s="1" t="s">
        <v>67</v>
      </c>
      <c r="G943" s="1" t="s">
        <v>74</v>
      </c>
      <c r="H943" s="1" t="s">
        <v>75</v>
      </c>
      <c r="I943">
        <v>201504</v>
      </c>
      <c r="J943" t="str">
        <f t="shared" si="106"/>
        <v>2015</v>
      </c>
      <c r="K943" s="2">
        <v>148188.19</v>
      </c>
      <c r="L943">
        <f t="shared" si="107"/>
        <v>-37047.047500000001</v>
      </c>
      <c r="M943" s="2">
        <f t="shared" si="108"/>
        <v>111141.1425</v>
      </c>
      <c r="N943">
        <f t="shared" si="109"/>
        <v>21116.817074999999</v>
      </c>
      <c r="O943">
        <f t="shared" si="110"/>
        <v>90024.325425000003</v>
      </c>
      <c r="P943" s="2" t="str">
        <f t="shared" si="111"/>
        <v>5130321 - TRIMBLE COUNTY 2 - GENERATION2015</v>
      </c>
    </row>
    <row r="944" spans="1:16" x14ac:dyDescent="0.3">
      <c r="A944" s="1" t="s">
        <v>5</v>
      </c>
      <c r="B944" s="1" t="s">
        <v>35</v>
      </c>
      <c r="C944" s="1" t="s">
        <v>15</v>
      </c>
      <c r="D944" s="5" t="str">
        <f t="shared" si="105"/>
        <v>513</v>
      </c>
      <c r="E944" s="1" t="s">
        <v>37</v>
      </c>
      <c r="F944" s="1" t="s">
        <v>67</v>
      </c>
      <c r="G944" s="1" t="s">
        <v>74</v>
      </c>
      <c r="H944" s="1" t="s">
        <v>75</v>
      </c>
      <c r="I944">
        <v>201505</v>
      </c>
      <c r="J944" t="str">
        <f t="shared" si="106"/>
        <v>2015</v>
      </c>
      <c r="K944" s="2">
        <v>40891.82</v>
      </c>
      <c r="L944">
        <f t="shared" si="107"/>
        <v>-10222.955</v>
      </c>
      <c r="M944" s="2">
        <f t="shared" si="108"/>
        <v>30668.864999999998</v>
      </c>
      <c r="N944">
        <f t="shared" si="109"/>
        <v>5827.0843500000001</v>
      </c>
      <c r="O944">
        <f t="shared" si="110"/>
        <v>24841.780650000001</v>
      </c>
      <c r="P944" s="2" t="str">
        <f t="shared" si="111"/>
        <v>5130321 - TRIMBLE COUNTY 2 - GENERATION2015</v>
      </c>
    </row>
    <row r="945" spans="1:16" x14ac:dyDescent="0.3">
      <c r="A945" s="1" t="s">
        <v>5</v>
      </c>
      <c r="B945" s="1" t="s">
        <v>35</v>
      </c>
      <c r="C945" s="1" t="s">
        <v>15</v>
      </c>
      <c r="D945" s="5" t="str">
        <f t="shared" si="105"/>
        <v>513</v>
      </c>
      <c r="E945" s="1" t="s">
        <v>37</v>
      </c>
      <c r="F945" s="1" t="s">
        <v>67</v>
      </c>
      <c r="G945" s="1" t="s">
        <v>74</v>
      </c>
      <c r="H945" s="1" t="s">
        <v>75</v>
      </c>
      <c r="I945">
        <v>201506</v>
      </c>
      <c r="J945" t="str">
        <f t="shared" si="106"/>
        <v>2015</v>
      </c>
      <c r="K945" s="2">
        <v>-20791.36</v>
      </c>
      <c r="L945">
        <f t="shared" si="107"/>
        <v>5197.84</v>
      </c>
      <c r="M945" s="2">
        <f t="shared" si="108"/>
        <v>-15593.52</v>
      </c>
      <c r="N945">
        <f t="shared" si="109"/>
        <v>-2962.7688000000003</v>
      </c>
      <c r="O945">
        <f t="shared" si="110"/>
        <v>-12630.751200000001</v>
      </c>
      <c r="P945" s="2" t="str">
        <f t="shared" si="111"/>
        <v>5130321 - TRIMBLE COUNTY 2 - GENERATION2015</v>
      </c>
    </row>
    <row r="946" spans="1:16" x14ac:dyDescent="0.3">
      <c r="A946" s="1" t="s">
        <v>5</v>
      </c>
      <c r="B946" s="1" t="s">
        <v>35</v>
      </c>
      <c r="C946" s="1" t="s">
        <v>15</v>
      </c>
      <c r="D946" s="5" t="str">
        <f t="shared" si="105"/>
        <v>513</v>
      </c>
      <c r="E946" s="1" t="s">
        <v>37</v>
      </c>
      <c r="F946" s="1" t="s">
        <v>67</v>
      </c>
      <c r="G946" s="1" t="s">
        <v>74</v>
      </c>
      <c r="H946" s="1" t="s">
        <v>75</v>
      </c>
      <c r="I946">
        <v>201507</v>
      </c>
      <c r="J946" t="str">
        <f t="shared" si="106"/>
        <v>2015</v>
      </c>
      <c r="K946" s="2">
        <v>7671.28</v>
      </c>
      <c r="L946">
        <f t="shared" si="107"/>
        <v>-1917.82</v>
      </c>
      <c r="M946" s="2">
        <f t="shared" si="108"/>
        <v>5753.46</v>
      </c>
      <c r="N946">
        <f t="shared" si="109"/>
        <v>1093.1574000000001</v>
      </c>
      <c r="O946">
        <f t="shared" si="110"/>
        <v>4660.3026</v>
      </c>
      <c r="P946" s="2" t="str">
        <f t="shared" si="111"/>
        <v>5130321 - TRIMBLE COUNTY 2 - GENERATION2015</v>
      </c>
    </row>
    <row r="947" spans="1:16" x14ac:dyDescent="0.3">
      <c r="A947" s="1" t="s">
        <v>5</v>
      </c>
      <c r="B947" s="1" t="s">
        <v>35</v>
      </c>
      <c r="C947" s="1" t="s">
        <v>15</v>
      </c>
      <c r="D947" s="5" t="str">
        <f t="shared" si="105"/>
        <v>513</v>
      </c>
      <c r="E947" s="1" t="s">
        <v>37</v>
      </c>
      <c r="F947" s="1" t="s">
        <v>67</v>
      </c>
      <c r="G947" s="1" t="s">
        <v>74</v>
      </c>
      <c r="H947" s="1" t="s">
        <v>75</v>
      </c>
      <c r="I947">
        <v>201509</v>
      </c>
      <c r="J947" t="str">
        <f t="shared" si="106"/>
        <v>2015</v>
      </c>
      <c r="K947" s="2">
        <v>-355.64</v>
      </c>
      <c r="L947">
        <f t="shared" si="107"/>
        <v>88.91</v>
      </c>
      <c r="M947" s="2">
        <f t="shared" si="108"/>
        <v>-266.73</v>
      </c>
      <c r="N947">
        <f t="shared" si="109"/>
        <v>-50.678700000000006</v>
      </c>
      <c r="O947">
        <f t="shared" si="110"/>
        <v>-216.05130000000003</v>
      </c>
      <c r="P947" s="2" t="str">
        <f t="shared" si="111"/>
        <v>5130321 - TRIMBLE COUNTY 2 - GENERATION2015</v>
      </c>
    </row>
    <row r="948" spans="1:16" x14ac:dyDescent="0.3">
      <c r="A948" s="1" t="s">
        <v>5</v>
      </c>
      <c r="B948" s="1" t="s">
        <v>35</v>
      </c>
      <c r="C948" s="1" t="s">
        <v>15</v>
      </c>
      <c r="D948" s="5" t="str">
        <f t="shared" si="105"/>
        <v>513</v>
      </c>
      <c r="E948" s="1" t="s">
        <v>37</v>
      </c>
      <c r="F948" s="1" t="s">
        <v>67</v>
      </c>
      <c r="G948" s="1" t="s">
        <v>74</v>
      </c>
      <c r="H948" s="1" t="s">
        <v>75</v>
      </c>
      <c r="I948">
        <v>201510</v>
      </c>
      <c r="J948" t="str">
        <f t="shared" si="106"/>
        <v>2015</v>
      </c>
      <c r="K948" s="2">
        <v>12042.79</v>
      </c>
      <c r="L948">
        <f t="shared" si="107"/>
        <v>-3010.6975000000002</v>
      </c>
      <c r="M948" s="2">
        <f t="shared" si="108"/>
        <v>9032.0925000000007</v>
      </c>
      <c r="N948">
        <f t="shared" si="109"/>
        <v>1716.0975750000002</v>
      </c>
      <c r="O948">
        <f t="shared" si="110"/>
        <v>7315.9949250000009</v>
      </c>
      <c r="P948" s="2" t="str">
        <f t="shared" si="111"/>
        <v>5130321 - TRIMBLE COUNTY 2 - GENERATION2015</v>
      </c>
    </row>
    <row r="949" spans="1:16" x14ac:dyDescent="0.3">
      <c r="A949" s="1" t="s">
        <v>5</v>
      </c>
      <c r="B949" s="1" t="s">
        <v>35</v>
      </c>
      <c r="C949" s="1" t="s">
        <v>15</v>
      </c>
      <c r="D949" s="5" t="str">
        <f t="shared" si="105"/>
        <v>513</v>
      </c>
      <c r="E949" s="1" t="s">
        <v>37</v>
      </c>
      <c r="F949" s="1" t="s">
        <v>67</v>
      </c>
      <c r="G949" s="1" t="s">
        <v>74</v>
      </c>
      <c r="H949" s="1" t="s">
        <v>75</v>
      </c>
      <c r="I949">
        <v>201511</v>
      </c>
      <c r="J949" t="str">
        <f t="shared" si="106"/>
        <v>2015</v>
      </c>
      <c r="K949" s="2">
        <v>-490</v>
      </c>
      <c r="L949">
        <f t="shared" si="107"/>
        <v>122.5</v>
      </c>
      <c r="M949" s="2">
        <f t="shared" si="108"/>
        <v>-367.5</v>
      </c>
      <c r="N949">
        <f t="shared" si="109"/>
        <v>-69.825000000000003</v>
      </c>
      <c r="O949">
        <f t="shared" si="110"/>
        <v>-297.67500000000001</v>
      </c>
      <c r="P949" s="2" t="str">
        <f t="shared" si="111"/>
        <v>5130321 - TRIMBLE COUNTY 2 - GENERATION2015</v>
      </c>
    </row>
    <row r="950" spans="1:16" x14ac:dyDescent="0.3">
      <c r="A950" s="1" t="s">
        <v>5</v>
      </c>
      <c r="B950" s="1" t="s">
        <v>35</v>
      </c>
      <c r="C950" s="1" t="s">
        <v>15</v>
      </c>
      <c r="D950" s="5" t="str">
        <f t="shared" si="105"/>
        <v>513</v>
      </c>
      <c r="E950" s="1" t="s">
        <v>37</v>
      </c>
      <c r="F950" s="1" t="s">
        <v>67</v>
      </c>
      <c r="G950" s="1" t="s">
        <v>74</v>
      </c>
      <c r="H950" s="1" t="s">
        <v>75</v>
      </c>
      <c r="I950">
        <v>201512</v>
      </c>
      <c r="J950" t="str">
        <f t="shared" si="106"/>
        <v>2015</v>
      </c>
      <c r="K950" s="2">
        <v>0</v>
      </c>
      <c r="L950">
        <f t="shared" si="107"/>
        <v>0</v>
      </c>
      <c r="M950" s="2">
        <f t="shared" si="108"/>
        <v>0</v>
      </c>
      <c r="N950">
        <f t="shared" si="109"/>
        <v>0</v>
      </c>
      <c r="O950">
        <f t="shared" si="110"/>
        <v>0</v>
      </c>
      <c r="P950" s="2" t="str">
        <f t="shared" si="111"/>
        <v>5130321 - TRIMBLE COUNTY 2 - GENERATION2015</v>
      </c>
    </row>
    <row r="951" spans="1:16" x14ac:dyDescent="0.3">
      <c r="A951" s="1" t="s">
        <v>5</v>
      </c>
      <c r="B951" s="1" t="s">
        <v>35</v>
      </c>
      <c r="C951" s="1" t="s">
        <v>15</v>
      </c>
      <c r="D951" s="5" t="str">
        <f t="shared" si="105"/>
        <v>513</v>
      </c>
      <c r="E951" s="1" t="s">
        <v>37</v>
      </c>
      <c r="F951" s="1" t="s">
        <v>67</v>
      </c>
      <c r="G951" s="1" t="s">
        <v>74</v>
      </c>
      <c r="H951" s="1" t="s">
        <v>75</v>
      </c>
      <c r="I951">
        <v>201601</v>
      </c>
      <c r="J951" t="str">
        <f t="shared" si="106"/>
        <v>2016</v>
      </c>
      <c r="K951" s="2">
        <v>6333.36</v>
      </c>
      <c r="L951">
        <f t="shared" si="107"/>
        <v>-1583.34</v>
      </c>
      <c r="M951" s="2">
        <f t="shared" si="108"/>
        <v>4750.0199999999995</v>
      </c>
      <c r="N951">
        <f t="shared" si="109"/>
        <v>902.50379999999996</v>
      </c>
      <c r="O951">
        <f t="shared" si="110"/>
        <v>3847.5162</v>
      </c>
      <c r="P951" s="2" t="str">
        <f t="shared" si="111"/>
        <v>5130321 - TRIMBLE COUNTY 2 - GENERATION2016</v>
      </c>
    </row>
    <row r="952" spans="1:16" x14ac:dyDescent="0.3">
      <c r="A952" s="1" t="s">
        <v>5</v>
      </c>
      <c r="B952" s="1" t="s">
        <v>35</v>
      </c>
      <c r="C952" s="1" t="s">
        <v>15</v>
      </c>
      <c r="D952" s="5" t="str">
        <f t="shared" si="105"/>
        <v>513</v>
      </c>
      <c r="E952" s="1" t="s">
        <v>37</v>
      </c>
      <c r="F952" s="1" t="s">
        <v>67</v>
      </c>
      <c r="G952" s="1" t="s">
        <v>74</v>
      </c>
      <c r="H952" s="1" t="s">
        <v>75</v>
      </c>
      <c r="I952">
        <v>201602</v>
      </c>
      <c r="J952" t="str">
        <f t="shared" si="106"/>
        <v>2016</v>
      </c>
      <c r="K952" s="2">
        <v>53795.83</v>
      </c>
      <c r="L952">
        <f t="shared" si="107"/>
        <v>-13448.9575</v>
      </c>
      <c r="M952" s="2">
        <f t="shared" si="108"/>
        <v>40346.872499999998</v>
      </c>
      <c r="N952">
        <f t="shared" si="109"/>
        <v>7665.9057749999993</v>
      </c>
      <c r="O952">
        <f t="shared" si="110"/>
        <v>32680.966725000002</v>
      </c>
      <c r="P952" s="2" t="str">
        <f t="shared" si="111"/>
        <v>5130321 - TRIMBLE COUNTY 2 - GENERATION2016</v>
      </c>
    </row>
    <row r="953" spans="1:16" x14ac:dyDescent="0.3">
      <c r="A953" s="1" t="s">
        <v>5</v>
      </c>
      <c r="B953" s="1" t="s">
        <v>35</v>
      </c>
      <c r="C953" s="1" t="s">
        <v>15</v>
      </c>
      <c r="D953" s="5" t="str">
        <f t="shared" si="105"/>
        <v>513</v>
      </c>
      <c r="E953" s="1" t="s">
        <v>37</v>
      </c>
      <c r="F953" s="1" t="s">
        <v>67</v>
      </c>
      <c r="G953" s="1" t="s">
        <v>74</v>
      </c>
      <c r="H953" s="1" t="s">
        <v>75</v>
      </c>
      <c r="I953">
        <v>201603</v>
      </c>
      <c r="J953" t="str">
        <f t="shared" si="106"/>
        <v>2016</v>
      </c>
      <c r="K953" s="2">
        <v>174422.39</v>
      </c>
      <c r="L953">
        <f t="shared" si="107"/>
        <v>-43605.597500000003</v>
      </c>
      <c r="M953" s="2">
        <f t="shared" si="108"/>
        <v>130816.79250000001</v>
      </c>
      <c r="N953">
        <f t="shared" si="109"/>
        <v>24855.190575000001</v>
      </c>
      <c r="O953">
        <f t="shared" si="110"/>
        <v>105961.60192500001</v>
      </c>
      <c r="P953" s="2" t="str">
        <f t="shared" si="111"/>
        <v>5130321 - TRIMBLE COUNTY 2 - GENERATION2016</v>
      </c>
    </row>
    <row r="954" spans="1:16" x14ac:dyDescent="0.3">
      <c r="A954" s="1" t="s">
        <v>5</v>
      </c>
      <c r="B954" s="1" t="s">
        <v>35</v>
      </c>
      <c r="C954" s="1" t="s">
        <v>15</v>
      </c>
      <c r="D954" s="5" t="str">
        <f t="shared" si="105"/>
        <v>513</v>
      </c>
      <c r="E954" s="1" t="s">
        <v>37</v>
      </c>
      <c r="F954" s="1" t="s">
        <v>67</v>
      </c>
      <c r="G954" s="1" t="s">
        <v>74</v>
      </c>
      <c r="H954" s="1" t="s">
        <v>75</v>
      </c>
      <c r="I954">
        <v>201604</v>
      </c>
      <c r="J954" t="str">
        <f t="shared" si="106"/>
        <v>2016</v>
      </c>
      <c r="K954" s="2">
        <v>361989.04</v>
      </c>
      <c r="L954">
        <f t="shared" si="107"/>
        <v>-90497.26</v>
      </c>
      <c r="M954" s="2">
        <f t="shared" si="108"/>
        <v>271491.77999999997</v>
      </c>
      <c r="N954">
        <f t="shared" si="109"/>
        <v>51583.438199999997</v>
      </c>
      <c r="O954">
        <f t="shared" si="110"/>
        <v>219908.34179999999</v>
      </c>
      <c r="P954" s="2" t="str">
        <f t="shared" si="111"/>
        <v>5130321 - TRIMBLE COUNTY 2 - GENERATION2016</v>
      </c>
    </row>
    <row r="955" spans="1:16" x14ac:dyDescent="0.3">
      <c r="A955" s="1" t="s">
        <v>5</v>
      </c>
      <c r="B955" s="1" t="s">
        <v>35</v>
      </c>
      <c r="C955" s="1" t="s">
        <v>15</v>
      </c>
      <c r="D955" s="5" t="str">
        <f t="shared" si="105"/>
        <v>513</v>
      </c>
      <c r="E955" s="1" t="s">
        <v>37</v>
      </c>
      <c r="F955" s="1" t="s">
        <v>67</v>
      </c>
      <c r="G955" s="1" t="s">
        <v>74</v>
      </c>
      <c r="H955" s="1" t="s">
        <v>75</v>
      </c>
      <c r="I955">
        <v>201605</v>
      </c>
      <c r="J955" t="str">
        <f t="shared" si="106"/>
        <v>2016</v>
      </c>
      <c r="K955" s="2">
        <v>190401.6</v>
      </c>
      <c r="L955">
        <f t="shared" si="107"/>
        <v>-47600.4</v>
      </c>
      <c r="M955" s="2">
        <f t="shared" si="108"/>
        <v>142801.20000000001</v>
      </c>
      <c r="N955">
        <f t="shared" si="109"/>
        <v>27132.228000000003</v>
      </c>
      <c r="O955">
        <f t="shared" si="110"/>
        <v>115668.97200000002</v>
      </c>
      <c r="P955" s="2" t="str">
        <f t="shared" si="111"/>
        <v>5130321 - TRIMBLE COUNTY 2 - GENERATION2016</v>
      </c>
    </row>
    <row r="956" spans="1:16" x14ac:dyDescent="0.3">
      <c r="A956" s="1" t="s">
        <v>5</v>
      </c>
      <c r="B956" s="1" t="s">
        <v>35</v>
      </c>
      <c r="C956" s="1" t="s">
        <v>15</v>
      </c>
      <c r="D956" s="5" t="str">
        <f t="shared" si="105"/>
        <v>513</v>
      </c>
      <c r="E956" s="1" t="s">
        <v>37</v>
      </c>
      <c r="F956" s="1" t="s">
        <v>67</v>
      </c>
      <c r="G956" s="1" t="s">
        <v>74</v>
      </c>
      <c r="H956" s="1" t="s">
        <v>75</v>
      </c>
      <c r="I956">
        <v>201606</v>
      </c>
      <c r="J956" t="str">
        <f t="shared" si="106"/>
        <v>2016</v>
      </c>
      <c r="K956" s="2">
        <v>680513.55</v>
      </c>
      <c r="L956">
        <f t="shared" si="107"/>
        <v>-170128.38750000001</v>
      </c>
      <c r="M956" s="2">
        <f t="shared" si="108"/>
        <v>510385.16250000003</v>
      </c>
      <c r="N956">
        <f t="shared" si="109"/>
        <v>96973.180875000005</v>
      </c>
      <c r="O956">
        <f t="shared" si="110"/>
        <v>413411.98162500007</v>
      </c>
      <c r="P956" s="2" t="str">
        <f t="shared" si="111"/>
        <v>5130321 - TRIMBLE COUNTY 2 - GENERATION2016</v>
      </c>
    </row>
    <row r="957" spans="1:16" x14ac:dyDescent="0.3">
      <c r="A957" s="1" t="s">
        <v>5</v>
      </c>
      <c r="B957" s="1" t="s">
        <v>35</v>
      </c>
      <c r="C957" s="1" t="s">
        <v>15</v>
      </c>
      <c r="D957" s="5" t="str">
        <f t="shared" si="105"/>
        <v>513</v>
      </c>
      <c r="E957" s="1" t="s">
        <v>37</v>
      </c>
      <c r="F957" s="1" t="s">
        <v>67</v>
      </c>
      <c r="G957" s="1" t="s">
        <v>74</v>
      </c>
      <c r="H957" s="1" t="s">
        <v>75</v>
      </c>
      <c r="I957">
        <v>201607</v>
      </c>
      <c r="J957" t="str">
        <f t="shared" si="106"/>
        <v>2016</v>
      </c>
      <c r="K957" s="2">
        <v>85632.22</v>
      </c>
      <c r="L957">
        <f t="shared" si="107"/>
        <v>-21408.055</v>
      </c>
      <c r="M957" s="2">
        <f t="shared" si="108"/>
        <v>64224.165000000001</v>
      </c>
      <c r="N957">
        <f t="shared" si="109"/>
        <v>12202.591350000001</v>
      </c>
      <c r="O957">
        <f t="shared" si="110"/>
        <v>52021.573650000006</v>
      </c>
      <c r="P957" s="2" t="str">
        <f t="shared" si="111"/>
        <v>5130321 - TRIMBLE COUNTY 2 - GENERATION2016</v>
      </c>
    </row>
    <row r="958" spans="1:16" x14ac:dyDescent="0.3">
      <c r="A958" s="1" t="s">
        <v>5</v>
      </c>
      <c r="B958" s="1" t="s">
        <v>35</v>
      </c>
      <c r="C958" s="1" t="s">
        <v>15</v>
      </c>
      <c r="D958" s="5" t="str">
        <f t="shared" si="105"/>
        <v>513</v>
      </c>
      <c r="E958" s="1" t="s">
        <v>37</v>
      </c>
      <c r="F958" s="1" t="s">
        <v>67</v>
      </c>
      <c r="G958" s="1" t="s">
        <v>74</v>
      </c>
      <c r="H958" s="1" t="s">
        <v>75</v>
      </c>
      <c r="I958">
        <v>201608</v>
      </c>
      <c r="J958" t="str">
        <f t="shared" si="106"/>
        <v>2016</v>
      </c>
      <c r="K958" s="2">
        <v>3855.36</v>
      </c>
      <c r="L958">
        <f t="shared" si="107"/>
        <v>-963.84</v>
      </c>
      <c r="M958" s="2">
        <f t="shared" si="108"/>
        <v>2891.52</v>
      </c>
      <c r="N958">
        <f t="shared" si="109"/>
        <v>549.38879999999995</v>
      </c>
      <c r="O958">
        <f t="shared" si="110"/>
        <v>2342.1312000000003</v>
      </c>
      <c r="P958" s="2" t="str">
        <f t="shared" si="111"/>
        <v>5130321 - TRIMBLE COUNTY 2 - GENERATION2016</v>
      </c>
    </row>
    <row r="959" spans="1:16" x14ac:dyDescent="0.3">
      <c r="A959" s="1" t="s">
        <v>5</v>
      </c>
      <c r="B959" s="1" t="s">
        <v>35</v>
      </c>
      <c r="C959" s="1" t="s">
        <v>15</v>
      </c>
      <c r="D959" s="5" t="str">
        <f t="shared" si="105"/>
        <v>513</v>
      </c>
      <c r="E959" s="1" t="s">
        <v>37</v>
      </c>
      <c r="F959" s="1" t="s">
        <v>67</v>
      </c>
      <c r="G959" s="1" t="s">
        <v>74</v>
      </c>
      <c r="H959" s="1" t="s">
        <v>75</v>
      </c>
      <c r="I959">
        <v>201609</v>
      </c>
      <c r="J959" t="str">
        <f t="shared" si="106"/>
        <v>2016</v>
      </c>
      <c r="K959" s="2">
        <v>-878.86</v>
      </c>
      <c r="L959">
        <f t="shared" si="107"/>
        <v>219.715</v>
      </c>
      <c r="M959" s="2">
        <f t="shared" si="108"/>
        <v>-659.14499999999998</v>
      </c>
      <c r="N959">
        <f t="shared" si="109"/>
        <v>-125.23755</v>
      </c>
      <c r="O959">
        <f t="shared" si="110"/>
        <v>-533.90745000000004</v>
      </c>
      <c r="P959" s="2" t="str">
        <f t="shared" si="111"/>
        <v>5130321 - TRIMBLE COUNTY 2 - GENERATION2016</v>
      </c>
    </row>
    <row r="960" spans="1:16" x14ac:dyDescent="0.3">
      <c r="A960" s="1" t="s">
        <v>5</v>
      </c>
      <c r="B960" s="1" t="s">
        <v>35</v>
      </c>
      <c r="C960" s="1" t="s">
        <v>15</v>
      </c>
      <c r="D960" s="5" t="str">
        <f t="shared" si="105"/>
        <v>513</v>
      </c>
      <c r="E960" s="1" t="s">
        <v>37</v>
      </c>
      <c r="F960" s="1" t="s">
        <v>67</v>
      </c>
      <c r="G960" s="1" t="s">
        <v>74</v>
      </c>
      <c r="H960" s="1" t="s">
        <v>75</v>
      </c>
      <c r="I960">
        <v>201611</v>
      </c>
      <c r="J960" t="str">
        <f t="shared" si="106"/>
        <v>2016</v>
      </c>
      <c r="K960" s="2">
        <v>13810.19</v>
      </c>
      <c r="L960">
        <f t="shared" si="107"/>
        <v>-3452.5475000000001</v>
      </c>
      <c r="M960" s="2">
        <f t="shared" si="108"/>
        <v>10357.6425</v>
      </c>
      <c r="N960">
        <f t="shared" si="109"/>
        <v>1967.9520749999999</v>
      </c>
      <c r="O960">
        <f t="shared" si="110"/>
        <v>8389.6904250000007</v>
      </c>
      <c r="P960" s="2" t="str">
        <f t="shared" si="111"/>
        <v>5130321 - TRIMBLE COUNTY 2 - GENERATION2016</v>
      </c>
    </row>
    <row r="961" spans="1:16" x14ac:dyDescent="0.3">
      <c r="A961" s="1" t="s">
        <v>5</v>
      </c>
      <c r="B961" s="1" t="s">
        <v>35</v>
      </c>
      <c r="C961" s="1" t="s">
        <v>21</v>
      </c>
      <c r="D961" s="5" t="str">
        <f t="shared" si="105"/>
        <v>553</v>
      </c>
      <c r="E961" s="1" t="s">
        <v>41</v>
      </c>
      <c r="F961" s="1" t="s">
        <v>67</v>
      </c>
      <c r="G961" s="1" t="s">
        <v>76</v>
      </c>
      <c r="H961" s="1" t="s">
        <v>77</v>
      </c>
      <c r="I961">
        <v>201505</v>
      </c>
      <c r="J961" t="str">
        <f t="shared" si="106"/>
        <v>2015</v>
      </c>
      <c r="K961" s="2">
        <v>1990.86</v>
      </c>
      <c r="L961">
        <f t="shared" si="107"/>
        <v>0</v>
      </c>
      <c r="M961" s="2">
        <f t="shared" si="108"/>
        <v>1990.86</v>
      </c>
      <c r="N961">
        <f t="shared" si="109"/>
        <v>736.6182</v>
      </c>
      <c r="O961">
        <f t="shared" si="110"/>
        <v>1254.2418</v>
      </c>
      <c r="P961" s="2" t="str">
        <f t="shared" si="111"/>
        <v>5530474 - TRIMBLE COUNTY #7 COMBUSTION TURBINE2015</v>
      </c>
    </row>
    <row r="962" spans="1:16" x14ac:dyDescent="0.3">
      <c r="A962" s="1" t="s">
        <v>5</v>
      </c>
      <c r="B962" s="1" t="s">
        <v>43</v>
      </c>
      <c r="C962" s="1" t="s">
        <v>19</v>
      </c>
      <c r="D962" s="5" t="str">
        <f t="shared" ref="D962:D1002" si="112">LEFT(C962,3)</f>
        <v>553</v>
      </c>
      <c r="E962" s="1" t="s">
        <v>44</v>
      </c>
      <c r="F962" s="1" t="s">
        <v>67</v>
      </c>
      <c r="G962" s="1" t="s">
        <v>78</v>
      </c>
      <c r="H962" s="1" t="s">
        <v>79</v>
      </c>
      <c r="I962">
        <v>201510</v>
      </c>
      <c r="J962" t="str">
        <f t="shared" ref="J962:J1002" si="113">LEFT(I962,4)</f>
        <v>2015</v>
      </c>
      <c r="K962" s="2">
        <v>34000</v>
      </c>
      <c r="L962">
        <f t="shared" ref="L962:L1002" si="114">IF(LEFT(E962,4)="0311",(K962*-0.25),IF(LEFT(E962,4)="0321",(K962*-0.25),0))</f>
        <v>0</v>
      </c>
      <c r="M962" s="2">
        <f t="shared" ref="M962:M1002" si="115">+K962+L962</f>
        <v>34000</v>
      </c>
      <c r="N962">
        <f t="shared" ref="N962:N1002" si="116">IF(F962="LGE",M962,0)+IF(F962="Joint",M962*G962,0)</f>
        <v>12920</v>
      </c>
      <c r="O962">
        <f t="shared" ref="O962:O1002" si="117">IF(F962="KU",M962,0)+IF(F962="Joint",M962*H962,0)</f>
        <v>21080</v>
      </c>
      <c r="P962" s="2" t="str">
        <f t="shared" ref="P962:P1002" si="118">D962&amp;E962&amp;J962</f>
        <v>5535636 - E W BROWN COMBUSTION TURBINE UNIT 62015</v>
      </c>
    </row>
    <row r="963" spans="1:16" x14ac:dyDescent="0.3">
      <c r="A963" s="1" t="s">
        <v>5</v>
      </c>
      <c r="B963" s="1" t="s">
        <v>43</v>
      </c>
      <c r="C963" s="1" t="s">
        <v>19</v>
      </c>
      <c r="D963" s="5" t="str">
        <f t="shared" si="112"/>
        <v>553</v>
      </c>
      <c r="E963" s="1" t="s">
        <v>44</v>
      </c>
      <c r="F963" s="1" t="s">
        <v>67</v>
      </c>
      <c r="G963" s="1" t="s">
        <v>78</v>
      </c>
      <c r="H963" s="1" t="s">
        <v>79</v>
      </c>
      <c r="I963">
        <v>201511</v>
      </c>
      <c r="J963" t="str">
        <f t="shared" si="113"/>
        <v>2015</v>
      </c>
      <c r="K963" s="2">
        <v>6608.36</v>
      </c>
      <c r="L963">
        <f t="shared" si="114"/>
        <v>0</v>
      </c>
      <c r="M963" s="2">
        <f t="shared" si="115"/>
        <v>6608.36</v>
      </c>
      <c r="N963">
        <f t="shared" si="116"/>
        <v>2511.1767999999997</v>
      </c>
      <c r="O963">
        <f t="shared" si="117"/>
        <v>4097.1831999999995</v>
      </c>
      <c r="P963" s="2" t="str">
        <f t="shared" si="118"/>
        <v>5535636 - E W BROWN COMBUSTION TURBINE UNIT 62015</v>
      </c>
    </row>
    <row r="964" spans="1:16" x14ac:dyDescent="0.3">
      <c r="A964" s="1" t="s">
        <v>5</v>
      </c>
      <c r="B964" s="1" t="s">
        <v>43</v>
      </c>
      <c r="C964" s="1" t="s">
        <v>19</v>
      </c>
      <c r="D964" s="5" t="str">
        <f t="shared" si="112"/>
        <v>553</v>
      </c>
      <c r="E964" s="1" t="s">
        <v>44</v>
      </c>
      <c r="F964" s="1" t="s">
        <v>67</v>
      </c>
      <c r="G964" s="1" t="s">
        <v>78</v>
      </c>
      <c r="H964" s="1" t="s">
        <v>79</v>
      </c>
      <c r="I964">
        <v>201512</v>
      </c>
      <c r="J964" t="str">
        <f t="shared" si="113"/>
        <v>2015</v>
      </c>
      <c r="K964" s="2">
        <v>-6959.8</v>
      </c>
      <c r="L964">
        <f t="shared" si="114"/>
        <v>0</v>
      </c>
      <c r="M964" s="2">
        <f t="shared" si="115"/>
        <v>-6959.8</v>
      </c>
      <c r="N964">
        <f t="shared" si="116"/>
        <v>-2644.7240000000002</v>
      </c>
      <c r="O964">
        <f t="shared" si="117"/>
        <v>-4315.076</v>
      </c>
      <c r="P964" s="2" t="str">
        <f t="shared" si="118"/>
        <v>5535636 - E W BROWN COMBUSTION TURBINE UNIT 62015</v>
      </c>
    </row>
    <row r="965" spans="1:16" x14ac:dyDescent="0.3">
      <c r="A965" s="1" t="s">
        <v>5</v>
      </c>
      <c r="B965" s="1" t="s">
        <v>43</v>
      </c>
      <c r="C965" s="1" t="s">
        <v>19</v>
      </c>
      <c r="D965" s="5" t="str">
        <f t="shared" si="112"/>
        <v>553</v>
      </c>
      <c r="E965" s="1" t="s">
        <v>44</v>
      </c>
      <c r="F965" s="1" t="s">
        <v>67</v>
      </c>
      <c r="G965" s="1" t="s">
        <v>78</v>
      </c>
      <c r="H965" s="1" t="s">
        <v>79</v>
      </c>
      <c r="I965">
        <v>201610</v>
      </c>
      <c r="J965" t="str">
        <f t="shared" si="113"/>
        <v>2016</v>
      </c>
      <c r="K965" s="2">
        <v>12000</v>
      </c>
      <c r="L965">
        <f t="shared" si="114"/>
        <v>0</v>
      </c>
      <c r="M965" s="2">
        <f t="shared" si="115"/>
        <v>12000</v>
      </c>
      <c r="N965">
        <f t="shared" si="116"/>
        <v>4560</v>
      </c>
      <c r="O965">
        <f t="shared" si="117"/>
        <v>7440</v>
      </c>
      <c r="P965" s="2" t="str">
        <f t="shared" si="118"/>
        <v>5535636 - E W BROWN COMBUSTION TURBINE UNIT 62016</v>
      </c>
    </row>
    <row r="966" spans="1:16" x14ac:dyDescent="0.3">
      <c r="A966" s="1" t="s">
        <v>5</v>
      </c>
      <c r="B966" s="1" t="s">
        <v>43</v>
      </c>
      <c r="C966" s="1" t="s">
        <v>19</v>
      </c>
      <c r="D966" s="5" t="str">
        <f t="shared" si="112"/>
        <v>553</v>
      </c>
      <c r="E966" s="1" t="s">
        <v>44</v>
      </c>
      <c r="F966" s="1" t="s">
        <v>67</v>
      </c>
      <c r="G966" s="1" t="s">
        <v>78</v>
      </c>
      <c r="H966" s="1" t="s">
        <v>79</v>
      </c>
      <c r="I966">
        <v>201611</v>
      </c>
      <c r="J966" t="str">
        <f t="shared" si="113"/>
        <v>2016</v>
      </c>
      <c r="K966" s="2">
        <v>0</v>
      </c>
      <c r="L966">
        <f t="shared" si="114"/>
        <v>0</v>
      </c>
      <c r="M966" s="2">
        <f t="shared" si="115"/>
        <v>0</v>
      </c>
      <c r="N966">
        <f t="shared" si="116"/>
        <v>0</v>
      </c>
      <c r="O966">
        <f t="shared" si="117"/>
        <v>0</v>
      </c>
      <c r="P966" s="2" t="str">
        <f t="shared" si="118"/>
        <v>5535636 - E W BROWN COMBUSTION TURBINE UNIT 62016</v>
      </c>
    </row>
    <row r="967" spans="1:16" x14ac:dyDescent="0.3">
      <c r="A967" s="1" t="s">
        <v>5</v>
      </c>
      <c r="B967" s="1" t="s">
        <v>43</v>
      </c>
      <c r="C967" s="1" t="s">
        <v>19</v>
      </c>
      <c r="D967" s="5" t="str">
        <f t="shared" si="112"/>
        <v>553</v>
      </c>
      <c r="E967" s="1" t="s">
        <v>44</v>
      </c>
      <c r="F967" s="1" t="s">
        <v>67</v>
      </c>
      <c r="G967" s="1" t="s">
        <v>78</v>
      </c>
      <c r="H967" s="1" t="s">
        <v>79</v>
      </c>
      <c r="I967">
        <v>201612</v>
      </c>
      <c r="J967" t="str">
        <f t="shared" si="113"/>
        <v>2016</v>
      </c>
      <c r="K967" s="2">
        <v>0</v>
      </c>
      <c r="L967">
        <f t="shared" si="114"/>
        <v>0</v>
      </c>
      <c r="M967" s="2">
        <f t="shared" si="115"/>
        <v>0</v>
      </c>
      <c r="N967">
        <f t="shared" si="116"/>
        <v>0</v>
      </c>
      <c r="O967">
        <f t="shared" si="117"/>
        <v>0</v>
      </c>
      <c r="P967" s="2" t="str">
        <f t="shared" si="118"/>
        <v>5535636 - E W BROWN COMBUSTION TURBINE UNIT 62016</v>
      </c>
    </row>
    <row r="968" spans="1:16" x14ac:dyDescent="0.3">
      <c r="A968" s="1" t="s">
        <v>5</v>
      </c>
      <c r="B968" s="1" t="s">
        <v>43</v>
      </c>
      <c r="C968" s="1" t="s">
        <v>19</v>
      </c>
      <c r="D968" s="5" t="str">
        <f t="shared" si="112"/>
        <v>553</v>
      </c>
      <c r="E968" s="1" t="s">
        <v>45</v>
      </c>
      <c r="F968" s="1" t="s">
        <v>67</v>
      </c>
      <c r="G968" s="1" t="s">
        <v>78</v>
      </c>
      <c r="H968" s="1" t="s">
        <v>79</v>
      </c>
      <c r="I968">
        <v>201509</v>
      </c>
      <c r="J968" t="str">
        <f t="shared" si="113"/>
        <v>2015</v>
      </c>
      <c r="K968" s="2">
        <v>-58616.55</v>
      </c>
      <c r="L968">
        <f t="shared" si="114"/>
        <v>0</v>
      </c>
      <c r="M968" s="2">
        <f t="shared" si="115"/>
        <v>-58616.55</v>
      </c>
      <c r="N968">
        <f t="shared" si="116"/>
        <v>-22274.289000000001</v>
      </c>
      <c r="O968">
        <f t="shared" si="117"/>
        <v>-36342.260999999999</v>
      </c>
      <c r="P968" s="2" t="str">
        <f t="shared" si="118"/>
        <v>5535637 - E W BROWN COMBUSTION TURBINE UNIT 72015</v>
      </c>
    </row>
    <row r="969" spans="1:16" x14ac:dyDescent="0.3">
      <c r="A969" s="1" t="s">
        <v>5</v>
      </c>
      <c r="B969" s="1" t="s">
        <v>43</v>
      </c>
      <c r="C969" s="1" t="s">
        <v>19</v>
      </c>
      <c r="D969" s="5" t="str">
        <f t="shared" si="112"/>
        <v>553</v>
      </c>
      <c r="E969" s="1" t="s">
        <v>45</v>
      </c>
      <c r="F969" s="1" t="s">
        <v>67</v>
      </c>
      <c r="G969" s="1" t="s">
        <v>78</v>
      </c>
      <c r="H969" s="1" t="s">
        <v>79</v>
      </c>
      <c r="I969">
        <v>201510</v>
      </c>
      <c r="J969" t="str">
        <f t="shared" si="113"/>
        <v>2015</v>
      </c>
      <c r="K969" s="2">
        <v>34000</v>
      </c>
      <c r="L969">
        <f t="shared" si="114"/>
        <v>0</v>
      </c>
      <c r="M969" s="2">
        <f t="shared" si="115"/>
        <v>34000</v>
      </c>
      <c r="N969">
        <f t="shared" si="116"/>
        <v>12920</v>
      </c>
      <c r="O969">
        <f t="shared" si="117"/>
        <v>21080</v>
      </c>
      <c r="P969" s="2" t="str">
        <f t="shared" si="118"/>
        <v>5535637 - E W BROWN COMBUSTION TURBINE UNIT 72015</v>
      </c>
    </row>
    <row r="970" spans="1:16" x14ac:dyDescent="0.3">
      <c r="A970" s="1" t="s">
        <v>5</v>
      </c>
      <c r="B970" s="1" t="s">
        <v>43</v>
      </c>
      <c r="C970" s="1" t="s">
        <v>19</v>
      </c>
      <c r="D970" s="5" t="str">
        <f t="shared" si="112"/>
        <v>553</v>
      </c>
      <c r="E970" s="1" t="s">
        <v>45</v>
      </c>
      <c r="F970" s="1" t="s">
        <v>67</v>
      </c>
      <c r="G970" s="1" t="s">
        <v>78</v>
      </c>
      <c r="H970" s="1" t="s">
        <v>79</v>
      </c>
      <c r="I970">
        <v>201511</v>
      </c>
      <c r="J970" t="str">
        <f t="shared" si="113"/>
        <v>2015</v>
      </c>
      <c r="K970" s="2">
        <v>6608.36</v>
      </c>
      <c r="L970">
        <f t="shared" si="114"/>
        <v>0</v>
      </c>
      <c r="M970" s="2">
        <f t="shared" si="115"/>
        <v>6608.36</v>
      </c>
      <c r="N970">
        <f t="shared" si="116"/>
        <v>2511.1767999999997</v>
      </c>
      <c r="O970">
        <f t="shared" si="117"/>
        <v>4097.1831999999995</v>
      </c>
      <c r="P970" s="2" t="str">
        <f t="shared" si="118"/>
        <v>5535637 - E W BROWN COMBUSTION TURBINE UNIT 72015</v>
      </c>
    </row>
    <row r="971" spans="1:16" x14ac:dyDescent="0.3">
      <c r="A971" s="1" t="s">
        <v>5</v>
      </c>
      <c r="B971" s="1" t="s">
        <v>43</v>
      </c>
      <c r="C971" s="1" t="s">
        <v>19</v>
      </c>
      <c r="D971" s="5" t="str">
        <f t="shared" si="112"/>
        <v>553</v>
      </c>
      <c r="E971" s="1" t="s">
        <v>45</v>
      </c>
      <c r="F971" s="1" t="s">
        <v>67</v>
      </c>
      <c r="G971" s="1" t="s">
        <v>78</v>
      </c>
      <c r="H971" s="1" t="s">
        <v>79</v>
      </c>
      <c r="I971">
        <v>201512</v>
      </c>
      <c r="J971" t="str">
        <f t="shared" si="113"/>
        <v>2015</v>
      </c>
      <c r="K971" s="2">
        <v>7728</v>
      </c>
      <c r="L971">
        <f t="shared" si="114"/>
        <v>0</v>
      </c>
      <c r="M971" s="2">
        <f t="shared" si="115"/>
        <v>7728</v>
      </c>
      <c r="N971">
        <f t="shared" si="116"/>
        <v>2936.64</v>
      </c>
      <c r="O971">
        <f t="shared" si="117"/>
        <v>4791.3599999999997</v>
      </c>
      <c r="P971" s="2" t="str">
        <f t="shared" si="118"/>
        <v>5535637 - E W BROWN COMBUSTION TURBINE UNIT 72015</v>
      </c>
    </row>
    <row r="972" spans="1:16" x14ac:dyDescent="0.3">
      <c r="A972" s="1" t="s">
        <v>5</v>
      </c>
      <c r="B972" s="1" t="s">
        <v>43</v>
      </c>
      <c r="C972" s="1" t="s">
        <v>19</v>
      </c>
      <c r="D972" s="5" t="str">
        <f t="shared" si="112"/>
        <v>553</v>
      </c>
      <c r="E972" s="1" t="s">
        <v>45</v>
      </c>
      <c r="F972" s="1" t="s">
        <v>67</v>
      </c>
      <c r="G972" s="1" t="s">
        <v>78</v>
      </c>
      <c r="H972" s="1" t="s">
        <v>79</v>
      </c>
      <c r="I972">
        <v>201602</v>
      </c>
      <c r="J972" t="str">
        <f t="shared" si="113"/>
        <v>2016</v>
      </c>
      <c r="K972" s="2">
        <v>20500</v>
      </c>
      <c r="L972">
        <f t="shared" si="114"/>
        <v>0</v>
      </c>
      <c r="M972" s="2">
        <f t="shared" si="115"/>
        <v>20500</v>
      </c>
      <c r="N972">
        <f t="shared" si="116"/>
        <v>7790</v>
      </c>
      <c r="O972">
        <f t="shared" si="117"/>
        <v>12710</v>
      </c>
      <c r="P972" s="2" t="str">
        <f t="shared" si="118"/>
        <v>5535637 - E W BROWN COMBUSTION TURBINE UNIT 72016</v>
      </c>
    </row>
    <row r="973" spans="1:16" x14ac:dyDescent="0.3">
      <c r="A973" s="1" t="s">
        <v>5</v>
      </c>
      <c r="B973" s="1" t="s">
        <v>43</v>
      </c>
      <c r="C973" s="1" t="s">
        <v>19</v>
      </c>
      <c r="D973" s="5" t="str">
        <f t="shared" si="112"/>
        <v>553</v>
      </c>
      <c r="E973" s="1" t="s">
        <v>45</v>
      </c>
      <c r="F973" s="1" t="s">
        <v>67</v>
      </c>
      <c r="G973" s="1" t="s">
        <v>78</v>
      </c>
      <c r="H973" s="1" t="s">
        <v>79</v>
      </c>
      <c r="I973">
        <v>201603</v>
      </c>
      <c r="J973" t="str">
        <f t="shared" si="113"/>
        <v>2016</v>
      </c>
      <c r="K973" s="2">
        <v>17094.52</v>
      </c>
      <c r="L973">
        <f t="shared" si="114"/>
        <v>0</v>
      </c>
      <c r="M973" s="2">
        <f t="shared" si="115"/>
        <v>17094.52</v>
      </c>
      <c r="N973">
        <f t="shared" si="116"/>
        <v>6495.9176000000007</v>
      </c>
      <c r="O973">
        <f t="shared" si="117"/>
        <v>10598.6024</v>
      </c>
      <c r="P973" s="2" t="str">
        <f t="shared" si="118"/>
        <v>5535637 - E W BROWN COMBUSTION TURBINE UNIT 72016</v>
      </c>
    </row>
    <row r="974" spans="1:16" x14ac:dyDescent="0.3">
      <c r="A974" s="1" t="s">
        <v>5</v>
      </c>
      <c r="B974" s="1" t="s">
        <v>43</v>
      </c>
      <c r="C974" s="1" t="s">
        <v>19</v>
      </c>
      <c r="D974" s="5" t="str">
        <f t="shared" si="112"/>
        <v>553</v>
      </c>
      <c r="E974" s="1" t="s">
        <v>45</v>
      </c>
      <c r="F974" s="1" t="s">
        <v>67</v>
      </c>
      <c r="G974" s="1" t="s">
        <v>78</v>
      </c>
      <c r="H974" s="1" t="s">
        <v>79</v>
      </c>
      <c r="I974">
        <v>201604</v>
      </c>
      <c r="J974" t="str">
        <f t="shared" si="113"/>
        <v>2016</v>
      </c>
      <c r="K974" s="2">
        <v>0</v>
      </c>
      <c r="L974">
        <f t="shared" si="114"/>
        <v>0</v>
      </c>
      <c r="M974" s="2">
        <f t="shared" si="115"/>
        <v>0</v>
      </c>
      <c r="N974">
        <f t="shared" si="116"/>
        <v>0</v>
      </c>
      <c r="O974">
        <f t="shared" si="117"/>
        <v>0</v>
      </c>
      <c r="P974" s="2" t="str">
        <f t="shared" si="118"/>
        <v>5535637 - E W BROWN COMBUSTION TURBINE UNIT 72016</v>
      </c>
    </row>
    <row r="975" spans="1:16" x14ac:dyDescent="0.3">
      <c r="A975" s="1" t="s">
        <v>5</v>
      </c>
      <c r="B975" s="1" t="s">
        <v>43</v>
      </c>
      <c r="C975" s="1" t="s">
        <v>19</v>
      </c>
      <c r="D975" s="5" t="str">
        <f t="shared" si="112"/>
        <v>553</v>
      </c>
      <c r="E975" s="1" t="s">
        <v>45</v>
      </c>
      <c r="F975" s="1" t="s">
        <v>67</v>
      </c>
      <c r="G975" s="1" t="s">
        <v>78</v>
      </c>
      <c r="H975" s="1" t="s">
        <v>79</v>
      </c>
      <c r="I975">
        <v>201605</v>
      </c>
      <c r="J975" t="str">
        <f t="shared" si="113"/>
        <v>2016</v>
      </c>
      <c r="K975" s="2">
        <v>0</v>
      </c>
      <c r="L975">
        <f t="shared" si="114"/>
        <v>0</v>
      </c>
      <c r="M975" s="2">
        <f t="shared" si="115"/>
        <v>0</v>
      </c>
      <c r="N975">
        <f t="shared" si="116"/>
        <v>0</v>
      </c>
      <c r="O975">
        <f t="shared" si="117"/>
        <v>0</v>
      </c>
      <c r="P975" s="2" t="str">
        <f t="shared" si="118"/>
        <v>5535637 - E W BROWN COMBUSTION TURBINE UNIT 72016</v>
      </c>
    </row>
    <row r="976" spans="1:16" x14ac:dyDescent="0.3">
      <c r="A976" s="1" t="s">
        <v>5</v>
      </c>
      <c r="B976" s="1" t="s">
        <v>43</v>
      </c>
      <c r="C976" s="1" t="s">
        <v>19</v>
      </c>
      <c r="D976" s="5" t="str">
        <f t="shared" si="112"/>
        <v>553</v>
      </c>
      <c r="E976" s="1" t="s">
        <v>45</v>
      </c>
      <c r="F976" s="1" t="s">
        <v>67</v>
      </c>
      <c r="G976" s="1" t="s">
        <v>78</v>
      </c>
      <c r="H976" s="1" t="s">
        <v>79</v>
      </c>
      <c r="I976">
        <v>201606</v>
      </c>
      <c r="J976" t="str">
        <f t="shared" si="113"/>
        <v>2016</v>
      </c>
      <c r="K976" s="2">
        <v>14226.6</v>
      </c>
      <c r="L976">
        <f t="shared" si="114"/>
        <v>0</v>
      </c>
      <c r="M976" s="2">
        <f t="shared" si="115"/>
        <v>14226.6</v>
      </c>
      <c r="N976">
        <f t="shared" si="116"/>
        <v>5406.1080000000002</v>
      </c>
      <c r="O976">
        <f t="shared" si="117"/>
        <v>8820.4920000000002</v>
      </c>
      <c r="P976" s="2" t="str">
        <f t="shared" si="118"/>
        <v>5535637 - E W BROWN COMBUSTION TURBINE UNIT 72016</v>
      </c>
    </row>
    <row r="977" spans="1:16" x14ac:dyDescent="0.3">
      <c r="A977" s="1" t="s">
        <v>5</v>
      </c>
      <c r="B977" s="1" t="s">
        <v>43</v>
      </c>
      <c r="C977" s="1" t="s">
        <v>19</v>
      </c>
      <c r="D977" s="5" t="str">
        <f t="shared" si="112"/>
        <v>553</v>
      </c>
      <c r="E977" s="1" t="s">
        <v>45</v>
      </c>
      <c r="F977" s="1" t="s">
        <v>67</v>
      </c>
      <c r="G977" s="1" t="s">
        <v>78</v>
      </c>
      <c r="H977" s="1" t="s">
        <v>79</v>
      </c>
      <c r="I977">
        <v>201607</v>
      </c>
      <c r="J977" t="str">
        <f t="shared" si="113"/>
        <v>2016</v>
      </c>
      <c r="K977" s="2">
        <v>-1470.14</v>
      </c>
      <c r="L977">
        <f t="shared" si="114"/>
        <v>0</v>
      </c>
      <c r="M977" s="2">
        <f t="shared" si="115"/>
        <v>-1470.14</v>
      </c>
      <c r="N977">
        <f t="shared" si="116"/>
        <v>-558.65320000000008</v>
      </c>
      <c r="O977">
        <f t="shared" si="117"/>
        <v>-911.48680000000002</v>
      </c>
      <c r="P977" s="2" t="str">
        <f t="shared" si="118"/>
        <v>5535637 - E W BROWN COMBUSTION TURBINE UNIT 72016</v>
      </c>
    </row>
    <row r="978" spans="1:16" x14ac:dyDescent="0.3">
      <c r="A978" s="1" t="s">
        <v>5</v>
      </c>
      <c r="B978" s="1" t="s">
        <v>43</v>
      </c>
      <c r="C978" s="1" t="s">
        <v>19</v>
      </c>
      <c r="D978" s="5" t="str">
        <f t="shared" si="112"/>
        <v>553</v>
      </c>
      <c r="E978" s="1" t="s">
        <v>45</v>
      </c>
      <c r="F978" s="1" t="s">
        <v>67</v>
      </c>
      <c r="G978" s="1" t="s">
        <v>78</v>
      </c>
      <c r="H978" s="1" t="s">
        <v>79</v>
      </c>
      <c r="I978">
        <v>201609</v>
      </c>
      <c r="J978" t="str">
        <f t="shared" si="113"/>
        <v>2016</v>
      </c>
      <c r="K978" s="2">
        <v>4190.33</v>
      </c>
      <c r="L978">
        <f t="shared" si="114"/>
        <v>0</v>
      </c>
      <c r="M978" s="2">
        <f t="shared" si="115"/>
        <v>4190.33</v>
      </c>
      <c r="N978">
        <f t="shared" si="116"/>
        <v>1592.3253999999999</v>
      </c>
      <c r="O978">
        <f t="shared" si="117"/>
        <v>2598.0045999999998</v>
      </c>
      <c r="P978" s="2" t="str">
        <f t="shared" si="118"/>
        <v>5535637 - E W BROWN COMBUSTION TURBINE UNIT 72016</v>
      </c>
    </row>
    <row r="979" spans="1:16" x14ac:dyDescent="0.3">
      <c r="A979" s="1" t="s">
        <v>5</v>
      </c>
      <c r="B979" s="1" t="s">
        <v>43</v>
      </c>
      <c r="C979" s="1" t="s">
        <v>21</v>
      </c>
      <c r="D979" s="5" t="str">
        <f t="shared" si="112"/>
        <v>553</v>
      </c>
      <c r="E979" s="1" t="s">
        <v>44</v>
      </c>
      <c r="F979" s="1" t="s">
        <v>67</v>
      </c>
      <c r="G979" s="1" t="s">
        <v>78</v>
      </c>
      <c r="H979" s="1" t="s">
        <v>79</v>
      </c>
      <c r="I979">
        <v>201202</v>
      </c>
      <c r="J979" t="str">
        <f t="shared" si="113"/>
        <v>2012</v>
      </c>
      <c r="K979" s="2">
        <v>18000</v>
      </c>
      <c r="L979">
        <f t="shared" si="114"/>
        <v>0</v>
      </c>
      <c r="M979" s="2">
        <f t="shared" si="115"/>
        <v>18000</v>
      </c>
      <c r="N979">
        <f t="shared" si="116"/>
        <v>6840</v>
      </c>
      <c r="O979">
        <f t="shared" si="117"/>
        <v>11160</v>
      </c>
      <c r="P979" s="2" t="str">
        <f t="shared" si="118"/>
        <v>5535636 - E W BROWN COMBUSTION TURBINE UNIT 62012</v>
      </c>
    </row>
    <row r="980" spans="1:16" x14ac:dyDescent="0.3">
      <c r="A980" s="1" t="s">
        <v>5</v>
      </c>
      <c r="B980" s="1" t="s">
        <v>43</v>
      </c>
      <c r="C980" s="1" t="s">
        <v>21</v>
      </c>
      <c r="D980" s="5" t="str">
        <f t="shared" si="112"/>
        <v>553</v>
      </c>
      <c r="E980" s="1" t="s">
        <v>44</v>
      </c>
      <c r="F980" s="1" t="s">
        <v>67</v>
      </c>
      <c r="G980" s="1" t="s">
        <v>78</v>
      </c>
      <c r="H980" s="1" t="s">
        <v>79</v>
      </c>
      <c r="I980">
        <v>201203</v>
      </c>
      <c r="J980" t="str">
        <f t="shared" si="113"/>
        <v>2012</v>
      </c>
      <c r="K980" s="2">
        <v>8450.94</v>
      </c>
      <c r="L980">
        <f t="shared" si="114"/>
        <v>0</v>
      </c>
      <c r="M980" s="2">
        <f t="shared" si="115"/>
        <v>8450.94</v>
      </c>
      <c r="N980">
        <f t="shared" si="116"/>
        <v>3211.3572000000004</v>
      </c>
      <c r="O980">
        <f t="shared" si="117"/>
        <v>5239.5828000000001</v>
      </c>
      <c r="P980" s="2" t="str">
        <f t="shared" si="118"/>
        <v>5535636 - E W BROWN COMBUSTION TURBINE UNIT 62012</v>
      </c>
    </row>
    <row r="981" spans="1:16" x14ac:dyDescent="0.3">
      <c r="A981" s="1" t="s">
        <v>5</v>
      </c>
      <c r="B981" s="1" t="s">
        <v>43</v>
      </c>
      <c r="C981" s="1" t="s">
        <v>21</v>
      </c>
      <c r="D981" s="5" t="str">
        <f t="shared" si="112"/>
        <v>553</v>
      </c>
      <c r="E981" s="1" t="s">
        <v>44</v>
      </c>
      <c r="F981" s="1" t="s">
        <v>67</v>
      </c>
      <c r="G981" s="1" t="s">
        <v>78</v>
      </c>
      <c r="H981" s="1" t="s">
        <v>79</v>
      </c>
      <c r="I981">
        <v>201303</v>
      </c>
      <c r="J981" t="str">
        <f t="shared" si="113"/>
        <v>2013</v>
      </c>
      <c r="K981" s="2">
        <v>22000</v>
      </c>
      <c r="L981">
        <f t="shared" si="114"/>
        <v>0</v>
      </c>
      <c r="M981" s="2">
        <f t="shared" si="115"/>
        <v>22000</v>
      </c>
      <c r="N981">
        <f t="shared" si="116"/>
        <v>8360</v>
      </c>
      <c r="O981">
        <f t="shared" si="117"/>
        <v>13640</v>
      </c>
      <c r="P981" s="2" t="str">
        <f t="shared" si="118"/>
        <v>5535636 - E W BROWN COMBUSTION TURBINE UNIT 62013</v>
      </c>
    </row>
    <row r="982" spans="1:16" x14ac:dyDescent="0.3">
      <c r="A982" s="1" t="s">
        <v>5</v>
      </c>
      <c r="B982" s="1" t="s">
        <v>43</v>
      </c>
      <c r="C982" s="1" t="s">
        <v>21</v>
      </c>
      <c r="D982" s="5" t="str">
        <f t="shared" si="112"/>
        <v>553</v>
      </c>
      <c r="E982" s="1" t="s">
        <v>44</v>
      </c>
      <c r="F982" s="1" t="s">
        <v>67</v>
      </c>
      <c r="G982" s="1" t="s">
        <v>78</v>
      </c>
      <c r="H982" s="1" t="s">
        <v>79</v>
      </c>
      <c r="I982">
        <v>201304</v>
      </c>
      <c r="J982" t="str">
        <f t="shared" si="113"/>
        <v>2013</v>
      </c>
      <c r="K982" s="2">
        <v>0</v>
      </c>
      <c r="L982">
        <f t="shared" si="114"/>
        <v>0</v>
      </c>
      <c r="M982" s="2">
        <f t="shared" si="115"/>
        <v>0</v>
      </c>
      <c r="N982">
        <f t="shared" si="116"/>
        <v>0</v>
      </c>
      <c r="O982">
        <f t="shared" si="117"/>
        <v>0</v>
      </c>
      <c r="P982" s="2" t="str">
        <f t="shared" si="118"/>
        <v>5535636 - E W BROWN COMBUSTION TURBINE UNIT 62013</v>
      </c>
    </row>
    <row r="983" spans="1:16" x14ac:dyDescent="0.3">
      <c r="A983" s="1" t="s">
        <v>5</v>
      </c>
      <c r="B983" s="1" t="s">
        <v>43</v>
      </c>
      <c r="C983" s="1" t="s">
        <v>21</v>
      </c>
      <c r="D983" s="5" t="str">
        <f t="shared" si="112"/>
        <v>553</v>
      </c>
      <c r="E983" s="1" t="s">
        <v>44</v>
      </c>
      <c r="F983" s="1" t="s">
        <v>67</v>
      </c>
      <c r="G983" s="1" t="s">
        <v>78</v>
      </c>
      <c r="H983" s="1" t="s">
        <v>79</v>
      </c>
      <c r="I983">
        <v>201305</v>
      </c>
      <c r="J983" t="str">
        <f t="shared" si="113"/>
        <v>2013</v>
      </c>
      <c r="K983" s="2">
        <v>8000</v>
      </c>
      <c r="L983">
        <f t="shared" si="114"/>
        <v>0</v>
      </c>
      <c r="M983" s="2">
        <f t="shared" si="115"/>
        <v>8000</v>
      </c>
      <c r="N983">
        <f t="shared" si="116"/>
        <v>3040</v>
      </c>
      <c r="O983">
        <f t="shared" si="117"/>
        <v>4960</v>
      </c>
      <c r="P983" s="2" t="str">
        <f t="shared" si="118"/>
        <v>5535636 - E W BROWN COMBUSTION TURBINE UNIT 62013</v>
      </c>
    </row>
    <row r="984" spans="1:16" x14ac:dyDescent="0.3">
      <c r="A984" s="1" t="s">
        <v>5</v>
      </c>
      <c r="B984" s="1" t="s">
        <v>43</v>
      </c>
      <c r="C984" s="1" t="s">
        <v>21</v>
      </c>
      <c r="D984" s="5" t="str">
        <f t="shared" si="112"/>
        <v>553</v>
      </c>
      <c r="E984" s="1" t="s">
        <v>44</v>
      </c>
      <c r="F984" s="1" t="s">
        <v>67</v>
      </c>
      <c r="G984" s="1" t="s">
        <v>78</v>
      </c>
      <c r="H984" s="1" t="s">
        <v>79</v>
      </c>
      <c r="I984">
        <v>201306</v>
      </c>
      <c r="J984" t="str">
        <f t="shared" si="113"/>
        <v>2013</v>
      </c>
      <c r="K984" s="2">
        <v>12714.49</v>
      </c>
      <c r="L984">
        <f t="shared" si="114"/>
        <v>0</v>
      </c>
      <c r="M984" s="2">
        <f t="shared" si="115"/>
        <v>12714.49</v>
      </c>
      <c r="N984">
        <f t="shared" si="116"/>
        <v>4831.5061999999998</v>
      </c>
      <c r="O984">
        <f t="shared" si="117"/>
        <v>7882.9838</v>
      </c>
      <c r="P984" s="2" t="str">
        <f t="shared" si="118"/>
        <v>5535636 - E W BROWN COMBUSTION TURBINE UNIT 62013</v>
      </c>
    </row>
    <row r="985" spans="1:16" x14ac:dyDescent="0.3">
      <c r="A985" s="1" t="s">
        <v>5</v>
      </c>
      <c r="B985" s="1" t="s">
        <v>43</v>
      </c>
      <c r="C985" s="1" t="s">
        <v>21</v>
      </c>
      <c r="D985" s="5" t="str">
        <f t="shared" si="112"/>
        <v>553</v>
      </c>
      <c r="E985" s="1" t="s">
        <v>44</v>
      </c>
      <c r="F985" s="1" t="s">
        <v>67</v>
      </c>
      <c r="G985" s="1" t="s">
        <v>78</v>
      </c>
      <c r="H985" s="1" t="s">
        <v>79</v>
      </c>
      <c r="I985">
        <v>201403</v>
      </c>
      <c r="J985" t="str">
        <f t="shared" si="113"/>
        <v>2014</v>
      </c>
      <c r="K985" s="2">
        <v>89435.49</v>
      </c>
      <c r="L985">
        <f t="shared" si="114"/>
        <v>0</v>
      </c>
      <c r="M985" s="2">
        <f t="shared" si="115"/>
        <v>89435.49</v>
      </c>
      <c r="N985">
        <f t="shared" si="116"/>
        <v>33985.486199999999</v>
      </c>
      <c r="O985">
        <f t="shared" si="117"/>
        <v>55450.003800000006</v>
      </c>
      <c r="P985" s="2" t="str">
        <f t="shared" si="118"/>
        <v>5535636 - E W BROWN COMBUSTION TURBINE UNIT 62014</v>
      </c>
    </row>
    <row r="986" spans="1:16" x14ac:dyDescent="0.3">
      <c r="A986" s="1" t="s">
        <v>5</v>
      </c>
      <c r="B986" s="1" t="s">
        <v>43</v>
      </c>
      <c r="C986" s="1" t="s">
        <v>21</v>
      </c>
      <c r="D986" s="5" t="str">
        <f t="shared" si="112"/>
        <v>553</v>
      </c>
      <c r="E986" s="1" t="s">
        <v>44</v>
      </c>
      <c r="F986" s="1" t="s">
        <v>67</v>
      </c>
      <c r="G986" s="1" t="s">
        <v>78</v>
      </c>
      <c r="H986" s="1" t="s">
        <v>79</v>
      </c>
      <c r="I986">
        <v>201404</v>
      </c>
      <c r="J986" t="str">
        <f t="shared" si="113"/>
        <v>2014</v>
      </c>
      <c r="K986" s="2">
        <v>6455.04</v>
      </c>
      <c r="L986">
        <f t="shared" si="114"/>
        <v>0</v>
      </c>
      <c r="M986" s="2">
        <f t="shared" si="115"/>
        <v>6455.04</v>
      </c>
      <c r="N986">
        <f t="shared" si="116"/>
        <v>2452.9151999999999</v>
      </c>
      <c r="O986">
        <f t="shared" si="117"/>
        <v>4002.1248000000001</v>
      </c>
      <c r="P986" s="2" t="str">
        <f t="shared" si="118"/>
        <v>5535636 - E W BROWN COMBUSTION TURBINE UNIT 62014</v>
      </c>
    </row>
    <row r="987" spans="1:16" x14ac:dyDescent="0.3">
      <c r="A987" s="1" t="s">
        <v>5</v>
      </c>
      <c r="B987" s="1" t="s">
        <v>43</v>
      </c>
      <c r="C987" s="1" t="s">
        <v>21</v>
      </c>
      <c r="D987" s="5" t="str">
        <f t="shared" si="112"/>
        <v>553</v>
      </c>
      <c r="E987" s="1" t="s">
        <v>44</v>
      </c>
      <c r="F987" s="1" t="s">
        <v>67</v>
      </c>
      <c r="G987" s="1" t="s">
        <v>78</v>
      </c>
      <c r="H987" s="1" t="s">
        <v>79</v>
      </c>
      <c r="I987">
        <v>201405</v>
      </c>
      <c r="J987" t="str">
        <f t="shared" si="113"/>
        <v>2014</v>
      </c>
      <c r="K987" s="2">
        <v>635.27</v>
      </c>
      <c r="L987">
        <f t="shared" si="114"/>
        <v>0</v>
      </c>
      <c r="M987" s="2">
        <f t="shared" si="115"/>
        <v>635.27</v>
      </c>
      <c r="N987">
        <f t="shared" si="116"/>
        <v>241.40260000000001</v>
      </c>
      <c r="O987">
        <f t="shared" si="117"/>
        <v>393.86739999999998</v>
      </c>
      <c r="P987" s="2" t="str">
        <f t="shared" si="118"/>
        <v>5535636 - E W BROWN COMBUSTION TURBINE UNIT 62014</v>
      </c>
    </row>
    <row r="988" spans="1:16" x14ac:dyDescent="0.3">
      <c r="A988" s="1" t="s">
        <v>5</v>
      </c>
      <c r="B988" s="1" t="s">
        <v>43</v>
      </c>
      <c r="C988" s="1" t="s">
        <v>21</v>
      </c>
      <c r="D988" s="5" t="str">
        <f t="shared" si="112"/>
        <v>553</v>
      </c>
      <c r="E988" s="1" t="s">
        <v>44</v>
      </c>
      <c r="F988" s="1" t="s">
        <v>67</v>
      </c>
      <c r="G988" s="1" t="s">
        <v>78</v>
      </c>
      <c r="H988" s="1" t="s">
        <v>79</v>
      </c>
      <c r="I988">
        <v>201406</v>
      </c>
      <c r="J988" t="str">
        <f t="shared" si="113"/>
        <v>2014</v>
      </c>
      <c r="K988" s="2">
        <v>0</v>
      </c>
      <c r="L988">
        <f t="shared" si="114"/>
        <v>0</v>
      </c>
      <c r="M988" s="2">
        <f t="shared" si="115"/>
        <v>0</v>
      </c>
      <c r="N988">
        <f t="shared" si="116"/>
        <v>0</v>
      </c>
      <c r="O988">
        <f t="shared" si="117"/>
        <v>0</v>
      </c>
      <c r="P988" s="2" t="str">
        <f t="shared" si="118"/>
        <v>5535636 - E W BROWN COMBUSTION TURBINE UNIT 62014</v>
      </c>
    </row>
    <row r="989" spans="1:16" x14ac:dyDescent="0.3">
      <c r="A989" s="1" t="s">
        <v>5</v>
      </c>
      <c r="B989" s="1" t="s">
        <v>43</v>
      </c>
      <c r="C989" s="1" t="s">
        <v>21</v>
      </c>
      <c r="D989" s="5" t="str">
        <f t="shared" si="112"/>
        <v>553</v>
      </c>
      <c r="E989" s="1" t="s">
        <v>44</v>
      </c>
      <c r="F989" s="1" t="s">
        <v>67</v>
      </c>
      <c r="G989" s="1" t="s">
        <v>78</v>
      </c>
      <c r="H989" s="1" t="s">
        <v>79</v>
      </c>
      <c r="I989">
        <v>201407</v>
      </c>
      <c r="J989" t="str">
        <f t="shared" si="113"/>
        <v>2014</v>
      </c>
      <c r="K989" s="2">
        <v>0</v>
      </c>
      <c r="L989">
        <f t="shared" si="114"/>
        <v>0</v>
      </c>
      <c r="M989" s="2">
        <f t="shared" si="115"/>
        <v>0</v>
      </c>
      <c r="N989">
        <f t="shared" si="116"/>
        <v>0</v>
      </c>
      <c r="O989">
        <f t="shared" si="117"/>
        <v>0</v>
      </c>
      <c r="P989" s="2" t="str">
        <f t="shared" si="118"/>
        <v>5535636 - E W BROWN COMBUSTION TURBINE UNIT 62014</v>
      </c>
    </row>
    <row r="990" spans="1:16" x14ac:dyDescent="0.3">
      <c r="A990" s="1" t="s">
        <v>5</v>
      </c>
      <c r="B990" s="1" t="s">
        <v>43</v>
      </c>
      <c r="C990" s="1" t="s">
        <v>21</v>
      </c>
      <c r="D990" s="5" t="str">
        <f t="shared" si="112"/>
        <v>553</v>
      </c>
      <c r="E990" s="1" t="s">
        <v>44</v>
      </c>
      <c r="F990" s="1" t="s">
        <v>67</v>
      </c>
      <c r="G990" s="1" t="s">
        <v>78</v>
      </c>
      <c r="H990" s="1" t="s">
        <v>79</v>
      </c>
      <c r="I990">
        <v>201408</v>
      </c>
      <c r="J990" t="str">
        <f t="shared" si="113"/>
        <v>2014</v>
      </c>
      <c r="K990" s="2">
        <v>38259.32</v>
      </c>
      <c r="L990">
        <f t="shared" si="114"/>
        <v>0</v>
      </c>
      <c r="M990" s="2">
        <f t="shared" si="115"/>
        <v>38259.32</v>
      </c>
      <c r="N990">
        <f t="shared" si="116"/>
        <v>14538.5416</v>
      </c>
      <c r="O990">
        <f t="shared" si="117"/>
        <v>23720.778399999999</v>
      </c>
      <c r="P990" s="2" t="str">
        <f t="shared" si="118"/>
        <v>5535636 - E W BROWN COMBUSTION TURBINE UNIT 62014</v>
      </c>
    </row>
    <row r="991" spans="1:16" x14ac:dyDescent="0.3">
      <c r="A991" s="1" t="s">
        <v>5</v>
      </c>
      <c r="B991" s="1" t="s">
        <v>43</v>
      </c>
      <c r="C991" s="1" t="s">
        <v>21</v>
      </c>
      <c r="D991" s="5" t="str">
        <f t="shared" si="112"/>
        <v>553</v>
      </c>
      <c r="E991" s="1" t="s">
        <v>44</v>
      </c>
      <c r="F991" s="1" t="s">
        <v>67</v>
      </c>
      <c r="G991" s="1" t="s">
        <v>78</v>
      </c>
      <c r="H991" s="1" t="s">
        <v>79</v>
      </c>
      <c r="I991">
        <v>201409</v>
      </c>
      <c r="J991" t="str">
        <f t="shared" si="113"/>
        <v>2014</v>
      </c>
      <c r="K991" s="2">
        <v>-22000</v>
      </c>
      <c r="L991">
        <f t="shared" si="114"/>
        <v>0</v>
      </c>
      <c r="M991" s="2">
        <f t="shared" si="115"/>
        <v>-22000</v>
      </c>
      <c r="N991">
        <f t="shared" si="116"/>
        <v>-8360</v>
      </c>
      <c r="O991">
        <f t="shared" si="117"/>
        <v>-13640</v>
      </c>
      <c r="P991" s="2" t="str">
        <f t="shared" si="118"/>
        <v>5535636 - E W BROWN COMBUSTION TURBINE UNIT 62014</v>
      </c>
    </row>
    <row r="992" spans="1:16" x14ac:dyDescent="0.3">
      <c r="A992" s="1" t="s">
        <v>5</v>
      </c>
      <c r="B992" s="1" t="s">
        <v>43</v>
      </c>
      <c r="C992" s="1" t="s">
        <v>21</v>
      </c>
      <c r="D992" s="5" t="str">
        <f t="shared" si="112"/>
        <v>553</v>
      </c>
      <c r="E992" s="1" t="s">
        <v>44</v>
      </c>
      <c r="F992" s="1" t="s">
        <v>67</v>
      </c>
      <c r="G992" s="1" t="s">
        <v>78</v>
      </c>
      <c r="H992" s="1" t="s">
        <v>79</v>
      </c>
      <c r="I992">
        <v>201410</v>
      </c>
      <c r="J992" t="str">
        <f t="shared" si="113"/>
        <v>2014</v>
      </c>
      <c r="K992" s="2">
        <v>4103.1899999999996</v>
      </c>
      <c r="L992">
        <f t="shared" si="114"/>
        <v>0</v>
      </c>
      <c r="M992" s="2">
        <f t="shared" si="115"/>
        <v>4103.1899999999996</v>
      </c>
      <c r="N992">
        <f t="shared" si="116"/>
        <v>1559.2121999999999</v>
      </c>
      <c r="O992">
        <f t="shared" si="117"/>
        <v>2543.9777999999997</v>
      </c>
      <c r="P992" s="2" t="str">
        <f t="shared" si="118"/>
        <v>5535636 - E W BROWN COMBUSTION TURBINE UNIT 62014</v>
      </c>
    </row>
    <row r="993" spans="1:16" x14ac:dyDescent="0.3">
      <c r="A993" s="1" t="s">
        <v>5</v>
      </c>
      <c r="B993" s="1" t="s">
        <v>43</v>
      </c>
      <c r="C993" s="1" t="s">
        <v>21</v>
      </c>
      <c r="D993" s="5" t="str">
        <f t="shared" si="112"/>
        <v>553</v>
      </c>
      <c r="E993" s="1" t="s">
        <v>45</v>
      </c>
      <c r="F993" s="1" t="s">
        <v>67</v>
      </c>
      <c r="G993" s="1" t="s">
        <v>78</v>
      </c>
      <c r="H993" s="1" t="s">
        <v>79</v>
      </c>
      <c r="I993">
        <v>201203</v>
      </c>
      <c r="J993" t="str">
        <f t="shared" si="113"/>
        <v>2012</v>
      </c>
      <c r="K993" s="2">
        <v>-50817</v>
      </c>
      <c r="L993">
        <f t="shared" si="114"/>
        <v>0</v>
      </c>
      <c r="M993" s="2">
        <f t="shared" si="115"/>
        <v>-50817</v>
      </c>
      <c r="N993">
        <f t="shared" si="116"/>
        <v>-19310.46</v>
      </c>
      <c r="O993">
        <f t="shared" si="117"/>
        <v>-31506.54</v>
      </c>
      <c r="P993" s="2" t="str">
        <f t="shared" si="118"/>
        <v>5535637 - E W BROWN COMBUSTION TURBINE UNIT 72012</v>
      </c>
    </row>
    <row r="994" spans="1:16" x14ac:dyDescent="0.3">
      <c r="A994" s="1" t="s">
        <v>5</v>
      </c>
      <c r="B994" s="1" t="s">
        <v>43</v>
      </c>
      <c r="C994" s="1" t="s">
        <v>21</v>
      </c>
      <c r="D994" s="5" t="str">
        <f t="shared" si="112"/>
        <v>553</v>
      </c>
      <c r="E994" s="1" t="s">
        <v>45</v>
      </c>
      <c r="F994" s="1" t="s">
        <v>67</v>
      </c>
      <c r="G994" s="1" t="s">
        <v>78</v>
      </c>
      <c r="H994" s="1" t="s">
        <v>79</v>
      </c>
      <c r="I994">
        <v>201206</v>
      </c>
      <c r="J994" t="str">
        <f t="shared" si="113"/>
        <v>2012</v>
      </c>
      <c r="K994" s="2">
        <v>109084.5</v>
      </c>
      <c r="L994">
        <f t="shared" si="114"/>
        <v>0</v>
      </c>
      <c r="M994" s="2">
        <f t="shared" si="115"/>
        <v>109084.5</v>
      </c>
      <c r="N994">
        <f t="shared" si="116"/>
        <v>41452.11</v>
      </c>
      <c r="O994">
        <f t="shared" si="117"/>
        <v>67632.39</v>
      </c>
      <c r="P994" s="2" t="str">
        <f t="shared" si="118"/>
        <v>5535637 - E W BROWN COMBUSTION TURBINE UNIT 72012</v>
      </c>
    </row>
    <row r="995" spans="1:16" x14ac:dyDescent="0.3">
      <c r="A995" s="1" t="s">
        <v>5</v>
      </c>
      <c r="B995" s="1" t="s">
        <v>43</v>
      </c>
      <c r="C995" s="1" t="s">
        <v>21</v>
      </c>
      <c r="D995" s="5" t="str">
        <f t="shared" si="112"/>
        <v>553</v>
      </c>
      <c r="E995" s="1" t="s">
        <v>45</v>
      </c>
      <c r="F995" s="1" t="s">
        <v>67</v>
      </c>
      <c r="G995" s="1" t="s">
        <v>78</v>
      </c>
      <c r="H995" s="1" t="s">
        <v>79</v>
      </c>
      <c r="I995">
        <v>201209</v>
      </c>
      <c r="J995" t="str">
        <f t="shared" si="113"/>
        <v>2012</v>
      </c>
      <c r="K995" s="2">
        <v>104819.7</v>
      </c>
      <c r="L995">
        <f t="shared" si="114"/>
        <v>0</v>
      </c>
      <c r="M995" s="2">
        <f t="shared" si="115"/>
        <v>104819.7</v>
      </c>
      <c r="N995">
        <f t="shared" si="116"/>
        <v>39831.485999999997</v>
      </c>
      <c r="O995">
        <f t="shared" si="117"/>
        <v>64988.214</v>
      </c>
      <c r="P995" s="2" t="str">
        <f t="shared" si="118"/>
        <v>5535637 - E W BROWN COMBUSTION TURBINE UNIT 72012</v>
      </c>
    </row>
    <row r="996" spans="1:16" x14ac:dyDescent="0.3">
      <c r="A996" s="1" t="s">
        <v>5</v>
      </c>
      <c r="B996" s="1" t="s">
        <v>43</v>
      </c>
      <c r="C996" s="1" t="s">
        <v>21</v>
      </c>
      <c r="D996" s="5" t="str">
        <f t="shared" si="112"/>
        <v>553</v>
      </c>
      <c r="E996" s="1" t="s">
        <v>45</v>
      </c>
      <c r="F996" s="1" t="s">
        <v>67</v>
      </c>
      <c r="G996" s="1" t="s">
        <v>78</v>
      </c>
      <c r="H996" s="1" t="s">
        <v>79</v>
      </c>
      <c r="I996">
        <v>201210</v>
      </c>
      <c r="J996" t="str">
        <f t="shared" si="113"/>
        <v>2012</v>
      </c>
      <c r="K996" s="2">
        <v>37000</v>
      </c>
      <c r="L996">
        <f t="shared" si="114"/>
        <v>0</v>
      </c>
      <c r="M996" s="2">
        <f t="shared" si="115"/>
        <v>37000</v>
      </c>
      <c r="N996">
        <f t="shared" si="116"/>
        <v>14060</v>
      </c>
      <c r="O996">
        <f t="shared" si="117"/>
        <v>22940</v>
      </c>
      <c r="P996" s="2" t="str">
        <f t="shared" si="118"/>
        <v>5535637 - E W BROWN COMBUSTION TURBINE UNIT 72012</v>
      </c>
    </row>
    <row r="997" spans="1:16" x14ac:dyDescent="0.3">
      <c r="A997" s="1" t="s">
        <v>5</v>
      </c>
      <c r="B997" s="1" t="s">
        <v>43</v>
      </c>
      <c r="C997" s="1" t="s">
        <v>21</v>
      </c>
      <c r="D997" s="5" t="str">
        <f t="shared" si="112"/>
        <v>553</v>
      </c>
      <c r="E997" s="1" t="s">
        <v>45</v>
      </c>
      <c r="F997" s="1" t="s">
        <v>67</v>
      </c>
      <c r="G997" s="1" t="s">
        <v>78</v>
      </c>
      <c r="H997" s="1" t="s">
        <v>79</v>
      </c>
      <c r="I997">
        <v>201211</v>
      </c>
      <c r="J997" t="str">
        <f t="shared" si="113"/>
        <v>2012</v>
      </c>
      <c r="K997" s="2">
        <v>2861.67</v>
      </c>
      <c r="L997">
        <f t="shared" si="114"/>
        <v>0</v>
      </c>
      <c r="M997" s="2">
        <f t="shared" si="115"/>
        <v>2861.67</v>
      </c>
      <c r="N997">
        <f t="shared" si="116"/>
        <v>1087.4346</v>
      </c>
      <c r="O997">
        <f t="shared" si="117"/>
        <v>1774.2354</v>
      </c>
      <c r="P997" s="2" t="str">
        <f t="shared" si="118"/>
        <v>5535637 - E W BROWN COMBUSTION TURBINE UNIT 72012</v>
      </c>
    </row>
    <row r="998" spans="1:16" x14ac:dyDescent="0.3">
      <c r="A998" s="1" t="s">
        <v>5</v>
      </c>
      <c r="B998" s="1" t="s">
        <v>43</v>
      </c>
      <c r="C998" s="1" t="s">
        <v>21</v>
      </c>
      <c r="D998" s="5" t="str">
        <f t="shared" si="112"/>
        <v>553</v>
      </c>
      <c r="E998" s="1" t="s">
        <v>45</v>
      </c>
      <c r="F998" s="1" t="s">
        <v>67</v>
      </c>
      <c r="G998" s="1" t="s">
        <v>78</v>
      </c>
      <c r="H998" s="1" t="s">
        <v>79</v>
      </c>
      <c r="I998">
        <v>201212</v>
      </c>
      <c r="J998" t="str">
        <f t="shared" si="113"/>
        <v>2012</v>
      </c>
      <c r="K998" s="2">
        <v>37583.019999999997</v>
      </c>
      <c r="L998">
        <f t="shared" si="114"/>
        <v>0</v>
      </c>
      <c r="M998" s="2">
        <f t="shared" si="115"/>
        <v>37583.019999999997</v>
      </c>
      <c r="N998">
        <f t="shared" si="116"/>
        <v>14281.547599999998</v>
      </c>
      <c r="O998">
        <f t="shared" si="117"/>
        <v>23301.472399999999</v>
      </c>
      <c r="P998" s="2" t="str">
        <f t="shared" si="118"/>
        <v>5535637 - E W BROWN COMBUSTION TURBINE UNIT 72012</v>
      </c>
    </row>
    <row r="999" spans="1:16" x14ac:dyDescent="0.3">
      <c r="A999" s="1" t="s">
        <v>5</v>
      </c>
      <c r="B999" s="1" t="s">
        <v>43</v>
      </c>
      <c r="C999" s="1" t="s">
        <v>21</v>
      </c>
      <c r="D999" s="5" t="str">
        <f t="shared" si="112"/>
        <v>553</v>
      </c>
      <c r="E999" s="1" t="s">
        <v>45</v>
      </c>
      <c r="F999" s="1" t="s">
        <v>67</v>
      </c>
      <c r="G999" s="1" t="s">
        <v>78</v>
      </c>
      <c r="H999" s="1" t="s">
        <v>79</v>
      </c>
      <c r="I999">
        <v>201303</v>
      </c>
      <c r="J999" t="str">
        <f t="shared" si="113"/>
        <v>2013</v>
      </c>
      <c r="K999" s="2">
        <v>16555.25</v>
      </c>
      <c r="L999">
        <f t="shared" si="114"/>
        <v>0</v>
      </c>
      <c r="M999" s="2">
        <f t="shared" si="115"/>
        <v>16555.25</v>
      </c>
      <c r="N999">
        <f t="shared" si="116"/>
        <v>6290.9949999999999</v>
      </c>
      <c r="O999">
        <f t="shared" si="117"/>
        <v>10264.254999999999</v>
      </c>
      <c r="P999" s="2" t="str">
        <f t="shared" si="118"/>
        <v>5535637 - E W BROWN COMBUSTION TURBINE UNIT 72013</v>
      </c>
    </row>
    <row r="1000" spans="1:16" x14ac:dyDescent="0.3">
      <c r="A1000" s="1" t="s">
        <v>5</v>
      </c>
      <c r="B1000" s="1" t="s">
        <v>43</v>
      </c>
      <c r="C1000" s="1" t="s">
        <v>21</v>
      </c>
      <c r="D1000" s="5" t="str">
        <f t="shared" si="112"/>
        <v>553</v>
      </c>
      <c r="E1000" s="1" t="s">
        <v>45</v>
      </c>
      <c r="F1000" s="1" t="s">
        <v>67</v>
      </c>
      <c r="G1000" s="1" t="s">
        <v>78</v>
      </c>
      <c r="H1000" s="1" t="s">
        <v>79</v>
      </c>
      <c r="I1000">
        <v>201304</v>
      </c>
      <c r="J1000" t="str">
        <f t="shared" si="113"/>
        <v>2013</v>
      </c>
      <c r="K1000" s="2">
        <v>-31039.5</v>
      </c>
      <c r="L1000">
        <f t="shared" si="114"/>
        <v>0</v>
      </c>
      <c r="M1000" s="2">
        <f t="shared" si="115"/>
        <v>-31039.5</v>
      </c>
      <c r="N1000">
        <f t="shared" si="116"/>
        <v>-11795.01</v>
      </c>
      <c r="O1000">
        <f t="shared" si="117"/>
        <v>-19244.490000000002</v>
      </c>
      <c r="P1000" s="2" t="str">
        <f t="shared" si="118"/>
        <v>5535637 - E W BROWN COMBUSTION TURBINE UNIT 72013</v>
      </c>
    </row>
    <row r="1001" spans="1:16" x14ac:dyDescent="0.3">
      <c r="A1001" s="1" t="s">
        <v>5</v>
      </c>
      <c r="B1001" s="1" t="s">
        <v>43</v>
      </c>
      <c r="C1001" s="1" t="s">
        <v>21</v>
      </c>
      <c r="D1001" s="5" t="str">
        <f t="shared" si="112"/>
        <v>553</v>
      </c>
      <c r="E1001" s="1" t="s">
        <v>45</v>
      </c>
      <c r="F1001" s="1" t="s">
        <v>67</v>
      </c>
      <c r="G1001" s="1" t="s">
        <v>78</v>
      </c>
      <c r="H1001" s="1" t="s">
        <v>79</v>
      </c>
      <c r="I1001">
        <v>201306</v>
      </c>
      <c r="J1001" t="str">
        <f t="shared" si="113"/>
        <v>2013</v>
      </c>
      <c r="K1001" s="2">
        <v>-15722.69</v>
      </c>
      <c r="L1001">
        <f t="shared" si="114"/>
        <v>0</v>
      </c>
      <c r="M1001" s="2">
        <f t="shared" si="115"/>
        <v>-15722.69</v>
      </c>
      <c r="N1001">
        <f t="shared" si="116"/>
        <v>-5974.6222000000007</v>
      </c>
      <c r="O1001">
        <f t="shared" si="117"/>
        <v>-9748.0678000000007</v>
      </c>
      <c r="P1001" s="2" t="str">
        <f t="shared" si="118"/>
        <v>5535637 - E W BROWN COMBUSTION TURBINE UNIT 72013</v>
      </c>
    </row>
    <row r="1002" spans="1:16" x14ac:dyDescent="0.3">
      <c r="A1002" s="1" t="s">
        <v>5</v>
      </c>
      <c r="B1002" s="1" t="s">
        <v>43</v>
      </c>
      <c r="C1002" s="1" t="s">
        <v>21</v>
      </c>
      <c r="D1002" s="5" t="str">
        <f t="shared" si="112"/>
        <v>553</v>
      </c>
      <c r="E1002" s="1" t="s">
        <v>45</v>
      </c>
      <c r="F1002" s="1" t="s">
        <v>67</v>
      </c>
      <c r="G1002" s="1" t="s">
        <v>78</v>
      </c>
      <c r="H1002" s="1" t="s">
        <v>79</v>
      </c>
      <c r="I1002">
        <v>201309</v>
      </c>
      <c r="J1002" t="str">
        <f t="shared" si="113"/>
        <v>2013</v>
      </c>
      <c r="K1002" s="2">
        <v>-44279.11</v>
      </c>
      <c r="L1002">
        <f t="shared" si="114"/>
        <v>0</v>
      </c>
      <c r="M1002" s="2">
        <f t="shared" si="115"/>
        <v>-44279.11</v>
      </c>
      <c r="N1002">
        <f t="shared" si="116"/>
        <v>-16826.061799999999</v>
      </c>
      <c r="O1002">
        <f t="shared" si="117"/>
        <v>-27453.048200000001</v>
      </c>
      <c r="P1002" s="2" t="str">
        <f t="shared" si="118"/>
        <v>5535637 - E W BROWN COMBUSTION TURBINE UNIT 72013</v>
      </c>
    </row>
    <row r="1003" spans="1:16" x14ac:dyDescent="0.3">
      <c r="A1003" s="1" t="s">
        <v>5</v>
      </c>
      <c r="B1003" s="1" t="s">
        <v>43</v>
      </c>
      <c r="C1003" s="1" t="s">
        <v>21</v>
      </c>
      <c r="D1003" s="5" t="str">
        <f t="shared" ref="D1003:D1015" si="119">LEFT(C1003,3)</f>
        <v>553</v>
      </c>
      <c r="E1003" s="1" t="s">
        <v>45</v>
      </c>
      <c r="F1003" s="1" t="s">
        <v>67</v>
      </c>
      <c r="G1003" s="1" t="s">
        <v>78</v>
      </c>
      <c r="H1003" s="1" t="s">
        <v>79</v>
      </c>
      <c r="I1003">
        <v>201312</v>
      </c>
      <c r="J1003" t="str">
        <f t="shared" ref="J1003:J1015" si="120">LEFT(I1003,4)</f>
        <v>2013</v>
      </c>
      <c r="K1003" s="2">
        <v>9886.73</v>
      </c>
      <c r="L1003">
        <f t="shared" ref="L1003:L1015" si="121">IF(LEFT(E1003,4)="0311",(K1003*-0.25),IF(LEFT(E1003,4)="0321",(K1003*-0.25),0))</f>
        <v>0</v>
      </c>
      <c r="M1003" s="2">
        <f t="shared" ref="M1003:M1015" si="122">+K1003+L1003</f>
        <v>9886.73</v>
      </c>
      <c r="N1003">
        <f t="shared" ref="N1003:N1015" si="123">IF(F1003="LGE",M1003,0)+IF(F1003="Joint",M1003*G1003,0)</f>
        <v>3756.9573999999998</v>
      </c>
      <c r="O1003">
        <f t="shared" ref="O1003:O1015" si="124">IF(F1003="KU",M1003,0)+IF(F1003="Joint",M1003*H1003,0)</f>
        <v>6129.7725999999993</v>
      </c>
      <c r="P1003" s="2" t="str">
        <f t="shared" ref="P1003:P1015" si="125">D1003&amp;E1003&amp;J1003</f>
        <v>5535637 - E W BROWN COMBUSTION TURBINE UNIT 72013</v>
      </c>
    </row>
    <row r="1004" spans="1:16" x14ac:dyDescent="0.3">
      <c r="A1004" s="1" t="s">
        <v>5</v>
      </c>
      <c r="B1004" s="1" t="s">
        <v>43</v>
      </c>
      <c r="C1004" s="1" t="s">
        <v>21</v>
      </c>
      <c r="D1004" s="5" t="str">
        <f t="shared" si="119"/>
        <v>553</v>
      </c>
      <c r="E1004" s="1" t="s">
        <v>45</v>
      </c>
      <c r="F1004" s="1" t="s">
        <v>67</v>
      </c>
      <c r="G1004" s="1" t="s">
        <v>78</v>
      </c>
      <c r="H1004" s="1" t="s">
        <v>79</v>
      </c>
      <c r="I1004">
        <v>201403</v>
      </c>
      <c r="J1004" t="str">
        <f t="shared" si="120"/>
        <v>2014</v>
      </c>
      <c r="K1004" s="2">
        <v>15882.7</v>
      </c>
      <c r="L1004">
        <f t="shared" si="121"/>
        <v>0</v>
      </c>
      <c r="M1004" s="2">
        <f t="shared" si="122"/>
        <v>15882.7</v>
      </c>
      <c r="N1004">
        <f t="shared" si="123"/>
        <v>6035.4260000000004</v>
      </c>
      <c r="O1004">
        <f t="shared" si="124"/>
        <v>9847.2740000000013</v>
      </c>
      <c r="P1004" s="2" t="str">
        <f t="shared" si="125"/>
        <v>5535637 - E W BROWN COMBUSTION TURBINE UNIT 72014</v>
      </c>
    </row>
    <row r="1005" spans="1:16" x14ac:dyDescent="0.3">
      <c r="A1005" s="1" t="s">
        <v>5</v>
      </c>
      <c r="B1005" s="1" t="s">
        <v>43</v>
      </c>
      <c r="C1005" s="1" t="s">
        <v>21</v>
      </c>
      <c r="D1005" s="5" t="str">
        <f t="shared" si="119"/>
        <v>553</v>
      </c>
      <c r="E1005" s="1" t="s">
        <v>45</v>
      </c>
      <c r="F1005" s="1" t="s">
        <v>67</v>
      </c>
      <c r="G1005" s="1" t="s">
        <v>78</v>
      </c>
      <c r="H1005" s="1" t="s">
        <v>79</v>
      </c>
      <c r="I1005">
        <v>201404</v>
      </c>
      <c r="J1005" t="str">
        <f t="shared" si="120"/>
        <v>2014</v>
      </c>
      <c r="K1005" s="2">
        <v>62511.46</v>
      </c>
      <c r="L1005">
        <f t="shared" si="121"/>
        <v>0</v>
      </c>
      <c r="M1005" s="2">
        <f t="shared" si="122"/>
        <v>62511.46</v>
      </c>
      <c r="N1005">
        <f t="shared" si="123"/>
        <v>23754.354800000001</v>
      </c>
      <c r="O1005">
        <f t="shared" si="124"/>
        <v>38757.105199999998</v>
      </c>
      <c r="P1005" s="2" t="str">
        <f t="shared" si="125"/>
        <v>5535637 - E W BROWN COMBUSTION TURBINE UNIT 72014</v>
      </c>
    </row>
    <row r="1006" spans="1:16" x14ac:dyDescent="0.3">
      <c r="A1006" s="1" t="s">
        <v>5</v>
      </c>
      <c r="B1006" s="1" t="s">
        <v>43</v>
      </c>
      <c r="C1006" s="1" t="s">
        <v>21</v>
      </c>
      <c r="D1006" s="5" t="str">
        <f t="shared" si="119"/>
        <v>553</v>
      </c>
      <c r="E1006" s="1" t="s">
        <v>45</v>
      </c>
      <c r="F1006" s="1" t="s">
        <v>67</v>
      </c>
      <c r="G1006" s="1" t="s">
        <v>78</v>
      </c>
      <c r="H1006" s="1" t="s">
        <v>79</v>
      </c>
      <c r="I1006">
        <v>201405</v>
      </c>
      <c r="J1006" t="str">
        <f t="shared" si="120"/>
        <v>2014</v>
      </c>
      <c r="K1006" s="2">
        <v>3431.09</v>
      </c>
      <c r="L1006">
        <f t="shared" si="121"/>
        <v>0</v>
      </c>
      <c r="M1006" s="2">
        <f t="shared" si="122"/>
        <v>3431.09</v>
      </c>
      <c r="N1006">
        <f t="shared" si="123"/>
        <v>1303.8142</v>
      </c>
      <c r="O1006">
        <f t="shared" si="124"/>
        <v>2127.2757999999999</v>
      </c>
      <c r="P1006" s="2" t="str">
        <f t="shared" si="125"/>
        <v>5535637 - E W BROWN COMBUSTION TURBINE UNIT 72014</v>
      </c>
    </row>
    <row r="1007" spans="1:16" x14ac:dyDescent="0.3">
      <c r="A1007" s="1" t="s">
        <v>5</v>
      </c>
      <c r="B1007" s="1" t="s">
        <v>43</v>
      </c>
      <c r="C1007" s="1" t="s">
        <v>21</v>
      </c>
      <c r="D1007" s="5" t="str">
        <f t="shared" si="119"/>
        <v>553</v>
      </c>
      <c r="E1007" s="1" t="s">
        <v>45</v>
      </c>
      <c r="F1007" s="1" t="s">
        <v>67</v>
      </c>
      <c r="G1007" s="1" t="s">
        <v>78</v>
      </c>
      <c r="H1007" s="1" t="s">
        <v>79</v>
      </c>
      <c r="I1007">
        <v>201406</v>
      </c>
      <c r="J1007" t="str">
        <f t="shared" si="120"/>
        <v>2014</v>
      </c>
      <c r="K1007" s="2">
        <v>115521.60000000001</v>
      </c>
      <c r="L1007">
        <f t="shared" si="121"/>
        <v>0</v>
      </c>
      <c r="M1007" s="2">
        <f t="shared" si="122"/>
        <v>115521.60000000001</v>
      </c>
      <c r="N1007">
        <f t="shared" si="123"/>
        <v>43898.208000000006</v>
      </c>
      <c r="O1007">
        <f t="shared" si="124"/>
        <v>71623.392000000007</v>
      </c>
      <c r="P1007" s="2" t="str">
        <f t="shared" si="125"/>
        <v>5535637 - E W BROWN COMBUSTION TURBINE UNIT 72014</v>
      </c>
    </row>
    <row r="1008" spans="1:16" x14ac:dyDescent="0.3">
      <c r="A1008" s="1" t="s">
        <v>5</v>
      </c>
      <c r="B1008" s="1" t="s">
        <v>43</v>
      </c>
      <c r="C1008" s="1" t="s">
        <v>21</v>
      </c>
      <c r="D1008" s="5" t="str">
        <f t="shared" si="119"/>
        <v>553</v>
      </c>
      <c r="E1008" s="1" t="s">
        <v>45</v>
      </c>
      <c r="F1008" s="1" t="s">
        <v>67</v>
      </c>
      <c r="G1008" s="1" t="s">
        <v>78</v>
      </c>
      <c r="H1008" s="1" t="s">
        <v>79</v>
      </c>
      <c r="I1008">
        <v>201407</v>
      </c>
      <c r="J1008" t="str">
        <f t="shared" si="120"/>
        <v>2014</v>
      </c>
      <c r="K1008" s="2">
        <v>0</v>
      </c>
      <c r="L1008">
        <f t="shared" si="121"/>
        <v>0</v>
      </c>
      <c r="M1008" s="2">
        <f t="shared" si="122"/>
        <v>0</v>
      </c>
      <c r="N1008">
        <f t="shared" si="123"/>
        <v>0</v>
      </c>
      <c r="O1008">
        <f t="shared" si="124"/>
        <v>0</v>
      </c>
      <c r="P1008" s="2" t="str">
        <f t="shared" si="125"/>
        <v>5535637 - E W BROWN COMBUSTION TURBINE UNIT 72014</v>
      </c>
    </row>
    <row r="1009" spans="1:16" x14ac:dyDescent="0.3">
      <c r="A1009" s="1" t="s">
        <v>5</v>
      </c>
      <c r="B1009" s="1" t="s">
        <v>43</v>
      </c>
      <c r="C1009" s="1" t="s">
        <v>21</v>
      </c>
      <c r="D1009" s="5" t="str">
        <f t="shared" si="119"/>
        <v>553</v>
      </c>
      <c r="E1009" s="1" t="s">
        <v>45</v>
      </c>
      <c r="F1009" s="1" t="s">
        <v>67</v>
      </c>
      <c r="G1009" s="1" t="s">
        <v>78</v>
      </c>
      <c r="H1009" s="1" t="s">
        <v>79</v>
      </c>
      <c r="I1009">
        <v>201408</v>
      </c>
      <c r="J1009" t="str">
        <f t="shared" si="120"/>
        <v>2014</v>
      </c>
      <c r="K1009" s="2">
        <v>38259.32</v>
      </c>
      <c r="L1009">
        <f t="shared" si="121"/>
        <v>0</v>
      </c>
      <c r="M1009" s="2">
        <f t="shared" si="122"/>
        <v>38259.32</v>
      </c>
      <c r="N1009">
        <f t="shared" si="123"/>
        <v>14538.5416</v>
      </c>
      <c r="O1009">
        <f t="shared" si="124"/>
        <v>23720.778399999999</v>
      </c>
      <c r="P1009" s="2" t="str">
        <f t="shared" si="125"/>
        <v>5535637 - E W BROWN COMBUSTION TURBINE UNIT 72014</v>
      </c>
    </row>
    <row r="1010" spans="1:16" x14ac:dyDescent="0.3">
      <c r="A1010" s="1" t="s">
        <v>5</v>
      </c>
      <c r="B1010" s="1" t="s">
        <v>43</v>
      </c>
      <c r="C1010" s="1" t="s">
        <v>21</v>
      </c>
      <c r="D1010" s="5" t="str">
        <f t="shared" si="119"/>
        <v>553</v>
      </c>
      <c r="E1010" s="1" t="s">
        <v>45</v>
      </c>
      <c r="F1010" s="1" t="s">
        <v>67</v>
      </c>
      <c r="G1010" s="1" t="s">
        <v>78</v>
      </c>
      <c r="H1010" s="1" t="s">
        <v>79</v>
      </c>
      <c r="I1010">
        <v>201409</v>
      </c>
      <c r="J1010" t="str">
        <f t="shared" si="120"/>
        <v>2014</v>
      </c>
      <c r="K1010" s="2">
        <v>-24589.9</v>
      </c>
      <c r="L1010">
        <f t="shared" si="121"/>
        <v>0</v>
      </c>
      <c r="M1010" s="2">
        <f t="shared" si="122"/>
        <v>-24589.9</v>
      </c>
      <c r="N1010">
        <f t="shared" si="123"/>
        <v>-9344.1620000000003</v>
      </c>
      <c r="O1010">
        <f t="shared" si="124"/>
        <v>-15245.738000000001</v>
      </c>
      <c r="P1010" s="2" t="str">
        <f t="shared" si="125"/>
        <v>5535637 - E W BROWN COMBUSTION TURBINE UNIT 72014</v>
      </c>
    </row>
    <row r="1011" spans="1:16" x14ac:dyDescent="0.3">
      <c r="A1011" s="1" t="s">
        <v>5</v>
      </c>
      <c r="B1011" s="1" t="s">
        <v>43</v>
      </c>
      <c r="C1011" s="1" t="s">
        <v>21</v>
      </c>
      <c r="D1011" s="5" t="str">
        <f t="shared" si="119"/>
        <v>553</v>
      </c>
      <c r="E1011" s="1" t="s">
        <v>45</v>
      </c>
      <c r="F1011" s="1" t="s">
        <v>67</v>
      </c>
      <c r="G1011" s="1" t="s">
        <v>78</v>
      </c>
      <c r="H1011" s="1" t="s">
        <v>79</v>
      </c>
      <c r="I1011">
        <v>201410</v>
      </c>
      <c r="J1011" t="str">
        <f t="shared" si="120"/>
        <v>2014</v>
      </c>
      <c r="K1011" s="2">
        <v>10103.209999999999</v>
      </c>
      <c r="L1011">
        <f t="shared" si="121"/>
        <v>0</v>
      </c>
      <c r="M1011" s="2">
        <f t="shared" si="122"/>
        <v>10103.209999999999</v>
      </c>
      <c r="N1011">
        <f t="shared" si="123"/>
        <v>3839.2197999999999</v>
      </c>
      <c r="O1011">
        <f t="shared" si="124"/>
        <v>6263.9901999999993</v>
      </c>
      <c r="P1011" s="2" t="str">
        <f t="shared" si="125"/>
        <v>5535637 - E W BROWN COMBUSTION TURBINE UNIT 72014</v>
      </c>
    </row>
    <row r="1012" spans="1:16" x14ac:dyDescent="0.3">
      <c r="A1012" s="1" t="s">
        <v>5</v>
      </c>
      <c r="B1012" s="1" t="s">
        <v>43</v>
      </c>
      <c r="C1012" s="1" t="s">
        <v>21</v>
      </c>
      <c r="D1012" s="5" t="str">
        <f t="shared" si="119"/>
        <v>553</v>
      </c>
      <c r="E1012" s="1" t="s">
        <v>45</v>
      </c>
      <c r="F1012" s="1" t="s">
        <v>67</v>
      </c>
      <c r="G1012" s="1" t="s">
        <v>78</v>
      </c>
      <c r="H1012" s="1" t="s">
        <v>79</v>
      </c>
      <c r="I1012">
        <v>201412</v>
      </c>
      <c r="J1012" t="str">
        <f t="shared" si="120"/>
        <v>2014</v>
      </c>
      <c r="K1012" s="2">
        <v>20832.98</v>
      </c>
      <c r="L1012">
        <f t="shared" si="121"/>
        <v>0</v>
      </c>
      <c r="M1012" s="2">
        <f t="shared" si="122"/>
        <v>20832.98</v>
      </c>
      <c r="N1012">
        <f t="shared" si="123"/>
        <v>7916.5324000000001</v>
      </c>
      <c r="O1012">
        <f t="shared" si="124"/>
        <v>12916.4476</v>
      </c>
      <c r="P1012" s="2" t="str">
        <f t="shared" si="125"/>
        <v>5535637 - E W BROWN COMBUSTION TURBINE UNIT 72014</v>
      </c>
    </row>
    <row r="1013" spans="1:16" x14ac:dyDescent="0.3">
      <c r="A1013" s="1" t="s">
        <v>5</v>
      </c>
      <c r="B1013" s="1" t="s">
        <v>43</v>
      </c>
      <c r="C1013" s="1" t="s">
        <v>21</v>
      </c>
      <c r="D1013" s="5" t="str">
        <f t="shared" si="119"/>
        <v>553</v>
      </c>
      <c r="E1013" s="1" t="s">
        <v>45</v>
      </c>
      <c r="F1013" s="1" t="s">
        <v>67</v>
      </c>
      <c r="G1013" s="1" t="s">
        <v>78</v>
      </c>
      <c r="H1013" s="1" t="s">
        <v>79</v>
      </c>
      <c r="I1013">
        <v>201503</v>
      </c>
      <c r="J1013" t="str">
        <f t="shared" si="120"/>
        <v>2015</v>
      </c>
      <c r="K1013" s="2">
        <v>101948.1</v>
      </c>
      <c r="L1013">
        <f t="shared" si="121"/>
        <v>0</v>
      </c>
      <c r="M1013" s="2">
        <f t="shared" si="122"/>
        <v>101948.1</v>
      </c>
      <c r="N1013">
        <f t="shared" si="123"/>
        <v>38740.278000000006</v>
      </c>
      <c r="O1013">
        <f t="shared" si="124"/>
        <v>63207.822</v>
      </c>
      <c r="P1013" s="2" t="str">
        <f t="shared" si="125"/>
        <v>5535637 - E W BROWN COMBUSTION TURBINE UNIT 72015</v>
      </c>
    </row>
    <row r="1014" spans="1:16" x14ac:dyDescent="0.3">
      <c r="A1014" s="1" t="s">
        <v>5</v>
      </c>
      <c r="B1014" s="1" t="s">
        <v>43</v>
      </c>
      <c r="C1014" s="1" t="s">
        <v>21</v>
      </c>
      <c r="D1014" s="5" t="str">
        <f t="shared" si="119"/>
        <v>553</v>
      </c>
      <c r="E1014" s="1" t="s">
        <v>45</v>
      </c>
      <c r="F1014" s="1" t="s">
        <v>67</v>
      </c>
      <c r="G1014" s="1" t="s">
        <v>78</v>
      </c>
      <c r="H1014" s="1" t="s">
        <v>79</v>
      </c>
      <c r="I1014">
        <v>201506</v>
      </c>
      <c r="J1014" t="str">
        <f t="shared" si="120"/>
        <v>2015</v>
      </c>
      <c r="K1014" s="2">
        <v>-207386.93</v>
      </c>
      <c r="L1014">
        <f t="shared" si="121"/>
        <v>0</v>
      </c>
      <c r="M1014" s="2">
        <f t="shared" si="122"/>
        <v>-207386.93</v>
      </c>
      <c r="N1014">
        <f t="shared" si="123"/>
        <v>-78807.0334</v>
      </c>
      <c r="O1014">
        <f t="shared" si="124"/>
        <v>-128579.89659999999</v>
      </c>
      <c r="P1014" s="2" t="str">
        <f t="shared" si="125"/>
        <v>5535637 - E W BROWN COMBUSTION TURBINE UNIT 72015</v>
      </c>
    </row>
    <row r="1015" spans="1:16" x14ac:dyDescent="0.3">
      <c r="A1015" s="1" t="s">
        <v>5</v>
      </c>
      <c r="B1015" s="1" t="s">
        <v>43</v>
      </c>
      <c r="C1015" s="1" t="s">
        <v>24</v>
      </c>
      <c r="D1015" s="5" t="str">
        <f t="shared" si="119"/>
        <v>554</v>
      </c>
      <c r="E1015" s="1" t="s">
        <v>46</v>
      </c>
      <c r="F1015" s="1" t="s">
        <v>67</v>
      </c>
      <c r="G1015" s="1" t="s">
        <v>72</v>
      </c>
      <c r="H1015" s="1" t="s">
        <v>73</v>
      </c>
      <c r="I1015">
        <v>201504</v>
      </c>
      <c r="J1015" t="str">
        <f t="shared" si="120"/>
        <v>2015</v>
      </c>
      <c r="K1015" s="2">
        <v>29671.8</v>
      </c>
      <c r="L1015">
        <f t="shared" si="121"/>
        <v>0</v>
      </c>
      <c r="M1015" s="2">
        <f t="shared" si="122"/>
        <v>29671.8</v>
      </c>
      <c r="N1015">
        <f t="shared" si="123"/>
        <v>15726.054</v>
      </c>
      <c r="O1015">
        <f t="shared" si="124"/>
        <v>13945.745999999999</v>
      </c>
      <c r="P1015" s="2" t="str">
        <f t="shared" si="125"/>
        <v>5545635 - E W BROWN COMBUSTION TURBINE UNIT 52015</v>
      </c>
    </row>
    <row r="1016" spans="1:16" x14ac:dyDescent="0.3">
      <c r="A1016" s="1" t="s">
        <v>47</v>
      </c>
      <c r="B1016" s="1" t="s">
        <v>48</v>
      </c>
      <c r="C1016" s="1" t="s">
        <v>42</v>
      </c>
      <c r="D1016" s="5" t="str">
        <f t="shared" ref="D1016:D1054" si="126">LEFT(C1016,3)</f>
        <v>510</v>
      </c>
      <c r="E1016" s="1" t="s">
        <v>8</v>
      </c>
      <c r="F1016" s="1" t="s">
        <v>64</v>
      </c>
      <c r="I1016">
        <v>201203</v>
      </c>
      <c r="J1016" t="str">
        <f t="shared" ref="J1016:J1054" si="127">LEFT(I1016,4)</f>
        <v>2012</v>
      </c>
      <c r="K1016" s="2">
        <v>216126.06</v>
      </c>
      <c r="L1016">
        <f t="shared" ref="L1016:L1054" si="128">IF(LEFT(E1016,4)="0311",(K1016*-0.25),IF(LEFT(E1016,4)="0321",(K1016*-0.25),0))</f>
        <v>0</v>
      </c>
      <c r="M1016" s="2">
        <f t="shared" ref="M1016:M1054" si="129">+K1016+L1016</f>
        <v>216126.06</v>
      </c>
      <c r="N1016">
        <f t="shared" ref="N1016:N1054" si="130">IF(F1016="LGE",M1016,0)+IF(F1016="Joint",M1016*G1016,0)</f>
        <v>216126.06</v>
      </c>
      <c r="O1016">
        <f t="shared" ref="O1016:O1054" si="131">IF(F1016="KU",M1016,0)+IF(F1016="Joint",M1016*H1016,0)</f>
        <v>0</v>
      </c>
      <c r="P1016" s="2" t="str">
        <f t="shared" ref="P1016:P1054" si="132">D1016&amp;E1016&amp;J1016</f>
        <v>5100141 - CANE RUN 4 - GENERATION2012</v>
      </c>
    </row>
    <row r="1017" spans="1:16" x14ac:dyDescent="0.3">
      <c r="A1017" s="1" t="s">
        <v>47</v>
      </c>
      <c r="B1017" s="1" t="s">
        <v>48</v>
      </c>
      <c r="C1017" s="1" t="s">
        <v>42</v>
      </c>
      <c r="D1017" s="5" t="str">
        <f t="shared" si="126"/>
        <v>510</v>
      </c>
      <c r="E1017" s="1" t="s">
        <v>8</v>
      </c>
      <c r="F1017" s="1" t="s">
        <v>64</v>
      </c>
      <c r="I1017">
        <v>201204</v>
      </c>
      <c r="J1017" t="str">
        <f t="shared" si="127"/>
        <v>2012</v>
      </c>
      <c r="K1017" s="2">
        <v>40391</v>
      </c>
      <c r="L1017">
        <f t="shared" si="128"/>
        <v>0</v>
      </c>
      <c r="M1017" s="2">
        <f t="shared" si="129"/>
        <v>40391</v>
      </c>
      <c r="N1017">
        <f t="shared" si="130"/>
        <v>40391</v>
      </c>
      <c r="O1017">
        <f t="shared" si="131"/>
        <v>0</v>
      </c>
      <c r="P1017" s="2" t="str">
        <f t="shared" si="132"/>
        <v>5100141 - CANE RUN 4 - GENERATION2012</v>
      </c>
    </row>
    <row r="1018" spans="1:16" x14ac:dyDescent="0.3">
      <c r="A1018" s="1" t="s">
        <v>47</v>
      </c>
      <c r="B1018" s="1" t="s">
        <v>48</v>
      </c>
      <c r="C1018" s="1" t="s">
        <v>42</v>
      </c>
      <c r="D1018" s="5" t="str">
        <f t="shared" si="126"/>
        <v>510</v>
      </c>
      <c r="E1018" s="1" t="s">
        <v>8</v>
      </c>
      <c r="F1018" s="1" t="s">
        <v>64</v>
      </c>
      <c r="I1018">
        <v>201205</v>
      </c>
      <c r="J1018" t="str">
        <f t="shared" si="127"/>
        <v>2012</v>
      </c>
      <c r="K1018" s="2">
        <v>161168</v>
      </c>
      <c r="L1018">
        <f t="shared" si="128"/>
        <v>0</v>
      </c>
      <c r="M1018" s="2">
        <f t="shared" si="129"/>
        <v>161168</v>
      </c>
      <c r="N1018">
        <f t="shared" si="130"/>
        <v>161168</v>
      </c>
      <c r="O1018">
        <f t="shared" si="131"/>
        <v>0</v>
      </c>
      <c r="P1018" s="2" t="str">
        <f t="shared" si="132"/>
        <v>5100141 - CANE RUN 4 - GENERATION2012</v>
      </c>
    </row>
    <row r="1019" spans="1:16" x14ac:dyDescent="0.3">
      <c r="A1019" s="1" t="s">
        <v>47</v>
      </c>
      <c r="B1019" s="1" t="s">
        <v>48</v>
      </c>
      <c r="C1019" s="1" t="s">
        <v>42</v>
      </c>
      <c r="D1019" s="5" t="str">
        <f t="shared" si="126"/>
        <v>510</v>
      </c>
      <c r="E1019" s="1" t="s">
        <v>8</v>
      </c>
      <c r="F1019" s="1" t="s">
        <v>64</v>
      </c>
      <c r="I1019">
        <v>201208</v>
      </c>
      <c r="J1019" t="str">
        <f t="shared" si="127"/>
        <v>2012</v>
      </c>
      <c r="K1019" s="2">
        <v>8019.96</v>
      </c>
      <c r="L1019">
        <f t="shared" si="128"/>
        <v>0</v>
      </c>
      <c r="M1019" s="2">
        <f t="shared" si="129"/>
        <v>8019.96</v>
      </c>
      <c r="N1019">
        <f t="shared" si="130"/>
        <v>8019.96</v>
      </c>
      <c r="O1019">
        <f t="shared" si="131"/>
        <v>0</v>
      </c>
      <c r="P1019" s="2" t="str">
        <f t="shared" si="132"/>
        <v>5100141 - CANE RUN 4 - GENERATION2012</v>
      </c>
    </row>
    <row r="1020" spans="1:16" x14ac:dyDescent="0.3">
      <c r="A1020" s="1" t="s">
        <v>47</v>
      </c>
      <c r="B1020" s="1" t="s">
        <v>48</v>
      </c>
      <c r="C1020" s="1" t="s">
        <v>42</v>
      </c>
      <c r="D1020" s="5" t="str">
        <f t="shared" si="126"/>
        <v>510</v>
      </c>
      <c r="E1020" s="1" t="s">
        <v>8</v>
      </c>
      <c r="F1020" s="1" t="s">
        <v>64</v>
      </c>
      <c r="I1020">
        <v>201210</v>
      </c>
      <c r="J1020" t="str">
        <f t="shared" si="127"/>
        <v>2012</v>
      </c>
      <c r="K1020" s="2">
        <v>5665</v>
      </c>
      <c r="L1020">
        <f t="shared" si="128"/>
        <v>0</v>
      </c>
      <c r="M1020" s="2">
        <f t="shared" si="129"/>
        <v>5665</v>
      </c>
      <c r="N1020">
        <f t="shared" si="130"/>
        <v>5665</v>
      </c>
      <c r="O1020">
        <f t="shared" si="131"/>
        <v>0</v>
      </c>
      <c r="P1020" s="2" t="str">
        <f t="shared" si="132"/>
        <v>5100141 - CANE RUN 4 - GENERATION2012</v>
      </c>
    </row>
    <row r="1021" spans="1:16" x14ac:dyDescent="0.3">
      <c r="A1021" s="1" t="s">
        <v>47</v>
      </c>
      <c r="B1021" s="1" t="s">
        <v>48</v>
      </c>
      <c r="C1021" s="1" t="s">
        <v>42</v>
      </c>
      <c r="D1021" s="5" t="str">
        <f t="shared" si="126"/>
        <v>510</v>
      </c>
      <c r="E1021" s="1" t="s">
        <v>8</v>
      </c>
      <c r="F1021" s="1" t="s">
        <v>64</v>
      </c>
      <c r="I1021">
        <v>201211</v>
      </c>
      <c r="J1021" t="str">
        <f t="shared" si="127"/>
        <v>2012</v>
      </c>
      <c r="K1021" s="2">
        <v>-453.96</v>
      </c>
      <c r="L1021">
        <f t="shared" si="128"/>
        <v>0</v>
      </c>
      <c r="M1021" s="2">
        <f t="shared" si="129"/>
        <v>-453.96</v>
      </c>
      <c r="N1021">
        <f t="shared" si="130"/>
        <v>-453.96</v>
      </c>
      <c r="O1021">
        <f t="shared" si="131"/>
        <v>0</v>
      </c>
      <c r="P1021" s="2" t="str">
        <f t="shared" si="132"/>
        <v>5100141 - CANE RUN 4 - GENERATION2012</v>
      </c>
    </row>
    <row r="1022" spans="1:16" x14ac:dyDescent="0.3">
      <c r="A1022" s="1" t="s">
        <v>47</v>
      </c>
      <c r="B1022" s="1" t="s">
        <v>48</v>
      </c>
      <c r="C1022" s="1" t="s">
        <v>42</v>
      </c>
      <c r="D1022" s="5" t="str">
        <f t="shared" si="126"/>
        <v>510</v>
      </c>
      <c r="E1022" s="1" t="s">
        <v>9</v>
      </c>
      <c r="F1022" s="1" t="s">
        <v>64</v>
      </c>
      <c r="I1022">
        <v>201204</v>
      </c>
      <c r="J1022" t="str">
        <f t="shared" si="127"/>
        <v>2012</v>
      </c>
      <c r="K1022" s="2">
        <v>57846.81</v>
      </c>
      <c r="L1022">
        <f t="shared" si="128"/>
        <v>0</v>
      </c>
      <c r="M1022" s="2">
        <f t="shared" si="129"/>
        <v>57846.81</v>
      </c>
      <c r="N1022">
        <f t="shared" si="130"/>
        <v>57846.81</v>
      </c>
      <c r="O1022">
        <f t="shared" si="131"/>
        <v>0</v>
      </c>
      <c r="P1022" s="2" t="str">
        <f t="shared" si="132"/>
        <v>5100161 - CANE RUN 6 - GENERATION2012</v>
      </c>
    </row>
    <row r="1023" spans="1:16" x14ac:dyDescent="0.3">
      <c r="A1023" s="1" t="s">
        <v>47</v>
      </c>
      <c r="B1023" s="1" t="s">
        <v>48</v>
      </c>
      <c r="C1023" s="1" t="s">
        <v>42</v>
      </c>
      <c r="D1023" s="5" t="str">
        <f t="shared" si="126"/>
        <v>510</v>
      </c>
      <c r="E1023" s="1" t="s">
        <v>9</v>
      </c>
      <c r="F1023" s="1" t="s">
        <v>64</v>
      </c>
      <c r="I1023">
        <v>201206</v>
      </c>
      <c r="J1023" t="str">
        <f t="shared" si="127"/>
        <v>2012</v>
      </c>
      <c r="K1023" s="2">
        <v>72000</v>
      </c>
      <c r="L1023">
        <f t="shared" si="128"/>
        <v>0</v>
      </c>
      <c r="M1023" s="2">
        <f t="shared" si="129"/>
        <v>72000</v>
      </c>
      <c r="N1023">
        <f t="shared" si="130"/>
        <v>72000</v>
      </c>
      <c r="O1023">
        <f t="shared" si="131"/>
        <v>0</v>
      </c>
      <c r="P1023" s="2" t="str">
        <f t="shared" si="132"/>
        <v>5100161 - CANE RUN 6 - GENERATION2012</v>
      </c>
    </row>
    <row r="1024" spans="1:16" x14ac:dyDescent="0.3">
      <c r="A1024" s="1" t="s">
        <v>47</v>
      </c>
      <c r="B1024" s="1" t="s">
        <v>48</v>
      </c>
      <c r="C1024" s="1" t="s">
        <v>42</v>
      </c>
      <c r="D1024" s="5" t="str">
        <f t="shared" si="126"/>
        <v>510</v>
      </c>
      <c r="E1024" s="1" t="s">
        <v>9</v>
      </c>
      <c r="F1024" s="1" t="s">
        <v>64</v>
      </c>
      <c r="I1024">
        <v>201207</v>
      </c>
      <c r="J1024" t="str">
        <f t="shared" si="127"/>
        <v>2012</v>
      </c>
      <c r="K1024" s="2">
        <v>5400</v>
      </c>
      <c r="L1024">
        <f t="shared" si="128"/>
        <v>0</v>
      </c>
      <c r="M1024" s="2">
        <f t="shared" si="129"/>
        <v>5400</v>
      </c>
      <c r="N1024">
        <f t="shared" si="130"/>
        <v>5400</v>
      </c>
      <c r="O1024">
        <f t="shared" si="131"/>
        <v>0</v>
      </c>
      <c r="P1024" s="2" t="str">
        <f t="shared" si="132"/>
        <v>5100161 - CANE RUN 6 - GENERATION2012</v>
      </c>
    </row>
    <row r="1025" spans="1:16" x14ac:dyDescent="0.3">
      <c r="A1025" s="1" t="s">
        <v>47</v>
      </c>
      <c r="B1025" s="1" t="s">
        <v>48</v>
      </c>
      <c r="C1025" s="1" t="s">
        <v>42</v>
      </c>
      <c r="D1025" s="5" t="str">
        <f t="shared" si="126"/>
        <v>510</v>
      </c>
      <c r="E1025" s="1" t="s">
        <v>28</v>
      </c>
      <c r="F1025" s="1" t="s">
        <v>64</v>
      </c>
      <c r="I1025">
        <v>201304</v>
      </c>
      <c r="J1025" t="str">
        <f t="shared" si="127"/>
        <v>2013</v>
      </c>
      <c r="K1025" s="2">
        <v>7890.83</v>
      </c>
      <c r="L1025">
        <f t="shared" si="128"/>
        <v>0</v>
      </c>
      <c r="M1025" s="2">
        <f t="shared" si="129"/>
        <v>7890.83</v>
      </c>
      <c r="N1025">
        <f t="shared" si="130"/>
        <v>7890.83</v>
      </c>
      <c r="O1025">
        <f t="shared" si="131"/>
        <v>0</v>
      </c>
      <c r="P1025" s="2" t="str">
        <f t="shared" si="132"/>
        <v>5100211 - MILL CREEK 1 - GENERATION2013</v>
      </c>
    </row>
    <row r="1026" spans="1:16" x14ac:dyDescent="0.3">
      <c r="A1026" s="1" t="s">
        <v>47</v>
      </c>
      <c r="B1026" s="1" t="s">
        <v>48</v>
      </c>
      <c r="C1026" s="1" t="s">
        <v>42</v>
      </c>
      <c r="D1026" s="5" t="str">
        <f t="shared" si="126"/>
        <v>510</v>
      </c>
      <c r="E1026" s="1" t="s">
        <v>28</v>
      </c>
      <c r="F1026" s="1" t="s">
        <v>64</v>
      </c>
      <c r="I1026">
        <v>201305</v>
      </c>
      <c r="J1026" t="str">
        <f t="shared" si="127"/>
        <v>2013</v>
      </c>
      <c r="K1026" s="2">
        <v>116499.49</v>
      </c>
      <c r="L1026">
        <f t="shared" si="128"/>
        <v>0</v>
      </c>
      <c r="M1026" s="2">
        <f t="shared" si="129"/>
        <v>116499.49</v>
      </c>
      <c r="N1026">
        <f t="shared" si="130"/>
        <v>116499.49</v>
      </c>
      <c r="O1026">
        <f t="shared" si="131"/>
        <v>0</v>
      </c>
      <c r="P1026" s="2" t="str">
        <f t="shared" si="132"/>
        <v>5100211 - MILL CREEK 1 - GENERATION2013</v>
      </c>
    </row>
    <row r="1027" spans="1:16" x14ac:dyDescent="0.3">
      <c r="A1027" s="1" t="s">
        <v>47</v>
      </c>
      <c r="B1027" s="1" t="s">
        <v>48</v>
      </c>
      <c r="C1027" s="1" t="s">
        <v>42</v>
      </c>
      <c r="D1027" s="5" t="str">
        <f t="shared" si="126"/>
        <v>510</v>
      </c>
      <c r="E1027" s="1" t="s">
        <v>28</v>
      </c>
      <c r="F1027" s="1" t="s">
        <v>64</v>
      </c>
      <c r="I1027">
        <v>201306</v>
      </c>
      <c r="J1027" t="str">
        <f t="shared" si="127"/>
        <v>2013</v>
      </c>
      <c r="K1027" s="2">
        <v>8932.7900000000009</v>
      </c>
      <c r="L1027">
        <f t="shared" si="128"/>
        <v>0</v>
      </c>
      <c r="M1027" s="2">
        <f t="shared" si="129"/>
        <v>8932.7900000000009</v>
      </c>
      <c r="N1027">
        <f t="shared" si="130"/>
        <v>8932.7900000000009</v>
      </c>
      <c r="O1027">
        <f t="shared" si="131"/>
        <v>0</v>
      </c>
      <c r="P1027" s="2" t="str">
        <f t="shared" si="132"/>
        <v>5100211 - MILL CREEK 1 - GENERATION2013</v>
      </c>
    </row>
    <row r="1028" spans="1:16" x14ac:dyDescent="0.3">
      <c r="A1028" s="1" t="s">
        <v>47</v>
      </c>
      <c r="B1028" s="1" t="s">
        <v>48</v>
      </c>
      <c r="C1028" s="1" t="s">
        <v>42</v>
      </c>
      <c r="D1028" s="5" t="str">
        <f t="shared" si="126"/>
        <v>510</v>
      </c>
      <c r="E1028" s="1" t="s">
        <v>28</v>
      </c>
      <c r="F1028" s="1" t="s">
        <v>64</v>
      </c>
      <c r="I1028">
        <v>201307</v>
      </c>
      <c r="J1028" t="str">
        <f t="shared" si="127"/>
        <v>2013</v>
      </c>
      <c r="K1028" s="2">
        <v>128040</v>
      </c>
      <c r="L1028">
        <f t="shared" si="128"/>
        <v>0</v>
      </c>
      <c r="M1028" s="2">
        <f t="shared" si="129"/>
        <v>128040</v>
      </c>
      <c r="N1028">
        <f t="shared" si="130"/>
        <v>128040</v>
      </c>
      <c r="O1028">
        <f t="shared" si="131"/>
        <v>0</v>
      </c>
      <c r="P1028" s="2" t="str">
        <f t="shared" si="132"/>
        <v>5100211 - MILL CREEK 1 - GENERATION2013</v>
      </c>
    </row>
    <row r="1029" spans="1:16" x14ac:dyDescent="0.3">
      <c r="A1029" s="1" t="s">
        <v>47</v>
      </c>
      <c r="B1029" s="1" t="s">
        <v>48</v>
      </c>
      <c r="C1029" s="1" t="s">
        <v>42</v>
      </c>
      <c r="D1029" s="5" t="str">
        <f t="shared" si="126"/>
        <v>510</v>
      </c>
      <c r="E1029" s="1" t="s">
        <v>28</v>
      </c>
      <c r="F1029" s="1" t="s">
        <v>64</v>
      </c>
      <c r="I1029">
        <v>201308</v>
      </c>
      <c r="J1029" t="str">
        <f t="shared" si="127"/>
        <v>2013</v>
      </c>
      <c r="K1029" s="2">
        <v>13095</v>
      </c>
      <c r="L1029">
        <f t="shared" si="128"/>
        <v>0</v>
      </c>
      <c r="M1029" s="2">
        <f t="shared" si="129"/>
        <v>13095</v>
      </c>
      <c r="N1029">
        <f t="shared" si="130"/>
        <v>13095</v>
      </c>
      <c r="O1029">
        <f t="shared" si="131"/>
        <v>0</v>
      </c>
      <c r="P1029" s="2" t="str">
        <f t="shared" si="132"/>
        <v>5100211 - MILL CREEK 1 - GENERATION2013</v>
      </c>
    </row>
    <row r="1030" spans="1:16" x14ac:dyDescent="0.3">
      <c r="A1030" s="1" t="s">
        <v>47</v>
      </c>
      <c r="B1030" s="1" t="s">
        <v>48</v>
      </c>
      <c r="C1030" s="1" t="s">
        <v>42</v>
      </c>
      <c r="D1030" s="5" t="str">
        <f t="shared" si="126"/>
        <v>510</v>
      </c>
      <c r="E1030" s="1" t="s">
        <v>28</v>
      </c>
      <c r="F1030" s="1" t="s">
        <v>64</v>
      </c>
      <c r="I1030">
        <v>201311</v>
      </c>
      <c r="J1030" t="str">
        <f t="shared" si="127"/>
        <v>2013</v>
      </c>
      <c r="K1030" s="2">
        <v>3558.85</v>
      </c>
      <c r="L1030">
        <f t="shared" si="128"/>
        <v>0</v>
      </c>
      <c r="M1030" s="2">
        <f t="shared" si="129"/>
        <v>3558.85</v>
      </c>
      <c r="N1030">
        <f t="shared" si="130"/>
        <v>3558.85</v>
      </c>
      <c r="O1030">
        <f t="shared" si="131"/>
        <v>0</v>
      </c>
      <c r="P1030" s="2" t="str">
        <f t="shared" si="132"/>
        <v>5100211 - MILL CREEK 1 - GENERATION2013</v>
      </c>
    </row>
    <row r="1031" spans="1:16" x14ac:dyDescent="0.3">
      <c r="A1031" s="1" t="s">
        <v>47</v>
      </c>
      <c r="B1031" s="1" t="s">
        <v>48</v>
      </c>
      <c r="C1031" s="1" t="s">
        <v>42</v>
      </c>
      <c r="D1031" s="5" t="str">
        <f t="shared" si="126"/>
        <v>510</v>
      </c>
      <c r="E1031" s="1" t="s">
        <v>28</v>
      </c>
      <c r="F1031" s="1" t="s">
        <v>64</v>
      </c>
      <c r="I1031">
        <v>201503</v>
      </c>
      <c r="J1031" t="str">
        <f t="shared" si="127"/>
        <v>2015</v>
      </c>
      <c r="K1031" s="2">
        <v>4926.88</v>
      </c>
      <c r="L1031">
        <f t="shared" si="128"/>
        <v>0</v>
      </c>
      <c r="M1031" s="2">
        <f t="shared" si="129"/>
        <v>4926.88</v>
      </c>
      <c r="N1031">
        <f t="shared" si="130"/>
        <v>4926.88</v>
      </c>
      <c r="O1031">
        <f t="shared" si="131"/>
        <v>0</v>
      </c>
      <c r="P1031" s="2" t="str">
        <f t="shared" si="132"/>
        <v>5100211 - MILL CREEK 1 - GENERATION2015</v>
      </c>
    </row>
    <row r="1032" spans="1:16" x14ac:dyDescent="0.3">
      <c r="A1032" s="1" t="s">
        <v>47</v>
      </c>
      <c r="B1032" s="1" t="s">
        <v>48</v>
      </c>
      <c r="C1032" s="1" t="s">
        <v>42</v>
      </c>
      <c r="D1032" s="5" t="str">
        <f t="shared" si="126"/>
        <v>510</v>
      </c>
      <c r="E1032" s="1" t="s">
        <v>28</v>
      </c>
      <c r="F1032" s="1" t="s">
        <v>64</v>
      </c>
      <c r="I1032">
        <v>201504</v>
      </c>
      <c r="J1032" t="str">
        <f t="shared" si="127"/>
        <v>2015</v>
      </c>
      <c r="K1032" s="2">
        <v>125500</v>
      </c>
      <c r="L1032">
        <f t="shared" si="128"/>
        <v>0</v>
      </c>
      <c r="M1032" s="2">
        <f t="shared" si="129"/>
        <v>125500</v>
      </c>
      <c r="N1032">
        <f t="shared" si="130"/>
        <v>125500</v>
      </c>
      <c r="O1032">
        <f t="shared" si="131"/>
        <v>0</v>
      </c>
      <c r="P1032" s="2" t="str">
        <f t="shared" si="132"/>
        <v>5100211 - MILL CREEK 1 - GENERATION2015</v>
      </c>
    </row>
    <row r="1033" spans="1:16" x14ac:dyDescent="0.3">
      <c r="A1033" s="1" t="s">
        <v>47</v>
      </c>
      <c r="B1033" s="1" t="s">
        <v>48</v>
      </c>
      <c r="C1033" s="1" t="s">
        <v>42</v>
      </c>
      <c r="D1033" s="5" t="str">
        <f t="shared" si="126"/>
        <v>510</v>
      </c>
      <c r="E1033" s="1" t="s">
        <v>28</v>
      </c>
      <c r="F1033" s="1" t="s">
        <v>64</v>
      </c>
      <c r="I1033">
        <v>201505</v>
      </c>
      <c r="J1033" t="str">
        <f t="shared" si="127"/>
        <v>2015</v>
      </c>
      <c r="K1033" s="2">
        <v>84899.94</v>
      </c>
      <c r="L1033">
        <f t="shared" si="128"/>
        <v>0</v>
      </c>
      <c r="M1033" s="2">
        <f t="shared" si="129"/>
        <v>84899.94</v>
      </c>
      <c r="N1033">
        <f t="shared" si="130"/>
        <v>84899.94</v>
      </c>
      <c r="O1033">
        <f t="shared" si="131"/>
        <v>0</v>
      </c>
      <c r="P1033" s="2" t="str">
        <f t="shared" si="132"/>
        <v>5100211 - MILL CREEK 1 - GENERATION2015</v>
      </c>
    </row>
    <row r="1034" spans="1:16" x14ac:dyDescent="0.3">
      <c r="A1034" s="1" t="s">
        <v>47</v>
      </c>
      <c r="B1034" s="1" t="s">
        <v>48</v>
      </c>
      <c r="C1034" s="1" t="s">
        <v>42</v>
      </c>
      <c r="D1034" s="5" t="str">
        <f t="shared" si="126"/>
        <v>510</v>
      </c>
      <c r="E1034" s="1" t="s">
        <v>28</v>
      </c>
      <c r="F1034" s="1" t="s">
        <v>64</v>
      </c>
      <c r="I1034">
        <v>201506</v>
      </c>
      <c r="J1034" t="str">
        <f t="shared" si="127"/>
        <v>2015</v>
      </c>
      <c r="K1034" s="2">
        <v>208851</v>
      </c>
      <c r="L1034">
        <f t="shared" si="128"/>
        <v>0</v>
      </c>
      <c r="M1034" s="2">
        <f t="shared" si="129"/>
        <v>208851</v>
      </c>
      <c r="N1034">
        <f t="shared" si="130"/>
        <v>208851</v>
      </c>
      <c r="O1034">
        <f t="shared" si="131"/>
        <v>0</v>
      </c>
      <c r="P1034" s="2" t="str">
        <f t="shared" si="132"/>
        <v>5100211 - MILL CREEK 1 - GENERATION2015</v>
      </c>
    </row>
    <row r="1035" spans="1:16" x14ac:dyDescent="0.3">
      <c r="A1035" s="1" t="s">
        <v>47</v>
      </c>
      <c r="B1035" s="1" t="s">
        <v>48</v>
      </c>
      <c r="C1035" s="1" t="s">
        <v>42</v>
      </c>
      <c r="D1035" s="5" t="str">
        <f t="shared" si="126"/>
        <v>510</v>
      </c>
      <c r="E1035" s="1" t="s">
        <v>28</v>
      </c>
      <c r="F1035" s="1" t="s">
        <v>64</v>
      </c>
      <c r="I1035">
        <v>201508</v>
      </c>
      <c r="J1035" t="str">
        <f t="shared" si="127"/>
        <v>2015</v>
      </c>
      <c r="K1035" s="2">
        <v>2297</v>
      </c>
      <c r="L1035">
        <f t="shared" si="128"/>
        <v>0</v>
      </c>
      <c r="M1035" s="2">
        <f t="shared" si="129"/>
        <v>2297</v>
      </c>
      <c r="N1035">
        <f t="shared" si="130"/>
        <v>2297</v>
      </c>
      <c r="O1035">
        <f t="shared" si="131"/>
        <v>0</v>
      </c>
      <c r="P1035" s="2" t="str">
        <f t="shared" si="132"/>
        <v>5100211 - MILL CREEK 1 - GENERATION2015</v>
      </c>
    </row>
    <row r="1036" spans="1:16" x14ac:dyDescent="0.3">
      <c r="A1036" s="1" t="s">
        <v>47</v>
      </c>
      <c r="B1036" s="1" t="s">
        <v>48</v>
      </c>
      <c r="C1036" s="1" t="s">
        <v>42</v>
      </c>
      <c r="D1036" s="5" t="str">
        <f t="shared" si="126"/>
        <v>510</v>
      </c>
      <c r="E1036" s="1" t="s">
        <v>30</v>
      </c>
      <c r="F1036" s="1" t="s">
        <v>64</v>
      </c>
      <c r="I1036">
        <v>201203</v>
      </c>
      <c r="J1036" t="str">
        <f t="shared" si="127"/>
        <v>2012</v>
      </c>
      <c r="K1036" s="2">
        <v>110433.58</v>
      </c>
      <c r="L1036">
        <f t="shared" si="128"/>
        <v>0</v>
      </c>
      <c r="M1036" s="2">
        <f t="shared" si="129"/>
        <v>110433.58</v>
      </c>
      <c r="N1036">
        <f t="shared" si="130"/>
        <v>110433.58</v>
      </c>
      <c r="O1036">
        <f t="shared" si="131"/>
        <v>0</v>
      </c>
      <c r="P1036" s="2" t="str">
        <f t="shared" si="132"/>
        <v>5100221 - MILL CREEK 2 - GENERATION2012</v>
      </c>
    </row>
    <row r="1037" spans="1:16" x14ac:dyDescent="0.3">
      <c r="A1037" s="1" t="s">
        <v>47</v>
      </c>
      <c r="B1037" s="1" t="s">
        <v>48</v>
      </c>
      <c r="C1037" s="1" t="s">
        <v>42</v>
      </c>
      <c r="D1037" s="5" t="str">
        <f t="shared" si="126"/>
        <v>510</v>
      </c>
      <c r="E1037" s="1" t="s">
        <v>30</v>
      </c>
      <c r="F1037" s="1" t="s">
        <v>64</v>
      </c>
      <c r="I1037">
        <v>201204</v>
      </c>
      <c r="J1037" t="str">
        <f t="shared" si="127"/>
        <v>2012</v>
      </c>
      <c r="K1037" s="2">
        <v>52087.44</v>
      </c>
      <c r="L1037">
        <f t="shared" si="128"/>
        <v>0</v>
      </c>
      <c r="M1037" s="2">
        <f t="shared" si="129"/>
        <v>52087.44</v>
      </c>
      <c r="N1037">
        <f t="shared" si="130"/>
        <v>52087.44</v>
      </c>
      <c r="O1037">
        <f t="shared" si="131"/>
        <v>0</v>
      </c>
      <c r="P1037" s="2" t="str">
        <f t="shared" si="132"/>
        <v>5100221 - MILL CREEK 2 - GENERATION2012</v>
      </c>
    </row>
    <row r="1038" spans="1:16" x14ac:dyDescent="0.3">
      <c r="A1038" s="1" t="s">
        <v>47</v>
      </c>
      <c r="B1038" s="1" t="s">
        <v>48</v>
      </c>
      <c r="C1038" s="1" t="s">
        <v>42</v>
      </c>
      <c r="D1038" s="5" t="str">
        <f t="shared" si="126"/>
        <v>510</v>
      </c>
      <c r="E1038" s="1" t="s">
        <v>30</v>
      </c>
      <c r="F1038" s="1" t="s">
        <v>64</v>
      </c>
      <c r="I1038">
        <v>201205</v>
      </c>
      <c r="J1038" t="str">
        <f t="shared" si="127"/>
        <v>2012</v>
      </c>
      <c r="K1038" s="2">
        <v>161683</v>
      </c>
      <c r="L1038">
        <f t="shared" si="128"/>
        <v>0</v>
      </c>
      <c r="M1038" s="2">
        <f t="shared" si="129"/>
        <v>161683</v>
      </c>
      <c r="N1038">
        <f t="shared" si="130"/>
        <v>161683</v>
      </c>
      <c r="O1038">
        <f t="shared" si="131"/>
        <v>0</v>
      </c>
      <c r="P1038" s="2" t="str">
        <f t="shared" si="132"/>
        <v>5100221 - MILL CREEK 2 - GENERATION2012</v>
      </c>
    </row>
    <row r="1039" spans="1:16" x14ac:dyDescent="0.3">
      <c r="A1039" s="1" t="s">
        <v>47</v>
      </c>
      <c r="B1039" s="1" t="s">
        <v>48</v>
      </c>
      <c r="C1039" s="1" t="s">
        <v>42</v>
      </c>
      <c r="D1039" s="5" t="str">
        <f t="shared" si="126"/>
        <v>510</v>
      </c>
      <c r="E1039" s="1" t="s">
        <v>30</v>
      </c>
      <c r="F1039" s="1" t="s">
        <v>64</v>
      </c>
      <c r="I1039">
        <v>201206</v>
      </c>
      <c r="J1039" t="str">
        <f t="shared" si="127"/>
        <v>2012</v>
      </c>
      <c r="K1039" s="2">
        <v>24856.25</v>
      </c>
      <c r="L1039">
        <f t="shared" si="128"/>
        <v>0</v>
      </c>
      <c r="M1039" s="2">
        <f t="shared" si="129"/>
        <v>24856.25</v>
      </c>
      <c r="N1039">
        <f t="shared" si="130"/>
        <v>24856.25</v>
      </c>
      <c r="O1039">
        <f t="shared" si="131"/>
        <v>0</v>
      </c>
      <c r="P1039" s="2" t="str">
        <f t="shared" si="132"/>
        <v>5100221 - MILL CREEK 2 - GENERATION2012</v>
      </c>
    </row>
    <row r="1040" spans="1:16" x14ac:dyDescent="0.3">
      <c r="A1040" s="1" t="s">
        <v>47</v>
      </c>
      <c r="B1040" s="1" t="s">
        <v>48</v>
      </c>
      <c r="C1040" s="1" t="s">
        <v>42</v>
      </c>
      <c r="D1040" s="5" t="str">
        <f t="shared" si="126"/>
        <v>510</v>
      </c>
      <c r="E1040" s="1" t="s">
        <v>30</v>
      </c>
      <c r="F1040" s="1" t="s">
        <v>64</v>
      </c>
      <c r="I1040">
        <v>201208</v>
      </c>
      <c r="J1040" t="str">
        <f t="shared" si="127"/>
        <v>2012</v>
      </c>
      <c r="K1040" s="2">
        <v>17228</v>
      </c>
      <c r="L1040">
        <f t="shared" si="128"/>
        <v>0</v>
      </c>
      <c r="M1040" s="2">
        <f t="shared" si="129"/>
        <v>17228</v>
      </c>
      <c r="N1040">
        <f t="shared" si="130"/>
        <v>17228</v>
      </c>
      <c r="O1040">
        <f t="shared" si="131"/>
        <v>0</v>
      </c>
      <c r="P1040" s="2" t="str">
        <f t="shared" si="132"/>
        <v>5100221 - MILL CREEK 2 - GENERATION2012</v>
      </c>
    </row>
    <row r="1041" spans="1:16" x14ac:dyDescent="0.3">
      <c r="A1041" s="1" t="s">
        <v>47</v>
      </c>
      <c r="B1041" s="1" t="s">
        <v>48</v>
      </c>
      <c r="C1041" s="1" t="s">
        <v>42</v>
      </c>
      <c r="D1041" s="5" t="str">
        <f t="shared" si="126"/>
        <v>510</v>
      </c>
      <c r="E1041" s="1" t="s">
        <v>30</v>
      </c>
      <c r="F1041" s="1" t="s">
        <v>64</v>
      </c>
      <c r="I1041">
        <v>201210</v>
      </c>
      <c r="J1041" t="str">
        <f t="shared" si="127"/>
        <v>2012</v>
      </c>
      <c r="K1041" s="2">
        <v>3154.99</v>
      </c>
      <c r="L1041">
        <f t="shared" si="128"/>
        <v>0</v>
      </c>
      <c r="M1041" s="2">
        <f t="shared" si="129"/>
        <v>3154.99</v>
      </c>
      <c r="N1041">
        <f t="shared" si="130"/>
        <v>3154.99</v>
      </c>
      <c r="O1041">
        <f t="shared" si="131"/>
        <v>0</v>
      </c>
      <c r="P1041" s="2" t="str">
        <f t="shared" si="132"/>
        <v>5100221 - MILL CREEK 2 - GENERATION2012</v>
      </c>
    </row>
    <row r="1042" spans="1:16" x14ac:dyDescent="0.3">
      <c r="A1042" s="1" t="s">
        <v>47</v>
      </c>
      <c r="B1042" s="1" t="s">
        <v>48</v>
      </c>
      <c r="C1042" s="1" t="s">
        <v>42</v>
      </c>
      <c r="D1042" s="5" t="str">
        <f t="shared" si="126"/>
        <v>510</v>
      </c>
      <c r="E1042" s="1" t="s">
        <v>30</v>
      </c>
      <c r="F1042" s="1" t="s">
        <v>64</v>
      </c>
      <c r="I1042">
        <v>201211</v>
      </c>
      <c r="J1042" t="str">
        <f t="shared" si="127"/>
        <v>2012</v>
      </c>
      <c r="K1042" s="2">
        <v>2515.11</v>
      </c>
      <c r="L1042">
        <f t="shared" si="128"/>
        <v>0</v>
      </c>
      <c r="M1042" s="2">
        <f t="shared" si="129"/>
        <v>2515.11</v>
      </c>
      <c r="N1042">
        <f t="shared" si="130"/>
        <v>2515.11</v>
      </c>
      <c r="O1042">
        <f t="shared" si="131"/>
        <v>0</v>
      </c>
      <c r="P1042" s="2" t="str">
        <f t="shared" si="132"/>
        <v>5100221 - MILL CREEK 2 - GENERATION2012</v>
      </c>
    </row>
    <row r="1043" spans="1:16" x14ac:dyDescent="0.3">
      <c r="A1043" s="1" t="s">
        <v>47</v>
      </c>
      <c r="B1043" s="1" t="s">
        <v>48</v>
      </c>
      <c r="C1043" s="1" t="s">
        <v>42</v>
      </c>
      <c r="D1043" s="5" t="str">
        <f t="shared" si="126"/>
        <v>510</v>
      </c>
      <c r="E1043" s="1" t="s">
        <v>30</v>
      </c>
      <c r="F1043" s="1" t="s">
        <v>64</v>
      </c>
      <c r="I1043">
        <v>201301</v>
      </c>
      <c r="J1043" t="str">
        <f t="shared" si="127"/>
        <v>2013</v>
      </c>
      <c r="K1043" s="2">
        <v>9956</v>
      </c>
      <c r="L1043">
        <f t="shared" si="128"/>
        <v>0</v>
      </c>
      <c r="M1043" s="2">
        <f t="shared" si="129"/>
        <v>9956</v>
      </c>
      <c r="N1043">
        <f t="shared" si="130"/>
        <v>9956</v>
      </c>
      <c r="O1043">
        <f t="shared" si="131"/>
        <v>0</v>
      </c>
      <c r="P1043" s="2" t="str">
        <f t="shared" si="132"/>
        <v>5100221 - MILL CREEK 2 - GENERATION2013</v>
      </c>
    </row>
    <row r="1044" spans="1:16" x14ac:dyDescent="0.3">
      <c r="A1044" s="1" t="s">
        <v>47</v>
      </c>
      <c r="B1044" s="1" t="s">
        <v>48</v>
      </c>
      <c r="C1044" s="1" t="s">
        <v>42</v>
      </c>
      <c r="D1044" s="5" t="str">
        <f t="shared" si="126"/>
        <v>510</v>
      </c>
      <c r="E1044" s="1" t="s">
        <v>30</v>
      </c>
      <c r="F1044" s="1" t="s">
        <v>64</v>
      </c>
      <c r="I1044">
        <v>201505</v>
      </c>
      <c r="J1044" t="str">
        <f t="shared" si="127"/>
        <v>2015</v>
      </c>
      <c r="K1044" s="2">
        <v>193507.3</v>
      </c>
      <c r="L1044">
        <f t="shared" si="128"/>
        <v>0</v>
      </c>
      <c r="M1044" s="2">
        <f t="shared" si="129"/>
        <v>193507.3</v>
      </c>
      <c r="N1044">
        <f t="shared" si="130"/>
        <v>193507.3</v>
      </c>
      <c r="O1044">
        <f t="shared" si="131"/>
        <v>0</v>
      </c>
      <c r="P1044" s="2" t="str">
        <f t="shared" si="132"/>
        <v>5100221 - MILL CREEK 2 - GENERATION2015</v>
      </c>
    </row>
    <row r="1045" spans="1:16" x14ac:dyDescent="0.3">
      <c r="A1045" s="1" t="s">
        <v>47</v>
      </c>
      <c r="B1045" s="1" t="s">
        <v>48</v>
      </c>
      <c r="C1045" s="1" t="s">
        <v>42</v>
      </c>
      <c r="D1045" s="5" t="str">
        <f t="shared" si="126"/>
        <v>510</v>
      </c>
      <c r="E1045" s="1" t="s">
        <v>30</v>
      </c>
      <c r="F1045" s="1" t="s">
        <v>64</v>
      </c>
      <c r="I1045">
        <v>201506</v>
      </c>
      <c r="J1045" t="str">
        <f t="shared" si="127"/>
        <v>2015</v>
      </c>
      <c r="K1045" s="2">
        <v>183341.62</v>
      </c>
      <c r="L1045">
        <f t="shared" si="128"/>
        <v>0</v>
      </c>
      <c r="M1045" s="2">
        <f t="shared" si="129"/>
        <v>183341.62</v>
      </c>
      <c r="N1045">
        <f t="shared" si="130"/>
        <v>183341.62</v>
      </c>
      <c r="O1045">
        <f t="shared" si="131"/>
        <v>0</v>
      </c>
      <c r="P1045" s="2" t="str">
        <f t="shared" si="132"/>
        <v>5100221 - MILL CREEK 2 - GENERATION2015</v>
      </c>
    </row>
    <row r="1046" spans="1:16" x14ac:dyDescent="0.3">
      <c r="A1046" s="1" t="s">
        <v>47</v>
      </c>
      <c r="B1046" s="1" t="s">
        <v>48</v>
      </c>
      <c r="C1046" s="1" t="s">
        <v>42</v>
      </c>
      <c r="D1046" s="5" t="str">
        <f t="shared" si="126"/>
        <v>510</v>
      </c>
      <c r="E1046" s="1" t="s">
        <v>30</v>
      </c>
      <c r="F1046" s="1" t="s">
        <v>64</v>
      </c>
      <c r="I1046">
        <v>201511</v>
      </c>
      <c r="J1046" t="str">
        <f t="shared" si="127"/>
        <v>2015</v>
      </c>
      <c r="K1046" s="2">
        <v>17700</v>
      </c>
      <c r="L1046">
        <f t="shared" si="128"/>
        <v>0</v>
      </c>
      <c r="M1046" s="2">
        <f t="shared" si="129"/>
        <v>17700</v>
      </c>
      <c r="N1046">
        <f t="shared" si="130"/>
        <v>17700</v>
      </c>
      <c r="O1046">
        <f t="shared" si="131"/>
        <v>0</v>
      </c>
      <c r="P1046" s="2" t="str">
        <f t="shared" si="132"/>
        <v>5100221 - MILL CREEK 2 - GENERATION2015</v>
      </c>
    </row>
    <row r="1047" spans="1:16" x14ac:dyDescent="0.3">
      <c r="A1047" s="1" t="s">
        <v>47</v>
      </c>
      <c r="B1047" s="1" t="s">
        <v>48</v>
      </c>
      <c r="C1047" s="1" t="s">
        <v>42</v>
      </c>
      <c r="D1047" s="5" t="str">
        <f t="shared" si="126"/>
        <v>510</v>
      </c>
      <c r="E1047" s="1" t="s">
        <v>31</v>
      </c>
      <c r="F1047" s="1" t="s">
        <v>64</v>
      </c>
      <c r="I1047">
        <v>201309</v>
      </c>
      <c r="J1047" t="str">
        <f t="shared" si="127"/>
        <v>2013</v>
      </c>
      <c r="K1047" s="2">
        <v>9156</v>
      </c>
      <c r="L1047">
        <f t="shared" si="128"/>
        <v>0</v>
      </c>
      <c r="M1047" s="2">
        <f t="shared" si="129"/>
        <v>9156</v>
      </c>
      <c r="N1047">
        <f t="shared" si="130"/>
        <v>9156</v>
      </c>
      <c r="O1047">
        <f t="shared" si="131"/>
        <v>0</v>
      </c>
      <c r="P1047" s="2" t="str">
        <f t="shared" si="132"/>
        <v>5100231 - MILL CREEK 3 - GENERATION2013</v>
      </c>
    </row>
    <row r="1048" spans="1:16" x14ac:dyDescent="0.3">
      <c r="A1048" s="1" t="s">
        <v>47</v>
      </c>
      <c r="B1048" s="1" t="s">
        <v>48</v>
      </c>
      <c r="C1048" s="1" t="s">
        <v>42</v>
      </c>
      <c r="D1048" s="5" t="str">
        <f t="shared" si="126"/>
        <v>510</v>
      </c>
      <c r="E1048" s="1" t="s">
        <v>31</v>
      </c>
      <c r="F1048" s="1" t="s">
        <v>64</v>
      </c>
      <c r="I1048">
        <v>201310</v>
      </c>
      <c r="J1048" t="str">
        <f t="shared" si="127"/>
        <v>2013</v>
      </c>
      <c r="K1048" s="2">
        <v>8089.5</v>
      </c>
      <c r="L1048">
        <f t="shared" si="128"/>
        <v>0</v>
      </c>
      <c r="M1048" s="2">
        <f t="shared" si="129"/>
        <v>8089.5</v>
      </c>
      <c r="N1048">
        <f t="shared" si="130"/>
        <v>8089.5</v>
      </c>
      <c r="O1048">
        <f t="shared" si="131"/>
        <v>0</v>
      </c>
      <c r="P1048" s="2" t="str">
        <f t="shared" si="132"/>
        <v>5100231 - MILL CREEK 3 - GENERATION2013</v>
      </c>
    </row>
    <row r="1049" spans="1:16" x14ac:dyDescent="0.3">
      <c r="A1049" s="1" t="s">
        <v>47</v>
      </c>
      <c r="B1049" s="1" t="s">
        <v>48</v>
      </c>
      <c r="C1049" s="1" t="s">
        <v>42</v>
      </c>
      <c r="D1049" s="5" t="str">
        <f t="shared" si="126"/>
        <v>510</v>
      </c>
      <c r="E1049" s="1" t="s">
        <v>31</v>
      </c>
      <c r="F1049" s="1" t="s">
        <v>64</v>
      </c>
      <c r="I1049">
        <v>201311</v>
      </c>
      <c r="J1049" t="str">
        <f t="shared" si="127"/>
        <v>2013</v>
      </c>
      <c r="K1049" s="2">
        <v>210725.51</v>
      </c>
      <c r="L1049">
        <f t="shared" si="128"/>
        <v>0</v>
      </c>
      <c r="M1049" s="2">
        <f t="shared" si="129"/>
        <v>210725.51</v>
      </c>
      <c r="N1049">
        <f t="shared" si="130"/>
        <v>210725.51</v>
      </c>
      <c r="O1049">
        <f t="shared" si="131"/>
        <v>0</v>
      </c>
      <c r="P1049" s="2" t="str">
        <f t="shared" si="132"/>
        <v>5100231 - MILL CREEK 3 - GENERATION2013</v>
      </c>
    </row>
    <row r="1050" spans="1:16" x14ac:dyDescent="0.3">
      <c r="A1050" s="1" t="s">
        <v>47</v>
      </c>
      <c r="B1050" s="1" t="s">
        <v>48</v>
      </c>
      <c r="C1050" s="1" t="s">
        <v>42</v>
      </c>
      <c r="D1050" s="5" t="str">
        <f t="shared" si="126"/>
        <v>510</v>
      </c>
      <c r="E1050" s="1" t="s">
        <v>31</v>
      </c>
      <c r="F1050" s="1" t="s">
        <v>64</v>
      </c>
      <c r="I1050">
        <v>201312</v>
      </c>
      <c r="J1050" t="str">
        <f t="shared" si="127"/>
        <v>2013</v>
      </c>
      <c r="K1050" s="2">
        <v>110437.53</v>
      </c>
      <c r="L1050">
        <f t="shared" si="128"/>
        <v>0</v>
      </c>
      <c r="M1050" s="2">
        <f t="shared" si="129"/>
        <v>110437.53</v>
      </c>
      <c r="N1050">
        <f t="shared" si="130"/>
        <v>110437.53</v>
      </c>
      <c r="O1050">
        <f t="shared" si="131"/>
        <v>0</v>
      </c>
      <c r="P1050" s="2" t="str">
        <f t="shared" si="132"/>
        <v>5100231 - MILL CREEK 3 - GENERATION2013</v>
      </c>
    </row>
    <row r="1051" spans="1:16" x14ac:dyDescent="0.3">
      <c r="A1051" s="1" t="s">
        <v>47</v>
      </c>
      <c r="B1051" s="1" t="s">
        <v>48</v>
      </c>
      <c r="C1051" s="1" t="s">
        <v>42</v>
      </c>
      <c r="D1051" s="5" t="str">
        <f t="shared" si="126"/>
        <v>510</v>
      </c>
      <c r="E1051" s="1" t="s">
        <v>31</v>
      </c>
      <c r="F1051" s="1" t="s">
        <v>64</v>
      </c>
      <c r="I1051">
        <v>201401</v>
      </c>
      <c r="J1051" t="str">
        <f t="shared" si="127"/>
        <v>2014</v>
      </c>
      <c r="K1051" s="2">
        <v>97970</v>
      </c>
      <c r="L1051">
        <f t="shared" si="128"/>
        <v>0</v>
      </c>
      <c r="M1051" s="2">
        <f t="shared" si="129"/>
        <v>97970</v>
      </c>
      <c r="N1051">
        <f t="shared" si="130"/>
        <v>97970</v>
      </c>
      <c r="O1051">
        <f t="shared" si="131"/>
        <v>0</v>
      </c>
      <c r="P1051" s="2" t="str">
        <f t="shared" si="132"/>
        <v>5100231 - MILL CREEK 3 - GENERATION2014</v>
      </c>
    </row>
    <row r="1052" spans="1:16" x14ac:dyDescent="0.3">
      <c r="A1052" s="1" t="s">
        <v>47</v>
      </c>
      <c r="B1052" s="1" t="s">
        <v>48</v>
      </c>
      <c r="C1052" s="1" t="s">
        <v>42</v>
      </c>
      <c r="D1052" s="5" t="str">
        <f t="shared" si="126"/>
        <v>510</v>
      </c>
      <c r="E1052" s="1" t="s">
        <v>31</v>
      </c>
      <c r="F1052" s="1" t="s">
        <v>64</v>
      </c>
      <c r="I1052">
        <v>201402</v>
      </c>
      <c r="J1052" t="str">
        <f t="shared" si="127"/>
        <v>2014</v>
      </c>
      <c r="K1052" s="2">
        <v>185486</v>
      </c>
      <c r="L1052">
        <f t="shared" si="128"/>
        <v>0</v>
      </c>
      <c r="M1052" s="2">
        <f t="shared" si="129"/>
        <v>185486</v>
      </c>
      <c r="N1052">
        <f t="shared" si="130"/>
        <v>185486</v>
      </c>
      <c r="O1052">
        <f t="shared" si="131"/>
        <v>0</v>
      </c>
      <c r="P1052" s="2" t="str">
        <f t="shared" si="132"/>
        <v>5100231 - MILL CREEK 3 - GENERATION2014</v>
      </c>
    </row>
    <row r="1053" spans="1:16" x14ac:dyDescent="0.3">
      <c r="A1053" s="1" t="s">
        <v>47</v>
      </c>
      <c r="B1053" s="1" t="s">
        <v>48</v>
      </c>
      <c r="C1053" s="1" t="s">
        <v>42</v>
      </c>
      <c r="D1053" s="5" t="str">
        <f t="shared" si="126"/>
        <v>510</v>
      </c>
      <c r="E1053" s="1" t="s">
        <v>31</v>
      </c>
      <c r="F1053" s="1" t="s">
        <v>64</v>
      </c>
      <c r="I1053">
        <v>201605</v>
      </c>
      <c r="J1053" t="str">
        <f t="shared" si="127"/>
        <v>2016</v>
      </c>
      <c r="K1053" s="2">
        <v>922.62</v>
      </c>
      <c r="L1053">
        <f t="shared" si="128"/>
        <v>0</v>
      </c>
      <c r="M1053" s="2">
        <f t="shared" si="129"/>
        <v>922.62</v>
      </c>
      <c r="N1053">
        <f t="shared" si="130"/>
        <v>922.62</v>
      </c>
      <c r="O1053">
        <f t="shared" si="131"/>
        <v>0</v>
      </c>
      <c r="P1053" s="2" t="str">
        <f t="shared" si="132"/>
        <v>5100231 - MILL CREEK 3 - GENERATION2016</v>
      </c>
    </row>
    <row r="1054" spans="1:16" x14ac:dyDescent="0.3">
      <c r="A1054" s="1" t="s">
        <v>47</v>
      </c>
      <c r="B1054" s="1" t="s">
        <v>48</v>
      </c>
      <c r="C1054" s="1" t="s">
        <v>42</v>
      </c>
      <c r="D1054" s="5" t="str">
        <f t="shared" si="126"/>
        <v>510</v>
      </c>
      <c r="E1054" s="1" t="s">
        <v>31</v>
      </c>
      <c r="F1054" s="1" t="s">
        <v>64</v>
      </c>
      <c r="I1054">
        <v>201606</v>
      </c>
      <c r="J1054" t="str">
        <f t="shared" si="127"/>
        <v>2016</v>
      </c>
      <c r="K1054" s="2">
        <v>19753.8</v>
      </c>
      <c r="L1054">
        <f t="shared" si="128"/>
        <v>0</v>
      </c>
      <c r="M1054" s="2">
        <f t="shared" si="129"/>
        <v>19753.8</v>
      </c>
      <c r="N1054">
        <f t="shared" si="130"/>
        <v>19753.8</v>
      </c>
      <c r="O1054">
        <f t="shared" si="131"/>
        <v>0</v>
      </c>
      <c r="P1054" s="2" t="str">
        <f t="shared" si="132"/>
        <v>5100231 - MILL CREEK 3 - GENERATION2016</v>
      </c>
    </row>
    <row r="1055" spans="1:16" x14ac:dyDescent="0.3">
      <c r="A1055" s="1" t="s">
        <v>47</v>
      </c>
      <c r="B1055" s="1" t="s">
        <v>48</v>
      </c>
      <c r="C1055" s="1" t="s">
        <v>42</v>
      </c>
      <c r="D1055" s="5" t="str">
        <f t="shared" ref="D1055:D1118" si="133">LEFT(C1055,3)</f>
        <v>510</v>
      </c>
      <c r="E1055" s="1" t="s">
        <v>31</v>
      </c>
      <c r="F1055" s="1" t="s">
        <v>64</v>
      </c>
      <c r="I1055">
        <v>201607</v>
      </c>
      <c r="J1055" t="str">
        <f t="shared" ref="J1055:J1118" si="134">LEFT(I1055,4)</f>
        <v>2016</v>
      </c>
      <c r="K1055" s="2">
        <v>92220</v>
      </c>
      <c r="L1055">
        <f t="shared" ref="L1055:L1118" si="135">IF(LEFT(E1055,4)="0311",(K1055*-0.25),IF(LEFT(E1055,4)="0321",(K1055*-0.25),0))</f>
        <v>0</v>
      </c>
      <c r="M1055" s="2">
        <f t="shared" ref="M1055:M1118" si="136">+K1055+L1055</f>
        <v>92220</v>
      </c>
      <c r="N1055">
        <f t="shared" ref="N1055:N1118" si="137">IF(F1055="LGE",M1055,0)+IF(F1055="Joint",M1055*G1055,0)</f>
        <v>92220</v>
      </c>
      <c r="O1055">
        <f t="shared" ref="O1055:O1118" si="138">IF(F1055="KU",M1055,0)+IF(F1055="Joint",M1055*H1055,0)</f>
        <v>0</v>
      </c>
      <c r="P1055" s="2" t="str">
        <f t="shared" ref="P1055:P1118" si="139">D1055&amp;E1055&amp;J1055</f>
        <v>5100231 - MILL CREEK 3 - GENERATION2016</v>
      </c>
    </row>
    <row r="1056" spans="1:16" x14ac:dyDescent="0.3">
      <c r="A1056" s="1" t="s">
        <v>47</v>
      </c>
      <c r="B1056" s="1" t="s">
        <v>48</v>
      </c>
      <c r="C1056" s="1" t="s">
        <v>42</v>
      </c>
      <c r="D1056" s="5" t="str">
        <f t="shared" si="133"/>
        <v>510</v>
      </c>
      <c r="E1056" s="1" t="s">
        <v>29</v>
      </c>
      <c r="F1056" s="1" t="s">
        <v>64</v>
      </c>
      <c r="I1056">
        <v>201411</v>
      </c>
      <c r="J1056" t="str">
        <f t="shared" si="134"/>
        <v>2014</v>
      </c>
      <c r="K1056" s="2">
        <v>78456</v>
      </c>
      <c r="L1056">
        <f t="shared" si="135"/>
        <v>0</v>
      </c>
      <c r="M1056" s="2">
        <f t="shared" si="136"/>
        <v>78456</v>
      </c>
      <c r="N1056">
        <f t="shared" si="137"/>
        <v>78456</v>
      </c>
      <c r="O1056">
        <f t="shared" si="138"/>
        <v>0</v>
      </c>
      <c r="P1056" s="2" t="str">
        <f t="shared" si="139"/>
        <v>5100241 - MILL CREEK 4 - GENERATION2014</v>
      </c>
    </row>
    <row r="1057" spans="1:16" x14ac:dyDescent="0.3">
      <c r="A1057" s="1" t="s">
        <v>47</v>
      </c>
      <c r="B1057" s="1" t="s">
        <v>48</v>
      </c>
      <c r="C1057" s="1" t="s">
        <v>42</v>
      </c>
      <c r="D1057" s="5" t="str">
        <f t="shared" si="133"/>
        <v>510</v>
      </c>
      <c r="E1057" s="1" t="s">
        <v>29</v>
      </c>
      <c r="F1057" s="1" t="s">
        <v>64</v>
      </c>
      <c r="I1057">
        <v>201412</v>
      </c>
      <c r="J1057" t="str">
        <f t="shared" si="134"/>
        <v>2014</v>
      </c>
      <c r="K1057" s="2">
        <v>103912.18</v>
      </c>
      <c r="L1057">
        <f t="shared" si="135"/>
        <v>0</v>
      </c>
      <c r="M1057" s="2">
        <f t="shared" si="136"/>
        <v>103912.18</v>
      </c>
      <c r="N1057">
        <f t="shared" si="137"/>
        <v>103912.18</v>
      </c>
      <c r="O1057">
        <f t="shared" si="138"/>
        <v>0</v>
      </c>
      <c r="P1057" s="2" t="str">
        <f t="shared" si="139"/>
        <v>5100241 - MILL CREEK 4 - GENERATION2014</v>
      </c>
    </row>
    <row r="1058" spans="1:16" x14ac:dyDescent="0.3">
      <c r="A1058" s="1" t="s">
        <v>47</v>
      </c>
      <c r="B1058" s="1" t="s">
        <v>48</v>
      </c>
      <c r="C1058" s="1" t="s">
        <v>42</v>
      </c>
      <c r="D1058" s="5" t="str">
        <f t="shared" si="133"/>
        <v>510</v>
      </c>
      <c r="E1058" s="1" t="s">
        <v>29</v>
      </c>
      <c r="F1058" s="1" t="s">
        <v>64</v>
      </c>
      <c r="I1058">
        <v>201501</v>
      </c>
      <c r="J1058" t="str">
        <f t="shared" si="134"/>
        <v>2015</v>
      </c>
      <c r="K1058" s="2">
        <v>162659.51</v>
      </c>
      <c r="L1058">
        <f t="shared" si="135"/>
        <v>0</v>
      </c>
      <c r="M1058" s="2">
        <f t="shared" si="136"/>
        <v>162659.51</v>
      </c>
      <c r="N1058">
        <f t="shared" si="137"/>
        <v>162659.51</v>
      </c>
      <c r="O1058">
        <f t="shared" si="138"/>
        <v>0</v>
      </c>
      <c r="P1058" s="2" t="str">
        <f t="shared" si="139"/>
        <v>5100241 - MILL CREEK 4 - GENERATION2015</v>
      </c>
    </row>
    <row r="1059" spans="1:16" x14ac:dyDescent="0.3">
      <c r="A1059" s="1" t="s">
        <v>47</v>
      </c>
      <c r="B1059" s="1" t="s">
        <v>48</v>
      </c>
      <c r="C1059" s="1" t="s">
        <v>42</v>
      </c>
      <c r="D1059" s="5" t="str">
        <f t="shared" si="133"/>
        <v>510</v>
      </c>
      <c r="E1059" s="1" t="s">
        <v>29</v>
      </c>
      <c r="F1059" s="1" t="s">
        <v>64</v>
      </c>
      <c r="I1059">
        <v>201502</v>
      </c>
      <c r="J1059" t="str">
        <f t="shared" si="134"/>
        <v>2015</v>
      </c>
      <c r="K1059" s="2">
        <v>0</v>
      </c>
      <c r="L1059">
        <f t="shared" si="135"/>
        <v>0</v>
      </c>
      <c r="M1059" s="2">
        <f t="shared" si="136"/>
        <v>0</v>
      </c>
      <c r="N1059">
        <f t="shared" si="137"/>
        <v>0</v>
      </c>
      <c r="O1059">
        <f t="shared" si="138"/>
        <v>0</v>
      </c>
      <c r="P1059" s="2" t="str">
        <f t="shared" si="139"/>
        <v>5100241 - MILL CREEK 4 - GENERATION2015</v>
      </c>
    </row>
    <row r="1060" spans="1:16" x14ac:dyDescent="0.3">
      <c r="A1060" s="1" t="s">
        <v>47</v>
      </c>
      <c r="B1060" s="1" t="s">
        <v>48</v>
      </c>
      <c r="C1060" s="1" t="s">
        <v>42</v>
      </c>
      <c r="D1060" s="5" t="str">
        <f t="shared" si="133"/>
        <v>510</v>
      </c>
      <c r="E1060" s="1" t="s">
        <v>29</v>
      </c>
      <c r="F1060" s="1" t="s">
        <v>64</v>
      </c>
      <c r="I1060">
        <v>201610</v>
      </c>
      <c r="J1060" t="str">
        <f t="shared" si="134"/>
        <v>2016</v>
      </c>
      <c r="K1060" s="2">
        <v>254203.6</v>
      </c>
      <c r="L1060">
        <f t="shared" si="135"/>
        <v>0</v>
      </c>
      <c r="M1060" s="2">
        <f t="shared" si="136"/>
        <v>254203.6</v>
      </c>
      <c r="N1060">
        <f t="shared" si="137"/>
        <v>254203.6</v>
      </c>
      <c r="O1060">
        <f t="shared" si="138"/>
        <v>0</v>
      </c>
      <c r="P1060" s="2" t="str">
        <f t="shared" si="139"/>
        <v>5100241 - MILL CREEK 4 - GENERATION2016</v>
      </c>
    </row>
    <row r="1061" spans="1:16" x14ac:dyDescent="0.3">
      <c r="A1061" s="1" t="s">
        <v>47</v>
      </c>
      <c r="B1061" s="1" t="s">
        <v>48</v>
      </c>
      <c r="C1061" s="1" t="s">
        <v>42</v>
      </c>
      <c r="D1061" s="5" t="str">
        <f t="shared" si="133"/>
        <v>510</v>
      </c>
      <c r="E1061" s="1" t="s">
        <v>29</v>
      </c>
      <c r="F1061" s="1" t="s">
        <v>64</v>
      </c>
      <c r="I1061">
        <v>201611</v>
      </c>
      <c r="J1061" t="str">
        <f t="shared" si="134"/>
        <v>2016</v>
      </c>
      <c r="K1061" s="2">
        <v>0</v>
      </c>
      <c r="L1061">
        <f t="shared" si="135"/>
        <v>0</v>
      </c>
      <c r="M1061" s="2">
        <f t="shared" si="136"/>
        <v>0</v>
      </c>
      <c r="N1061">
        <f t="shared" si="137"/>
        <v>0</v>
      </c>
      <c r="O1061">
        <f t="shared" si="138"/>
        <v>0</v>
      </c>
      <c r="P1061" s="2" t="str">
        <f t="shared" si="139"/>
        <v>5100241 - MILL CREEK 4 - GENERATION2016</v>
      </c>
    </row>
    <row r="1062" spans="1:16" x14ac:dyDescent="0.3">
      <c r="A1062" s="1" t="s">
        <v>47</v>
      </c>
      <c r="B1062" s="1" t="s">
        <v>48</v>
      </c>
      <c r="C1062" s="1" t="s">
        <v>42</v>
      </c>
      <c r="D1062" s="5" t="str">
        <f t="shared" si="133"/>
        <v>510</v>
      </c>
      <c r="E1062" s="1" t="s">
        <v>29</v>
      </c>
      <c r="F1062" s="1" t="s">
        <v>64</v>
      </c>
      <c r="I1062">
        <v>201612</v>
      </c>
      <c r="J1062" t="str">
        <f t="shared" si="134"/>
        <v>2016</v>
      </c>
      <c r="K1062" s="2">
        <v>-1929.39</v>
      </c>
      <c r="L1062">
        <f t="shared" si="135"/>
        <v>0</v>
      </c>
      <c r="M1062" s="2">
        <f t="shared" si="136"/>
        <v>-1929.39</v>
      </c>
      <c r="N1062">
        <f t="shared" si="137"/>
        <v>-1929.39</v>
      </c>
      <c r="O1062">
        <f t="shared" si="138"/>
        <v>0</v>
      </c>
      <c r="P1062" s="2" t="str">
        <f t="shared" si="139"/>
        <v>5100241 - MILL CREEK 4 - GENERATION2016</v>
      </c>
    </row>
    <row r="1063" spans="1:16" x14ac:dyDescent="0.3">
      <c r="A1063" s="1" t="s">
        <v>47</v>
      </c>
      <c r="B1063" s="1" t="s">
        <v>48</v>
      </c>
      <c r="C1063" s="1" t="s">
        <v>42</v>
      </c>
      <c r="D1063" s="5" t="str">
        <f t="shared" si="133"/>
        <v>510</v>
      </c>
      <c r="E1063" s="1" t="s">
        <v>39</v>
      </c>
      <c r="F1063" s="1" t="s">
        <v>64</v>
      </c>
      <c r="I1063">
        <v>201205</v>
      </c>
      <c r="J1063" t="str">
        <f t="shared" si="134"/>
        <v>2012</v>
      </c>
      <c r="K1063" s="2">
        <v>71232</v>
      </c>
      <c r="L1063">
        <f t="shared" si="135"/>
        <v>0</v>
      </c>
      <c r="M1063" s="2">
        <f t="shared" si="136"/>
        <v>71232</v>
      </c>
      <c r="N1063">
        <f t="shared" si="137"/>
        <v>71232</v>
      </c>
      <c r="O1063">
        <f t="shared" si="138"/>
        <v>0</v>
      </c>
      <c r="P1063" s="2" t="str">
        <f t="shared" si="139"/>
        <v>5100301 - TRIMBLE COUNTY COMMON-GENERATION2012</v>
      </c>
    </row>
    <row r="1064" spans="1:16" x14ac:dyDescent="0.3">
      <c r="A1064" s="1" t="s">
        <v>47</v>
      </c>
      <c r="B1064" s="1" t="s">
        <v>48</v>
      </c>
      <c r="C1064" s="1" t="s">
        <v>42</v>
      </c>
      <c r="D1064" s="5" t="str">
        <f t="shared" si="133"/>
        <v>510</v>
      </c>
      <c r="E1064" s="1" t="s">
        <v>39</v>
      </c>
      <c r="F1064" s="1" t="s">
        <v>64</v>
      </c>
      <c r="I1064">
        <v>201206</v>
      </c>
      <c r="J1064" t="str">
        <f t="shared" si="134"/>
        <v>2012</v>
      </c>
      <c r="K1064" s="2">
        <v>71232</v>
      </c>
      <c r="L1064">
        <f t="shared" si="135"/>
        <v>0</v>
      </c>
      <c r="M1064" s="2">
        <f t="shared" si="136"/>
        <v>71232</v>
      </c>
      <c r="N1064">
        <f t="shared" si="137"/>
        <v>71232</v>
      </c>
      <c r="O1064">
        <f t="shared" si="138"/>
        <v>0</v>
      </c>
      <c r="P1064" s="2" t="str">
        <f t="shared" si="139"/>
        <v>5100301 - TRIMBLE COUNTY COMMON-GENERATION2012</v>
      </c>
    </row>
    <row r="1065" spans="1:16" x14ac:dyDescent="0.3">
      <c r="A1065" s="1" t="s">
        <v>47</v>
      </c>
      <c r="B1065" s="1" t="s">
        <v>48</v>
      </c>
      <c r="C1065" s="1" t="s">
        <v>42</v>
      </c>
      <c r="D1065" s="5" t="str">
        <f t="shared" si="133"/>
        <v>510</v>
      </c>
      <c r="E1065" s="1" t="s">
        <v>39</v>
      </c>
      <c r="F1065" s="1" t="s">
        <v>64</v>
      </c>
      <c r="I1065">
        <v>201207</v>
      </c>
      <c r="J1065" t="str">
        <f t="shared" si="134"/>
        <v>2012</v>
      </c>
      <c r="K1065" s="2">
        <v>34016.36</v>
      </c>
      <c r="L1065">
        <f t="shared" si="135"/>
        <v>0</v>
      </c>
      <c r="M1065" s="2">
        <f t="shared" si="136"/>
        <v>34016.36</v>
      </c>
      <c r="N1065">
        <f t="shared" si="137"/>
        <v>34016.36</v>
      </c>
      <c r="O1065">
        <f t="shared" si="138"/>
        <v>0</v>
      </c>
      <c r="P1065" s="2" t="str">
        <f t="shared" si="139"/>
        <v>5100301 - TRIMBLE COUNTY COMMON-GENERATION2012</v>
      </c>
    </row>
    <row r="1066" spans="1:16" x14ac:dyDescent="0.3">
      <c r="A1066" s="1" t="s">
        <v>47</v>
      </c>
      <c r="B1066" s="1" t="s">
        <v>48</v>
      </c>
      <c r="C1066" s="1" t="s">
        <v>42</v>
      </c>
      <c r="D1066" s="5" t="str">
        <f t="shared" si="133"/>
        <v>510</v>
      </c>
      <c r="E1066" s="1" t="s">
        <v>39</v>
      </c>
      <c r="F1066" s="1" t="s">
        <v>64</v>
      </c>
      <c r="I1066">
        <v>201208</v>
      </c>
      <c r="J1066" t="str">
        <f t="shared" si="134"/>
        <v>2012</v>
      </c>
      <c r="K1066" s="2">
        <v>123000</v>
      </c>
      <c r="L1066">
        <f t="shared" si="135"/>
        <v>0</v>
      </c>
      <c r="M1066" s="2">
        <f t="shared" si="136"/>
        <v>123000</v>
      </c>
      <c r="N1066">
        <f t="shared" si="137"/>
        <v>123000</v>
      </c>
      <c r="O1066">
        <f t="shared" si="138"/>
        <v>0</v>
      </c>
      <c r="P1066" s="2" t="str">
        <f t="shared" si="139"/>
        <v>5100301 - TRIMBLE COUNTY COMMON-GENERATION2012</v>
      </c>
    </row>
    <row r="1067" spans="1:16" x14ac:dyDescent="0.3">
      <c r="A1067" s="1" t="s">
        <v>47</v>
      </c>
      <c r="B1067" s="1" t="s">
        <v>48</v>
      </c>
      <c r="C1067" s="1" t="s">
        <v>42</v>
      </c>
      <c r="D1067" s="5" t="str">
        <f t="shared" si="133"/>
        <v>510</v>
      </c>
      <c r="E1067" s="1" t="s">
        <v>39</v>
      </c>
      <c r="F1067" s="1" t="s">
        <v>64</v>
      </c>
      <c r="I1067">
        <v>201210</v>
      </c>
      <c r="J1067" t="str">
        <f t="shared" si="134"/>
        <v>2012</v>
      </c>
      <c r="K1067" s="2">
        <v>34020.639999999999</v>
      </c>
      <c r="L1067">
        <f t="shared" si="135"/>
        <v>0</v>
      </c>
      <c r="M1067" s="2">
        <f t="shared" si="136"/>
        <v>34020.639999999999</v>
      </c>
      <c r="N1067">
        <f t="shared" si="137"/>
        <v>34020.639999999999</v>
      </c>
      <c r="O1067">
        <f t="shared" si="138"/>
        <v>0</v>
      </c>
      <c r="P1067" s="2" t="str">
        <f t="shared" si="139"/>
        <v>5100301 - TRIMBLE COUNTY COMMON-GENERATION2012</v>
      </c>
    </row>
    <row r="1068" spans="1:16" x14ac:dyDescent="0.3">
      <c r="A1068" s="1" t="s">
        <v>47</v>
      </c>
      <c r="B1068" s="1" t="s">
        <v>48</v>
      </c>
      <c r="C1068" s="1" t="s">
        <v>42</v>
      </c>
      <c r="D1068" s="5" t="str">
        <f t="shared" si="133"/>
        <v>510</v>
      </c>
      <c r="E1068" s="1" t="s">
        <v>36</v>
      </c>
      <c r="F1068" s="1" t="s">
        <v>64</v>
      </c>
      <c r="I1068">
        <v>201201</v>
      </c>
      <c r="J1068" t="str">
        <f t="shared" si="134"/>
        <v>2012</v>
      </c>
      <c r="K1068" s="2">
        <v>155226.5</v>
      </c>
      <c r="L1068">
        <f t="shared" si="135"/>
        <v>-38806.625</v>
      </c>
      <c r="M1068" s="2">
        <f t="shared" si="136"/>
        <v>116419.875</v>
      </c>
      <c r="N1068">
        <f t="shared" si="137"/>
        <v>116419.875</v>
      </c>
      <c r="O1068">
        <f t="shared" si="138"/>
        <v>0</v>
      </c>
      <c r="P1068" s="2" t="str">
        <f t="shared" si="139"/>
        <v>5100311 - TRIMBLE COUNTY 1 - GENERATION2012</v>
      </c>
    </row>
    <row r="1069" spans="1:16" x14ac:dyDescent="0.3">
      <c r="A1069" s="1" t="s">
        <v>47</v>
      </c>
      <c r="B1069" s="1" t="s">
        <v>48</v>
      </c>
      <c r="C1069" s="1" t="s">
        <v>42</v>
      </c>
      <c r="D1069" s="5" t="str">
        <f t="shared" si="133"/>
        <v>510</v>
      </c>
      <c r="E1069" s="1" t="s">
        <v>36</v>
      </c>
      <c r="F1069" s="1" t="s">
        <v>64</v>
      </c>
      <c r="I1069">
        <v>201203</v>
      </c>
      <c r="J1069" t="str">
        <f t="shared" si="134"/>
        <v>2012</v>
      </c>
      <c r="K1069" s="2">
        <v>1805</v>
      </c>
      <c r="L1069">
        <f t="shared" si="135"/>
        <v>-451.25</v>
      </c>
      <c r="M1069" s="2">
        <f t="shared" si="136"/>
        <v>1353.75</v>
      </c>
      <c r="N1069">
        <f t="shared" si="137"/>
        <v>1353.75</v>
      </c>
      <c r="O1069">
        <f t="shared" si="138"/>
        <v>0</v>
      </c>
      <c r="P1069" s="2" t="str">
        <f t="shared" si="139"/>
        <v>5100311 - TRIMBLE COUNTY 1 - GENERATION2012</v>
      </c>
    </row>
    <row r="1070" spans="1:16" x14ac:dyDescent="0.3">
      <c r="A1070" s="1" t="s">
        <v>47</v>
      </c>
      <c r="B1070" s="1" t="s">
        <v>48</v>
      </c>
      <c r="C1070" s="1" t="s">
        <v>42</v>
      </c>
      <c r="D1070" s="5" t="str">
        <f t="shared" si="133"/>
        <v>510</v>
      </c>
      <c r="E1070" s="1" t="s">
        <v>36</v>
      </c>
      <c r="F1070" s="1" t="s">
        <v>64</v>
      </c>
      <c r="I1070">
        <v>201311</v>
      </c>
      <c r="J1070" t="str">
        <f t="shared" si="134"/>
        <v>2013</v>
      </c>
      <c r="K1070" s="2">
        <v>118424.82</v>
      </c>
      <c r="L1070">
        <f t="shared" si="135"/>
        <v>-29606.205000000002</v>
      </c>
      <c r="M1070" s="2">
        <f t="shared" si="136"/>
        <v>88818.615000000005</v>
      </c>
      <c r="N1070">
        <f t="shared" si="137"/>
        <v>88818.615000000005</v>
      </c>
      <c r="O1070">
        <f t="shared" si="138"/>
        <v>0</v>
      </c>
      <c r="P1070" s="2" t="str">
        <f t="shared" si="139"/>
        <v>5100311 - TRIMBLE COUNTY 1 - GENERATION2013</v>
      </c>
    </row>
    <row r="1071" spans="1:16" x14ac:dyDescent="0.3">
      <c r="A1071" s="1" t="s">
        <v>47</v>
      </c>
      <c r="B1071" s="1" t="s">
        <v>48</v>
      </c>
      <c r="C1071" s="1" t="s">
        <v>42</v>
      </c>
      <c r="D1071" s="5" t="str">
        <f t="shared" si="133"/>
        <v>510</v>
      </c>
      <c r="E1071" s="1" t="s">
        <v>36</v>
      </c>
      <c r="F1071" s="1" t="s">
        <v>64</v>
      </c>
      <c r="I1071">
        <v>201312</v>
      </c>
      <c r="J1071" t="str">
        <f t="shared" si="134"/>
        <v>2013</v>
      </c>
      <c r="K1071" s="2">
        <v>30266.36</v>
      </c>
      <c r="L1071">
        <f t="shared" si="135"/>
        <v>-7566.59</v>
      </c>
      <c r="M1071" s="2">
        <f t="shared" si="136"/>
        <v>22699.77</v>
      </c>
      <c r="N1071">
        <f t="shared" si="137"/>
        <v>22699.77</v>
      </c>
      <c r="O1071">
        <f t="shared" si="138"/>
        <v>0</v>
      </c>
      <c r="P1071" s="2" t="str">
        <f t="shared" si="139"/>
        <v>5100311 - TRIMBLE COUNTY 1 - GENERATION2013</v>
      </c>
    </row>
    <row r="1072" spans="1:16" x14ac:dyDescent="0.3">
      <c r="A1072" s="1" t="s">
        <v>47</v>
      </c>
      <c r="B1072" s="1" t="s">
        <v>48</v>
      </c>
      <c r="C1072" s="1" t="s">
        <v>42</v>
      </c>
      <c r="D1072" s="5" t="str">
        <f t="shared" si="133"/>
        <v>510</v>
      </c>
      <c r="E1072" s="1" t="s">
        <v>36</v>
      </c>
      <c r="F1072" s="1" t="s">
        <v>64</v>
      </c>
      <c r="I1072">
        <v>201402</v>
      </c>
      <c r="J1072" t="str">
        <f t="shared" si="134"/>
        <v>2014</v>
      </c>
      <c r="K1072" s="2">
        <v>101880</v>
      </c>
      <c r="L1072">
        <f t="shared" si="135"/>
        <v>-25470</v>
      </c>
      <c r="M1072" s="2">
        <f t="shared" si="136"/>
        <v>76410</v>
      </c>
      <c r="N1072">
        <f t="shared" si="137"/>
        <v>76410</v>
      </c>
      <c r="O1072">
        <f t="shared" si="138"/>
        <v>0</v>
      </c>
      <c r="P1072" s="2" t="str">
        <f t="shared" si="139"/>
        <v>5100311 - TRIMBLE COUNTY 1 - GENERATION2014</v>
      </c>
    </row>
    <row r="1073" spans="1:16" x14ac:dyDescent="0.3">
      <c r="A1073" s="1" t="s">
        <v>47</v>
      </c>
      <c r="B1073" s="1" t="s">
        <v>48</v>
      </c>
      <c r="C1073" s="1" t="s">
        <v>42</v>
      </c>
      <c r="D1073" s="5" t="str">
        <f t="shared" si="133"/>
        <v>510</v>
      </c>
      <c r="E1073" s="1" t="s">
        <v>36</v>
      </c>
      <c r="F1073" s="1" t="s">
        <v>64</v>
      </c>
      <c r="I1073">
        <v>201404</v>
      </c>
      <c r="J1073" t="str">
        <f t="shared" si="134"/>
        <v>2014</v>
      </c>
      <c r="K1073" s="2">
        <v>31040</v>
      </c>
      <c r="L1073">
        <f t="shared" si="135"/>
        <v>-7760</v>
      </c>
      <c r="M1073" s="2">
        <f t="shared" si="136"/>
        <v>23280</v>
      </c>
      <c r="N1073">
        <f t="shared" si="137"/>
        <v>23280</v>
      </c>
      <c r="O1073">
        <f t="shared" si="138"/>
        <v>0</v>
      </c>
      <c r="P1073" s="2" t="str">
        <f t="shared" si="139"/>
        <v>5100311 - TRIMBLE COUNTY 1 - GENERATION2014</v>
      </c>
    </row>
    <row r="1074" spans="1:16" x14ac:dyDescent="0.3">
      <c r="A1074" s="1" t="s">
        <v>47</v>
      </c>
      <c r="B1074" s="1" t="s">
        <v>48</v>
      </c>
      <c r="C1074" s="1" t="s">
        <v>42</v>
      </c>
      <c r="D1074" s="5" t="str">
        <f t="shared" si="133"/>
        <v>510</v>
      </c>
      <c r="E1074" s="1" t="s">
        <v>37</v>
      </c>
      <c r="F1074" s="1" t="s">
        <v>67</v>
      </c>
      <c r="G1074" s="1" t="s">
        <v>74</v>
      </c>
      <c r="H1074" s="1" t="s">
        <v>75</v>
      </c>
      <c r="I1074">
        <v>201403</v>
      </c>
      <c r="J1074" t="str">
        <f t="shared" si="134"/>
        <v>2014</v>
      </c>
      <c r="K1074" s="2">
        <v>17666.46</v>
      </c>
      <c r="L1074">
        <f t="shared" si="135"/>
        <v>-4416.6149999999998</v>
      </c>
      <c r="M1074" s="2">
        <f t="shared" si="136"/>
        <v>13249.844999999999</v>
      </c>
      <c r="N1074">
        <f t="shared" si="137"/>
        <v>2517.47055</v>
      </c>
      <c r="O1074">
        <f t="shared" si="138"/>
        <v>10732.374449999999</v>
      </c>
      <c r="P1074" s="2" t="str">
        <f t="shared" si="139"/>
        <v>5100321 - TRIMBLE COUNTY 2 - GENERATION2014</v>
      </c>
    </row>
    <row r="1075" spans="1:16" x14ac:dyDescent="0.3">
      <c r="A1075" s="1" t="s">
        <v>47</v>
      </c>
      <c r="B1075" s="1" t="s">
        <v>48</v>
      </c>
      <c r="C1075" s="1" t="s">
        <v>42</v>
      </c>
      <c r="D1075" s="5" t="str">
        <f t="shared" si="133"/>
        <v>510</v>
      </c>
      <c r="E1075" s="1" t="s">
        <v>37</v>
      </c>
      <c r="F1075" s="1" t="s">
        <v>67</v>
      </c>
      <c r="G1075" s="1" t="s">
        <v>74</v>
      </c>
      <c r="H1075" s="1" t="s">
        <v>75</v>
      </c>
      <c r="I1075">
        <v>201404</v>
      </c>
      <c r="J1075" t="str">
        <f t="shared" si="134"/>
        <v>2014</v>
      </c>
      <c r="K1075" s="2">
        <v>147569.56</v>
      </c>
      <c r="L1075">
        <f t="shared" si="135"/>
        <v>-36892.39</v>
      </c>
      <c r="M1075" s="2">
        <f t="shared" si="136"/>
        <v>110677.17</v>
      </c>
      <c r="N1075">
        <f t="shared" si="137"/>
        <v>21028.6623</v>
      </c>
      <c r="O1075">
        <f t="shared" si="138"/>
        <v>89648.507700000002</v>
      </c>
      <c r="P1075" s="2" t="str">
        <f t="shared" si="139"/>
        <v>5100321 - TRIMBLE COUNTY 2 - GENERATION2014</v>
      </c>
    </row>
    <row r="1076" spans="1:16" x14ac:dyDescent="0.3">
      <c r="A1076" s="1" t="s">
        <v>47</v>
      </c>
      <c r="B1076" s="1" t="s">
        <v>48</v>
      </c>
      <c r="C1076" s="1" t="s">
        <v>42</v>
      </c>
      <c r="D1076" s="5" t="str">
        <f t="shared" si="133"/>
        <v>510</v>
      </c>
      <c r="E1076" s="1" t="s">
        <v>37</v>
      </c>
      <c r="F1076" s="1" t="s">
        <v>67</v>
      </c>
      <c r="G1076" s="1" t="s">
        <v>74</v>
      </c>
      <c r="H1076" s="1" t="s">
        <v>75</v>
      </c>
      <c r="I1076">
        <v>201405</v>
      </c>
      <c r="J1076" t="str">
        <f t="shared" si="134"/>
        <v>2014</v>
      </c>
      <c r="K1076" s="2">
        <v>45697.24</v>
      </c>
      <c r="L1076">
        <f t="shared" si="135"/>
        <v>-11424.31</v>
      </c>
      <c r="M1076" s="2">
        <f t="shared" si="136"/>
        <v>34272.93</v>
      </c>
      <c r="N1076">
        <f t="shared" si="137"/>
        <v>6511.8567000000003</v>
      </c>
      <c r="O1076">
        <f t="shared" si="138"/>
        <v>27761.073300000004</v>
      </c>
      <c r="P1076" s="2" t="str">
        <f t="shared" si="139"/>
        <v>5100321 - TRIMBLE COUNTY 2 - GENERATION2014</v>
      </c>
    </row>
    <row r="1077" spans="1:16" x14ac:dyDescent="0.3">
      <c r="A1077" s="1" t="s">
        <v>47</v>
      </c>
      <c r="B1077" s="1" t="s">
        <v>48</v>
      </c>
      <c r="C1077" s="1" t="s">
        <v>42</v>
      </c>
      <c r="D1077" s="5" t="str">
        <f t="shared" si="133"/>
        <v>510</v>
      </c>
      <c r="E1077" s="1" t="s">
        <v>37</v>
      </c>
      <c r="F1077" s="1" t="s">
        <v>67</v>
      </c>
      <c r="G1077" s="1" t="s">
        <v>74</v>
      </c>
      <c r="H1077" s="1" t="s">
        <v>75</v>
      </c>
      <c r="I1077">
        <v>201408</v>
      </c>
      <c r="J1077" t="str">
        <f t="shared" si="134"/>
        <v>2014</v>
      </c>
      <c r="K1077" s="2">
        <v>1598.87</v>
      </c>
      <c r="L1077">
        <f t="shared" si="135"/>
        <v>-399.71749999999997</v>
      </c>
      <c r="M1077" s="2">
        <f t="shared" si="136"/>
        <v>1199.1524999999999</v>
      </c>
      <c r="N1077">
        <f t="shared" si="137"/>
        <v>227.83897499999998</v>
      </c>
      <c r="O1077">
        <f t="shared" si="138"/>
        <v>971.31352500000003</v>
      </c>
      <c r="P1077" s="2" t="str">
        <f t="shared" si="139"/>
        <v>5100321 - TRIMBLE COUNTY 2 - GENERATION2014</v>
      </c>
    </row>
    <row r="1078" spans="1:16" x14ac:dyDescent="0.3">
      <c r="A1078" s="1" t="s">
        <v>47</v>
      </c>
      <c r="B1078" s="1" t="s">
        <v>48</v>
      </c>
      <c r="C1078" s="1" t="s">
        <v>42</v>
      </c>
      <c r="D1078" s="5" t="str">
        <f t="shared" si="133"/>
        <v>510</v>
      </c>
      <c r="E1078" s="1" t="s">
        <v>37</v>
      </c>
      <c r="F1078" s="1" t="s">
        <v>67</v>
      </c>
      <c r="G1078" s="1" t="s">
        <v>74</v>
      </c>
      <c r="H1078" s="1" t="s">
        <v>75</v>
      </c>
      <c r="I1078">
        <v>201409</v>
      </c>
      <c r="J1078" t="str">
        <f t="shared" si="134"/>
        <v>2014</v>
      </c>
      <c r="K1078" s="2">
        <v>110783</v>
      </c>
      <c r="L1078">
        <f t="shared" si="135"/>
        <v>-27695.75</v>
      </c>
      <c r="M1078" s="2">
        <f t="shared" si="136"/>
        <v>83087.25</v>
      </c>
      <c r="N1078">
        <f t="shared" si="137"/>
        <v>15786.577499999999</v>
      </c>
      <c r="O1078">
        <f t="shared" si="138"/>
        <v>67300.672500000001</v>
      </c>
      <c r="P1078" s="2" t="str">
        <f t="shared" si="139"/>
        <v>5100321 - TRIMBLE COUNTY 2 - GENERATION2014</v>
      </c>
    </row>
    <row r="1079" spans="1:16" x14ac:dyDescent="0.3">
      <c r="A1079" s="1" t="s">
        <v>47</v>
      </c>
      <c r="B1079" s="1" t="s">
        <v>48</v>
      </c>
      <c r="C1079" s="1" t="s">
        <v>42</v>
      </c>
      <c r="D1079" s="5" t="str">
        <f t="shared" si="133"/>
        <v>510</v>
      </c>
      <c r="E1079" s="1" t="s">
        <v>37</v>
      </c>
      <c r="F1079" s="1" t="s">
        <v>67</v>
      </c>
      <c r="G1079" s="1" t="s">
        <v>74</v>
      </c>
      <c r="H1079" s="1" t="s">
        <v>75</v>
      </c>
      <c r="I1079">
        <v>201604</v>
      </c>
      <c r="J1079" t="str">
        <f t="shared" si="134"/>
        <v>2016</v>
      </c>
      <c r="K1079" s="2">
        <v>2741.52</v>
      </c>
      <c r="L1079">
        <f t="shared" si="135"/>
        <v>-685.38</v>
      </c>
      <c r="M1079" s="2">
        <f t="shared" si="136"/>
        <v>2056.14</v>
      </c>
      <c r="N1079">
        <f t="shared" si="137"/>
        <v>390.66659999999996</v>
      </c>
      <c r="O1079">
        <f t="shared" si="138"/>
        <v>1665.4734000000001</v>
      </c>
      <c r="P1079" s="2" t="str">
        <f t="shared" si="139"/>
        <v>5100321 - TRIMBLE COUNTY 2 - GENERATION2016</v>
      </c>
    </row>
    <row r="1080" spans="1:16" x14ac:dyDescent="0.3">
      <c r="A1080" s="1" t="s">
        <v>47</v>
      </c>
      <c r="B1080" s="1" t="s">
        <v>48</v>
      </c>
      <c r="C1080" s="1" t="s">
        <v>42</v>
      </c>
      <c r="D1080" s="5" t="str">
        <f t="shared" si="133"/>
        <v>510</v>
      </c>
      <c r="E1080" s="1" t="s">
        <v>37</v>
      </c>
      <c r="F1080" s="1" t="s">
        <v>67</v>
      </c>
      <c r="G1080" s="1" t="s">
        <v>74</v>
      </c>
      <c r="H1080" s="1" t="s">
        <v>75</v>
      </c>
      <c r="I1080">
        <v>201605</v>
      </c>
      <c r="J1080" t="str">
        <f t="shared" si="134"/>
        <v>2016</v>
      </c>
      <c r="K1080" s="2">
        <v>172720.84</v>
      </c>
      <c r="L1080">
        <f t="shared" si="135"/>
        <v>-43180.21</v>
      </c>
      <c r="M1080" s="2">
        <f t="shared" si="136"/>
        <v>129540.63</v>
      </c>
      <c r="N1080">
        <f t="shared" si="137"/>
        <v>24612.719700000001</v>
      </c>
      <c r="O1080">
        <f t="shared" si="138"/>
        <v>104927.91030000002</v>
      </c>
      <c r="P1080" s="2" t="str">
        <f t="shared" si="139"/>
        <v>5100321 - TRIMBLE COUNTY 2 - GENERATION2016</v>
      </c>
    </row>
    <row r="1081" spans="1:16" x14ac:dyDescent="0.3">
      <c r="A1081" s="1" t="s">
        <v>47</v>
      </c>
      <c r="B1081" s="1" t="s">
        <v>48</v>
      </c>
      <c r="C1081" s="1" t="s">
        <v>42</v>
      </c>
      <c r="D1081" s="5" t="str">
        <f t="shared" si="133"/>
        <v>510</v>
      </c>
      <c r="E1081" s="1" t="s">
        <v>37</v>
      </c>
      <c r="F1081" s="1" t="s">
        <v>67</v>
      </c>
      <c r="G1081" s="1" t="s">
        <v>74</v>
      </c>
      <c r="H1081" s="1" t="s">
        <v>75</v>
      </c>
      <c r="I1081">
        <v>201606</v>
      </c>
      <c r="J1081" t="str">
        <f t="shared" si="134"/>
        <v>2016</v>
      </c>
      <c r="K1081" s="2">
        <v>8783.0400000000009</v>
      </c>
      <c r="L1081">
        <f t="shared" si="135"/>
        <v>-2195.7600000000002</v>
      </c>
      <c r="M1081" s="2">
        <f t="shared" si="136"/>
        <v>6587.2800000000007</v>
      </c>
      <c r="N1081">
        <f t="shared" si="137"/>
        <v>1251.5832</v>
      </c>
      <c r="O1081">
        <f t="shared" si="138"/>
        <v>5335.6968000000006</v>
      </c>
      <c r="P1081" s="2" t="str">
        <f t="shared" si="139"/>
        <v>5100321 - TRIMBLE COUNTY 2 - GENERATION2016</v>
      </c>
    </row>
    <row r="1082" spans="1:16" x14ac:dyDescent="0.3">
      <c r="A1082" s="1" t="s">
        <v>47</v>
      </c>
      <c r="B1082" s="1" t="s">
        <v>48</v>
      </c>
      <c r="C1082" s="1" t="s">
        <v>42</v>
      </c>
      <c r="D1082" s="5" t="str">
        <f t="shared" si="133"/>
        <v>510</v>
      </c>
      <c r="E1082" s="1" t="s">
        <v>37</v>
      </c>
      <c r="F1082" s="1" t="s">
        <v>67</v>
      </c>
      <c r="G1082" s="1" t="s">
        <v>74</v>
      </c>
      <c r="H1082" s="1" t="s">
        <v>75</v>
      </c>
      <c r="I1082">
        <v>201607</v>
      </c>
      <c r="J1082" t="str">
        <f t="shared" si="134"/>
        <v>2016</v>
      </c>
      <c r="K1082" s="2">
        <v>255692</v>
      </c>
      <c r="L1082">
        <f t="shared" si="135"/>
        <v>-63923</v>
      </c>
      <c r="M1082" s="2">
        <f t="shared" si="136"/>
        <v>191769</v>
      </c>
      <c r="N1082">
        <f t="shared" si="137"/>
        <v>36436.11</v>
      </c>
      <c r="O1082">
        <f t="shared" si="138"/>
        <v>155332.89000000001</v>
      </c>
      <c r="P1082" s="2" t="str">
        <f t="shared" si="139"/>
        <v>5100321 - TRIMBLE COUNTY 2 - GENERATION2016</v>
      </c>
    </row>
    <row r="1083" spans="1:16" x14ac:dyDescent="0.3">
      <c r="A1083" s="1" t="s">
        <v>47</v>
      </c>
      <c r="B1083" s="1" t="s">
        <v>48</v>
      </c>
      <c r="C1083" s="1" t="s">
        <v>42</v>
      </c>
      <c r="D1083" s="5" t="str">
        <f t="shared" si="133"/>
        <v>510</v>
      </c>
      <c r="E1083" s="1" t="s">
        <v>37</v>
      </c>
      <c r="F1083" s="1" t="s">
        <v>67</v>
      </c>
      <c r="G1083" s="1" t="s">
        <v>74</v>
      </c>
      <c r="H1083" s="1" t="s">
        <v>75</v>
      </c>
      <c r="I1083">
        <v>201612</v>
      </c>
      <c r="J1083" t="str">
        <f t="shared" si="134"/>
        <v>2016</v>
      </c>
      <c r="K1083" s="2">
        <v>27029.82</v>
      </c>
      <c r="L1083">
        <f t="shared" si="135"/>
        <v>-6757.4549999999999</v>
      </c>
      <c r="M1083" s="2">
        <f t="shared" si="136"/>
        <v>20272.364999999998</v>
      </c>
      <c r="N1083">
        <f t="shared" si="137"/>
        <v>3851.7493499999996</v>
      </c>
      <c r="O1083">
        <f t="shared" si="138"/>
        <v>16420.61565</v>
      </c>
      <c r="P1083" s="2" t="str">
        <f t="shared" si="139"/>
        <v>5100321 - TRIMBLE COUNTY 2 - GENERATION2016</v>
      </c>
    </row>
    <row r="1084" spans="1:16" x14ac:dyDescent="0.3">
      <c r="A1084" s="1" t="s">
        <v>47</v>
      </c>
      <c r="B1084" s="1" t="s">
        <v>48</v>
      </c>
      <c r="C1084" s="1" t="s">
        <v>42</v>
      </c>
      <c r="D1084" s="5" t="str">
        <f t="shared" si="133"/>
        <v>510</v>
      </c>
      <c r="E1084" s="1" t="s">
        <v>49</v>
      </c>
      <c r="F1084" s="1" t="s">
        <v>64</v>
      </c>
      <c r="I1084">
        <v>201201</v>
      </c>
      <c r="J1084" t="str">
        <f t="shared" si="134"/>
        <v>2012</v>
      </c>
      <c r="K1084" s="2">
        <v>-152967.59</v>
      </c>
      <c r="L1084">
        <f t="shared" si="135"/>
        <v>0</v>
      </c>
      <c r="M1084" s="2">
        <f t="shared" si="136"/>
        <v>-152967.59</v>
      </c>
      <c r="N1084">
        <f t="shared" si="137"/>
        <v>-152967.59</v>
      </c>
      <c r="O1084">
        <f t="shared" si="138"/>
        <v>0</v>
      </c>
      <c r="P1084" s="2" t="str">
        <f t="shared" si="139"/>
        <v>5100401 - LGE GENERATION - COMMON2012</v>
      </c>
    </row>
    <row r="1085" spans="1:16" x14ac:dyDescent="0.3">
      <c r="A1085" s="1" t="s">
        <v>47</v>
      </c>
      <c r="B1085" s="1" t="s">
        <v>48</v>
      </c>
      <c r="C1085" s="1" t="s">
        <v>42</v>
      </c>
      <c r="D1085" s="5" t="str">
        <f t="shared" si="133"/>
        <v>510</v>
      </c>
      <c r="E1085" s="1" t="s">
        <v>49</v>
      </c>
      <c r="F1085" s="1" t="s">
        <v>64</v>
      </c>
      <c r="I1085">
        <v>201202</v>
      </c>
      <c r="J1085" t="str">
        <f t="shared" si="134"/>
        <v>2012</v>
      </c>
      <c r="K1085" s="2">
        <v>417279</v>
      </c>
      <c r="L1085">
        <f t="shared" si="135"/>
        <v>0</v>
      </c>
      <c r="M1085" s="2">
        <f t="shared" si="136"/>
        <v>417279</v>
      </c>
      <c r="N1085">
        <f t="shared" si="137"/>
        <v>417279</v>
      </c>
      <c r="O1085">
        <f t="shared" si="138"/>
        <v>0</v>
      </c>
      <c r="P1085" s="2" t="str">
        <f t="shared" si="139"/>
        <v>5100401 - LGE GENERATION - COMMON2012</v>
      </c>
    </row>
    <row r="1086" spans="1:16" x14ac:dyDescent="0.3">
      <c r="A1086" s="1" t="s">
        <v>47</v>
      </c>
      <c r="B1086" s="1" t="s">
        <v>48</v>
      </c>
      <c r="C1086" s="1" t="s">
        <v>42</v>
      </c>
      <c r="D1086" s="5" t="str">
        <f t="shared" si="133"/>
        <v>510</v>
      </c>
      <c r="E1086" s="1" t="s">
        <v>49</v>
      </c>
      <c r="F1086" s="1" t="s">
        <v>64</v>
      </c>
      <c r="I1086">
        <v>201203</v>
      </c>
      <c r="J1086" t="str">
        <f t="shared" si="134"/>
        <v>2012</v>
      </c>
      <c r="K1086" s="2">
        <v>-13772</v>
      </c>
      <c r="L1086">
        <f t="shared" si="135"/>
        <v>0</v>
      </c>
      <c r="M1086" s="2">
        <f t="shared" si="136"/>
        <v>-13772</v>
      </c>
      <c r="N1086">
        <f t="shared" si="137"/>
        <v>-13772</v>
      </c>
      <c r="O1086">
        <f t="shared" si="138"/>
        <v>0</v>
      </c>
      <c r="P1086" s="2" t="str">
        <f t="shared" si="139"/>
        <v>5100401 - LGE GENERATION - COMMON2012</v>
      </c>
    </row>
    <row r="1087" spans="1:16" x14ac:dyDescent="0.3">
      <c r="A1087" s="1" t="s">
        <v>47</v>
      </c>
      <c r="B1087" s="1" t="s">
        <v>48</v>
      </c>
      <c r="C1087" s="1" t="s">
        <v>42</v>
      </c>
      <c r="D1087" s="5" t="str">
        <f t="shared" si="133"/>
        <v>510</v>
      </c>
      <c r="E1087" s="1" t="s">
        <v>49</v>
      </c>
      <c r="F1087" s="1" t="s">
        <v>64</v>
      </c>
      <c r="I1087">
        <v>201204</v>
      </c>
      <c r="J1087" t="str">
        <f t="shared" si="134"/>
        <v>2012</v>
      </c>
      <c r="K1087" s="2">
        <v>230811.88</v>
      </c>
      <c r="L1087">
        <f t="shared" si="135"/>
        <v>0</v>
      </c>
      <c r="M1087" s="2">
        <f t="shared" si="136"/>
        <v>230811.88</v>
      </c>
      <c r="N1087">
        <f t="shared" si="137"/>
        <v>230811.88</v>
      </c>
      <c r="O1087">
        <f t="shared" si="138"/>
        <v>0</v>
      </c>
      <c r="P1087" s="2" t="str">
        <f t="shared" si="139"/>
        <v>5100401 - LGE GENERATION - COMMON2012</v>
      </c>
    </row>
    <row r="1088" spans="1:16" x14ac:dyDescent="0.3">
      <c r="A1088" s="1" t="s">
        <v>47</v>
      </c>
      <c r="B1088" s="1" t="s">
        <v>48</v>
      </c>
      <c r="C1088" s="1" t="s">
        <v>42</v>
      </c>
      <c r="D1088" s="5" t="str">
        <f t="shared" si="133"/>
        <v>510</v>
      </c>
      <c r="E1088" s="1" t="s">
        <v>49</v>
      </c>
      <c r="F1088" s="1" t="s">
        <v>64</v>
      </c>
      <c r="I1088">
        <v>201205</v>
      </c>
      <c r="J1088" t="str">
        <f t="shared" si="134"/>
        <v>2012</v>
      </c>
      <c r="K1088" s="2">
        <v>-244972</v>
      </c>
      <c r="L1088">
        <f t="shared" si="135"/>
        <v>0</v>
      </c>
      <c r="M1088" s="2">
        <f t="shared" si="136"/>
        <v>-244972</v>
      </c>
      <c r="N1088">
        <f t="shared" si="137"/>
        <v>-244972</v>
      </c>
      <c r="O1088">
        <f t="shared" si="138"/>
        <v>0</v>
      </c>
      <c r="P1088" s="2" t="str">
        <f t="shared" si="139"/>
        <v>5100401 - LGE GENERATION - COMMON2012</v>
      </c>
    </row>
    <row r="1089" spans="1:16" x14ac:dyDescent="0.3">
      <c r="A1089" s="1" t="s">
        <v>47</v>
      </c>
      <c r="B1089" s="1" t="s">
        <v>48</v>
      </c>
      <c r="C1089" s="1" t="s">
        <v>42</v>
      </c>
      <c r="D1089" s="5" t="str">
        <f t="shared" si="133"/>
        <v>510</v>
      </c>
      <c r="E1089" s="1" t="s">
        <v>49</v>
      </c>
      <c r="F1089" s="1" t="s">
        <v>64</v>
      </c>
      <c r="I1089">
        <v>201206</v>
      </c>
      <c r="J1089" t="str">
        <f t="shared" si="134"/>
        <v>2012</v>
      </c>
      <c r="K1089" s="2">
        <v>-205507</v>
      </c>
      <c r="L1089">
        <f t="shared" si="135"/>
        <v>0</v>
      </c>
      <c r="M1089" s="2">
        <f t="shared" si="136"/>
        <v>-205507</v>
      </c>
      <c r="N1089">
        <f t="shared" si="137"/>
        <v>-205507</v>
      </c>
      <c r="O1089">
        <f t="shared" si="138"/>
        <v>0</v>
      </c>
      <c r="P1089" s="2" t="str">
        <f t="shared" si="139"/>
        <v>5100401 - LGE GENERATION - COMMON2012</v>
      </c>
    </row>
    <row r="1090" spans="1:16" x14ac:dyDescent="0.3">
      <c r="A1090" s="1" t="s">
        <v>47</v>
      </c>
      <c r="B1090" s="1" t="s">
        <v>48</v>
      </c>
      <c r="C1090" s="1" t="s">
        <v>42</v>
      </c>
      <c r="D1090" s="5" t="str">
        <f t="shared" si="133"/>
        <v>510</v>
      </c>
      <c r="E1090" s="1" t="s">
        <v>49</v>
      </c>
      <c r="F1090" s="1" t="s">
        <v>64</v>
      </c>
      <c r="I1090">
        <v>201207</v>
      </c>
      <c r="J1090" t="str">
        <f t="shared" si="134"/>
        <v>2012</v>
      </c>
      <c r="K1090" s="2">
        <v>-45413</v>
      </c>
      <c r="L1090">
        <f t="shared" si="135"/>
        <v>0</v>
      </c>
      <c r="M1090" s="2">
        <f t="shared" si="136"/>
        <v>-45413</v>
      </c>
      <c r="N1090">
        <f t="shared" si="137"/>
        <v>-45413</v>
      </c>
      <c r="O1090">
        <f t="shared" si="138"/>
        <v>0</v>
      </c>
      <c r="P1090" s="2" t="str">
        <f t="shared" si="139"/>
        <v>5100401 - LGE GENERATION - COMMON2012</v>
      </c>
    </row>
    <row r="1091" spans="1:16" x14ac:dyDescent="0.3">
      <c r="A1091" s="1" t="s">
        <v>47</v>
      </c>
      <c r="B1091" s="1" t="s">
        <v>48</v>
      </c>
      <c r="C1091" s="1" t="s">
        <v>42</v>
      </c>
      <c r="D1091" s="5" t="str">
        <f t="shared" si="133"/>
        <v>510</v>
      </c>
      <c r="E1091" s="1" t="s">
        <v>49</v>
      </c>
      <c r="F1091" s="1" t="s">
        <v>64</v>
      </c>
      <c r="I1091">
        <v>201208</v>
      </c>
      <c r="J1091" t="str">
        <f t="shared" si="134"/>
        <v>2012</v>
      </c>
      <c r="K1091" s="2">
        <v>-71205</v>
      </c>
      <c r="L1091">
        <f t="shared" si="135"/>
        <v>0</v>
      </c>
      <c r="M1091" s="2">
        <f t="shared" si="136"/>
        <v>-71205</v>
      </c>
      <c r="N1091">
        <f t="shared" si="137"/>
        <v>-71205</v>
      </c>
      <c r="O1091">
        <f t="shared" si="138"/>
        <v>0</v>
      </c>
      <c r="P1091" s="2" t="str">
        <f t="shared" si="139"/>
        <v>5100401 - LGE GENERATION - COMMON2012</v>
      </c>
    </row>
    <row r="1092" spans="1:16" x14ac:dyDescent="0.3">
      <c r="A1092" s="1" t="s">
        <v>47</v>
      </c>
      <c r="B1092" s="1" t="s">
        <v>48</v>
      </c>
      <c r="C1092" s="1" t="s">
        <v>42</v>
      </c>
      <c r="D1092" s="5" t="str">
        <f t="shared" si="133"/>
        <v>510</v>
      </c>
      <c r="E1092" s="1" t="s">
        <v>49</v>
      </c>
      <c r="F1092" s="1" t="s">
        <v>64</v>
      </c>
      <c r="I1092">
        <v>201209</v>
      </c>
      <c r="J1092" t="str">
        <f t="shared" si="134"/>
        <v>2012</v>
      </c>
      <c r="K1092" s="2">
        <v>128270</v>
      </c>
      <c r="L1092">
        <f t="shared" si="135"/>
        <v>0</v>
      </c>
      <c r="M1092" s="2">
        <f t="shared" si="136"/>
        <v>128270</v>
      </c>
      <c r="N1092">
        <f t="shared" si="137"/>
        <v>128270</v>
      </c>
      <c r="O1092">
        <f t="shared" si="138"/>
        <v>0</v>
      </c>
      <c r="P1092" s="2" t="str">
        <f t="shared" si="139"/>
        <v>5100401 - LGE GENERATION - COMMON2012</v>
      </c>
    </row>
    <row r="1093" spans="1:16" x14ac:dyDescent="0.3">
      <c r="A1093" s="1" t="s">
        <v>47</v>
      </c>
      <c r="B1093" s="1" t="s">
        <v>48</v>
      </c>
      <c r="C1093" s="1" t="s">
        <v>42</v>
      </c>
      <c r="D1093" s="5" t="str">
        <f t="shared" si="133"/>
        <v>510</v>
      </c>
      <c r="E1093" s="1" t="s">
        <v>49</v>
      </c>
      <c r="F1093" s="1" t="s">
        <v>64</v>
      </c>
      <c r="I1093">
        <v>201210</v>
      </c>
      <c r="J1093" t="str">
        <f t="shared" si="134"/>
        <v>2012</v>
      </c>
      <c r="K1093" s="2">
        <v>180280</v>
      </c>
      <c r="L1093">
        <f t="shared" si="135"/>
        <v>0</v>
      </c>
      <c r="M1093" s="2">
        <f t="shared" si="136"/>
        <v>180280</v>
      </c>
      <c r="N1093">
        <f t="shared" si="137"/>
        <v>180280</v>
      </c>
      <c r="O1093">
        <f t="shared" si="138"/>
        <v>0</v>
      </c>
      <c r="P1093" s="2" t="str">
        <f t="shared" si="139"/>
        <v>5100401 - LGE GENERATION - COMMON2012</v>
      </c>
    </row>
    <row r="1094" spans="1:16" x14ac:dyDescent="0.3">
      <c r="A1094" s="1" t="s">
        <v>47</v>
      </c>
      <c r="B1094" s="1" t="s">
        <v>48</v>
      </c>
      <c r="C1094" s="1" t="s">
        <v>42</v>
      </c>
      <c r="D1094" s="5" t="str">
        <f t="shared" si="133"/>
        <v>510</v>
      </c>
      <c r="E1094" s="1" t="s">
        <v>49</v>
      </c>
      <c r="F1094" s="1" t="s">
        <v>64</v>
      </c>
      <c r="I1094">
        <v>201211</v>
      </c>
      <c r="J1094" t="str">
        <f t="shared" si="134"/>
        <v>2012</v>
      </c>
      <c r="K1094" s="2">
        <v>-1095</v>
      </c>
      <c r="L1094">
        <f t="shared" si="135"/>
        <v>0</v>
      </c>
      <c r="M1094" s="2">
        <f t="shared" si="136"/>
        <v>-1095</v>
      </c>
      <c r="N1094">
        <f t="shared" si="137"/>
        <v>-1095</v>
      </c>
      <c r="O1094">
        <f t="shared" si="138"/>
        <v>0</v>
      </c>
      <c r="P1094" s="2" t="str">
        <f t="shared" si="139"/>
        <v>5100401 - LGE GENERATION - COMMON2012</v>
      </c>
    </row>
    <row r="1095" spans="1:16" x14ac:dyDescent="0.3">
      <c r="A1095" s="1" t="s">
        <v>47</v>
      </c>
      <c r="B1095" s="1" t="s">
        <v>48</v>
      </c>
      <c r="C1095" s="1" t="s">
        <v>42</v>
      </c>
      <c r="D1095" s="5" t="str">
        <f t="shared" si="133"/>
        <v>510</v>
      </c>
      <c r="E1095" s="1" t="s">
        <v>49</v>
      </c>
      <c r="F1095" s="1" t="s">
        <v>64</v>
      </c>
      <c r="I1095">
        <v>201212</v>
      </c>
      <c r="J1095" t="str">
        <f t="shared" si="134"/>
        <v>2012</v>
      </c>
      <c r="K1095" s="2">
        <v>-184650</v>
      </c>
      <c r="L1095">
        <f t="shared" si="135"/>
        <v>0</v>
      </c>
      <c r="M1095" s="2">
        <f t="shared" si="136"/>
        <v>-184650</v>
      </c>
      <c r="N1095">
        <f t="shared" si="137"/>
        <v>-184650</v>
      </c>
      <c r="O1095">
        <f t="shared" si="138"/>
        <v>0</v>
      </c>
      <c r="P1095" s="2" t="str">
        <f t="shared" si="139"/>
        <v>5100401 - LGE GENERATION - COMMON2012</v>
      </c>
    </row>
    <row r="1096" spans="1:16" x14ac:dyDescent="0.3">
      <c r="A1096" s="1" t="s">
        <v>47</v>
      </c>
      <c r="B1096" s="1" t="s">
        <v>48</v>
      </c>
      <c r="C1096" s="1" t="s">
        <v>42</v>
      </c>
      <c r="D1096" s="5" t="str">
        <f t="shared" si="133"/>
        <v>510</v>
      </c>
      <c r="E1096" s="1" t="s">
        <v>49</v>
      </c>
      <c r="F1096" s="1" t="s">
        <v>64</v>
      </c>
      <c r="I1096">
        <v>201301</v>
      </c>
      <c r="J1096" t="str">
        <f t="shared" si="134"/>
        <v>2013</v>
      </c>
      <c r="K1096" s="2">
        <v>-149258</v>
      </c>
      <c r="L1096">
        <f t="shared" si="135"/>
        <v>0</v>
      </c>
      <c r="M1096" s="2">
        <f t="shared" si="136"/>
        <v>-149258</v>
      </c>
      <c r="N1096">
        <f t="shared" si="137"/>
        <v>-149258</v>
      </c>
      <c r="O1096">
        <f t="shared" si="138"/>
        <v>0</v>
      </c>
      <c r="P1096" s="2" t="str">
        <f t="shared" si="139"/>
        <v>5100401 - LGE GENERATION - COMMON2013</v>
      </c>
    </row>
    <row r="1097" spans="1:16" x14ac:dyDescent="0.3">
      <c r="A1097" s="1" t="s">
        <v>47</v>
      </c>
      <c r="B1097" s="1" t="s">
        <v>48</v>
      </c>
      <c r="C1097" s="1" t="s">
        <v>42</v>
      </c>
      <c r="D1097" s="5" t="str">
        <f t="shared" si="133"/>
        <v>510</v>
      </c>
      <c r="E1097" s="1" t="s">
        <v>49</v>
      </c>
      <c r="F1097" s="1" t="s">
        <v>64</v>
      </c>
      <c r="I1097">
        <v>201302</v>
      </c>
      <c r="J1097" t="str">
        <f t="shared" si="134"/>
        <v>2013</v>
      </c>
      <c r="K1097" s="2">
        <v>-56249</v>
      </c>
      <c r="L1097">
        <f t="shared" si="135"/>
        <v>0</v>
      </c>
      <c r="M1097" s="2">
        <f t="shared" si="136"/>
        <v>-56249</v>
      </c>
      <c r="N1097">
        <f t="shared" si="137"/>
        <v>-56249</v>
      </c>
      <c r="O1097">
        <f t="shared" si="138"/>
        <v>0</v>
      </c>
      <c r="P1097" s="2" t="str">
        <f t="shared" si="139"/>
        <v>5100401 - LGE GENERATION - COMMON2013</v>
      </c>
    </row>
    <row r="1098" spans="1:16" x14ac:dyDescent="0.3">
      <c r="A1098" s="1" t="s">
        <v>47</v>
      </c>
      <c r="B1098" s="1" t="s">
        <v>48</v>
      </c>
      <c r="C1098" s="1" t="s">
        <v>42</v>
      </c>
      <c r="D1098" s="5" t="str">
        <f t="shared" si="133"/>
        <v>510</v>
      </c>
      <c r="E1098" s="1" t="s">
        <v>49</v>
      </c>
      <c r="F1098" s="1" t="s">
        <v>64</v>
      </c>
      <c r="I1098">
        <v>201303</v>
      </c>
      <c r="J1098" t="str">
        <f t="shared" si="134"/>
        <v>2013</v>
      </c>
      <c r="K1098" s="2">
        <v>57830</v>
      </c>
      <c r="L1098">
        <f t="shared" si="135"/>
        <v>0</v>
      </c>
      <c r="M1098" s="2">
        <f t="shared" si="136"/>
        <v>57830</v>
      </c>
      <c r="N1098">
        <f t="shared" si="137"/>
        <v>57830</v>
      </c>
      <c r="O1098">
        <f t="shared" si="138"/>
        <v>0</v>
      </c>
      <c r="P1098" s="2" t="str">
        <f t="shared" si="139"/>
        <v>5100401 - LGE GENERATION - COMMON2013</v>
      </c>
    </row>
    <row r="1099" spans="1:16" x14ac:dyDescent="0.3">
      <c r="A1099" s="1" t="s">
        <v>47</v>
      </c>
      <c r="B1099" s="1" t="s">
        <v>48</v>
      </c>
      <c r="C1099" s="1" t="s">
        <v>42</v>
      </c>
      <c r="D1099" s="5" t="str">
        <f t="shared" si="133"/>
        <v>510</v>
      </c>
      <c r="E1099" s="1" t="s">
        <v>49</v>
      </c>
      <c r="F1099" s="1" t="s">
        <v>64</v>
      </c>
      <c r="I1099">
        <v>201304</v>
      </c>
      <c r="J1099" t="str">
        <f t="shared" si="134"/>
        <v>2013</v>
      </c>
      <c r="K1099" s="2">
        <v>111283</v>
      </c>
      <c r="L1099">
        <f t="shared" si="135"/>
        <v>0</v>
      </c>
      <c r="M1099" s="2">
        <f t="shared" si="136"/>
        <v>111283</v>
      </c>
      <c r="N1099">
        <f t="shared" si="137"/>
        <v>111283</v>
      </c>
      <c r="O1099">
        <f t="shared" si="138"/>
        <v>0</v>
      </c>
      <c r="P1099" s="2" t="str">
        <f t="shared" si="139"/>
        <v>5100401 - LGE GENERATION - COMMON2013</v>
      </c>
    </row>
    <row r="1100" spans="1:16" x14ac:dyDescent="0.3">
      <c r="A1100" s="1" t="s">
        <v>47</v>
      </c>
      <c r="B1100" s="1" t="s">
        <v>48</v>
      </c>
      <c r="C1100" s="1" t="s">
        <v>42</v>
      </c>
      <c r="D1100" s="5" t="str">
        <f t="shared" si="133"/>
        <v>510</v>
      </c>
      <c r="E1100" s="1" t="s">
        <v>49</v>
      </c>
      <c r="F1100" s="1" t="s">
        <v>64</v>
      </c>
      <c r="I1100">
        <v>201305</v>
      </c>
      <c r="J1100" t="str">
        <f t="shared" si="134"/>
        <v>2013</v>
      </c>
      <c r="K1100" s="2">
        <v>-68050</v>
      </c>
      <c r="L1100">
        <f t="shared" si="135"/>
        <v>0</v>
      </c>
      <c r="M1100" s="2">
        <f t="shared" si="136"/>
        <v>-68050</v>
      </c>
      <c r="N1100">
        <f t="shared" si="137"/>
        <v>-68050</v>
      </c>
      <c r="O1100">
        <f t="shared" si="138"/>
        <v>0</v>
      </c>
      <c r="P1100" s="2" t="str">
        <f t="shared" si="139"/>
        <v>5100401 - LGE GENERATION - COMMON2013</v>
      </c>
    </row>
    <row r="1101" spans="1:16" x14ac:dyDescent="0.3">
      <c r="A1101" s="1" t="s">
        <v>47</v>
      </c>
      <c r="B1101" s="1" t="s">
        <v>48</v>
      </c>
      <c r="C1101" s="1" t="s">
        <v>42</v>
      </c>
      <c r="D1101" s="5" t="str">
        <f t="shared" si="133"/>
        <v>510</v>
      </c>
      <c r="E1101" s="1" t="s">
        <v>49</v>
      </c>
      <c r="F1101" s="1" t="s">
        <v>64</v>
      </c>
      <c r="I1101">
        <v>201306</v>
      </c>
      <c r="J1101" t="str">
        <f t="shared" si="134"/>
        <v>2013</v>
      </c>
      <c r="K1101" s="2">
        <v>-11100</v>
      </c>
      <c r="L1101">
        <f t="shared" si="135"/>
        <v>0</v>
      </c>
      <c r="M1101" s="2">
        <f t="shared" si="136"/>
        <v>-11100</v>
      </c>
      <c r="N1101">
        <f t="shared" si="137"/>
        <v>-11100</v>
      </c>
      <c r="O1101">
        <f t="shared" si="138"/>
        <v>0</v>
      </c>
      <c r="P1101" s="2" t="str">
        <f t="shared" si="139"/>
        <v>5100401 - LGE GENERATION - COMMON2013</v>
      </c>
    </row>
    <row r="1102" spans="1:16" x14ac:dyDescent="0.3">
      <c r="A1102" s="1" t="s">
        <v>47</v>
      </c>
      <c r="B1102" s="1" t="s">
        <v>48</v>
      </c>
      <c r="C1102" s="1" t="s">
        <v>42</v>
      </c>
      <c r="D1102" s="5" t="str">
        <f t="shared" si="133"/>
        <v>510</v>
      </c>
      <c r="E1102" s="1" t="s">
        <v>49</v>
      </c>
      <c r="F1102" s="1" t="s">
        <v>64</v>
      </c>
      <c r="I1102">
        <v>201307</v>
      </c>
      <c r="J1102" t="str">
        <f t="shared" si="134"/>
        <v>2013</v>
      </c>
      <c r="K1102" s="2">
        <v>-81754</v>
      </c>
      <c r="L1102">
        <f t="shared" si="135"/>
        <v>0</v>
      </c>
      <c r="M1102" s="2">
        <f t="shared" si="136"/>
        <v>-81754</v>
      </c>
      <c r="N1102">
        <f t="shared" si="137"/>
        <v>-81754</v>
      </c>
      <c r="O1102">
        <f t="shared" si="138"/>
        <v>0</v>
      </c>
      <c r="P1102" s="2" t="str">
        <f t="shared" si="139"/>
        <v>5100401 - LGE GENERATION - COMMON2013</v>
      </c>
    </row>
    <row r="1103" spans="1:16" x14ac:dyDescent="0.3">
      <c r="A1103" s="1" t="s">
        <v>47</v>
      </c>
      <c r="B1103" s="1" t="s">
        <v>48</v>
      </c>
      <c r="C1103" s="1" t="s">
        <v>42</v>
      </c>
      <c r="D1103" s="5" t="str">
        <f t="shared" si="133"/>
        <v>510</v>
      </c>
      <c r="E1103" s="1" t="s">
        <v>49</v>
      </c>
      <c r="F1103" s="1" t="s">
        <v>64</v>
      </c>
      <c r="I1103">
        <v>201308</v>
      </c>
      <c r="J1103" t="str">
        <f t="shared" si="134"/>
        <v>2013</v>
      </c>
      <c r="K1103" s="2">
        <v>-8209</v>
      </c>
      <c r="L1103">
        <f t="shared" si="135"/>
        <v>0</v>
      </c>
      <c r="M1103" s="2">
        <f t="shared" si="136"/>
        <v>-8209</v>
      </c>
      <c r="N1103">
        <f t="shared" si="137"/>
        <v>-8209</v>
      </c>
      <c r="O1103">
        <f t="shared" si="138"/>
        <v>0</v>
      </c>
      <c r="P1103" s="2" t="str">
        <f t="shared" si="139"/>
        <v>5100401 - LGE GENERATION - COMMON2013</v>
      </c>
    </row>
    <row r="1104" spans="1:16" x14ac:dyDescent="0.3">
      <c r="A1104" s="1" t="s">
        <v>47</v>
      </c>
      <c r="B1104" s="1" t="s">
        <v>48</v>
      </c>
      <c r="C1104" s="1" t="s">
        <v>42</v>
      </c>
      <c r="D1104" s="5" t="str">
        <f t="shared" si="133"/>
        <v>510</v>
      </c>
      <c r="E1104" s="1" t="s">
        <v>49</v>
      </c>
      <c r="F1104" s="1" t="s">
        <v>64</v>
      </c>
      <c r="I1104">
        <v>201309</v>
      </c>
      <c r="J1104" t="str">
        <f t="shared" si="134"/>
        <v>2013</v>
      </c>
      <c r="K1104" s="2">
        <v>24292</v>
      </c>
      <c r="L1104">
        <f t="shared" si="135"/>
        <v>0</v>
      </c>
      <c r="M1104" s="2">
        <f t="shared" si="136"/>
        <v>24292</v>
      </c>
      <c r="N1104">
        <f t="shared" si="137"/>
        <v>24292</v>
      </c>
      <c r="O1104">
        <f t="shared" si="138"/>
        <v>0</v>
      </c>
      <c r="P1104" s="2" t="str">
        <f t="shared" si="139"/>
        <v>5100401 - LGE GENERATION - COMMON2013</v>
      </c>
    </row>
    <row r="1105" spans="1:16" x14ac:dyDescent="0.3">
      <c r="A1105" s="1" t="s">
        <v>47</v>
      </c>
      <c r="B1105" s="1" t="s">
        <v>48</v>
      </c>
      <c r="C1105" s="1" t="s">
        <v>42</v>
      </c>
      <c r="D1105" s="5" t="str">
        <f t="shared" si="133"/>
        <v>510</v>
      </c>
      <c r="E1105" s="1" t="s">
        <v>49</v>
      </c>
      <c r="F1105" s="1" t="s">
        <v>64</v>
      </c>
      <c r="I1105">
        <v>201310</v>
      </c>
      <c r="J1105" t="str">
        <f t="shared" si="134"/>
        <v>2013</v>
      </c>
      <c r="K1105" s="2">
        <v>536461</v>
      </c>
      <c r="L1105">
        <f t="shared" si="135"/>
        <v>0</v>
      </c>
      <c r="M1105" s="2">
        <f t="shared" si="136"/>
        <v>536461</v>
      </c>
      <c r="N1105">
        <f t="shared" si="137"/>
        <v>536461</v>
      </c>
      <c r="O1105">
        <f t="shared" si="138"/>
        <v>0</v>
      </c>
      <c r="P1105" s="2" t="str">
        <f t="shared" si="139"/>
        <v>5100401 - LGE GENERATION - COMMON2013</v>
      </c>
    </row>
    <row r="1106" spans="1:16" x14ac:dyDescent="0.3">
      <c r="A1106" s="1" t="s">
        <v>47</v>
      </c>
      <c r="B1106" s="1" t="s">
        <v>48</v>
      </c>
      <c r="C1106" s="1" t="s">
        <v>42</v>
      </c>
      <c r="D1106" s="5" t="str">
        <f t="shared" si="133"/>
        <v>510</v>
      </c>
      <c r="E1106" s="1" t="s">
        <v>49</v>
      </c>
      <c r="F1106" s="1" t="s">
        <v>64</v>
      </c>
      <c r="I1106">
        <v>201311</v>
      </c>
      <c r="J1106" t="str">
        <f t="shared" si="134"/>
        <v>2013</v>
      </c>
      <c r="K1106" s="2">
        <v>-58812</v>
      </c>
      <c r="L1106">
        <f t="shared" si="135"/>
        <v>0</v>
      </c>
      <c r="M1106" s="2">
        <f t="shared" si="136"/>
        <v>-58812</v>
      </c>
      <c r="N1106">
        <f t="shared" si="137"/>
        <v>-58812</v>
      </c>
      <c r="O1106">
        <f t="shared" si="138"/>
        <v>0</v>
      </c>
      <c r="P1106" s="2" t="str">
        <f t="shared" si="139"/>
        <v>5100401 - LGE GENERATION - COMMON2013</v>
      </c>
    </row>
    <row r="1107" spans="1:16" x14ac:dyDescent="0.3">
      <c r="A1107" s="1" t="s">
        <v>47</v>
      </c>
      <c r="B1107" s="1" t="s">
        <v>48</v>
      </c>
      <c r="C1107" s="1" t="s">
        <v>42</v>
      </c>
      <c r="D1107" s="5" t="str">
        <f t="shared" si="133"/>
        <v>510</v>
      </c>
      <c r="E1107" s="1" t="s">
        <v>49</v>
      </c>
      <c r="F1107" s="1" t="s">
        <v>64</v>
      </c>
      <c r="I1107">
        <v>201312</v>
      </c>
      <c r="J1107" t="str">
        <f t="shared" si="134"/>
        <v>2013</v>
      </c>
      <c r="K1107" s="2">
        <v>-183058</v>
      </c>
      <c r="L1107">
        <f t="shared" si="135"/>
        <v>0</v>
      </c>
      <c r="M1107" s="2">
        <f t="shared" si="136"/>
        <v>-183058</v>
      </c>
      <c r="N1107">
        <f t="shared" si="137"/>
        <v>-183058</v>
      </c>
      <c r="O1107">
        <f t="shared" si="138"/>
        <v>0</v>
      </c>
      <c r="P1107" s="2" t="str">
        <f t="shared" si="139"/>
        <v>5100401 - LGE GENERATION - COMMON2013</v>
      </c>
    </row>
    <row r="1108" spans="1:16" x14ac:dyDescent="0.3">
      <c r="A1108" s="1" t="s">
        <v>47</v>
      </c>
      <c r="B1108" s="1" t="s">
        <v>48</v>
      </c>
      <c r="C1108" s="1" t="s">
        <v>42</v>
      </c>
      <c r="D1108" s="5" t="str">
        <f t="shared" si="133"/>
        <v>510</v>
      </c>
      <c r="E1108" s="1" t="s">
        <v>49</v>
      </c>
      <c r="F1108" s="1" t="s">
        <v>64</v>
      </c>
      <c r="I1108">
        <v>201401</v>
      </c>
      <c r="J1108" t="str">
        <f t="shared" si="134"/>
        <v>2014</v>
      </c>
      <c r="K1108" s="2">
        <v>-22275</v>
      </c>
      <c r="L1108">
        <f t="shared" si="135"/>
        <v>0</v>
      </c>
      <c r="M1108" s="2">
        <f t="shared" si="136"/>
        <v>-22275</v>
      </c>
      <c r="N1108">
        <f t="shared" si="137"/>
        <v>-22275</v>
      </c>
      <c r="O1108">
        <f t="shared" si="138"/>
        <v>0</v>
      </c>
      <c r="P1108" s="2" t="str">
        <f t="shared" si="139"/>
        <v>5100401 - LGE GENERATION - COMMON2014</v>
      </c>
    </row>
    <row r="1109" spans="1:16" x14ac:dyDescent="0.3">
      <c r="A1109" s="1" t="s">
        <v>47</v>
      </c>
      <c r="B1109" s="1" t="s">
        <v>48</v>
      </c>
      <c r="C1109" s="1" t="s">
        <v>42</v>
      </c>
      <c r="D1109" s="5" t="str">
        <f t="shared" si="133"/>
        <v>510</v>
      </c>
      <c r="E1109" s="1" t="s">
        <v>49</v>
      </c>
      <c r="F1109" s="1" t="s">
        <v>64</v>
      </c>
      <c r="I1109">
        <v>201402</v>
      </c>
      <c r="J1109" t="str">
        <f t="shared" si="134"/>
        <v>2014</v>
      </c>
      <c r="K1109" s="2">
        <v>-25873</v>
      </c>
      <c r="L1109">
        <f t="shared" si="135"/>
        <v>0</v>
      </c>
      <c r="M1109" s="2">
        <f t="shared" si="136"/>
        <v>-25873</v>
      </c>
      <c r="N1109">
        <f t="shared" si="137"/>
        <v>-25873</v>
      </c>
      <c r="O1109">
        <f t="shared" si="138"/>
        <v>0</v>
      </c>
      <c r="P1109" s="2" t="str">
        <f t="shared" si="139"/>
        <v>5100401 - LGE GENERATION - COMMON2014</v>
      </c>
    </row>
    <row r="1110" spans="1:16" x14ac:dyDescent="0.3">
      <c r="A1110" s="1" t="s">
        <v>47</v>
      </c>
      <c r="B1110" s="1" t="s">
        <v>48</v>
      </c>
      <c r="C1110" s="1" t="s">
        <v>42</v>
      </c>
      <c r="D1110" s="5" t="str">
        <f t="shared" si="133"/>
        <v>510</v>
      </c>
      <c r="E1110" s="1" t="s">
        <v>49</v>
      </c>
      <c r="F1110" s="1" t="s">
        <v>64</v>
      </c>
      <c r="I1110">
        <v>201403</v>
      </c>
      <c r="J1110" t="str">
        <f t="shared" si="134"/>
        <v>2014</v>
      </c>
      <c r="K1110" s="2">
        <v>-26933</v>
      </c>
      <c r="L1110">
        <f t="shared" si="135"/>
        <v>0</v>
      </c>
      <c r="M1110" s="2">
        <f t="shared" si="136"/>
        <v>-26933</v>
      </c>
      <c r="N1110">
        <f t="shared" si="137"/>
        <v>-26933</v>
      </c>
      <c r="O1110">
        <f t="shared" si="138"/>
        <v>0</v>
      </c>
      <c r="P1110" s="2" t="str">
        <f t="shared" si="139"/>
        <v>5100401 - LGE GENERATION - COMMON2014</v>
      </c>
    </row>
    <row r="1111" spans="1:16" x14ac:dyDescent="0.3">
      <c r="A1111" s="1" t="s">
        <v>47</v>
      </c>
      <c r="B1111" s="1" t="s">
        <v>48</v>
      </c>
      <c r="C1111" s="1" t="s">
        <v>42</v>
      </c>
      <c r="D1111" s="5" t="str">
        <f t="shared" si="133"/>
        <v>510</v>
      </c>
      <c r="E1111" s="1" t="s">
        <v>49</v>
      </c>
      <c r="F1111" s="1" t="s">
        <v>64</v>
      </c>
      <c r="I1111">
        <v>201404</v>
      </c>
      <c r="J1111" t="str">
        <f t="shared" si="134"/>
        <v>2014</v>
      </c>
      <c r="K1111" s="2">
        <v>95488</v>
      </c>
      <c r="L1111">
        <f t="shared" si="135"/>
        <v>0</v>
      </c>
      <c r="M1111" s="2">
        <f t="shared" si="136"/>
        <v>95488</v>
      </c>
      <c r="N1111">
        <f t="shared" si="137"/>
        <v>95488</v>
      </c>
      <c r="O1111">
        <f t="shared" si="138"/>
        <v>0</v>
      </c>
      <c r="P1111" s="2" t="str">
        <f t="shared" si="139"/>
        <v>5100401 - LGE GENERATION - COMMON2014</v>
      </c>
    </row>
    <row r="1112" spans="1:16" x14ac:dyDescent="0.3">
      <c r="A1112" s="1" t="s">
        <v>47</v>
      </c>
      <c r="B1112" s="1" t="s">
        <v>48</v>
      </c>
      <c r="C1112" s="1" t="s">
        <v>42</v>
      </c>
      <c r="D1112" s="5" t="str">
        <f t="shared" si="133"/>
        <v>510</v>
      </c>
      <c r="E1112" s="1" t="s">
        <v>49</v>
      </c>
      <c r="F1112" s="1" t="s">
        <v>64</v>
      </c>
      <c r="I1112">
        <v>201405</v>
      </c>
      <c r="J1112" t="str">
        <f t="shared" si="134"/>
        <v>2014</v>
      </c>
      <c r="K1112" s="2">
        <v>-46712</v>
      </c>
      <c r="L1112">
        <f t="shared" si="135"/>
        <v>0</v>
      </c>
      <c r="M1112" s="2">
        <f t="shared" si="136"/>
        <v>-46712</v>
      </c>
      <c r="N1112">
        <f t="shared" si="137"/>
        <v>-46712</v>
      </c>
      <c r="O1112">
        <f t="shared" si="138"/>
        <v>0</v>
      </c>
      <c r="P1112" s="2" t="str">
        <f t="shared" si="139"/>
        <v>5100401 - LGE GENERATION - COMMON2014</v>
      </c>
    </row>
    <row r="1113" spans="1:16" x14ac:dyDescent="0.3">
      <c r="A1113" s="1" t="s">
        <v>47</v>
      </c>
      <c r="B1113" s="1" t="s">
        <v>48</v>
      </c>
      <c r="C1113" s="1" t="s">
        <v>42</v>
      </c>
      <c r="D1113" s="5" t="str">
        <f t="shared" si="133"/>
        <v>510</v>
      </c>
      <c r="E1113" s="1" t="s">
        <v>49</v>
      </c>
      <c r="F1113" s="1" t="s">
        <v>64</v>
      </c>
      <c r="I1113">
        <v>201406</v>
      </c>
      <c r="J1113" t="str">
        <f t="shared" si="134"/>
        <v>2014</v>
      </c>
      <c r="K1113" s="2">
        <v>-106260</v>
      </c>
      <c r="L1113">
        <f t="shared" si="135"/>
        <v>0</v>
      </c>
      <c r="M1113" s="2">
        <f t="shared" si="136"/>
        <v>-106260</v>
      </c>
      <c r="N1113">
        <f t="shared" si="137"/>
        <v>-106260</v>
      </c>
      <c r="O1113">
        <f t="shared" si="138"/>
        <v>0</v>
      </c>
      <c r="P1113" s="2" t="str">
        <f t="shared" si="139"/>
        <v>5100401 - LGE GENERATION - COMMON2014</v>
      </c>
    </row>
    <row r="1114" spans="1:16" x14ac:dyDescent="0.3">
      <c r="A1114" s="1" t="s">
        <v>47</v>
      </c>
      <c r="B1114" s="1" t="s">
        <v>48</v>
      </c>
      <c r="C1114" s="1" t="s">
        <v>42</v>
      </c>
      <c r="D1114" s="5" t="str">
        <f t="shared" si="133"/>
        <v>510</v>
      </c>
      <c r="E1114" s="1" t="s">
        <v>49</v>
      </c>
      <c r="F1114" s="1" t="s">
        <v>64</v>
      </c>
      <c r="I1114">
        <v>201407</v>
      </c>
      <c r="J1114" t="str">
        <f t="shared" si="134"/>
        <v>2014</v>
      </c>
      <c r="K1114" s="2">
        <v>-4884</v>
      </c>
      <c r="L1114">
        <f t="shared" si="135"/>
        <v>0</v>
      </c>
      <c r="M1114" s="2">
        <f t="shared" si="136"/>
        <v>-4884</v>
      </c>
      <c r="N1114">
        <f t="shared" si="137"/>
        <v>-4884</v>
      </c>
      <c r="O1114">
        <f t="shared" si="138"/>
        <v>0</v>
      </c>
      <c r="P1114" s="2" t="str">
        <f t="shared" si="139"/>
        <v>5100401 - LGE GENERATION - COMMON2014</v>
      </c>
    </row>
    <row r="1115" spans="1:16" x14ac:dyDescent="0.3">
      <c r="A1115" s="1" t="s">
        <v>47</v>
      </c>
      <c r="B1115" s="1" t="s">
        <v>48</v>
      </c>
      <c r="C1115" s="1" t="s">
        <v>42</v>
      </c>
      <c r="D1115" s="5" t="str">
        <f t="shared" si="133"/>
        <v>510</v>
      </c>
      <c r="E1115" s="1" t="s">
        <v>49</v>
      </c>
      <c r="F1115" s="1" t="s">
        <v>64</v>
      </c>
      <c r="I1115">
        <v>201408</v>
      </c>
      <c r="J1115" t="str">
        <f t="shared" si="134"/>
        <v>2014</v>
      </c>
      <c r="K1115" s="2">
        <v>-87968</v>
      </c>
      <c r="L1115">
        <f t="shared" si="135"/>
        <v>0</v>
      </c>
      <c r="M1115" s="2">
        <f t="shared" si="136"/>
        <v>-87968</v>
      </c>
      <c r="N1115">
        <f t="shared" si="137"/>
        <v>-87968</v>
      </c>
      <c r="O1115">
        <f t="shared" si="138"/>
        <v>0</v>
      </c>
      <c r="P1115" s="2" t="str">
        <f t="shared" si="139"/>
        <v>5100401 - LGE GENERATION - COMMON2014</v>
      </c>
    </row>
    <row r="1116" spans="1:16" x14ac:dyDescent="0.3">
      <c r="A1116" s="1" t="s">
        <v>47</v>
      </c>
      <c r="B1116" s="1" t="s">
        <v>48</v>
      </c>
      <c r="C1116" s="1" t="s">
        <v>42</v>
      </c>
      <c r="D1116" s="5" t="str">
        <f t="shared" si="133"/>
        <v>510</v>
      </c>
      <c r="E1116" s="1" t="s">
        <v>49</v>
      </c>
      <c r="F1116" s="1" t="s">
        <v>64</v>
      </c>
      <c r="I1116">
        <v>201409</v>
      </c>
      <c r="J1116" t="str">
        <f t="shared" si="134"/>
        <v>2014</v>
      </c>
      <c r="K1116" s="2">
        <v>-80852</v>
      </c>
      <c r="L1116">
        <f t="shared" si="135"/>
        <v>0</v>
      </c>
      <c r="M1116" s="2">
        <f t="shared" si="136"/>
        <v>-80852</v>
      </c>
      <c r="N1116">
        <f t="shared" si="137"/>
        <v>-80852</v>
      </c>
      <c r="O1116">
        <f t="shared" si="138"/>
        <v>0</v>
      </c>
      <c r="P1116" s="2" t="str">
        <f t="shared" si="139"/>
        <v>5100401 - LGE GENERATION - COMMON2014</v>
      </c>
    </row>
    <row r="1117" spans="1:16" x14ac:dyDescent="0.3">
      <c r="A1117" s="1" t="s">
        <v>47</v>
      </c>
      <c r="B1117" s="1" t="s">
        <v>48</v>
      </c>
      <c r="C1117" s="1" t="s">
        <v>42</v>
      </c>
      <c r="D1117" s="5" t="str">
        <f t="shared" si="133"/>
        <v>510</v>
      </c>
      <c r="E1117" s="1" t="s">
        <v>49</v>
      </c>
      <c r="F1117" s="1" t="s">
        <v>64</v>
      </c>
      <c r="I1117">
        <v>201410</v>
      </c>
      <c r="J1117" t="str">
        <f t="shared" si="134"/>
        <v>2014</v>
      </c>
      <c r="K1117" s="2">
        <v>616630</v>
      </c>
      <c r="L1117">
        <f t="shared" si="135"/>
        <v>0</v>
      </c>
      <c r="M1117" s="2">
        <f t="shared" si="136"/>
        <v>616630</v>
      </c>
      <c r="N1117">
        <f t="shared" si="137"/>
        <v>616630</v>
      </c>
      <c r="O1117">
        <f t="shared" si="138"/>
        <v>0</v>
      </c>
      <c r="P1117" s="2" t="str">
        <f t="shared" si="139"/>
        <v>5100401 - LGE GENERATION - COMMON2014</v>
      </c>
    </row>
    <row r="1118" spans="1:16" x14ac:dyDescent="0.3">
      <c r="A1118" s="1" t="s">
        <v>47</v>
      </c>
      <c r="B1118" s="1" t="s">
        <v>48</v>
      </c>
      <c r="C1118" s="1" t="s">
        <v>42</v>
      </c>
      <c r="D1118" s="5" t="str">
        <f t="shared" si="133"/>
        <v>510</v>
      </c>
      <c r="E1118" s="1" t="s">
        <v>49</v>
      </c>
      <c r="F1118" s="1" t="s">
        <v>64</v>
      </c>
      <c r="I1118">
        <v>201411</v>
      </c>
      <c r="J1118" t="str">
        <f t="shared" si="134"/>
        <v>2014</v>
      </c>
      <c r="K1118" s="2">
        <v>-393530</v>
      </c>
      <c r="L1118">
        <f t="shared" si="135"/>
        <v>0</v>
      </c>
      <c r="M1118" s="2">
        <f t="shared" si="136"/>
        <v>-393530</v>
      </c>
      <c r="N1118">
        <f t="shared" si="137"/>
        <v>-393530</v>
      </c>
      <c r="O1118">
        <f t="shared" si="138"/>
        <v>0</v>
      </c>
      <c r="P1118" s="2" t="str">
        <f t="shared" si="139"/>
        <v>5100401 - LGE GENERATION - COMMON2014</v>
      </c>
    </row>
    <row r="1119" spans="1:16" x14ac:dyDescent="0.3">
      <c r="A1119" s="1" t="s">
        <v>47</v>
      </c>
      <c r="B1119" s="1" t="s">
        <v>48</v>
      </c>
      <c r="C1119" s="1" t="s">
        <v>42</v>
      </c>
      <c r="D1119" s="5" t="str">
        <f t="shared" ref="D1119:D1143" si="140">LEFT(C1119,3)</f>
        <v>510</v>
      </c>
      <c r="E1119" s="1" t="s">
        <v>49</v>
      </c>
      <c r="F1119" s="1" t="s">
        <v>64</v>
      </c>
      <c r="I1119">
        <v>201412</v>
      </c>
      <c r="J1119" t="str">
        <f t="shared" ref="J1119:J1143" si="141">LEFT(I1119,4)</f>
        <v>2014</v>
      </c>
      <c r="K1119" s="2">
        <v>-130212</v>
      </c>
      <c r="L1119">
        <f t="shared" ref="L1119:L1143" si="142">IF(LEFT(E1119,4)="0311",(K1119*-0.25),IF(LEFT(E1119,4)="0321",(K1119*-0.25),0))</f>
        <v>0</v>
      </c>
      <c r="M1119" s="2">
        <f t="shared" ref="M1119:M1143" si="143">+K1119+L1119</f>
        <v>-130212</v>
      </c>
      <c r="N1119">
        <f t="shared" ref="N1119:N1143" si="144">IF(F1119="LGE",M1119,0)+IF(F1119="Joint",M1119*G1119,0)</f>
        <v>-130212</v>
      </c>
      <c r="O1119">
        <f t="shared" ref="O1119:O1143" si="145">IF(F1119="KU",M1119,0)+IF(F1119="Joint",M1119*H1119,0)</f>
        <v>0</v>
      </c>
      <c r="P1119" s="2" t="str">
        <f t="shared" ref="P1119:P1143" si="146">D1119&amp;E1119&amp;J1119</f>
        <v>5100401 - LGE GENERATION - COMMON2014</v>
      </c>
    </row>
    <row r="1120" spans="1:16" x14ac:dyDescent="0.3">
      <c r="A1120" s="1" t="s">
        <v>47</v>
      </c>
      <c r="B1120" s="1" t="s">
        <v>48</v>
      </c>
      <c r="C1120" s="1" t="s">
        <v>42</v>
      </c>
      <c r="D1120" s="5" t="str">
        <f t="shared" si="140"/>
        <v>510</v>
      </c>
      <c r="E1120" s="1" t="s">
        <v>49</v>
      </c>
      <c r="F1120" s="1" t="s">
        <v>64</v>
      </c>
      <c r="I1120">
        <v>201501</v>
      </c>
      <c r="J1120" t="str">
        <f t="shared" si="141"/>
        <v>2015</v>
      </c>
      <c r="K1120" s="2">
        <v>-32572</v>
      </c>
      <c r="L1120">
        <f t="shared" si="142"/>
        <v>0</v>
      </c>
      <c r="M1120" s="2">
        <f t="shared" si="143"/>
        <v>-32572</v>
      </c>
      <c r="N1120">
        <f t="shared" si="144"/>
        <v>-32572</v>
      </c>
      <c r="O1120">
        <f t="shared" si="145"/>
        <v>0</v>
      </c>
      <c r="P1120" s="2" t="str">
        <f t="shared" si="146"/>
        <v>5100401 - LGE GENERATION - COMMON2015</v>
      </c>
    </row>
    <row r="1121" spans="1:16" x14ac:dyDescent="0.3">
      <c r="A1121" s="1" t="s">
        <v>47</v>
      </c>
      <c r="B1121" s="1" t="s">
        <v>48</v>
      </c>
      <c r="C1121" s="1" t="s">
        <v>42</v>
      </c>
      <c r="D1121" s="5" t="str">
        <f t="shared" si="140"/>
        <v>510</v>
      </c>
      <c r="E1121" s="1" t="s">
        <v>49</v>
      </c>
      <c r="F1121" s="1" t="s">
        <v>64</v>
      </c>
      <c r="I1121">
        <v>201502</v>
      </c>
      <c r="J1121" t="str">
        <f t="shared" si="141"/>
        <v>2015</v>
      </c>
      <c r="K1121" s="2">
        <v>-46884</v>
      </c>
      <c r="L1121">
        <f t="shared" si="142"/>
        <v>0</v>
      </c>
      <c r="M1121" s="2">
        <f t="shared" si="143"/>
        <v>-46884</v>
      </c>
      <c r="N1121">
        <f t="shared" si="144"/>
        <v>-46884</v>
      </c>
      <c r="O1121">
        <f t="shared" si="145"/>
        <v>0</v>
      </c>
      <c r="P1121" s="2" t="str">
        <f t="shared" si="146"/>
        <v>5100401 - LGE GENERATION - COMMON2015</v>
      </c>
    </row>
    <row r="1122" spans="1:16" x14ac:dyDescent="0.3">
      <c r="A1122" s="1" t="s">
        <v>47</v>
      </c>
      <c r="B1122" s="1" t="s">
        <v>48</v>
      </c>
      <c r="C1122" s="1" t="s">
        <v>42</v>
      </c>
      <c r="D1122" s="5" t="str">
        <f t="shared" si="140"/>
        <v>510</v>
      </c>
      <c r="E1122" s="1" t="s">
        <v>49</v>
      </c>
      <c r="F1122" s="1" t="s">
        <v>64</v>
      </c>
      <c r="I1122">
        <v>201503</v>
      </c>
      <c r="J1122" t="str">
        <f t="shared" si="141"/>
        <v>2015</v>
      </c>
      <c r="K1122" s="2">
        <v>614844</v>
      </c>
      <c r="L1122">
        <f t="shared" si="142"/>
        <v>0</v>
      </c>
      <c r="M1122" s="2">
        <f t="shared" si="143"/>
        <v>614844</v>
      </c>
      <c r="N1122">
        <f t="shared" si="144"/>
        <v>614844</v>
      </c>
      <c r="O1122">
        <f t="shared" si="145"/>
        <v>0</v>
      </c>
      <c r="P1122" s="2" t="str">
        <f t="shared" si="146"/>
        <v>5100401 - LGE GENERATION - COMMON2015</v>
      </c>
    </row>
    <row r="1123" spans="1:16" x14ac:dyDescent="0.3">
      <c r="A1123" s="1" t="s">
        <v>47</v>
      </c>
      <c r="B1123" s="1" t="s">
        <v>48</v>
      </c>
      <c r="C1123" s="1" t="s">
        <v>42</v>
      </c>
      <c r="D1123" s="5" t="str">
        <f t="shared" si="140"/>
        <v>510</v>
      </c>
      <c r="E1123" s="1" t="s">
        <v>49</v>
      </c>
      <c r="F1123" s="1" t="s">
        <v>64</v>
      </c>
      <c r="I1123">
        <v>201504</v>
      </c>
      <c r="J1123" t="str">
        <f t="shared" si="141"/>
        <v>2015</v>
      </c>
      <c r="K1123" s="2">
        <v>379556</v>
      </c>
      <c r="L1123">
        <f t="shared" si="142"/>
        <v>0</v>
      </c>
      <c r="M1123" s="2">
        <f t="shared" si="143"/>
        <v>379556</v>
      </c>
      <c r="N1123">
        <f t="shared" si="144"/>
        <v>379556</v>
      </c>
      <c r="O1123">
        <f t="shared" si="145"/>
        <v>0</v>
      </c>
      <c r="P1123" s="2" t="str">
        <f t="shared" si="146"/>
        <v>5100401 - LGE GENERATION - COMMON2015</v>
      </c>
    </row>
    <row r="1124" spans="1:16" x14ac:dyDescent="0.3">
      <c r="A1124" s="1" t="s">
        <v>47</v>
      </c>
      <c r="B1124" s="1" t="s">
        <v>48</v>
      </c>
      <c r="C1124" s="1" t="s">
        <v>42</v>
      </c>
      <c r="D1124" s="5" t="str">
        <f t="shared" si="140"/>
        <v>510</v>
      </c>
      <c r="E1124" s="1" t="s">
        <v>49</v>
      </c>
      <c r="F1124" s="1" t="s">
        <v>64</v>
      </c>
      <c r="I1124">
        <v>201505</v>
      </c>
      <c r="J1124" t="str">
        <f t="shared" si="141"/>
        <v>2015</v>
      </c>
      <c r="K1124" s="2">
        <v>-634275.16</v>
      </c>
      <c r="L1124">
        <f t="shared" si="142"/>
        <v>0</v>
      </c>
      <c r="M1124" s="2">
        <f t="shared" si="143"/>
        <v>-634275.16</v>
      </c>
      <c r="N1124">
        <f t="shared" si="144"/>
        <v>-634275.16</v>
      </c>
      <c r="O1124">
        <f t="shared" si="145"/>
        <v>0</v>
      </c>
      <c r="P1124" s="2" t="str">
        <f t="shared" si="146"/>
        <v>5100401 - LGE GENERATION - COMMON2015</v>
      </c>
    </row>
    <row r="1125" spans="1:16" x14ac:dyDescent="0.3">
      <c r="A1125" s="1" t="s">
        <v>47</v>
      </c>
      <c r="B1125" s="1" t="s">
        <v>48</v>
      </c>
      <c r="C1125" s="1" t="s">
        <v>42</v>
      </c>
      <c r="D1125" s="5" t="str">
        <f t="shared" si="140"/>
        <v>510</v>
      </c>
      <c r="E1125" s="1" t="s">
        <v>49</v>
      </c>
      <c r="F1125" s="1" t="s">
        <v>64</v>
      </c>
      <c r="I1125">
        <v>201506</v>
      </c>
      <c r="J1125" t="str">
        <f t="shared" si="141"/>
        <v>2015</v>
      </c>
      <c r="K1125" s="2">
        <v>-366794.84</v>
      </c>
      <c r="L1125">
        <f t="shared" si="142"/>
        <v>0</v>
      </c>
      <c r="M1125" s="2">
        <f t="shared" si="143"/>
        <v>-366794.84</v>
      </c>
      <c r="N1125">
        <f t="shared" si="144"/>
        <v>-366794.84</v>
      </c>
      <c r="O1125">
        <f t="shared" si="145"/>
        <v>0</v>
      </c>
      <c r="P1125" s="2" t="str">
        <f t="shared" si="146"/>
        <v>5100401 - LGE GENERATION - COMMON2015</v>
      </c>
    </row>
    <row r="1126" spans="1:16" x14ac:dyDescent="0.3">
      <c r="A1126" s="1" t="s">
        <v>47</v>
      </c>
      <c r="B1126" s="1" t="s">
        <v>48</v>
      </c>
      <c r="C1126" s="1" t="s">
        <v>42</v>
      </c>
      <c r="D1126" s="5" t="str">
        <f t="shared" si="140"/>
        <v>510</v>
      </c>
      <c r="E1126" s="1" t="s">
        <v>49</v>
      </c>
      <c r="F1126" s="1" t="s">
        <v>64</v>
      </c>
      <c r="I1126">
        <v>201507</v>
      </c>
      <c r="J1126" t="str">
        <f t="shared" si="141"/>
        <v>2015</v>
      </c>
      <c r="K1126" s="2">
        <v>-1740</v>
      </c>
      <c r="L1126">
        <f t="shared" si="142"/>
        <v>0</v>
      </c>
      <c r="M1126" s="2">
        <f t="shared" si="143"/>
        <v>-1740</v>
      </c>
      <c r="N1126">
        <f t="shared" si="144"/>
        <v>-1740</v>
      </c>
      <c r="O1126">
        <f t="shared" si="145"/>
        <v>0</v>
      </c>
      <c r="P1126" s="2" t="str">
        <f t="shared" si="146"/>
        <v>5100401 - LGE GENERATION - COMMON2015</v>
      </c>
    </row>
    <row r="1127" spans="1:16" x14ac:dyDescent="0.3">
      <c r="A1127" s="1" t="s">
        <v>47</v>
      </c>
      <c r="B1127" s="1" t="s">
        <v>48</v>
      </c>
      <c r="C1127" s="1" t="s">
        <v>42</v>
      </c>
      <c r="D1127" s="5" t="str">
        <f t="shared" si="140"/>
        <v>510</v>
      </c>
      <c r="E1127" s="1" t="s">
        <v>49</v>
      </c>
      <c r="F1127" s="1" t="s">
        <v>64</v>
      </c>
      <c r="I1127">
        <v>201508</v>
      </c>
      <c r="J1127" t="str">
        <f t="shared" si="141"/>
        <v>2015</v>
      </c>
      <c r="K1127" s="2">
        <v>3682</v>
      </c>
      <c r="L1127">
        <f t="shared" si="142"/>
        <v>0</v>
      </c>
      <c r="M1127" s="2">
        <f t="shared" si="143"/>
        <v>3682</v>
      </c>
      <c r="N1127">
        <f t="shared" si="144"/>
        <v>3682</v>
      </c>
      <c r="O1127">
        <f t="shared" si="145"/>
        <v>0</v>
      </c>
      <c r="P1127" s="2" t="str">
        <f t="shared" si="146"/>
        <v>5100401 - LGE GENERATION - COMMON2015</v>
      </c>
    </row>
    <row r="1128" spans="1:16" x14ac:dyDescent="0.3">
      <c r="A1128" s="1" t="s">
        <v>47</v>
      </c>
      <c r="B1128" s="1" t="s">
        <v>48</v>
      </c>
      <c r="C1128" s="1" t="s">
        <v>42</v>
      </c>
      <c r="D1128" s="5" t="str">
        <f t="shared" si="140"/>
        <v>510</v>
      </c>
      <c r="E1128" s="1" t="s">
        <v>49</v>
      </c>
      <c r="F1128" s="1" t="s">
        <v>64</v>
      </c>
      <c r="I1128">
        <v>201509</v>
      </c>
      <c r="J1128" t="str">
        <f t="shared" si="141"/>
        <v>2015</v>
      </c>
      <c r="K1128" s="2">
        <v>-2584</v>
      </c>
      <c r="L1128">
        <f t="shared" si="142"/>
        <v>0</v>
      </c>
      <c r="M1128" s="2">
        <f t="shared" si="143"/>
        <v>-2584</v>
      </c>
      <c r="N1128">
        <f t="shared" si="144"/>
        <v>-2584</v>
      </c>
      <c r="O1128">
        <f t="shared" si="145"/>
        <v>0</v>
      </c>
      <c r="P1128" s="2" t="str">
        <f t="shared" si="146"/>
        <v>5100401 - LGE GENERATION - COMMON2015</v>
      </c>
    </row>
    <row r="1129" spans="1:16" x14ac:dyDescent="0.3">
      <c r="A1129" s="1" t="s">
        <v>47</v>
      </c>
      <c r="B1129" s="1" t="s">
        <v>48</v>
      </c>
      <c r="C1129" s="1" t="s">
        <v>42</v>
      </c>
      <c r="D1129" s="5" t="str">
        <f t="shared" si="140"/>
        <v>510</v>
      </c>
      <c r="E1129" s="1" t="s">
        <v>49</v>
      </c>
      <c r="F1129" s="1" t="s">
        <v>64</v>
      </c>
      <c r="I1129">
        <v>201510</v>
      </c>
      <c r="J1129" t="str">
        <f t="shared" si="141"/>
        <v>2015</v>
      </c>
      <c r="K1129" s="2">
        <v>101524</v>
      </c>
      <c r="L1129">
        <f t="shared" si="142"/>
        <v>0</v>
      </c>
      <c r="M1129" s="2">
        <f t="shared" si="143"/>
        <v>101524</v>
      </c>
      <c r="N1129">
        <f t="shared" si="144"/>
        <v>101524</v>
      </c>
      <c r="O1129">
        <f t="shared" si="145"/>
        <v>0</v>
      </c>
      <c r="P1129" s="2" t="str">
        <f t="shared" si="146"/>
        <v>5100401 - LGE GENERATION - COMMON2015</v>
      </c>
    </row>
    <row r="1130" spans="1:16" x14ac:dyDescent="0.3">
      <c r="A1130" s="1" t="s">
        <v>47</v>
      </c>
      <c r="B1130" s="1" t="s">
        <v>48</v>
      </c>
      <c r="C1130" s="1" t="s">
        <v>42</v>
      </c>
      <c r="D1130" s="5" t="str">
        <f t="shared" si="140"/>
        <v>510</v>
      </c>
      <c r="E1130" s="1" t="s">
        <v>49</v>
      </c>
      <c r="F1130" s="1" t="s">
        <v>64</v>
      </c>
      <c r="I1130">
        <v>201511</v>
      </c>
      <c r="J1130" t="str">
        <f t="shared" si="141"/>
        <v>2015</v>
      </c>
      <c r="K1130" s="2">
        <v>96222</v>
      </c>
      <c r="L1130">
        <f t="shared" si="142"/>
        <v>0</v>
      </c>
      <c r="M1130" s="2">
        <f t="shared" si="143"/>
        <v>96222</v>
      </c>
      <c r="N1130">
        <f t="shared" si="144"/>
        <v>96222</v>
      </c>
      <c r="O1130">
        <f t="shared" si="145"/>
        <v>0</v>
      </c>
      <c r="P1130" s="2" t="str">
        <f t="shared" si="146"/>
        <v>5100401 - LGE GENERATION - COMMON2015</v>
      </c>
    </row>
    <row r="1131" spans="1:16" x14ac:dyDescent="0.3">
      <c r="A1131" s="1" t="s">
        <v>47</v>
      </c>
      <c r="B1131" s="1" t="s">
        <v>48</v>
      </c>
      <c r="C1131" s="1" t="s">
        <v>42</v>
      </c>
      <c r="D1131" s="5" t="str">
        <f t="shared" si="140"/>
        <v>510</v>
      </c>
      <c r="E1131" s="1" t="s">
        <v>49</v>
      </c>
      <c r="F1131" s="1" t="s">
        <v>64</v>
      </c>
      <c r="I1131">
        <v>201512</v>
      </c>
      <c r="J1131" t="str">
        <f t="shared" si="141"/>
        <v>2015</v>
      </c>
      <c r="K1131" s="2">
        <v>-201312</v>
      </c>
      <c r="L1131">
        <f t="shared" si="142"/>
        <v>0</v>
      </c>
      <c r="M1131" s="2">
        <f t="shared" si="143"/>
        <v>-201312</v>
      </c>
      <c r="N1131">
        <f t="shared" si="144"/>
        <v>-201312</v>
      </c>
      <c r="O1131">
        <f t="shared" si="145"/>
        <v>0</v>
      </c>
      <c r="P1131" s="2" t="str">
        <f t="shared" si="146"/>
        <v>5100401 - LGE GENERATION - COMMON2015</v>
      </c>
    </row>
    <row r="1132" spans="1:16" x14ac:dyDescent="0.3">
      <c r="A1132" s="1" t="s">
        <v>47</v>
      </c>
      <c r="B1132" s="1" t="s">
        <v>48</v>
      </c>
      <c r="C1132" s="1" t="s">
        <v>42</v>
      </c>
      <c r="D1132" s="5" t="str">
        <f t="shared" si="140"/>
        <v>510</v>
      </c>
      <c r="E1132" s="1" t="s">
        <v>49</v>
      </c>
      <c r="F1132" s="1" t="s">
        <v>64</v>
      </c>
      <c r="I1132">
        <v>201601</v>
      </c>
      <c r="J1132" t="str">
        <f t="shared" si="141"/>
        <v>2016</v>
      </c>
      <c r="K1132" s="2">
        <v>6.4</v>
      </c>
      <c r="L1132">
        <f t="shared" si="142"/>
        <v>0</v>
      </c>
      <c r="M1132" s="2">
        <f t="shared" si="143"/>
        <v>6.4</v>
      </c>
      <c r="N1132">
        <f t="shared" si="144"/>
        <v>6.4</v>
      </c>
      <c r="O1132">
        <f t="shared" si="145"/>
        <v>0</v>
      </c>
      <c r="P1132" s="2" t="str">
        <f t="shared" si="146"/>
        <v>5100401 - LGE GENERATION - COMMON2016</v>
      </c>
    </row>
    <row r="1133" spans="1:16" x14ac:dyDescent="0.3">
      <c r="A1133" s="1" t="s">
        <v>47</v>
      </c>
      <c r="B1133" s="1" t="s">
        <v>48</v>
      </c>
      <c r="C1133" s="1" t="s">
        <v>42</v>
      </c>
      <c r="D1133" s="5" t="str">
        <f t="shared" si="140"/>
        <v>510</v>
      </c>
      <c r="E1133" s="1" t="s">
        <v>49</v>
      </c>
      <c r="F1133" s="1" t="s">
        <v>64</v>
      </c>
      <c r="I1133">
        <v>201602</v>
      </c>
      <c r="J1133" t="str">
        <f t="shared" si="141"/>
        <v>2016</v>
      </c>
      <c r="K1133" s="2">
        <v>0</v>
      </c>
      <c r="L1133">
        <f t="shared" si="142"/>
        <v>0</v>
      </c>
      <c r="M1133" s="2">
        <f t="shared" si="143"/>
        <v>0</v>
      </c>
      <c r="N1133">
        <f t="shared" si="144"/>
        <v>0</v>
      </c>
      <c r="O1133">
        <f t="shared" si="145"/>
        <v>0</v>
      </c>
      <c r="P1133" s="2" t="str">
        <f t="shared" si="146"/>
        <v>5100401 - LGE GENERATION - COMMON2016</v>
      </c>
    </row>
    <row r="1134" spans="1:16" x14ac:dyDescent="0.3">
      <c r="A1134" s="1" t="s">
        <v>47</v>
      </c>
      <c r="B1134" s="1" t="s">
        <v>48</v>
      </c>
      <c r="C1134" s="1" t="s">
        <v>42</v>
      </c>
      <c r="D1134" s="5" t="str">
        <f t="shared" si="140"/>
        <v>510</v>
      </c>
      <c r="E1134" s="1" t="s">
        <v>49</v>
      </c>
      <c r="F1134" s="1" t="s">
        <v>64</v>
      </c>
      <c r="I1134">
        <v>201603</v>
      </c>
      <c r="J1134" t="str">
        <f t="shared" si="141"/>
        <v>2016</v>
      </c>
      <c r="K1134" s="2">
        <v>112285.44</v>
      </c>
      <c r="L1134">
        <f t="shared" si="142"/>
        <v>0</v>
      </c>
      <c r="M1134" s="2">
        <f t="shared" si="143"/>
        <v>112285.44</v>
      </c>
      <c r="N1134">
        <f t="shared" si="144"/>
        <v>112285.44</v>
      </c>
      <c r="O1134">
        <f t="shared" si="145"/>
        <v>0</v>
      </c>
      <c r="P1134" s="2" t="str">
        <f t="shared" si="146"/>
        <v>5100401 - LGE GENERATION - COMMON2016</v>
      </c>
    </row>
    <row r="1135" spans="1:16" x14ac:dyDescent="0.3">
      <c r="A1135" s="1" t="s">
        <v>47</v>
      </c>
      <c r="B1135" s="1" t="s">
        <v>48</v>
      </c>
      <c r="C1135" s="1" t="s">
        <v>42</v>
      </c>
      <c r="D1135" s="5" t="str">
        <f t="shared" si="140"/>
        <v>510</v>
      </c>
      <c r="E1135" s="1" t="s">
        <v>49</v>
      </c>
      <c r="F1135" s="1" t="s">
        <v>64</v>
      </c>
      <c r="I1135">
        <v>201604</v>
      </c>
      <c r="J1135" t="str">
        <f t="shared" si="141"/>
        <v>2016</v>
      </c>
      <c r="K1135" s="2">
        <v>380060.15999999997</v>
      </c>
      <c r="L1135">
        <f t="shared" si="142"/>
        <v>0</v>
      </c>
      <c r="M1135" s="2">
        <f t="shared" si="143"/>
        <v>380060.15999999997</v>
      </c>
      <c r="N1135">
        <f t="shared" si="144"/>
        <v>380060.15999999997</v>
      </c>
      <c r="O1135">
        <f t="shared" si="145"/>
        <v>0</v>
      </c>
      <c r="P1135" s="2" t="str">
        <f t="shared" si="146"/>
        <v>5100401 - LGE GENERATION - COMMON2016</v>
      </c>
    </row>
    <row r="1136" spans="1:16" x14ac:dyDescent="0.3">
      <c r="A1136" s="1" t="s">
        <v>47</v>
      </c>
      <c r="B1136" s="1" t="s">
        <v>48</v>
      </c>
      <c r="C1136" s="1" t="s">
        <v>42</v>
      </c>
      <c r="D1136" s="5" t="str">
        <f t="shared" si="140"/>
        <v>510</v>
      </c>
      <c r="E1136" s="1" t="s">
        <v>49</v>
      </c>
      <c r="F1136" s="1" t="s">
        <v>64</v>
      </c>
      <c r="I1136">
        <v>201605</v>
      </c>
      <c r="J1136" t="str">
        <f t="shared" si="141"/>
        <v>2016</v>
      </c>
      <c r="K1136" s="2">
        <v>-170988.77</v>
      </c>
      <c r="L1136">
        <f t="shared" si="142"/>
        <v>0</v>
      </c>
      <c r="M1136" s="2">
        <f t="shared" si="143"/>
        <v>-170988.77</v>
      </c>
      <c r="N1136">
        <f t="shared" si="144"/>
        <v>-170988.77</v>
      </c>
      <c r="O1136">
        <f t="shared" si="145"/>
        <v>0</v>
      </c>
      <c r="P1136" s="2" t="str">
        <f t="shared" si="146"/>
        <v>5100401 - LGE GENERATION - COMMON2016</v>
      </c>
    </row>
    <row r="1137" spans="1:16" x14ac:dyDescent="0.3">
      <c r="A1137" s="1" t="s">
        <v>47</v>
      </c>
      <c r="B1137" s="1" t="s">
        <v>48</v>
      </c>
      <c r="C1137" s="1" t="s">
        <v>42</v>
      </c>
      <c r="D1137" s="5" t="str">
        <f t="shared" si="140"/>
        <v>510</v>
      </c>
      <c r="E1137" s="1" t="s">
        <v>49</v>
      </c>
      <c r="F1137" s="1" t="s">
        <v>64</v>
      </c>
      <c r="I1137">
        <v>201606</v>
      </c>
      <c r="J1137" t="str">
        <f t="shared" si="141"/>
        <v>2016</v>
      </c>
      <c r="K1137" s="2">
        <v>-26380.54</v>
      </c>
      <c r="L1137">
        <f t="shared" si="142"/>
        <v>0</v>
      </c>
      <c r="M1137" s="2">
        <f t="shared" si="143"/>
        <v>-26380.54</v>
      </c>
      <c r="N1137">
        <f t="shared" si="144"/>
        <v>-26380.54</v>
      </c>
      <c r="O1137">
        <f t="shared" si="145"/>
        <v>0</v>
      </c>
      <c r="P1137" s="2" t="str">
        <f t="shared" si="146"/>
        <v>5100401 - LGE GENERATION - COMMON2016</v>
      </c>
    </row>
    <row r="1138" spans="1:16" x14ac:dyDescent="0.3">
      <c r="A1138" s="1" t="s">
        <v>47</v>
      </c>
      <c r="B1138" s="1" t="s">
        <v>48</v>
      </c>
      <c r="C1138" s="1" t="s">
        <v>42</v>
      </c>
      <c r="D1138" s="5" t="str">
        <f t="shared" si="140"/>
        <v>510</v>
      </c>
      <c r="E1138" s="1" t="s">
        <v>49</v>
      </c>
      <c r="F1138" s="1" t="s">
        <v>64</v>
      </c>
      <c r="I1138">
        <v>201607</v>
      </c>
      <c r="J1138" t="str">
        <f t="shared" si="141"/>
        <v>2016</v>
      </c>
      <c r="K1138" s="2">
        <v>-241372.87</v>
      </c>
      <c r="L1138">
        <f t="shared" si="142"/>
        <v>0</v>
      </c>
      <c r="M1138" s="2">
        <f t="shared" si="143"/>
        <v>-241372.87</v>
      </c>
      <c r="N1138">
        <f t="shared" si="144"/>
        <v>-241372.87</v>
      </c>
      <c r="O1138">
        <f t="shared" si="145"/>
        <v>0</v>
      </c>
      <c r="P1138" s="2" t="str">
        <f t="shared" si="146"/>
        <v>5100401 - LGE GENERATION - COMMON2016</v>
      </c>
    </row>
    <row r="1139" spans="1:16" x14ac:dyDescent="0.3">
      <c r="A1139" s="1" t="s">
        <v>47</v>
      </c>
      <c r="B1139" s="1" t="s">
        <v>48</v>
      </c>
      <c r="C1139" s="1" t="s">
        <v>42</v>
      </c>
      <c r="D1139" s="5" t="str">
        <f t="shared" si="140"/>
        <v>510</v>
      </c>
      <c r="E1139" s="1" t="s">
        <v>49</v>
      </c>
      <c r="F1139" s="1" t="s">
        <v>64</v>
      </c>
      <c r="I1139">
        <v>201608</v>
      </c>
      <c r="J1139" t="str">
        <f t="shared" si="141"/>
        <v>2016</v>
      </c>
      <c r="K1139" s="2">
        <v>0</v>
      </c>
      <c r="L1139">
        <f t="shared" si="142"/>
        <v>0</v>
      </c>
      <c r="M1139" s="2">
        <f t="shared" si="143"/>
        <v>0</v>
      </c>
      <c r="N1139">
        <f t="shared" si="144"/>
        <v>0</v>
      </c>
      <c r="O1139">
        <f t="shared" si="145"/>
        <v>0</v>
      </c>
      <c r="P1139" s="2" t="str">
        <f t="shared" si="146"/>
        <v>5100401 - LGE GENERATION - COMMON2016</v>
      </c>
    </row>
    <row r="1140" spans="1:16" x14ac:dyDescent="0.3">
      <c r="A1140" s="1" t="s">
        <v>47</v>
      </c>
      <c r="B1140" s="1" t="s">
        <v>48</v>
      </c>
      <c r="C1140" s="1" t="s">
        <v>42</v>
      </c>
      <c r="D1140" s="5" t="str">
        <f t="shared" si="140"/>
        <v>510</v>
      </c>
      <c r="E1140" s="1" t="s">
        <v>49</v>
      </c>
      <c r="F1140" s="1" t="s">
        <v>64</v>
      </c>
      <c r="I1140">
        <v>201609</v>
      </c>
      <c r="J1140" t="str">
        <f t="shared" si="141"/>
        <v>2016</v>
      </c>
      <c r="K1140" s="2">
        <v>-53849.25</v>
      </c>
      <c r="L1140">
        <f t="shared" si="142"/>
        <v>0</v>
      </c>
      <c r="M1140" s="2">
        <f t="shared" si="143"/>
        <v>-53849.25</v>
      </c>
      <c r="N1140">
        <f t="shared" si="144"/>
        <v>-53849.25</v>
      </c>
      <c r="O1140">
        <f t="shared" si="145"/>
        <v>0</v>
      </c>
      <c r="P1140" s="2" t="str">
        <f t="shared" si="146"/>
        <v>5100401 - LGE GENERATION - COMMON2016</v>
      </c>
    </row>
    <row r="1141" spans="1:16" x14ac:dyDescent="0.3">
      <c r="A1141" s="1" t="s">
        <v>47</v>
      </c>
      <c r="B1141" s="1" t="s">
        <v>48</v>
      </c>
      <c r="C1141" s="1" t="s">
        <v>42</v>
      </c>
      <c r="D1141" s="5" t="str">
        <f t="shared" si="140"/>
        <v>510</v>
      </c>
      <c r="E1141" s="1" t="s">
        <v>49</v>
      </c>
      <c r="F1141" s="1" t="s">
        <v>64</v>
      </c>
      <c r="I1141">
        <v>201610</v>
      </c>
      <c r="J1141" t="str">
        <f t="shared" si="141"/>
        <v>2016</v>
      </c>
      <c r="K1141" s="2">
        <v>0</v>
      </c>
      <c r="L1141">
        <f t="shared" si="142"/>
        <v>0</v>
      </c>
      <c r="M1141" s="2">
        <f t="shared" si="143"/>
        <v>0</v>
      </c>
      <c r="N1141">
        <f t="shared" si="144"/>
        <v>0</v>
      </c>
      <c r="O1141">
        <f t="shared" si="145"/>
        <v>0</v>
      </c>
      <c r="P1141" s="2" t="str">
        <f t="shared" si="146"/>
        <v>5100401 - LGE GENERATION - COMMON2016</v>
      </c>
    </row>
    <row r="1142" spans="1:16" x14ac:dyDescent="0.3">
      <c r="A1142" s="1" t="s">
        <v>47</v>
      </c>
      <c r="B1142" s="1" t="s">
        <v>48</v>
      </c>
      <c r="C1142" s="1" t="s">
        <v>42</v>
      </c>
      <c r="D1142" s="5" t="str">
        <f t="shared" si="140"/>
        <v>510</v>
      </c>
      <c r="E1142" s="1" t="s">
        <v>49</v>
      </c>
      <c r="F1142" s="1" t="s">
        <v>64</v>
      </c>
      <c r="I1142">
        <v>201611</v>
      </c>
      <c r="J1142" t="str">
        <f t="shared" si="141"/>
        <v>2016</v>
      </c>
      <c r="K1142" s="2">
        <v>0</v>
      </c>
      <c r="L1142">
        <f t="shared" si="142"/>
        <v>0</v>
      </c>
      <c r="M1142" s="2">
        <f t="shared" si="143"/>
        <v>0</v>
      </c>
      <c r="N1142">
        <f t="shared" si="144"/>
        <v>0</v>
      </c>
      <c r="O1142">
        <f t="shared" si="145"/>
        <v>0</v>
      </c>
      <c r="P1142" s="2" t="str">
        <f t="shared" si="146"/>
        <v>5100401 - LGE GENERATION - COMMON2016</v>
      </c>
    </row>
    <row r="1143" spans="1:16" x14ac:dyDescent="0.3">
      <c r="A1143" s="1" t="s">
        <v>47</v>
      </c>
      <c r="B1143" s="1" t="s">
        <v>48</v>
      </c>
      <c r="C1143" s="1" t="s">
        <v>42</v>
      </c>
      <c r="D1143" s="5" t="str">
        <f t="shared" si="140"/>
        <v>510</v>
      </c>
      <c r="E1143" s="1" t="s">
        <v>49</v>
      </c>
      <c r="F1143" s="1" t="s">
        <v>64</v>
      </c>
      <c r="I1143">
        <v>201612</v>
      </c>
      <c r="J1143" t="str">
        <f t="shared" si="141"/>
        <v>2016</v>
      </c>
      <c r="K1143" s="2">
        <v>-14928.57</v>
      </c>
      <c r="L1143">
        <f t="shared" si="142"/>
        <v>0</v>
      </c>
      <c r="M1143" s="2">
        <f t="shared" si="143"/>
        <v>-14928.57</v>
      </c>
      <c r="N1143">
        <f t="shared" si="144"/>
        <v>-14928.57</v>
      </c>
      <c r="O1143">
        <f t="shared" si="145"/>
        <v>0</v>
      </c>
      <c r="P1143" s="2" t="str">
        <f t="shared" si="146"/>
        <v>5100401 - LGE GENERATION - COMMON2016</v>
      </c>
    </row>
    <row r="1144" spans="1:16" x14ac:dyDescent="0.3">
      <c r="A1144" s="1" t="s">
        <v>47</v>
      </c>
      <c r="B1144" s="1" t="s">
        <v>48</v>
      </c>
      <c r="C1144" s="1" t="s">
        <v>51</v>
      </c>
      <c r="D1144" s="5" t="str">
        <f t="shared" ref="D1144:D1147" si="147">LEFT(C1144,3)</f>
        <v>510</v>
      </c>
      <c r="E1144" s="1" t="s">
        <v>49</v>
      </c>
      <c r="F1144" s="1" t="s">
        <v>64</v>
      </c>
      <c r="I1144">
        <v>201309</v>
      </c>
      <c r="J1144" t="str">
        <f t="shared" ref="J1144:J1147" si="148">LEFT(I1144,4)</f>
        <v>2013</v>
      </c>
      <c r="K1144" s="2">
        <v>64.98</v>
      </c>
      <c r="L1144">
        <f t="shared" ref="L1144:L1160" si="149">IF(LEFT(E1144,4)="0311",(K1144*-0.25),IF(LEFT(E1144,4)="0321",(K1144*-0.25),0))</f>
        <v>0</v>
      </c>
      <c r="M1144" s="2">
        <f t="shared" ref="M1144:M1160" si="150">+K1144+L1144</f>
        <v>64.98</v>
      </c>
      <c r="N1144">
        <f t="shared" ref="N1144:N1160" si="151">IF(F1144="LGE",M1144,0)+IF(F1144="Joint",M1144*G1144,0)</f>
        <v>64.98</v>
      </c>
      <c r="O1144">
        <f t="shared" ref="O1144:O1160" si="152">IF(F1144="KU",M1144,0)+IF(F1144="Joint",M1144*H1144,0)</f>
        <v>0</v>
      </c>
      <c r="P1144" s="2" t="str">
        <f t="shared" ref="P1144:P1160" si="153">D1144&amp;E1144&amp;J1144</f>
        <v>5100401 - LGE GENERATION - COMMON2013</v>
      </c>
    </row>
    <row r="1145" spans="1:16" x14ac:dyDescent="0.3">
      <c r="A1145" s="1" t="s">
        <v>47</v>
      </c>
      <c r="B1145" s="1" t="s">
        <v>48</v>
      </c>
      <c r="C1145" s="1" t="s">
        <v>51</v>
      </c>
      <c r="D1145" s="5" t="str">
        <f t="shared" si="147"/>
        <v>510</v>
      </c>
      <c r="E1145" s="1" t="s">
        <v>49</v>
      </c>
      <c r="F1145" s="1" t="s">
        <v>64</v>
      </c>
      <c r="I1145">
        <v>201608</v>
      </c>
      <c r="J1145" t="str">
        <f t="shared" si="148"/>
        <v>2016</v>
      </c>
      <c r="K1145" s="2">
        <v>320.86</v>
      </c>
      <c r="L1145">
        <f t="shared" si="149"/>
        <v>0</v>
      </c>
      <c r="M1145" s="2">
        <f t="shared" si="150"/>
        <v>320.86</v>
      </c>
      <c r="N1145">
        <f t="shared" si="151"/>
        <v>320.86</v>
      </c>
      <c r="O1145">
        <f t="shared" si="152"/>
        <v>0</v>
      </c>
      <c r="P1145" s="2" t="str">
        <f t="shared" si="153"/>
        <v>5100401 - LGE GENERATION - COMMON2016</v>
      </c>
    </row>
    <row r="1146" spans="1:16" x14ac:dyDescent="0.3">
      <c r="A1146" s="1" t="s">
        <v>47</v>
      </c>
      <c r="B1146" s="1" t="s">
        <v>48</v>
      </c>
      <c r="C1146" s="1" t="s">
        <v>51</v>
      </c>
      <c r="D1146" s="5" t="str">
        <f t="shared" si="147"/>
        <v>510</v>
      </c>
      <c r="E1146" s="1" t="s">
        <v>49</v>
      </c>
      <c r="F1146" s="1" t="s">
        <v>64</v>
      </c>
      <c r="I1146">
        <v>201610</v>
      </c>
      <c r="J1146" t="str">
        <f t="shared" si="148"/>
        <v>2016</v>
      </c>
      <c r="K1146" s="2">
        <v>7547.11</v>
      </c>
      <c r="L1146">
        <f t="shared" si="149"/>
        <v>0</v>
      </c>
      <c r="M1146" s="2">
        <f t="shared" si="150"/>
        <v>7547.11</v>
      </c>
      <c r="N1146">
        <f t="shared" si="151"/>
        <v>7547.11</v>
      </c>
      <c r="O1146">
        <f t="shared" si="152"/>
        <v>0</v>
      </c>
      <c r="P1146" s="2" t="str">
        <f t="shared" si="153"/>
        <v>5100401 - LGE GENERATION - COMMON2016</v>
      </c>
    </row>
    <row r="1147" spans="1:16" x14ac:dyDescent="0.3">
      <c r="A1147" s="1" t="s">
        <v>47</v>
      </c>
      <c r="B1147" s="1" t="s">
        <v>48</v>
      </c>
      <c r="C1147" s="1" t="s">
        <v>51</v>
      </c>
      <c r="D1147" s="5" t="str">
        <f t="shared" si="147"/>
        <v>510</v>
      </c>
      <c r="E1147" s="1" t="s">
        <v>49</v>
      </c>
      <c r="F1147" s="1" t="s">
        <v>64</v>
      </c>
      <c r="I1147">
        <v>201612</v>
      </c>
      <c r="J1147" t="str">
        <f t="shared" si="148"/>
        <v>2016</v>
      </c>
      <c r="K1147" s="2">
        <v>147.97999999999999</v>
      </c>
      <c r="L1147">
        <f t="shared" si="149"/>
        <v>0</v>
      </c>
      <c r="M1147" s="2">
        <f t="shared" si="150"/>
        <v>147.97999999999999</v>
      </c>
      <c r="N1147">
        <f t="shared" si="151"/>
        <v>147.97999999999999</v>
      </c>
      <c r="O1147">
        <f t="shared" si="152"/>
        <v>0</v>
      </c>
      <c r="P1147" s="2" t="str">
        <f t="shared" si="153"/>
        <v>5100401 - LGE GENERATION - COMMON2016</v>
      </c>
    </row>
    <row r="1148" spans="1:16" s="8" customFormat="1" x14ac:dyDescent="0.3">
      <c r="A1148" s="6" t="s">
        <v>5</v>
      </c>
      <c r="B1148" s="6" t="s">
        <v>35</v>
      </c>
      <c r="C1148" s="6" t="s">
        <v>12</v>
      </c>
      <c r="D1148" s="7" t="s">
        <v>54</v>
      </c>
      <c r="E1148" s="6" t="s">
        <v>36</v>
      </c>
      <c r="F1148" s="1" t="s">
        <v>64</v>
      </c>
      <c r="G1148" s="1"/>
      <c r="H1148" s="1"/>
      <c r="I1148" s="8">
        <v>201202</v>
      </c>
      <c r="J1148" s="8" t="s">
        <v>55</v>
      </c>
      <c r="K1148" s="9">
        <f>-K1180*0.4</f>
        <v>582.79600000000005</v>
      </c>
      <c r="L1148">
        <f t="shared" si="149"/>
        <v>-145.69900000000001</v>
      </c>
      <c r="M1148" s="2">
        <f t="shared" si="150"/>
        <v>437.09700000000004</v>
      </c>
      <c r="N1148">
        <f t="shared" si="151"/>
        <v>437.09700000000004</v>
      </c>
      <c r="O1148">
        <f t="shared" si="152"/>
        <v>0</v>
      </c>
      <c r="P1148" s="2" t="str">
        <f t="shared" si="153"/>
        <v>5120311 - TRIMBLE COUNTY 1 - GENERATION2012</v>
      </c>
    </row>
    <row r="1149" spans="1:16" s="8" customFormat="1" x14ac:dyDescent="0.3">
      <c r="A1149" s="6" t="s">
        <v>5</v>
      </c>
      <c r="B1149" s="6" t="s">
        <v>35</v>
      </c>
      <c r="C1149" s="6" t="s">
        <v>12</v>
      </c>
      <c r="D1149" s="7" t="s">
        <v>54</v>
      </c>
      <c r="E1149" s="6" t="s">
        <v>36</v>
      </c>
      <c r="F1149" s="1" t="s">
        <v>64</v>
      </c>
      <c r="G1149" s="1"/>
      <c r="H1149" s="1"/>
      <c r="I1149" s="8">
        <v>201203</v>
      </c>
      <c r="J1149" s="8" t="s">
        <v>55</v>
      </c>
      <c r="K1149" s="9">
        <f t="shared" ref="K1149:K1179" si="154">-K1181*0.4</f>
        <v>443.90000000000003</v>
      </c>
      <c r="L1149">
        <f t="shared" si="149"/>
        <v>-110.97500000000001</v>
      </c>
      <c r="M1149" s="2">
        <f t="shared" si="150"/>
        <v>332.92500000000001</v>
      </c>
      <c r="N1149">
        <f t="shared" si="151"/>
        <v>332.92500000000001</v>
      </c>
      <c r="O1149">
        <f t="shared" si="152"/>
        <v>0</v>
      </c>
      <c r="P1149" s="2" t="str">
        <f t="shared" si="153"/>
        <v>5120311 - TRIMBLE COUNTY 1 - GENERATION2012</v>
      </c>
    </row>
    <row r="1150" spans="1:16" s="8" customFormat="1" x14ac:dyDescent="0.3">
      <c r="A1150" s="6" t="s">
        <v>5</v>
      </c>
      <c r="B1150" s="6" t="s">
        <v>35</v>
      </c>
      <c r="C1150" s="6" t="s">
        <v>12</v>
      </c>
      <c r="D1150" s="7" t="s">
        <v>54</v>
      </c>
      <c r="E1150" s="6" t="s">
        <v>36</v>
      </c>
      <c r="F1150" s="1" t="s">
        <v>64</v>
      </c>
      <c r="G1150" s="1"/>
      <c r="H1150" s="1"/>
      <c r="I1150" s="8">
        <v>201604</v>
      </c>
      <c r="J1150" s="8" t="s">
        <v>56</v>
      </c>
      <c r="K1150" s="9">
        <f t="shared" si="154"/>
        <v>190.256</v>
      </c>
      <c r="L1150">
        <f t="shared" si="149"/>
        <v>-47.564</v>
      </c>
      <c r="M1150" s="2">
        <f t="shared" si="150"/>
        <v>142.69200000000001</v>
      </c>
      <c r="N1150">
        <f t="shared" si="151"/>
        <v>142.69200000000001</v>
      </c>
      <c r="O1150">
        <f t="shared" si="152"/>
        <v>0</v>
      </c>
      <c r="P1150" s="2" t="str">
        <f t="shared" si="153"/>
        <v>5120311 - TRIMBLE COUNTY 1 - GENERATION2016</v>
      </c>
    </row>
    <row r="1151" spans="1:16" s="8" customFormat="1" x14ac:dyDescent="0.3">
      <c r="A1151" s="6" t="s">
        <v>5</v>
      </c>
      <c r="B1151" s="6" t="s">
        <v>35</v>
      </c>
      <c r="C1151" s="6" t="s">
        <v>12</v>
      </c>
      <c r="D1151" s="7" t="s">
        <v>54</v>
      </c>
      <c r="E1151" s="6" t="s">
        <v>36</v>
      </c>
      <c r="F1151" s="1" t="s">
        <v>64</v>
      </c>
      <c r="G1151" s="1"/>
      <c r="H1151" s="1"/>
      <c r="I1151" s="8">
        <v>201607</v>
      </c>
      <c r="J1151" s="8" t="s">
        <v>56</v>
      </c>
      <c r="K1151" s="9">
        <f t="shared" si="154"/>
        <v>258.92</v>
      </c>
      <c r="L1151">
        <f t="shared" si="149"/>
        <v>-64.73</v>
      </c>
      <c r="M1151" s="2">
        <f t="shared" si="150"/>
        <v>194.19</v>
      </c>
      <c r="N1151">
        <f t="shared" si="151"/>
        <v>194.19</v>
      </c>
      <c r="O1151">
        <f t="shared" si="152"/>
        <v>0</v>
      </c>
      <c r="P1151" s="2" t="str">
        <f t="shared" si="153"/>
        <v>5120311 - TRIMBLE COUNTY 1 - GENERATION2016</v>
      </c>
    </row>
    <row r="1152" spans="1:16" s="8" customFormat="1" x14ac:dyDescent="0.3">
      <c r="A1152" s="6" t="s">
        <v>5</v>
      </c>
      <c r="B1152" s="6" t="s">
        <v>35</v>
      </c>
      <c r="C1152" s="6" t="s">
        <v>14</v>
      </c>
      <c r="D1152" s="7" t="s">
        <v>54</v>
      </c>
      <c r="E1152" s="6" t="s">
        <v>36</v>
      </c>
      <c r="F1152" s="1" t="s">
        <v>64</v>
      </c>
      <c r="G1152" s="1"/>
      <c r="H1152" s="1"/>
      <c r="I1152" s="8">
        <v>201203</v>
      </c>
      <c r="J1152" s="8" t="s">
        <v>55</v>
      </c>
      <c r="K1152" s="9">
        <f t="shared" si="154"/>
        <v>67.128</v>
      </c>
      <c r="L1152">
        <f t="shared" si="149"/>
        <v>-16.782</v>
      </c>
      <c r="M1152" s="2">
        <f t="shared" si="150"/>
        <v>50.346000000000004</v>
      </c>
      <c r="N1152">
        <f t="shared" si="151"/>
        <v>50.346000000000004</v>
      </c>
      <c r="O1152">
        <f t="shared" si="152"/>
        <v>0</v>
      </c>
      <c r="P1152" s="2" t="str">
        <f t="shared" si="153"/>
        <v>5120311 - TRIMBLE COUNTY 1 - GENERATION2012</v>
      </c>
    </row>
    <row r="1153" spans="1:16" s="8" customFormat="1" x14ac:dyDescent="0.3">
      <c r="A1153" s="6" t="s">
        <v>5</v>
      </c>
      <c r="B1153" s="6" t="s">
        <v>35</v>
      </c>
      <c r="C1153" s="6" t="s">
        <v>14</v>
      </c>
      <c r="D1153" s="7" t="s">
        <v>54</v>
      </c>
      <c r="E1153" s="6" t="s">
        <v>36</v>
      </c>
      <c r="F1153" s="1" t="s">
        <v>64</v>
      </c>
      <c r="G1153" s="1"/>
      <c r="H1153" s="1"/>
      <c r="I1153" s="8">
        <v>201204</v>
      </c>
      <c r="J1153" s="8" t="s">
        <v>55</v>
      </c>
      <c r="K1153" s="9">
        <f t="shared" si="154"/>
        <v>5520.7720000000008</v>
      </c>
      <c r="L1153">
        <f t="shared" si="149"/>
        <v>-1380.1930000000002</v>
      </c>
      <c r="M1153" s="2">
        <f t="shared" si="150"/>
        <v>4140.5790000000006</v>
      </c>
      <c r="N1153">
        <f t="shared" si="151"/>
        <v>4140.5790000000006</v>
      </c>
      <c r="O1153">
        <f t="shared" si="152"/>
        <v>0</v>
      </c>
      <c r="P1153" s="2" t="str">
        <f t="shared" si="153"/>
        <v>5120311 - TRIMBLE COUNTY 1 - GENERATION2012</v>
      </c>
    </row>
    <row r="1154" spans="1:16" s="8" customFormat="1" x14ac:dyDescent="0.3">
      <c r="A1154" s="6" t="s">
        <v>5</v>
      </c>
      <c r="B1154" s="6" t="s">
        <v>35</v>
      </c>
      <c r="C1154" s="6" t="s">
        <v>14</v>
      </c>
      <c r="D1154" s="7" t="s">
        <v>54</v>
      </c>
      <c r="E1154" s="6" t="s">
        <v>36</v>
      </c>
      <c r="F1154" s="1" t="s">
        <v>64</v>
      </c>
      <c r="G1154" s="1"/>
      <c r="H1154" s="1"/>
      <c r="I1154" s="8">
        <v>201205</v>
      </c>
      <c r="J1154" s="8" t="s">
        <v>55</v>
      </c>
      <c r="K1154" s="9">
        <f t="shared" si="154"/>
        <v>2060.4720000000002</v>
      </c>
      <c r="L1154">
        <f t="shared" si="149"/>
        <v>-515.11800000000005</v>
      </c>
      <c r="M1154" s="2">
        <f t="shared" si="150"/>
        <v>1545.3540000000003</v>
      </c>
      <c r="N1154">
        <f t="shared" si="151"/>
        <v>1545.3540000000003</v>
      </c>
      <c r="O1154">
        <f t="shared" si="152"/>
        <v>0</v>
      </c>
      <c r="P1154" s="2" t="str">
        <f t="shared" si="153"/>
        <v>5120311 - TRIMBLE COUNTY 1 - GENERATION2012</v>
      </c>
    </row>
    <row r="1155" spans="1:16" s="8" customFormat="1" x14ac:dyDescent="0.3">
      <c r="A1155" s="6" t="s">
        <v>5</v>
      </c>
      <c r="B1155" s="6" t="s">
        <v>35</v>
      </c>
      <c r="C1155" s="6" t="s">
        <v>14</v>
      </c>
      <c r="D1155" s="7" t="s">
        <v>54</v>
      </c>
      <c r="E1155" s="6" t="s">
        <v>36</v>
      </c>
      <c r="F1155" s="1" t="s">
        <v>64</v>
      </c>
      <c r="G1155" s="1"/>
      <c r="H1155" s="1"/>
      <c r="I1155" s="8">
        <v>201206</v>
      </c>
      <c r="J1155" s="8" t="s">
        <v>55</v>
      </c>
      <c r="K1155" s="9">
        <f t="shared" si="154"/>
        <v>1431.3520000000001</v>
      </c>
      <c r="L1155">
        <f t="shared" si="149"/>
        <v>-357.83800000000002</v>
      </c>
      <c r="M1155" s="2">
        <f t="shared" si="150"/>
        <v>1073.5140000000001</v>
      </c>
      <c r="N1155">
        <f t="shared" si="151"/>
        <v>1073.5140000000001</v>
      </c>
      <c r="O1155">
        <f t="shared" si="152"/>
        <v>0</v>
      </c>
      <c r="P1155" s="2" t="str">
        <f t="shared" si="153"/>
        <v>5120311 - TRIMBLE COUNTY 1 - GENERATION2012</v>
      </c>
    </row>
    <row r="1156" spans="1:16" s="8" customFormat="1" x14ac:dyDescent="0.3">
      <c r="A1156" s="6" t="s">
        <v>5</v>
      </c>
      <c r="B1156" s="6" t="s">
        <v>35</v>
      </c>
      <c r="C1156" s="6" t="s">
        <v>14</v>
      </c>
      <c r="D1156" s="7" t="s">
        <v>54</v>
      </c>
      <c r="E1156" s="6" t="s">
        <v>36</v>
      </c>
      <c r="F1156" s="1" t="s">
        <v>64</v>
      </c>
      <c r="G1156" s="1"/>
      <c r="H1156" s="1"/>
      <c r="I1156" s="8">
        <v>201208</v>
      </c>
      <c r="J1156" s="8" t="s">
        <v>55</v>
      </c>
      <c r="K1156" s="9">
        <f t="shared" si="154"/>
        <v>-758.22400000000005</v>
      </c>
      <c r="L1156">
        <f t="shared" si="149"/>
        <v>189.55600000000001</v>
      </c>
      <c r="M1156" s="2">
        <f t="shared" si="150"/>
        <v>-568.66800000000001</v>
      </c>
      <c r="N1156">
        <f t="shared" si="151"/>
        <v>-568.66800000000001</v>
      </c>
      <c r="O1156">
        <f t="shared" si="152"/>
        <v>0</v>
      </c>
      <c r="P1156" s="2" t="str">
        <f t="shared" si="153"/>
        <v>5120311 - TRIMBLE COUNTY 1 - GENERATION2012</v>
      </c>
    </row>
    <row r="1157" spans="1:16" s="8" customFormat="1" x14ac:dyDescent="0.3">
      <c r="A1157" s="6" t="s">
        <v>5</v>
      </c>
      <c r="B1157" s="6" t="s">
        <v>35</v>
      </c>
      <c r="C1157" s="6" t="s">
        <v>14</v>
      </c>
      <c r="D1157" s="7" t="s">
        <v>54</v>
      </c>
      <c r="E1157" s="6" t="s">
        <v>36</v>
      </c>
      <c r="F1157" s="1" t="s">
        <v>64</v>
      </c>
      <c r="G1157" s="1"/>
      <c r="H1157" s="1"/>
      <c r="I1157" s="8">
        <v>201402</v>
      </c>
      <c r="J1157" s="8" t="s">
        <v>57</v>
      </c>
      <c r="K1157" s="9">
        <f t="shared" si="154"/>
        <v>197.12</v>
      </c>
      <c r="L1157">
        <f t="shared" si="149"/>
        <v>-49.28</v>
      </c>
      <c r="M1157" s="2">
        <f t="shared" si="150"/>
        <v>147.84</v>
      </c>
      <c r="N1157">
        <f t="shared" si="151"/>
        <v>147.84</v>
      </c>
      <c r="O1157">
        <f t="shared" si="152"/>
        <v>0</v>
      </c>
      <c r="P1157" s="2" t="str">
        <f t="shared" si="153"/>
        <v>5120311 - TRIMBLE COUNTY 1 - GENERATION2014</v>
      </c>
    </row>
    <row r="1158" spans="1:16" s="8" customFormat="1" x14ac:dyDescent="0.3">
      <c r="A1158" s="6" t="s">
        <v>5</v>
      </c>
      <c r="B1158" s="6" t="s">
        <v>35</v>
      </c>
      <c r="C1158" s="6" t="s">
        <v>14</v>
      </c>
      <c r="D1158" s="7" t="s">
        <v>54</v>
      </c>
      <c r="E1158" s="6" t="s">
        <v>36</v>
      </c>
      <c r="F1158" s="1" t="s">
        <v>64</v>
      </c>
      <c r="G1158" s="1"/>
      <c r="H1158" s="1"/>
      <c r="I1158" s="8">
        <v>201403</v>
      </c>
      <c r="J1158" s="8" t="s">
        <v>57</v>
      </c>
      <c r="K1158" s="9">
        <f t="shared" si="154"/>
        <v>8532.8040000000001</v>
      </c>
      <c r="L1158">
        <f t="shared" si="149"/>
        <v>-2133.201</v>
      </c>
      <c r="M1158" s="2">
        <f t="shared" si="150"/>
        <v>6399.6030000000001</v>
      </c>
      <c r="N1158">
        <f t="shared" si="151"/>
        <v>6399.6030000000001</v>
      </c>
      <c r="O1158">
        <f t="shared" si="152"/>
        <v>0</v>
      </c>
      <c r="P1158" s="2" t="str">
        <f t="shared" si="153"/>
        <v>5120311 - TRIMBLE COUNTY 1 - GENERATION2014</v>
      </c>
    </row>
    <row r="1159" spans="1:16" s="8" customFormat="1" x14ac:dyDescent="0.3">
      <c r="A1159" s="6" t="s">
        <v>5</v>
      </c>
      <c r="B1159" s="6" t="s">
        <v>35</v>
      </c>
      <c r="C1159" s="6" t="s">
        <v>14</v>
      </c>
      <c r="D1159" s="7" t="s">
        <v>54</v>
      </c>
      <c r="E1159" s="6" t="s">
        <v>36</v>
      </c>
      <c r="F1159" s="1" t="s">
        <v>64</v>
      </c>
      <c r="G1159" s="1"/>
      <c r="H1159" s="1"/>
      <c r="I1159" s="8">
        <v>201404</v>
      </c>
      <c r="J1159" s="8" t="s">
        <v>57</v>
      </c>
      <c r="K1159" s="9">
        <f t="shared" si="154"/>
        <v>3351.96</v>
      </c>
      <c r="L1159">
        <f t="shared" si="149"/>
        <v>-837.99</v>
      </c>
      <c r="M1159" s="2">
        <f t="shared" si="150"/>
        <v>2513.9700000000003</v>
      </c>
      <c r="N1159">
        <f t="shared" si="151"/>
        <v>2513.9700000000003</v>
      </c>
      <c r="O1159">
        <f t="shared" si="152"/>
        <v>0</v>
      </c>
      <c r="P1159" s="2" t="str">
        <f t="shared" si="153"/>
        <v>5120311 - TRIMBLE COUNTY 1 - GENERATION2014</v>
      </c>
    </row>
    <row r="1160" spans="1:16" s="8" customFormat="1" x14ac:dyDescent="0.3">
      <c r="A1160" s="6" t="s">
        <v>5</v>
      </c>
      <c r="B1160" s="6" t="s">
        <v>35</v>
      </c>
      <c r="C1160" s="6" t="s">
        <v>14</v>
      </c>
      <c r="D1160" s="7" t="s">
        <v>54</v>
      </c>
      <c r="E1160" s="6" t="s">
        <v>36</v>
      </c>
      <c r="F1160" s="1" t="s">
        <v>64</v>
      </c>
      <c r="G1160" s="1"/>
      <c r="H1160" s="1"/>
      <c r="I1160" s="8">
        <v>201405</v>
      </c>
      <c r="J1160" s="8" t="s">
        <v>57</v>
      </c>
      <c r="K1160" s="9">
        <f t="shared" si="154"/>
        <v>437.70000000000005</v>
      </c>
      <c r="L1160">
        <f t="shared" si="149"/>
        <v>-109.42500000000001</v>
      </c>
      <c r="M1160" s="2">
        <f t="shared" si="150"/>
        <v>328.27500000000003</v>
      </c>
      <c r="N1160">
        <f t="shared" si="151"/>
        <v>328.27500000000003</v>
      </c>
      <c r="O1160">
        <f t="shared" si="152"/>
        <v>0</v>
      </c>
      <c r="P1160" s="2" t="str">
        <f t="shared" si="153"/>
        <v>5120311 - TRIMBLE COUNTY 1 - GENERATION2014</v>
      </c>
    </row>
    <row r="1161" spans="1:16" s="8" customFormat="1" x14ac:dyDescent="0.3">
      <c r="A1161" s="6" t="s">
        <v>5</v>
      </c>
      <c r="B1161" s="6" t="s">
        <v>35</v>
      </c>
      <c r="C1161" s="6" t="s">
        <v>14</v>
      </c>
      <c r="D1161" s="7" t="s">
        <v>54</v>
      </c>
      <c r="E1161" s="6" t="s">
        <v>36</v>
      </c>
      <c r="F1161" s="1" t="s">
        <v>64</v>
      </c>
      <c r="G1161" s="1"/>
      <c r="H1161" s="1"/>
      <c r="I1161" s="8">
        <v>201503</v>
      </c>
      <c r="J1161" s="8" t="s">
        <v>58</v>
      </c>
      <c r="K1161" s="9">
        <f t="shared" si="154"/>
        <v>266.548</v>
      </c>
      <c r="L1161">
        <f t="shared" ref="L1161:L1224" si="155">IF(LEFT(E1161,4)="0311",(K1161*-0.25),IF(LEFT(E1161,4)="0321",(K1161*-0.25),0))</f>
        <v>-66.637</v>
      </c>
      <c r="M1161" s="2">
        <f t="shared" ref="M1161:M1224" si="156">+K1161+L1161</f>
        <v>199.911</v>
      </c>
      <c r="N1161">
        <f t="shared" ref="N1161:N1224" si="157">IF(F1161="LGE",M1161,0)+IF(F1161="Joint",M1161*G1161,0)</f>
        <v>199.911</v>
      </c>
      <c r="O1161">
        <f t="shared" ref="O1161:O1224" si="158">IF(F1161="KU",M1161,0)+IF(F1161="Joint",M1161*H1161,0)</f>
        <v>0</v>
      </c>
      <c r="P1161" s="2" t="str">
        <f t="shared" ref="P1161:P1224" si="159">D1161&amp;E1161&amp;J1161</f>
        <v>5120311 - TRIMBLE COUNTY 1 - GENERATION2015</v>
      </c>
    </row>
    <row r="1162" spans="1:16" s="8" customFormat="1" x14ac:dyDescent="0.3">
      <c r="A1162" s="6" t="s">
        <v>5</v>
      </c>
      <c r="B1162" s="6" t="s">
        <v>35</v>
      </c>
      <c r="C1162" s="6" t="s">
        <v>14</v>
      </c>
      <c r="D1162" s="7" t="s">
        <v>54</v>
      </c>
      <c r="E1162" s="6" t="s">
        <v>36</v>
      </c>
      <c r="F1162" s="1" t="s">
        <v>64</v>
      </c>
      <c r="G1162" s="1"/>
      <c r="H1162" s="1"/>
      <c r="I1162" s="8">
        <v>201504</v>
      </c>
      <c r="J1162" s="8" t="s">
        <v>58</v>
      </c>
      <c r="K1162" s="9">
        <f t="shared" si="154"/>
        <v>20532.288</v>
      </c>
      <c r="L1162">
        <f t="shared" si="155"/>
        <v>-5133.0720000000001</v>
      </c>
      <c r="M1162" s="2">
        <f t="shared" si="156"/>
        <v>15399.216</v>
      </c>
      <c r="N1162">
        <f t="shared" si="157"/>
        <v>15399.216</v>
      </c>
      <c r="O1162">
        <f t="shared" si="158"/>
        <v>0</v>
      </c>
      <c r="P1162" s="2" t="str">
        <f t="shared" si="159"/>
        <v>5120311 - TRIMBLE COUNTY 1 - GENERATION2015</v>
      </c>
    </row>
    <row r="1163" spans="1:16" s="8" customFormat="1" x14ac:dyDescent="0.3">
      <c r="A1163" s="6" t="s">
        <v>5</v>
      </c>
      <c r="B1163" s="6" t="s">
        <v>35</v>
      </c>
      <c r="C1163" s="6" t="s">
        <v>14</v>
      </c>
      <c r="D1163" s="7" t="s">
        <v>54</v>
      </c>
      <c r="E1163" s="6" t="s">
        <v>36</v>
      </c>
      <c r="F1163" s="1" t="s">
        <v>64</v>
      </c>
      <c r="G1163" s="1"/>
      <c r="H1163" s="1"/>
      <c r="I1163" s="8">
        <v>201505</v>
      </c>
      <c r="J1163" s="8" t="s">
        <v>58</v>
      </c>
      <c r="K1163" s="9">
        <f t="shared" si="154"/>
        <v>300.00400000000002</v>
      </c>
      <c r="L1163">
        <f t="shared" si="155"/>
        <v>-75.001000000000005</v>
      </c>
      <c r="M1163" s="2">
        <f t="shared" si="156"/>
        <v>225.00300000000001</v>
      </c>
      <c r="N1163">
        <f t="shared" si="157"/>
        <v>225.00300000000001</v>
      </c>
      <c r="O1163">
        <f t="shared" si="158"/>
        <v>0</v>
      </c>
      <c r="P1163" s="2" t="str">
        <f t="shared" si="159"/>
        <v>5120311 - TRIMBLE COUNTY 1 - GENERATION2015</v>
      </c>
    </row>
    <row r="1164" spans="1:16" s="8" customFormat="1" x14ac:dyDescent="0.3">
      <c r="A1164" s="6" t="s">
        <v>5</v>
      </c>
      <c r="B1164" s="6" t="s">
        <v>35</v>
      </c>
      <c r="C1164" s="6" t="s">
        <v>14</v>
      </c>
      <c r="D1164" s="7" t="s">
        <v>54</v>
      </c>
      <c r="E1164" s="6" t="s">
        <v>36</v>
      </c>
      <c r="F1164" s="1" t="s">
        <v>64</v>
      </c>
      <c r="G1164" s="1"/>
      <c r="H1164" s="1"/>
      <c r="I1164" s="8">
        <v>201510</v>
      </c>
      <c r="J1164" s="8" t="s">
        <v>58</v>
      </c>
      <c r="K1164" s="9">
        <f t="shared" si="154"/>
        <v>98.391999999999996</v>
      </c>
      <c r="L1164">
        <f t="shared" si="155"/>
        <v>-24.597999999999999</v>
      </c>
      <c r="M1164" s="2">
        <f t="shared" si="156"/>
        <v>73.793999999999997</v>
      </c>
      <c r="N1164">
        <f t="shared" si="157"/>
        <v>73.793999999999997</v>
      </c>
      <c r="O1164">
        <f t="shared" si="158"/>
        <v>0</v>
      </c>
      <c r="P1164" s="2" t="str">
        <f t="shared" si="159"/>
        <v>5120311 - TRIMBLE COUNTY 1 - GENERATION2015</v>
      </c>
    </row>
    <row r="1165" spans="1:16" s="8" customFormat="1" x14ac:dyDescent="0.3">
      <c r="A1165" s="6" t="s">
        <v>5</v>
      </c>
      <c r="B1165" s="6" t="s">
        <v>35</v>
      </c>
      <c r="C1165" s="6" t="s">
        <v>14</v>
      </c>
      <c r="D1165" s="7" t="s">
        <v>54</v>
      </c>
      <c r="E1165" s="6" t="s">
        <v>36</v>
      </c>
      <c r="F1165" s="1" t="s">
        <v>64</v>
      </c>
      <c r="G1165" s="1"/>
      <c r="H1165" s="1"/>
      <c r="I1165" s="8">
        <v>201602</v>
      </c>
      <c r="J1165" s="8" t="s">
        <v>56</v>
      </c>
      <c r="K1165" s="9">
        <f t="shared" si="154"/>
        <v>66.796000000000006</v>
      </c>
      <c r="L1165">
        <f t="shared" si="155"/>
        <v>-16.699000000000002</v>
      </c>
      <c r="M1165" s="2">
        <f t="shared" si="156"/>
        <v>50.097000000000008</v>
      </c>
      <c r="N1165">
        <f t="shared" si="157"/>
        <v>50.097000000000008</v>
      </c>
      <c r="O1165">
        <f t="shared" si="158"/>
        <v>0</v>
      </c>
      <c r="P1165" s="2" t="str">
        <f t="shared" si="159"/>
        <v>5120311 - TRIMBLE COUNTY 1 - GENERATION2016</v>
      </c>
    </row>
    <row r="1166" spans="1:16" s="8" customFormat="1" x14ac:dyDescent="0.3">
      <c r="A1166" s="6" t="s">
        <v>5</v>
      </c>
      <c r="B1166" s="6" t="s">
        <v>35</v>
      </c>
      <c r="C1166" s="6" t="s">
        <v>14</v>
      </c>
      <c r="D1166" s="7" t="s">
        <v>54</v>
      </c>
      <c r="E1166" s="6" t="s">
        <v>36</v>
      </c>
      <c r="F1166" s="1" t="s">
        <v>64</v>
      </c>
      <c r="G1166" s="1"/>
      <c r="H1166" s="1"/>
      <c r="I1166" s="8">
        <v>201603</v>
      </c>
      <c r="J1166" s="8" t="s">
        <v>56</v>
      </c>
      <c r="K1166" s="9">
        <f t="shared" si="154"/>
        <v>155.80799999999999</v>
      </c>
      <c r="L1166">
        <f t="shared" si="155"/>
        <v>-38.951999999999998</v>
      </c>
      <c r="M1166" s="2">
        <f t="shared" si="156"/>
        <v>116.85599999999999</v>
      </c>
      <c r="N1166">
        <f t="shared" si="157"/>
        <v>116.85599999999999</v>
      </c>
      <c r="O1166">
        <f t="shared" si="158"/>
        <v>0</v>
      </c>
      <c r="P1166" s="2" t="str">
        <f t="shared" si="159"/>
        <v>5120311 - TRIMBLE COUNTY 1 - GENERATION2016</v>
      </c>
    </row>
    <row r="1167" spans="1:16" s="8" customFormat="1" x14ac:dyDescent="0.3">
      <c r="A1167" s="6" t="s">
        <v>5</v>
      </c>
      <c r="B1167" s="6" t="s">
        <v>35</v>
      </c>
      <c r="C1167" s="6" t="s">
        <v>14</v>
      </c>
      <c r="D1167" s="7" t="s">
        <v>54</v>
      </c>
      <c r="E1167" s="6" t="s">
        <v>36</v>
      </c>
      <c r="F1167" s="1" t="s">
        <v>64</v>
      </c>
      <c r="G1167" s="1"/>
      <c r="H1167" s="1"/>
      <c r="I1167" s="8">
        <v>201607</v>
      </c>
      <c r="J1167" s="8" t="s">
        <v>56</v>
      </c>
      <c r="K1167" s="9">
        <f t="shared" si="154"/>
        <v>91.076000000000008</v>
      </c>
      <c r="L1167">
        <f t="shared" si="155"/>
        <v>-22.769000000000002</v>
      </c>
      <c r="M1167" s="2">
        <f t="shared" si="156"/>
        <v>68.307000000000002</v>
      </c>
      <c r="N1167">
        <f t="shared" si="157"/>
        <v>68.307000000000002</v>
      </c>
      <c r="O1167">
        <f t="shared" si="158"/>
        <v>0</v>
      </c>
      <c r="P1167" s="2" t="str">
        <f t="shared" si="159"/>
        <v>5120311 - TRIMBLE COUNTY 1 - GENERATION2016</v>
      </c>
    </row>
    <row r="1168" spans="1:16" s="8" customFormat="1" x14ac:dyDescent="0.3">
      <c r="A1168" s="6" t="s">
        <v>5</v>
      </c>
      <c r="B1168" s="6" t="s">
        <v>35</v>
      </c>
      <c r="C1168" s="6" t="s">
        <v>14</v>
      </c>
      <c r="D1168" s="7" t="s">
        <v>54</v>
      </c>
      <c r="E1168" s="6" t="s">
        <v>36</v>
      </c>
      <c r="F1168" s="1" t="s">
        <v>64</v>
      </c>
      <c r="G1168" s="1"/>
      <c r="H1168" s="1"/>
      <c r="I1168" s="8">
        <v>201608</v>
      </c>
      <c r="J1168" s="8" t="s">
        <v>56</v>
      </c>
      <c r="K1168" s="9">
        <f t="shared" si="154"/>
        <v>18.776</v>
      </c>
      <c r="L1168">
        <f t="shared" si="155"/>
        <v>-4.694</v>
      </c>
      <c r="M1168" s="2">
        <f t="shared" si="156"/>
        <v>14.082000000000001</v>
      </c>
      <c r="N1168">
        <f t="shared" si="157"/>
        <v>14.082000000000001</v>
      </c>
      <c r="O1168">
        <f t="shared" si="158"/>
        <v>0</v>
      </c>
      <c r="P1168" s="2" t="str">
        <f t="shared" si="159"/>
        <v>5120311 - TRIMBLE COUNTY 1 - GENERATION2016</v>
      </c>
    </row>
    <row r="1169" spans="1:16" s="8" customFormat="1" x14ac:dyDescent="0.3">
      <c r="A1169" s="6" t="s">
        <v>5</v>
      </c>
      <c r="B1169" s="6" t="s">
        <v>35</v>
      </c>
      <c r="C1169" s="6" t="s">
        <v>15</v>
      </c>
      <c r="D1169" s="7" t="s">
        <v>59</v>
      </c>
      <c r="E1169" s="6" t="s">
        <v>36</v>
      </c>
      <c r="F1169" s="1" t="s">
        <v>64</v>
      </c>
      <c r="G1169" s="1"/>
      <c r="H1169" s="1"/>
      <c r="I1169" s="8">
        <v>201206</v>
      </c>
      <c r="J1169" s="8" t="s">
        <v>55</v>
      </c>
      <c r="K1169" s="9">
        <f t="shared" si="154"/>
        <v>-6138.4000000000005</v>
      </c>
      <c r="L1169">
        <f t="shared" si="155"/>
        <v>1534.6000000000001</v>
      </c>
      <c r="M1169" s="2">
        <f t="shared" si="156"/>
        <v>-4603.8</v>
      </c>
      <c r="N1169">
        <f t="shared" si="157"/>
        <v>-4603.8</v>
      </c>
      <c r="O1169">
        <f t="shared" si="158"/>
        <v>0</v>
      </c>
      <c r="P1169" s="2" t="str">
        <f t="shared" si="159"/>
        <v>5130311 - TRIMBLE COUNTY 1 - GENERATION2012</v>
      </c>
    </row>
    <row r="1170" spans="1:16" s="8" customFormat="1" x14ac:dyDescent="0.3">
      <c r="A1170" s="6" t="s">
        <v>5</v>
      </c>
      <c r="B1170" s="6" t="s">
        <v>35</v>
      </c>
      <c r="C1170" s="6" t="s">
        <v>15</v>
      </c>
      <c r="D1170" s="7" t="s">
        <v>59</v>
      </c>
      <c r="E1170" s="6" t="s">
        <v>36</v>
      </c>
      <c r="F1170" s="1" t="s">
        <v>64</v>
      </c>
      <c r="G1170" s="1"/>
      <c r="H1170" s="1"/>
      <c r="I1170" s="8">
        <v>201504</v>
      </c>
      <c r="J1170" s="8" t="s">
        <v>58</v>
      </c>
      <c r="K1170" s="9">
        <f t="shared" si="154"/>
        <v>1194.5920000000001</v>
      </c>
      <c r="L1170">
        <f t="shared" si="155"/>
        <v>-298.64800000000002</v>
      </c>
      <c r="M1170" s="2">
        <f t="shared" si="156"/>
        <v>895.94400000000007</v>
      </c>
      <c r="N1170">
        <f t="shared" si="157"/>
        <v>895.94400000000007</v>
      </c>
      <c r="O1170">
        <f t="shared" si="158"/>
        <v>0</v>
      </c>
      <c r="P1170" s="2" t="str">
        <f t="shared" si="159"/>
        <v>5130311 - TRIMBLE COUNTY 1 - GENERATION2015</v>
      </c>
    </row>
    <row r="1171" spans="1:16" s="8" customFormat="1" x14ac:dyDescent="0.3">
      <c r="A1171" s="6" t="s">
        <v>5</v>
      </c>
      <c r="B1171" s="6" t="s">
        <v>35</v>
      </c>
      <c r="C1171" s="6" t="s">
        <v>15</v>
      </c>
      <c r="D1171" s="7" t="s">
        <v>59</v>
      </c>
      <c r="E1171" s="6" t="s">
        <v>36</v>
      </c>
      <c r="F1171" s="1" t="s">
        <v>64</v>
      </c>
      <c r="G1171" s="1"/>
      <c r="H1171" s="1"/>
      <c r="I1171" s="8">
        <v>201505</v>
      </c>
      <c r="J1171" s="8" t="s">
        <v>58</v>
      </c>
      <c r="K1171" s="9">
        <f t="shared" si="154"/>
        <v>112.07600000000001</v>
      </c>
      <c r="L1171">
        <f t="shared" si="155"/>
        <v>-28.019000000000002</v>
      </c>
      <c r="M1171" s="2">
        <f t="shared" si="156"/>
        <v>84.057000000000002</v>
      </c>
      <c r="N1171">
        <f t="shared" si="157"/>
        <v>84.057000000000002</v>
      </c>
      <c r="O1171">
        <f t="shared" si="158"/>
        <v>0</v>
      </c>
      <c r="P1171" s="2" t="str">
        <f t="shared" si="159"/>
        <v>5130311 - TRIMBLE COUNTY 1 - GENERATION2015</v>
      </c>
    </row>
    <row r="1172" spans="1:16" s="8" customFormat="1" x14ac:dyDescent="0.3">
      <c r="A1172" s="6" t="s">
        <v>5</v>
      </c>
      <c r="B1172" s="6" t="s">
        <v>35</v>
      </c>
      <c r="C1172" s="6" t="s">
        <v>15</v>
      </c>
      <c r="D1172" s="7" t="s">
        <v>59</v>
      </c>
      <c r="E1172" s="6" t="s">
        <v>36</v>
      </c>
      <c r="F1172" s="1" t="s">
        <v>64</v>
      </c>
      <c r="G1172" s="1"/>
      <c r="H1172" s="1"/>
      <c r="I1172" s="8">
        <v>201507</v>
      </c>
      <c r="J1172" s="8" t="s">
        <v>58</v>
      </c>
      <c r="K1172" s="9">
        <f t="shared" si="154"/>
        <v>301.19200000000001</v>
      </c>
      <c r="L1172">
        <f t="shared" si="155"/>
        <v>-75.298000000000002</v>
      </c>
      <c r="M1172" s="2">
        <f t="shared" si="156"/>
        <v>225.89400000000001</v>
      </c>
      <c r="N1172">
        <f t="shared" si="157"/>
        <v>225.89400000000001</v>
      </c>
      <c r="O1172">
        <f t="shared" si="158"/>
        <v>0</v>
      </c>
      <c r="P1172" s="2" t="str">
        <f t="shared" si="159"/>
        <v>5130311 - TRIMBLE COUNTY 1 - GENERATION2015</v>
      </c>
    </row>
    <row r="1173" spans="1:16" s="8" customFormat="1" x14ac:dyDescent="0.3">
      <c r="A1173" s="6" t="s">
        <v>5</v>
      </c>
      <c r="B1173" s="6" t="s">
        <v>35</v>
      </c>
      <c r="C1173" s="6" t="s">
        <v>15</v>
      </c>
      <c r="D1173" s="7" t="s">
        <v>59</v>
      </c>
      <c r="E1173" s="6" t="s">
        <v>36</v>
      </c>
      <c r="F1173" s="1" t="s">
        <v>64</v>
      </c>
      <c r="G1173" s="1"/>
      <c r="H1173" s="1"/>
      <c r="I1173" s="8">
        <v>201508</v>
      </c>
      <c r="J1173" s="8" t="s">
        <v>58</v>
      </c>
      <c r="K1173" s="9">
        <f t="shared" si="154"/>
        <v>0.54400000000000004</v>
      </c>
      <c r="L1173">
        <f t="shared" si="155"/>
        <v>-0.13600000000000001</v>
      </c>
      <c r="M1173" s="2">
        <f t="shared" si="156"/>
        <v>0.40800000000000003</v>
      </c>
      <c r="N1173">
        <f t="shared" si="157"/>
        <v>0.40800000000000003</v>
      </c>
      <c r="O1173">
        <f t="shared" si="158"/>
        <v>0</v>
      </c>
      <c r="P1173" s="2" t="str">
        <f t="shared" si="159"/>
        <v>5130311 - TRIMBLE COUNTY 1 - GENERATION2015</v>
      </c>
    </row>
    <row r="1174" spans="1:16" s="8" customFormat="1" x14ac:dyDescent="0.3">
      <c r="A1174" s="6" t="s">
        <v>5</v>
      </c>
      <c r="B1174" s="6" t="s">
        <v>35</v>
      </c>
      <c r="C1174" s="6" t="s">
        <v>15</v>
      </c>
      <c r="D1174" s="7" t="s">
        <v>59</v>
      </c>
      <c r="E1174" s="6" t="s">
        <v>36</v>
      </c>
      <c r="F1174" s="1" t="s">
        <v>64</v>
      </c>
      <c r="G1174" s="1"/>
      <c r="H1174" s="1"/>
      <c r="I1174" s="8">
        <v>201511</v>
      </c>
      <c r="J1174" s="8" t="s">
        <v>58</v>
      </c>
      <c r="K1174" s="9">
        <f t="shared" si="154"/>
        <v>415.416</v>
      </c>
      <c r="L1174">
        <f t="shared" si="155"/>
        <v>-103.854</v>
      </c>
      <c r="M1174" s="2">
        <f t="shared" si="156"/>
        <v>311.56200000000001</v>
      </c>
      <c r="N1174">
        <f t="shared" si="157"/>
        <v>311.56200000000001</v>
      </c>
      <c r="O1174">
        <f t="shared" si="158"/>
        <v>0</v>
      </c>
      <c r="P1174" s="2" t="str">
        <f t="shared" si="159"/>
        <v>5130311 - TRIMBLE COUNTY 1 - GENERATION2015</v>
      </c>
    </row>
    <row r="1175" spans="1:16" s="8" customFormat="1" x14ac:dyDescent="0.3">
      <c r="A1175" s="6" t="s">
        <v>47</v>
      </c>
      <c r="B1175" s="6" t="s">
        <v>48</v>
      </c>
      <c r="C1175" s="6" t="s">
        <v>42</v>
      </c>
      <c r="D1175" s="7" t="s">
        <v>60</v>
      </c>
      <c r="E1175" s="6" t="s">
        <v>36</v>
      </c>
      <c r="F1175" s="1" t="s">
        <v>64</v>
      </c>
      <c r="G1175" s="1"/>
      <c r="H1175" s="1"/>
      <c r="I1175" s="8">
        <v>201205</v>
      </c>
      <c r="J1175" s="8" t="s">
        <v>55</v>
      </c>
      <c r="K1175" s="9">
        <f t="shared" si="154"/>
        <v>28492.800000000003</v>
      </c>
      <c r="L1175">
        <f t="shared" si="155"/>
        <v>-7123.2000000000007</v>
      </c>
      <c r="M1175" s="2">
        <f t="shared" si="156"/>
        <v>21369.600000000002</v>
      </c>
      <c r="N1175">
        <f t="shared" si="157"/>
        <v>21369.600000000002</v>
      </c>
      <c r="O1175">
        <f t="shared" si="158"/>
        <v>0</v>
      </c>
      <c r="P1175" s="2" t="str">
        <f t="shared" si="159"/>
        <v>5100311 - TRIMBLE COUNTY 1 - GENERATION2012</v>
      </c>
    </row>
    <row r="1176" spans="1:16" s="8" customFormat="1" x14ac:dyDescent="0.3">
      <c r="A1176" s="6" t="s">
        <v>47</v>
      </c>
      <c r="B1176" s="6" t="s">
        <v>48</v>
      </c>
      <c r="C1176" s="6" t="s">
        <v>42</v>
      </c>
      <c r="D1176" s="7" t="s">
        <v>60</v>
      </c>
      <c r="E1176" s="6" t="s">
        <v>36</v>
      </c>
      <c r="F1176" s="1" t="s">
        <v>64</v>
      </c>
      <c r="G1176" s="1"/>
      <c r="H1176" s="1"/>
      <c r="I1176" s="8">
        <v>201206</v>
      </c>
      <c r="J1176" s="8" t="s">
        <v>55</v>
      </c>
      <c r="K1176" s="9">
        <f t="shared" si="154"/>
        <v>28492.800000000003</v>
      </c>
      <c r="L1176">
        <f t="shared" si="155"/>
        <v>-7123.2000000000007</v>
      </c>
      <c r="M1176" s="2">
        <f t="shared" si="156"/>
        <v>21369.600000000002</v>
      </c>
      <c r="N1176">
        <f t="shared" si="157"/>
        <v>21369.600000000002</v>
      </c>
      <c r="O1176">
        <f t="shared" si="158"/>
        <v>0</v>
      </c>
      <c r="P1176" s="2" t="str">
        <f t="shared" si="159"/>
        <v>5100311 - TRIMBLE COUNTY 1 - GENERATION2012</v>
      </c>
    </row>
    <row r="1177" spans="1:16" s="8" customFormat="1" x14ac:dyDescent="0.3">
      <c r="A1177" s="6" t="s">
        <v>47</v>
      </c>
      <c r="B1177" s="6" t="s">
        <v>48</v>
      </c>
      <c r="C1177" s="6" t="s">
        <v>42</v>
      </c>
      <c r="D1177" s="7" t="s">
        <v>60</v>
      </c>
      <c r="E1177" s="6" t="s">
        <v>36</v>
      </c>
      <c r="F1177" s="1" t="s">
        <v>64</v>
      </c>
      <c r="G1177" s="1"/>
      <c r="H1177" s="1"/>
      <c r="I1177" s="8">
        <v>201207</v>
      </c>
      <c r="J1177" s="8" t="s">
        <v>55</v>
      </c>
      <c r="K1177" s="9">
        <f t="shared" si="154"/>
        <v>13606.544000000002</v>
      </c>
      <c r="L1177">
        <f t="shared" si="155"/>
        <v>-3401.6360000000004</v>
      </c>
      <c r="M1177" s="2">
        <f t="shared" si="156"/>
        <v>10204.908000000001</v>
      </c>
      <c r="N1177">
        <f t="shared" si="157"/>
        <v>10204.908000000001</v>
      </c>
      <c r="O1177">
        <f t="shared" si="158"/>
        <v>0</v>
      </c>
      <c r="P1177" s="2" t="str">
        <f t="shared" si="159"/>
        <v>5100311 - TRIMBLE COUNTY 1 - GENERATION2012</v>
      </c>
    </row>
    <row r="1178" spans="1:16" s="8" customFormat="1" x14ac:dyDescent="0.3">
      <c r="A1178" s="6" t="s">
        <v>47</v>
      </c>
      <c r="B1178" s="6" t="s">
        <v>48</v>
      </c>
      <c r="C1178" s="6" t="s">
        <v>42</v>
      </c>
      <c r="D1178" s="7" t="s">
        <v>60</v>
      </c>
      <c r="E1178" s="6" t="s">
        <v>36</v>
      </c>
      <c r="F1178" s="1" t="s">
        <v>64</v>
      </c>
      <c r="G1178" s="1"/>
      <c r="H1178" s="1"/>
      <c r="I1178" s="8">
        <v>201208</v>
      </c>
      <c r="J1178" s="8" t="s">
        <v>55</v>
      </c>
      <c r="K1178" s="9">
        <f t="shared" si="154"/>
        <v>49200</v>
      </c>
      <c r="L1178">
        <f t="shared" si="155"/>
        <v>-12300</v>
      </c>
      <c r="M1178" s="2">
        <f t="shared" si="156"/>
        <v>36900</v>
      </c>
      <c r="N1178">
        <f t="shared" si="157"/>
        <v>36900</v>
      </c>
      <c r="O1178">
        <f t="shared" si="158"/>
        <v>0</v>
      </c>
      <c r="P1178" s="2" t="str">
        <f t="shared" si="159"/>
        <v>5100311 - TRIMBLE COUNTY 1 - GENERATION2012</v>
      </c>
    </row>
    <row r="1179" spans="1:16" s="8" customFormat="1" x14ac:dyDescent="0.3">
      <c r="A1179" s="6" t="s">
        <v>47</v>
      </c>
      <c r="B1179" s="6" t="s">
        <v>48</v>
      </c>
      <c r="C1179" s="6" t="s">
        <v>42</v>
      </c>
      <c r="D1179" s="7" t="s">
        <v>60</v>
      </c>
      <c r="E1179" s="6" t="s">
        <v>36</v>
      </c>
      <c r="F1179" s="1" t="s">
        <v>64</v>
      </c>
      <c r="G1179" s="1"/>
      <c r="H1179" s="1"/>
      <c r="I1179" s="8">
        <v>201210</v>
      </c>
      <c r="J1179" s="8" t="s">
        <v>55</v>
      </c>
      <c r="K1179" s="9">
        <f t="shared" si="154"/>
        <v>13608.256000000001</v>
      </c>
      <c r="L1179">
        <f t="shared" si="155"/>
        <v>-3402.0640000000003</v>
      </c>
      <c r="M1179" s="2">
        <f t="shared" si="156"/>
        <v>10206.192000000001</v>
      </c>
      <c r="N1179">
        <f t="shared" si="157"/>
        <v>10206.192000000001</v>
      </c>
      <c r="O1179">
        <f t="shared" si="158"/>
        <v>0</v>
      </c>
      <c r="P1179" s="2" t="str">
        <f t="shared" si="159"/>
        <v>5100311 - TRIMBLE COUNTY 1 - GENERATION2012</v>
      </c>
    </row>
    <row r="1180" spans="1:16" s="8" customFormat="1" x14ac:dyDescent="0.3">
      <c r="A1180" s="6" t="s">
        <v>5</v>
      </c>
      <c r="B1180" s="6" t="s">
        <v>35</v>
      </c>
      <c r="C1180" s="6" t="s">
        <v>12</v>
      </c>
      <c r="D1180" s="7" t="s">
        <v>54</v>
      </c>
      <c r="E1180" s="6" t="s">
        <v>39</v>
      </c>
      <c r="F1180" s="1" t="s">
        <v>64</v>
      </c>
      <c r="G1180" s="1"/>
      <c r="H1180" s="1"/>
      <c r="I1180" s="8">
        <v>201202</v>
      </c>
      <c r="J1180" s="8" t="s">
        <v>55</v>
      </c>
      <c r="K1180" s="9">
        <f>-K732</f>
        <v>-1456.99</v>
      </c>
      <c r="L1180">
        <f t="shared" si="155"/>
        <v>0</v>
      </c>
      <c r="M1180" s="2">
        <f t="shared" si="156"/>
        <v>-1456.99</v>
      </c>
      <c r="N1180">
        <f t="shared" si="157"/>
        <v>-1456.99</v>
      </c>
      <c r="O1180">
        <f t="shared" si="158"/>
        <v>0</v>
      </c>
      <c r="P1180" s="2" t="str">
        <f t="shared" si="159"/>
        <v>5120301 - TRIMBLE COUNTY COMMON-GENERATION2012</v>
      </c>
    </row>
    <row r="1181" spans="1:16" s="8" customFormat="1" x14ac:dyDescent="0.3">
      <c r="A1181" s="6" t="s">
        <v>5</v>
      </c>
      <c r="B1181" s="6" t="s">
        <v>35</v>
      </c>
      <c r="C1181" s="6" t="s">
        <v>12</v>
      </c>
      <c r="D1181" s="7" t="s">
        <v>54</v>
      </c>
      <c r="E1181" s="6" t="s">
        <v>39</v>
      </c>
      <c r="F1181" s="1" t="s">
        <v>64</v>
      </c>
      <c r="G1181" s="1"/>
      <c r="H1181" s="1"/>
      <c r="I1181" s="8">
        <v>201203</v>
      </c>
      <c r="J1181" s="8" t="s">
        <v>55</v>
      </c>
      <c r="K1181" s="9">
        <f>-K733</f>
        <v>-1109.75</v>
      </c>
      <c r="L1181">
        <f t="shared" si="155"/>
        <v>0</v>
      </c>
      <c r="M1181" s="2">
        <f t="shared" si="156"/>
        <v>-1109.75</v>
      </c>
      <c r="N1181">
        <f t="shared" si="157"/>
        <v>-1109.75</v>
      </c>
      <c r="O1181">
        <f t="shared" si="158"/>
        <v>0</v>
      </c>
      <c r="P1181" s="2" t="str">
        <f t="shared" si="159"/>
        <v>5120301 - TRIMBLE COUNTY COMMON-GENERATION2012</v>
      </c>
    </row>
    <row r="1182" spans="1:16" s="8" customFormat="1" x14ac:dyDescent="0.3">
      <c r="A1182" s="6" t="s">
        <v>5</v>
      </c>
      <c r="B1182" s="6" t="s">
        <v>35</v>
      </c>
      <c r="C1182" s="6" t="s">
        <v>12</v>
      </c>
      <c r="D1182" s="7" t="s">
        <v>54</v>
      </c>
      <c r="E1182" s="6" t="s">
        <v>39</v>
      </c>
      <c r="F1182" s="1" t="s">
        <v>64</v>
      </c>
      <c r="G1182" s="1"/>
      <c r="H1182" s="1"/>
      <c r="I1182" s="8">
        <v>201604</v>
      </c>
      <c r="J1182" s="8" t="s">
        <v>56</v>
      </c>
      <c r="K1182" s="9">
        <f>-K734</f>
        <v>-475.64</v>
      </c>
      <c r="L1182">
        <f t="shared" si="155"/>
        <v>0</v>
      </c>
      <c r="M1182" s="2">
        <f t="shared" si="156"/>
        <v>-475.64</v>
      </c>
      <c r="N1182">
        <f t="shared" si="157"/>
        <v>-475.64</v>
      </c>
      <c r="O1182">
        <f t="shared" si="158"/>
        <v>0</v>
      </c>
      <c r="P1182" s="2" t="str">
        <f t="shared" si="159"/>
        <v>5120301 - TRIMBLE COUNTY COMMON-GENERATION2016</v>
      </c>
    </row>
    <row r="1183" spans="1:16" s="8" customFormat="1" x14ac:dyDescent="0.3">
      <c r="A1183" s="6" t="s">
        <v>5</v>
      </c>
      <c r="B1183" s="6" t="s">
        <v>35</v>
      </c>
      <c r="C1183" s="6" t="s">
        <v>12</v>
      </c>
      <c r="D1183" s="7" t="s">
        <v>54</v>
      </c>
      <c r="E1183" s="6" t="s">
        <v>39</v>
      </c>
      <c r="F1183" s="1" t="s">
        <v>64</v>
      </c>
      <c r="G1183" s="1"/>
      <c r="H1183" s="1"/>
      <c r="I1183" s="8">
        <v>201607</v>
      </c>
      <c r="J1183" s="8" t="s">
        <v>56</v>
      </c>
      <c r="K1183" s="9">
        <f>-K735</f>
        <v>-647.29999999999995</v>
      </c>
      <c r="L1183">
        <f t="shared" si="155"/>
        <v>0</v>
      </c>
      <c r="M1183" s="2">
        <f t="shared" si="156"/>
        <v>-647.29999999999995</v>
      </c>
      <c r="N1183">
        <f t="shared" si="157"/>
        <v>-647.29999999999995</v>
      </c>
      <c r="O1183">
        <f t="shared" si="158"/>
        <v>0</v>
      </c>
      <c r="P1183" s="2" t="str">
        <f t="shared" si="159"/>
        <v>5120301 - TRIMBLE COUNTY COMMON-GENERATION2016</v>
      </c>
    </row>
    <row r="1184" spans="1:16" s="8" customFormat="1" x14ac:dyDescent="0.3">
      <c r="A1184" s="6" t="s">
        <v>5</v>
      </c>
      <c r="B1184" s="6" t="s">
        <v>35</v>
      </c>
      <c r="C1184" s="6" t="s">
        <v>14</v>
      </c>
      <c r="D1184" s="7" t="s">
        <v>54</v>
      </c>
      <c r="E1184" s="6" t="s">
        <v>39</v>
      </c>
      <c r="F1184" s="1" t="s">
        <v>64</v>
      </c>
      <c r="G1184" s="1"/>
      <c r="H1184" s="1"/>
      <c r="I1184" s="8">
        <v>201203</v>
      </c>
      <c r="J1184" s="8" t="s">
        <v>55</v>
      </c>
      <c r="K1184" s="9">
        <f t="shared" ref="K1184:K1200" si="160">-K756</f>
        <v>-167.82</v>
      </c>
      <c r="L1184">
        <f t="shared" si="155"/>
        <v>0</v>
      </c>
      <c r="M1184" s="2">
        <f t="shared" si="156"/>
        <v>-167.82</v>
      </c>
      <c r="N1184">
        <f t="shared" si="157"/>
        <v>-167.82</v>
      </c>
      <c r="O1184">
        <f t="shared" si="158"/>
        <v>0</v>
      </c>
      <c r="P1184" s="2" t="str">
        <f t="shared" si="159"/>
        <v>5120301 - TRIMBLE COUNTY COMMON-GENERATION2012</v>
      </c>
    </row>
    <row r="1185" spans="1:16" s="8" customFormat="1" x14ac:dyDescent="0.3">
      <c r="A1185" s="6" t="s">
        <v>5</v>
      </c>
      <c r="B1185" s="6" t="s">
        <v>35</v>
      </c>
      <c r="C1185" s="6" t="s">
        <v>14</v>
      </c>
      <c r="D1185" s="7" t="s">
        <v>54</v>
      </c>
      <c r="E1185" s="6" t="s">
        <v>39</v>
      </c>
      <c r="F1185" s="1" t="s">
        <v>64</v>
      </c>
      <c r="G1185" s="1"/>
      <c r="H1185" s="1"/>
      <c r="I1185" s="8">
        <v>201204</v>
      </c>
      <c r="J1185" s="8" t="s">
        <v>55</v>
      </c>
      <c r="K1185" s="9">
        <f t="shared" si="160"/>
        <v>-13801.93</v>
      </c>
      <c r="L1185">
        <f t="shared" si="155"/>
        <v>0</v>
      </c>
      <c r="M1185" s="2">
        <f t="shared" si="156"/>
        <v>-13801.93</v>
      </c>
      <c r="N1185">
        <f t="shared" si="157"/>
        <v>-13801.93</v>
      </c>
      <c r="O1185">
        <f t="shared" si="158"/>
        <v>0</v>
      </c>
      <c r="P1185" s="2" t="str">
        <f t="shared" si="159"/>
        <v>5120301 - TRIMBLE COUNTY COMMON-GENERATION2012</v>
      </c>
    </row>
    <row r="1186" spans="1:16" s="8" customFormat="1" x14ac:dyDescent="0.3">
      <c r="A1186" s="6" t="s">
        <v>5</v>
      </c>
      <c r="B1186" s="6" t="s">
        <v>35</v>
      </c>
      <c r="C1186" s="6" t="s">
        <v>14</v>
      </c>
      <c r="D1186" s="7" t="s">
        <v>54</v>
      </c>
      <c r="E1186" s="6" t="s">
        <v>39</v>
      </c>
      <c r="F1186" s="1" t="s">
        <v>64</v>
      </c>
      <c r="G1186" s="1"/>
      <c r="H1186" s="1"/>
      <c r="I1186" s="8">
        <v>201205</v>
      </c>
      <c r="J1186" s="8" t="s">
        <v>55</v>
      </c>
      <c r="K1186" s="9">
        <f t="shared" si="160"/>
        <v>-5151.18</v>
      </c>
      <c r="L1186">
        <f t="shared" si="155"/>
        <v>0</v>
      </c>
      <c r="M1186" s="2">
        <f t="shared" si="156"/>
        <v>-5151.18</v>
      </c>
      <c r="N1186">
        <f t="shared" si="157"/>
        <v>-5151.18</v>
      </c>
      <c r="O1186">
        <f t="shared" si="158"/>
        <v>0</v>
      </c>
      <c r="P1186" s="2" t="str">
        <f t="shared" si="159"/>
        <v>5120301 - TRIMBLE COUNTY COMMON-GENERATION2012</v>
      </c>
    </row>
    <row r="1187" spans="1:16" s="8" customFormat="1" x14ac:dyDescent="0.3">
      <c r="A1187" s="6" t="s">
        <v>5</v>
      </c>
      <c r="B1187" s="6" t="s">
        <v>35</v>
      </c>
      <c r="C1187" s="6" t="s">
        <v>14</v>
      </c>
      <c r="D1187" s="7" t="s">
        <v>54</v>
      </c>
      <c r="E1187" s="6" t="s">
        <v>39</v>
      </c>
      <c r="F1187" s="1" t="s">
        <v>64</v>
      </c>
      <c r="G1187" s="1"/>
      <c r="H1187" s="1"/>
      <c r="I1187" s="8">
        <v>201206</v>
      </c>
      <c r="J1187" s="8" t="s">
        <v>55</v>
      </c>
      <c r="K1187" s="9">
        <f t="shared" si="160"/>
        <v>-3578.38</v>
      </c>
      <c r="L1187">
        <f t="shared" si="155"/>
        <v>0</v>
      </c>
      <c r="M1187" s="2">
        <f t="shared" si="156"/>
        <v>-3578.38</v>
      </c>
      <c r="N1187">
        <f t="shared" si="157"/>
        <v>-3578.38</v>
      </c>
      <c r="O1187">
        <f t="shared" si="158"/>
        <v>0</v>
      </c>
      <c r="P1187" s="2" t="str">
        <f t="shared" si="159"/>
        <v>5120301 - TRIMBLE COUNTY COMMON-GENERATION2012</v>
      </c>
    </row>
    <row r="1188" spans="1:16" s="8" customFormat="1" x14ac:dyDescent="0.3">
      <c r="A1188" s="6" t="s">
        <v>5</v>
      </c>
      <c r="B1188" s="6" t="s">
        <v>35</v>
      </c>
      <c r="C1188" s="6" t="s">
        <v>14</v>
      </c>
      <c r="D1188" s="7" t="s">
        <v>54</v>
      </c>
      <c r="E1188" s="6" t="s">
        <v>39</v>
      </c>
      <c r="F1188" s="1" t="s">
        <v>64</v>
      </c>
      <c r="G1188" s="1"/>
      <c r="H1188" s="1"/>
      <c r="I1188" s="8">
        <v>201208</v>
      </c>
      <c r="J1188" s="8" t="s">
        <v>55</v>
      </c>
      <c r="K1188" s="9">
        <f t="shared" si="160"/>
        <v>1895.56</v>
      </c>
      <c r="L1188">
        <f t="shared" si="155"/>
        <v>0</v>
      </c>
      <c r="M1188" s="2">
        <f t="shared" si="156"/>
        <v>1895.56</v>
      </c>
      <c r="N1188">
        <f t="shared" si="157"/>
        <v>1895.56</v>
      </c>
      <c r="O1188">
        <f t="shared" si="158"/>
        <v>0</v>
      </c>
      <c r="P1188" s="2" t="str">
        <f t="shared" si="159"/>
        <v>5120301 - TRIMBLE COUNTY COMMON-GENERATION2012</v>
      </c>
    </row>
    <row r="1189" spans="1:16" s="8" customFormat="1" x14ac:dyDescent="0.3">
      <c r="A1189" s="6" t="s">
        <v>5</v>
      </c>
      <c r="B1189" s="6" t="s">
        <v>35</v>
      </c>
      <c r="C1189" s="6" t="s">
        <v>14</v>
      </c>
      <c r="D1189" s="7" t="s">
        <v>54</v>
      </c>
      <c r="E1189" s="6" t="s">
        <v>39</v>
      </c>
      <c r="F1189" s="1" t="s">
        <v>64</v>
      </c>
      <c r="G1189" s="1"/>
      <c r="H1189" s="1"/>
      <c r="I1189" s="8">
        <v>201402</v>
      </c>
      <c r="J1189" s="8" t="s">
        <v>57</v>
      </c>
      <c r="K1189" s="9">
        <f t="shared" si="160"/>
        <v>-492.8</v>
      </c>
      <c r="L1189">
        <f t="shared" si="155"/>
        <v>0</v>
      </c>
      <c r="M1189" s="2">
        <f t="shared" si="156"/>
        <v>-492.8</v>
      </c>
      <c r="N1189">
        <f t="shared" si="157"/>
        <v>-492.8</v>
      </c>
      <c r="O1189">
        <f t="shared" si="158"/>
        <v>0</v>
      </c>
      <c r="P1189" s="2" t="str">
        <f t="shared" si="159"/>
        <v>5120301 - TRIMBLE COUNTY COMMON-GENERATION2014</v>
      </c>
    </row>
    <row r="1190" spans="1:16" s="8" customFormat="1" x14ac:dyDescent="0.3">
      <c r="A1190" s="6" t="s">
        <v>5</v>
      </c>
      <c r="B1190" s="6" t="s">
        <v>35</v>
      </c>
      <c r="C1190" s="6" t="s">
        <v>14</v>
      </c>
      <c r="D1190" s="7" t="s">
        <v>54</v>
      </c>
      <c r="E1190" s="6" t="s">
        <v>39</v>
      </c>
      <c r="F1190" s="1" t="s">
        <v>64</v>
      </c>
      <c r="G1190" s="1"/>
      <c r="H1190" s="1"/>
      <c r="I1190" s="8">
        <v>201403</v>
      </c>
      <c r="J1190" s="8" t="s">
        <v>57</v>
      </c>
      <c r="K1190" s="9">
        <f t="shared" si="160"/>
        <v>-21332.01</v>
      </c>
      <c r="L1190">
        <f t="shared" si="155"/>
        <v>0</v>
      </c>
      <c r="M1190" s="2">
        <f t="shared" si="156"/>
        <v>-21332.01</v>
      </c>
      <c r="N1190">
        <f t="shared" si="157"/>
        <v>-21332.01</v>
      </c>
      <c r="O1190">
        <f t="shared" si="158"/>
        <v>0</v>
      </c>
      <c r="P1190" s="2" t="str">
        <f t="shared" si="159"/>
        <v>5120301 - TRIMBLE COUNTY COMMON-GENERATION2014</v>
      </c>
    </row>
    <row r="1191" spans="1:16" s="8" customFormat="1" x14ac:dyDescent="0.3">
      <c r="A1191" s="6" t="s">
        <v>5</v>
      </c>
      <c r="B1191" s="6" t="s">
        <v>35</v>
      </c>
      <c r="C1191" s="6" t="s">
        <v>14</v>
      </c>
      <c r="D1191" s="7" t="s">
        <v>54</v>
      </c>
      <c r="E1191" s="6" t="s">
        <v>39</v>
      </c>
      <c r="F1191" s="1" t="s">
        <v>64</v>
      </c>
      <c r="G1191" s="1"/>
      <c r="H1191" s="1"/>
      <c r="I1191" s="8">
        <v>201404</v>
      </c>
      <c r="J1191" s="8" t="s">
        <v>57</v>
      </c>
      <c r="K1191" s="9">
        <f t="shared" si="160"/>
        <v>-8379.9</v>
      </c>
      <c r="L1191">
        <f t="shared" si="155"/>
        <v>0</v>
      </c>
      <c r="M1191" s="2">
        <f t="shared" si="156"/>
        <v>-8379.9</v>
      </c>
      <c r="N1191">
        <f t="shared" si="157"/>
        <v>-8379.9</v>
      </c>
      <c r="O1191">
        <f t="shared" si="158"/>
        <v>0</v>
      </c>
      <c r="P1191" s="2" t="str">
        <f t="shared" si="159"/>
        <v>5120301 - TRIMBLE COUNTY COMMON-GENERATION2014</v>
      </c>
    </row>
    <row r="1192" spans="1:16" s="8" customFormat="1" x14ac:dyDescent="0.3">
      <c r="A1192" s="6" t="s">
        <v>5</v>
      </c>
      <c r="B1192" s="6" t="s">
        <v>35</v>
      </c>
      <c r="C1192" s="6" t="s">
        <v>14</v>
      </c>
      <c r="D1192" s="7" t="s">
        <v>54</v>
      </c>
      <c r="E1192" s="6" t="s">
        <v>39</v>
      </c>
      <c r="F1192" s="1" t="s">
        <v>64</v>
      </c>
      <c r="G1192" s="1"/>
      <c r="H1192" s="1"/>
      <c r="I1192" s="8">
        <v>201405</v>
      </c>
      <c r="J1192" s="8" t="s">
        <v>57</v>
      </c>
      <c r="K1192" s="9">
        <f t="shared" si="160"/>
        <v>-1094.25</v>
      </c>
      <c r="L1192">
        <f t="shared" si="155"/>
        <v>0</v>
      </c>
      <c r="M1192" s="2">
        <f t="shared" si="156"/>
        <v>-1094.25</v>
      </c>
      <c r="N1192">
        <f t="shared" si="157"/>
        <v>-1094.25</v>
      </c>
      <c r="O1192">
        <f t="shared" si="158"/>
        <v>0</v>
      </c>
      <c r="P1192" s="2" t="str">
        <f t="shared" si="159"/>
        <v>5120301 - TRIMBLE COUNTY COMMON-GENERATION2014</v>
      </c>
    </row>
    <row r="1193" spans="1:16" s="8" customFormat="1" x14ac:dyDescent="0.3">
      <c r="A1193" s="6" t="s">
        <v>5</v>
      </c>
      <c r="B1193" s="6" t="s">
        <v>35</v>
      </c>
      <c r="C1193" s="6" t="s">
        <v>14</v>
      </c>
      <c r="D1193" s="7" t="s">
        <v>54</v>
      </c>
      <c r="E1193" s="6" t="s">
        <v>39</v>
      </c>
      <c r="F1193" s="1" t="s">
        <v>64</v>
      </c>
      <c r="G1193" s="1"/>
      <c r="H1193" s="1"/>
      <c r="I1193" s="8">
        <v>201503</v>
      </c>
      <c r="J1193" s="8" t="s">
        <v>58</v>
      </c>
      <c r="K1193" s="9">
        <f t="shared" si="160"/>
        <v>-666.37</v>
      </c>
      <c r="L1193">
        <f t="shared" si="155"/>
        <v>0</v>
      </c>
      <c r="M1193" s="2">
        <f t="shared" si="156"/>
        <v>-666.37</v>
      </c>
      <c r="N1193">
        <f t="shared" si="157"/>
        <v>-666.37</v>
      </c>
      <c r="O1193">
        <f t="shared" si="158"/>
        <v>0</v>
      </c>
      <c r="P1193" s="2" t="str">
        <f t="shared" si="159"/>
        <v>5120301 - TRIMBLE COUNTY COMMON-GENERATION2015</v>
      </c>
    </row>
    <row r="1194" spans="1:16" s="8" customFormat="1" x14ac:dyDescent="0.3">
      <c r="A1194" s="6" t="s">
        <v>5</v>
      </c>
      <c r="B1194" s="6" t="s">
        <v>35</v>
      </c>
      <c r="C1194" s="6" t="s">
        <v>14</v>
      </c>
      <c r="D1194" s="7" t="s">
        <v>54</v>
      </c>
      <c r="E1194" s="6" t="s">
        <v>39</v>
      </c>
      <c r="F1194" s="1" t="s">
        <v>64</v>
      </c>
      <c r="G1194" s="1"/>
      <c r="H1194" s="1"/>
      <c r="I1194" s="8">
        <v>201504</v>
      </c>
      <c r="J1194" s="8" t="s">
        <v>58</v>
      </c>
      <c r="K1194" s="9">
        <f t="shared" si="160"/>
        <v>-51330.720000000001</v>
      </c>
      <c r="L1194">
        <f t="shared" si="155"/>
        <v>0</v>
      </c>
      <c r="M1194" s="2">
        <f t="shared" si="156"/>
        <v>-51330.720000000001</v>
      </c>
      <c r="N1194">
        <f t="shared" si="157"/>
        <v>-51330.720000000001</v>
      </c>
      <c r="O1194">
        <f t="shared" si="158"/>
        <v>0</v>
      </c>
      <c r="P1194" s="2" t="str">
        <f t="shared" si="159"/>
        <v>5120301 - TRIMBLE COUNTY COMMON-GENERATION2015</v>
      </c>
    </row>
    <row r="1195" spans="1:16" s="8" customFormat="1" x14ac:dyDescent="0.3">
      <c r="A1195" s="6" t="s">
        <v>5</v>
      </c>
      <c r="B1195" s="6" t="s">
        <v>35</v>
      </c>
      <c r="C1195" s="6" t="s">
        <v>14</v>
      </c>
      <c r="D1195" s="7" t="s">
        <v>54</v>
      </c>
      <c r="E1195" s="6" t="s">
        <v>39</v>
      </c>
      <c r="F1195" s="1" t="s">
        <v>64</v>
      </c>
      <c r="G1195" s="1"/>
      <c r="H1195" s="1"/>
      <c r="I1195" s="8">
        <v>201505</v>
      </c>
      <c r="J1195" s="8" t="s">
        <v>58</v>
      </c>
      <c r="K1195" s="9">
        <f t="shared" si="160"/>
        <v>-750.01</v>
      </c>
      <c r="L1195">
        <f t="shared" si="155"/>
        <v>0</v>
      </c>
      <c r="M1195" s="2">
        <f t="shared" si="156"/>
        <v>-750.01</v>
      </c>
      <c r="N1195">
        <f t="shared" si="157"/>
        <v>-750.01</v>
      </c>
      <c r="O1195">
        <f t="shared" si="158"/>
        <v>0</v>
      </c>
      <c r="P1195" s="2" t="str">
        <f t="shared" si="159"/>
        <v>5120301 - TRIMBLE COUNTY COMMON-GENERATION2015</v>
      </c>
    </row>
    <row r="1196" spans="1:16" s="8" customFormat="1" x14ac:dyDescent="0.3">
      <c r="A1196" s="6" t="s">
        <v>5</v>
      </c>
      <c r="B1196" s="6" t="s">
        <v>35</v>
      </c>
      <c r="C1196" s="6" t="s">
        <v>14</v>
      </c>
      <c r="D1196" s="7" t="s">
        <v>54</v>
      </c>
      <c r="E1196" s="6" t="s">
        <v>39</v>
      </c>
      <c r="F1196" s="1" t="s">
        <v>64</v>
      </c>
      <c r="G1196" s="1"/>
      <c r="H1196" s="1"/>
      <c r="I1196" s="8">
        <v>201510</v>
      </c>
      <c r="J1196" s="8" t="s">
        <v>58</v>
      </c>
      <c r="K1196" s="9">
        <f t="shared" si="160"/>
        <v>-245.98</v>
      </c>
      <c r="L1196">
        <f t="shared" si="155"/>
        <v>0</v>
      </c>
      <c r="M1196" s="2">
        <f t="shared" si="156"/>
        <v>-245.98</v>
      </c>
      <c r="N1196">
        <f t="shared" si="157"/>
        <v>-245.98</v>
      </c>
      <c r="O1196">
        <f t="shared" si="158"/>
        <v>0</v>
      </c>
      <c r="P1196" s="2" t="str">
        <f t="shared" si="159"/>
        <v>5120301 - TRIMBLE COUNTY COMMON-GENERATION2015</v>
      </c>
    </row>
    <row r="1197" spans="1:16" s="8" customFormat="1" x14ac:dyDescent="0.3">
      <c r="A1197" s="6" t="s">
        <v>5</v>
      </c>
      <c r="B1197" s="6" t="s">
        <v>35</v>
      </c>
      <c r="C1197" s="6" t="s">
        <v>14</v>
      </c>
      <c r="D1197" s="7" t="s">
        <v>54</v>
      </c>
      <c r="E1197" s="6" t="s">
        <v>39</v>
      </c>
      <c r="F1197" s="1" t="s">
        <v>64</v>
      </c>
      <c r="G1197" s="1"/>
      <c r="H1197" s="1"/>
      <c r="I1197" s="8">
        <v>201602</v>
      </c>
      <c r="J1197" s="8" t="s">
        <v>56</v>
      </c>
      <c r="K1197" s="9">
        <f t="shared" si="160"/>
        <v>-166.99</v>
      </c>
      <c r="L1197">
        <f t="shared" si="155"/>
        <v>0</v>
      </c>
      <c r="M1197" s="2">
        <f t="shared" si="156"/>
        <v>-166.99</v>
      </c>
      <c r="N1197">
        <f t="shared" si="157"/>
        <v>-166.99</v>
      </c>
      <c r="O1197">
        <f t="shared" si="158"/>
        <v>0</v>
      </c>
      <c r="P1197" s="2" t="str">
        <f t="shared" si="159"/>
        <v>5120301 - TRIMBLE COUNTY COMMON-GENERATION2016</v>
      </c>
    </row>
    <row r="1198" spans="1:16" s="8" customFormat="1" x14ac:dyDescent="0.3">
      <c r="A1198" s="6" t="s">
        <v>5</v>
      </c>
      <c r="B1198" s="6" t="s">
        <v>35</v>
      </c>
      <c r="C1198" s="6" t="s">
        <v>14</v>
      </c>
      <c r="D1198" s="7" t="s">
        <v>54</v>
      </c>
      <c r="E1198" s="6" t="s">
        <v>39</v>
      </c>
      <c r="F1198" s="1" t="s">
        <v>64</v>
      </c>
      <c r="G1198" s="1"/>
      <c r="H1198" s="1"/>
      <c r="I1198" s="8">
        <v>201603</v>
      </c>
      <c r="J1198" s="8" t="s">
        <v>56</v>
      </c>
      <c r="K1198" s="9">
        <f t="shared" si="160"/>
        <v>-389.52</v>
      </c>
      <c r="L1198">
        <f t="shared" si="155"/>
        <v>0</v>
      </c>
      <c r="M1198" s="2">
        <f t="shared" si="156"/>
        <v>-389.52</v>
      </c>
      <c r="N1198">
        <f t="shared" si="157"/>
        <v>-389.52</v>
      </c>
      <c r="O1198">
        <f t="shared" si="158"/>
        <v>0</v>
      </c>
      <c r="P1198" s="2" t="str">
        <f t="shared" si="159"/>
        <v>5120301 - TRIMBLE COUNTY COMMON-GENERATION2016</v>
      </c>
    </row>
    <row r="1199" spans="1:16" s="8" customFormat="1" x14ac:dyDescent="0.3">
      <c r="A1199" s="6" t="s">
        <v>5</v>
      </c>
      <c r="B1199" s="6" t="s">
        <v>35</v>
      </c>
      <c r="C1199" s="6" t="s">
        <v>14</v>
      </c>
      <c r="D1199" s="7" t="s">
        <v>54</v>
      </c>
      <c r="E1199" s="6" t="s">
        <v>39</v>
      </c>
      <c r="F1199" s="1" t="s">
        <v>64</v>
      </c>
      <c r="G1199" s="1"/>
      <c r="H1199" s="1"/>
      <c r="I1199" s="8">
        <v>201607</v>
      </c>
      <c r="J1199" s="8" t="s">
        <v>56</v>
      </c>
      <c r="K1199" s="9">
        <f t="shared" si="160"/>
        <v>-227.69</v>
      </c>
      <c r="L1199">
        <f t="shared" si="155"/>
        <v>0</v>
      </c>
      <c r="M1199" s="2">
        <f t="shared" si="156"/>
        <v>-227.69</v>
      </c>
      <c r="N1199">
        <f t="shared" si="157"/>
        <v>-227.69</v>
      </c>
      <c r="O1199">
        <f t="shared" si="158"/>
        <v>0</v>
      </c>
      <c r="P1199" s="2" t="str">
        <f t="shared" si="159"/>
        <v>5120301 - TRIMBLE COUNTY COMMON-GENERATION2016</v>
      </c>
    </row>
    <row r="1200" spans="1:16" s="8" customFormat="1" x14ac:dyDescent="0.3">
      <c r="A1200" s="6" t="s">
        <v>5</v>
      </c>
      <c r="B1200" s="6" t="s">
        <v>35</v>
      </c>
      <c r="C1200" s="6" t="s">
        <v>14</v>
      </c>
      <c r="D1200" s="7" t="s">
        <v>54</v>
      </c>
      <c r="E1200" s="6" t="s">
        <v>39</v>
      </c>
      <c r="F1200" s="1" t="s">
        <v>64</v>
      </c>
      <c r="G1200" s="1"/>
      <c r="H1200" s="1"/>
      <c r="I1200" s="8">
        <v>201608</v>
      </c>
      <c r="J1200" s="8" t="s">
        <v>56</v>
      </c>
      <c r="K1200" s="9">
        <f t="shared" si="160"/>
        <v>-46.94</v>
      </c>
      <c r="L1200">
        <f t="shared" si="155"/>
        <v>0</v>
      </c>
      <c r="M1200" s="2">
        <f t="shared" si="156"/>
        <v>-46.94</v>
      </c>
      <c r="N1200">
        <f t="shared" si="157"/>
        <v>-46.94</v>
      </c>
      <c r="O1200">
        <f t="shared" si="158"/>
        <v>0</v>
      </c>
      <c r="P1200" s="2" t="str">
        <f t="shared" si="159"/>
        <v>5120301 - TRIMBLE COUNTY COMMON-GENERATION2016</v>
      </c>
    </row>
    <row r="1201" spans="1:16" s="8" customFormat="1" x14ac:dyDescent="0.3">
      <c r="A1201" s="6" t="s">
        <v>5</v>
      </c>
      <c r="B1201" s="6" t="s">
        <v>35</v>
      </c>
      <c r="C1201" s="6" t="s">
        <v>15</v>
      </c>
      <c r="D1201" s="7" t="s">
        <v>59</v>
      </c>
      <c r="E1201" s="6" t="s">
        <v>39</v>
      </c>
      <c r="F1201" s="1" t="s">
        <v>64</v>
      </c>
      <c r="G1201" s="1"/>
      <c r="H1201" s="1"/>
      <c r="I1201" s="8">
        <v>201206</v>
      </c>
      <c r="J1201" s="8" t="s">
        <v>55</v>
      </c>
      <c r="K1201" s="9">
        <f t="shared" ref="K1201:K1206" si="161">-K881</f>
        <v>15346</v>
      </c>
      <c r="L1201">
        <f t="shared" si="155"/>
        <v>0</v>
      </c>
      <c r="M1201" s="2">
        <f t="shared" si="156"/>
        <v>15346</v>
      </c>
      <c r="N1201">
        <f t="shared" si="157"/>
        <v>15346</v>
      </c>
      <c r="O1201">
        <f t="shared" si="158"/>
        <v>0</v>
      </c>
      <c r="P1201" s="2" t="str">
        <f t="shared" si="159"/>
        <v>5130301 - TRIMBLE COUNTY COMMON-GENERATION2012</v>
      </c>
    </row>
    <row r="1202" spans="1:16" s="8" customFormat="1" x14ac:dyDescent="0.3">
      <c r="A1202" s="6" t="s">
        <v>5</v>
      </c>
      <c r="B1202" s="6" t="s">
        <v>35</v>
      </c>
      <c r="C1202" s="6" t="s">
        <v>15</v>
      </c>
      <c r="D1202" s="7" t="s">
        <v>59</v>
      </c>
      <c r="E1202" s="6" t="s">
        <v>39</v>
      </c>
      <c r="F1202" s="1" t="s">
        <v>64</v>
      </c>
      <c r="G1202" s="1"/>
      <c r="H1202" s="1"/>
      <c r="I1202" s="8">
        <v>201504</v>
      </c>
      <c r="J1202" s="8" t="s">
        <v>58</v>
      </c>
      <c r="K1202" s="9">
        <f t="shared" si="161"/>
        <v>-2986.48</v>
      </c>
      <c r="L1202">
        <f t="shared" si="155"/>
        <v>0</v>
      </c>
      <c r="M1202" s="2">
        <f t="shared" si="156"/>
        <v>-2986.48</v>
      </c>
      <c r="N1202">
        <f t="shared" si="157"/>
        <v>-2986.48</v>
      </c>
      <c r="O1202">
        <f t="shared" si="158"/>
        <v>0</v>
      </c>
      <c r="P1202" s="2" t="str">
        <f t="shared" si="159"/>
        <v>5130301 - TRIMBLE COUNTY COMMON-GENERATION2015</v>
      </c>
    </row>
    <row r="1203" spans="1:16" s="8" customFormat="1" x14ac:dyDescent="0.3">
      <c r="A1203" s="6" t="s">
        <v>5</v>
      </c>
      <c r="B1203" s="6" t="s">
        <v>35</v>
      </c>
      <c r="C1203" s="6" t="s">
        <v>15</v>
      </c>
      <c r="D1203" s="7" t="s">
        <v>59</v>
      </c>
      <c r="E1203" s="6" t="s">
        <v>39</v>
      </c>
      <c r="F1203" s="1" t="s">
        <v>64</v>
      </c>
      <c r="G1203" s="1"/>
      <c r="H1203" s="1"/>
      <c r="I1203" s="8">
        <v>201505</v>
      </c>
      <c r="J1203" s="8" t="s">
        <v>58</v>
      </c>
      <c r="K1203" s="9">
        <f t="shared" si="161"/>
        <v>-280.19</v>
      </c>
      <c r="L1203">
        <f t="shared" si="155"/>
        <v>0</v>
      </c>
      <c r="M1203" s="2">
        <f t="shared" si="156"/>
        <v>-280.19</v>
      </c>
      <c r="N1203">
        <f t="shared" si="157"/>
        <v>-280.19</v>
      </c>
      <c r="O1203">
        <f t="shared" si="158"/>
        <v>0</v>
      </c>
      <c r="P1203" s="2" t="str">
        <f t="shared" si="159"/>
        <v>5130301 - TRIMBLE COUNTY COMMON-GENERATION2015</v>
      </c>
    </row>
    <row r="1204" spans="1:16" s="8" customFormat="1" x14ac:dyDescent="0.3">
      <c r="A1204" s="6" t="s">
        <v>5</v>
      </c>
      <c r="B1204" s="6" t="s">
        <v>35</v>
      </c>
      <c r="C1204" s="6" t="s">
        <v>15</v>
      </c>
      <c r="D1204" s="7" t="s">
        <v>59</v>
      </c>
      <c r="E1204" s="6" t="s">
        <v>39</v>
      </c>
      <c r="F1204" s="1" t="s">
        <v>64</v>
      </c>
      <c r="G1204" s="1"/>
      <c r="H1204" s="1"/>
      <c r="I1204" s="8">
        <v>201507</v>
      </c>
      <c r="J1204" s="8" t="s">
        <v>58</v>
      </c>
      <c r="K1204" s="9">
        <f t="shared" si="161"/>
        <v>-752.98</v>
      </c>
      <c r="L1204">
        <f t="shared" si="155"/>
        <v>0</v>
      </c>
      <c r="M1204" s="2">
        <f t="shared" si="156"/>
        <v>-752.98</v>
      </c>
      <c r="N1204">
        <f t="shared" si="157"/>
        <v>-752.98</v>
      </c>
      <c r="O1204">
        <f t="shared" si="158"/>
        <v>0</v>
      </c>
      <c r="P1204" s="2" t="str">
        <f t="shared" si="159"/>
        <v>5130301 - TRIMBLE COUNTY COMMON-GENERATION2015</v>
      </c>
    </row>
    <row r="1205" spans="1:16" s="8" customFormat="1" x14ac:dyDescent="0.3">
      <c r="A1205" s="6" t="s">
        <v>5</v>
      </c>
      <c r="B1205" s="6" t="s">
        <v>35</v>
      </c>
      <c r="C1205" s="6" t="s">
        <v>15</v>
      </c>
      <c r="D1205" s="7" t="s">
        <v>59</v>
      </c>
      <c r="E1205" s="6" t="s">
        <v>39</v>
      </c>
      <c r="F1205" s="1" t="s">
        <v>64</v>
      </c>
      <c r="G1205" s="1"/>
      <c r="H1205" s="1"/>
      <c r="I1205" s="8">
        <v>201508</v>
      </c>
      <c r="J1205" s="8" t="s">
        <v>58</v>
      </c>
      <c r="K1205" s="9">
        <f t="shared" si="161"/>
        <v>-1.36</v>
      </c>
      <c r="L1205">
        <f t="shared" si="155"/>
        <v>0</v>
      </c>
      <c r="M1205" s="2">
        <f t="shared" si="156"/>
        <v>-1.36</v>
      </c>
      <c r="N1205">
        <f t="shared" si="157"/>
        <v>-1.36</v>
      </c>
      <c r="O1205">
        <f t="shared" si="158"/>
        <v>0</v>
      </c>
      <c r="P1205" s="2" t="str">
        <f t="shared" si="159"/>
        <v>5130301 - TRIMBLE COUNTY COMMON-GENERATION2015</v>
      </c>
    </row>
    <row r="1206" spans="1:16" s="8" customFormat="1" x14ac:dyDescent="0.3">
      <c r="A1206" s="6" t="s">
        <v>5</v>
      </c>
      <c r="B1206" s="6" t="s">
        <v>35</v>
      </c>
      <c r="C1206" s="6" t="s">
        <v>15</v>
      </c>
      <c r="D1206" s="7" t="s">
        <v>59</v>
      </c>
      <c r="E1206" s="6" t="s">
        <v>39</v>
      </c>
      <c r="F1206" s="1" t="s">
        <v>64</v>
      </c>
      <c r="G1206" s="1"/>
      <c r="H1206" s="1"/>
      <c r="I1206" s="8">
        <v>201511</v>
      </c>
      <c r="J1206" s="8" t="s">
        <v>58</v>
      </c>
      <c r="K1206" s="9">
        <f t="shared" si="161"/>
        <v>-1038.54</v>
      </c>
      <c r="L1206">
        <f t="shared" si="155"/>
        <v>0</v>
      </c>
      <c r="M1206" s="2">
        <f t="shared" si="156"/>
        <v>-1038.54</v>
      </c>
      <c r="N1206">
        <f t="shared" si="157"/>
        <v>-1038.54</v>
      </c>
      <c r="O1206">
        <f t="shared" si="158"/>
        <v>0</v>
      </c>
      <c r="P1206" s="2" t="str">
        <f t="shared" si="159"/>
        <v>5130301 - TRIMBLE COUNTY COMMON-GENERATION2015</v>
      </c>
    </row>
    <row r="1207" spans="1:16" s="8" customFormat="1" x14ac:dyDescent="0.3">
      <c r="A1207" s="6" t="s">
        <v>47</v>
      </c>
      <c r="B1207" s="6" t="s">
        <v>48</v>
      </c>
      <c r="C1207" s="6" t="s">
        <v>42</v>
      </c>
      <c r="D1207" s="7" t="s">
        <v>60</v>
      </c>
      <c r="E1207" s="6" t="s">
        <v>39</v>
      </c>
      <c r="F1207" s="1" t="s">
        <v>64</v>
      </c>
      <c r="G1207" s="1"/>
      <c r="H1207" s="1"/>
      <c r="I1207" s="8">
        <v>201205</v>
      </c>
      <c r="J1207" s="8" t="s">
        <v>55</v>
      </c>
      <c r="K1207" s="9">
        <f>-K1063</f>
        <v>-71232</v>
      </c>
      <c r="L1207">
        <f t="shared" si="155"/>
        <v>0</v>
      </c>
      <c r="M1207" s="2">
        <f t="shared" si="156"/>
        <v>-71232</v>
      </c>
      <c r="N1207">
        <f t="shared" si="157"/>
        <v>-71232</v>
      </c>
      <c r="O1207">
        <f t="shared" si="158"/>
        <v>0</v>
      </c>
      <c r="P1207" s="2" t="str">
        <f t="shared" si="159"/>
        <v>5100301 - TRIMBLE COUNTY COMMON-GENERATION2012</v>
      </c>
    </row>
    <row r="1208" spans="1:16" s="8" customFormat="1" x14ac:dyDescent="0.3">
      <c r="A1208" s="6" t="s">
        <v>47</v>
      </c>
      <c r="B1208" s="6" t="s">
        <v>48</v>
      </c>
      <c r="C1208" s="6" t="s">
        <v>42</v>
      </c>
      <c r="D1208" s="7" t="s">
        <v>60</v>
      </c>
      <c r="E1208" s="6" t="s">
        <v>39</v>
      </c>
      <c r="F1208" s="1" t="s">
        <v>64</v>
      </c>
      <c r="G1208" s="1"/>
      <c r="H1208" s="1"/>
      <c r="I1208" s="8">
        <v>201206</v>
      </c>
      <c r="J1208" s="8" t="s">
        <v>55</v>
      </c>
      <c r="K1208" s="9">
        <f>-K1064</f>
        <v>-71232</v>
      </c>
      <c r="L1208">
        <f t="shared" si="155"/>
        <v>0</v>
      </c>
      <c r="M1208" s="2">
        <f t="shared" si="156"/>
        <v>-71232</v>
      </c>
      <c r="N1208">
        <f t="shared" si="157"/>
        <v>-71232</v>
      </c>
      <c r="O1208">
        <f t="shared" si="158"/>
        <v>0</v>
      </c>
      <c r="P1208" s="2" t="str">
        <f t="shared" si="159"/>
        <v>5100301 - TRIMBLE COUNTY COMMON-GENERATION2012</v>
      </c>
    </row>
    <row r="1209" spans="1:16" s="8" customFormat="1" x14ac:dyDescent="0.3">
      <c r="A1209" s="6" t="s">
        <v>47</v>
      </c>
      <c r="B1209" s="6" t="s">
        <v>48</v>
      </c>
      <c r="C1209" s="6" t="s">
        <v>42</v>
      </c>
      <c r="D1209" s="7" t="s">
        <v>60</v>
      </c>
      <c r="E1209" s="6" t="s">
        <v>39</v>
      </c>
      <c r="F1209" s="1" t="s">
        <v>64</v>
      </c>
      <c r="G1209" s="1"/>
      <c r="H1209" s="1"/>
      <c r="I1209" s="8">
        <v>201207</v>
      </c>
      <c r="J1209" s="8" t="s">
        <v>55</v>
      </c>
      <c r="K1209" s="9">
        <f>-K1065</f>
        <v>-34016.36</v>
      </c>
      <c r="L1209">
        <f t="shared" si="155"/>
        <v>0</v>
      </c>
      <c r="M1209" s="2">
        <f t="shared" si="156"/>
        <v>-34016.36</v>
      </c>
      <c r="N1209">
        <f t="shared" si="157"/>
        <v>-34016.36</v>
      </c>
      <c r="O1209">
        <f t="shared" si="158"/>
        <v>0</v>
      </c>
      <c r="P1209" s="2" t="str">
        <f t="shared" si="159"/>
        <v>5100301 - TRIMBLE COUNTY COMMON-GENERATION2012</v>
      </c>
    </row>
    <row r="1210" spans="1:16" s="8" customFormat="1" x14ac:dyDescent="0.3">
      <c r="A1210" s="6" t="s">
        <v>47</v>
      </c>
      <c r="B1210" s="6" t="s">
        <v>48</v>
      </c>
      <c r="C1210" s="6" t="s">
        <v>42</v>
      </c>
      <c r="D1210" s="7" t="s">
        <v>60</v>
      </c>
      <c r="E1210" s="6" t="s">
        <v>39</v>
      </c>
      <c r="F1210" s="1" t="s">
        <v>64</v>
      </c>
      <c r="G1210" s="1"/>
      <c r="H1210" s="1"/>
      <c r="I1210" s="8">
        <v>201208</v>
      </c>
      <c r="J1210" s="8" t="s">
        <v>55</v>
      </c>
      <c r="K1210" s="9">
        <f>-K1066</f>
        <v>-123000</v>
      </c>
      <c r="L1210">
        <f t="shared" si="155"/>
        <v>0</v>
      </c>
      <c r="M1210" s="2">
        <f t="shared" si="156"/>
        <v>-123000</v>
      </c>
      <c r="N1210">
        <f t="shared" si="157"/>
        <v>-123000</v>
      </c>
      <c r="O1210">
        <f t="shared" si="158"/>
        <v>0</v>
      </c>
      <c r="P1210" s="2" t="str">
        <f t="shared" si="159"/>
        <v>5100301 - TRIMBLE COUNTY COMMON-GENERATION2012</v>
      </c>
    </row>
    <row r="1211" spans="1:16" s="8" customFormat="1" x14ac:dyDescent="0.3">
      <c r="A1211" s="6" t="s">
        <v>47</v>
      </c>
      <c r="B1211" s="6" t="s">
        <v>48</v>
      </c>
      <c r="C1211" s="6" t="s">
        <v>42</v>
      </c>
      <c r="D1211" s="7" t="s">
        <v>60</v>
      </c>
      <c r="E1211" s="6" t="s">
        <v>39</v>
      </c>
      <c r="F1211" s="1" t="s">
        <v>64</v>
      </c>
      <c r="G1211" s="1"/>
      <c r="H1211" s="1"/>
      <c r="I1211" s="8">
        <v>201210</v>
      </c>
      <c r="J1211" s="8" t="s">
        <v>55</v>
      </c>
      <c r="K1211" s="9">
        <f>-K1067</f>
        <v>-34020.639999999999</v>
      </c>
      <c r="L1211">
        <f t="shared" si="155"/>
        <v>0</v>
      </c>
      <c r="M1211" s="2">
        <f t="shared" si="156"/>
        <v>-34020.639999999999</v>
      </c>
      <c r="N1211">
        <f t="shared" si="157"/>
        <v>-34020.639999999999</v>
      </c>
      <c r="O1211">
        <f t="shared" si="158"/>
        <v>0</v>
      </c>
      <c r="P1211" s="2" t="str">
        <f t="shared" si="159"/>
        <v>5100301 - TRIMBLE COUNTY COMMON-GENERATION2012</v>
      </c>
    </row>
    <row r="1212" spans="1:16" s="8" customFormat="1" x14ac:dyDescent="0.3">
      <c r="A1212" s="6" t="s">
        <v>5</v>
      </c>
      <c r="B1212" s="6" t="s">
        <v>35</v>
      </c>
      <c r="C1212" s="6" t="s">
        <v>12</v>
      </c>
      <c r="D1212" s="7" t="s">
        <v>54</v>
      </c>
      <c r="E1212" s="6" t="s">
        <v>37</v>
      </c>
      <c r="F1212" s="1" t="s">
        <v>67</v>
      </c>
      <c r="G1212" s="1" t="s">
        <v>74</v>
      </c>
      <c r="H1212" s="1" t="s">
        <v>75</v>
      </c>
      <c r="I1212" s="8">
        <v>201202</v>
      </c>
      <c r="J1212" s="8" t="s">
        <v>55</v>
      </c>
      <c r="K1212" s="9">
        <f>-K1180*0.6</f>
        <v>874.19399999999996</v>
      </c>
      <c r="L1212">
        <f t="shared" si="155"/>
        <v>-218.54849999999999</v>
      </c>
      <c r="M1212" s="2">
        <f t="shared" si="156"/>
        <v>655.64549999999997</v>
      </c>
      <c r="N1212">
        <f t="shared" si="157"/>
        <v>124.57264499999999</v>
      </c>
      <c r="O1212">
        <f t="shared" si="158"/>
        <v>531.072855</v>
      </c>
      <c r="P1212" s="2" t="str">
        <f t="shared" si="159"/>
        <v>5120321 - TRIMBLE COUNTY 2 - GENERATION2012</v>
      </c>
    </row>
    <row r="1213" spans="1:16" s="8" customFormat="1" x14ac:dyDescent="0.3">
      <c r="A1213" s="6" t="s">
        <v>5</v>
      </c>
      <c r="B1213" s="6" t="s">
        <v>35</v>
      </c>
      <c r="C1213" s="6" t="s">
        <v>12</v>
      </c>
      <c r="D1213" s="7" t="s">
        <v>54</v>
      </c>
      <c r="E1213" s="6" t="s">
        <v>37</v>
      </c>
      <c r="F1213" s="1" t="s">
        <v>67</v>
      </c>
      <c r="G1213" s="1" t="s">
        <v>74</v>
      </c>
      <c r="H1213" s="1" t="s">
        <v>75</v>
      </c>
      <c r="I1213" s="8">
        <v>201203</v>
      </c>
      <c r="J1213" s="8" t="s">
        <v>55</v>
      </c>
      <c r="K1213" s="9">
        <f t="shared" ref="K1213:K1243" si="162">-K1181*0.6</f>
        <v>665.85</v>
      </c>
      <c r="L1213">
        <f t="shared" si="155"/>
        <v>-166.46250000000001</v>
      </c>
      <c r="M1213" s="2">
        <f t="shared" si="156"/>
        <v>499.38750000000005</v>
      </c>
      <c r="N1213">
        <f t="shared" si="157"/>
        <v>94.883625000000009</v>
      </c>
      <c r="O1213">
        <f t="shared" si="158"/>
        <v>404.50387500000005</v>
      </c>
      <c r="P1213" s="2" t="str">
        <f t="shared" si="159"/>
        <v>5120321 - TRIMBLE COUNTY 2 - GENERATION2012</v>
      </c>
    </row>
    <row r="1214" spans="1:16" s="8" customFormat="1" x14ac:dyDescent="0.3">
      <c r="A1214" s="6" t="s">
        <v>5</v>
      </c>
      <c r="B1214" s="6" t="s">
        <v>35</v>
      </c>
      <c r="C1214" s="6" t="s">
        <v>12</v>
      </c>
      <c r="D1214" s="7" t="s">
        <v>54</v>
      </c>
      <c r="E1214" s="6" t="s">
        <v>37</v>
      </c>
      <c r="F1214" s="1" t="s">
        <v>67</v>
      </c>
      <c r="G1214" s="1" t="s">
        <v>74</v>
      </c>
      <c r="H1214" s="1" t="s">
        <v>75</v>
      </c>
      <c r="I1214" s="8">
        <v>201604</v>
      </c>
      <c r="J1214" s="8" t="s">
        <v>56</v>
      </c>
      <c r="K1214" s="9">
        <f t="shared" si="162"/>
        <v>285.38399999999996</v>
      </c>
      <c r="L1214">
        <f t="shared" si="155"/>
        <v>-71.345999999999989</v>
      </c>
      <c r="M1214" s="2">
        <f t="shared" si="156"/>
        <v>214.03799999999995</v>
      </c>
      <c r="N1214">
        <f t="shared" si="157"/>
        <v>40.667219999999993</v>
      </c>
      <c r="O1214">
        <f t="shared" si="158"/>
        <v>173.37077999999997</v>
      </c>
      <c r="P1214" s="2" t="str">
        <f t="shared" si="159"/>
        <v>5120321 - TRIMBLE COUNTY 2 - GENERATION2016</v>
      </c>
    </row>
    <row r="1215" spans="1:16" s="8" customFormat="1" x14ac:dyDescent="0.3">
      <c r="A1215" s="6" t="s">
        <v>5</v>
      </c>
      <c r="B1215" s="6" t="s">
        <v>35</v>
      </c>
      <c r="C1215" s="6" t="s">
        <v>12</v>
      </c>
      <c r="D1215" s="7" t="s">
        <v>54</v>
      </c>
      <c r="E1215" s="6" t="s">
        <v>37</v>
      </c>
      <c r="F1215" s="1" t="s">
        <v>67</v>
      </c>
      <c r="G1215" s="1" t="s">
        <v>74</v>
      </c>
      <c r="H1215" s="1" t="s">
        <v>75</v>
      </c>
      <c r="I1215" s="8">
        <v>201607</v>
      </c>
      <c r="J1215" s="8" t="s">
        <v>56</v>
      </c>
      <c r="K1215" s="9">
        <f t="shared" si="162"/>
        <v>388.37999999999994</v>
      </c>
      <c r="L1215">
        <f t="shared" si="155"/>
        <v>-97.094999999999985</v>
      </c>
      <c r="M1215" s="2">
        <f t="shared" si="156"/>
        <v>291.28499999999997</v>
      </c>
      <c r="N1215">
        <f t="shared" si="157"/>
        <v>55.344149999999992</v>
      </c>
      <c r="O1215">
        <f t="shared" si="158"/>
        <v>235.94084999999998</v>
      </c>
      <c r="P1215" s="2" t="str">
        <f t="shared" si="159"/>
        <v>5120321 - TRIMBLE COUNTY 2 - GENERATION2016</v>
      </c>
    </row>
    <row r="1216" spans="1:16" s="8" customFormat="1" x14ac:dyDescent="0.3">
      <c r="A1216" s="6" t="s">
        <v>5</v>
      </c>
      <c r="B1216" s="6" t="s">
        <v>35</v>
      </c>
      <c r="C1216" s="6" t="s">
        <v>14</v>
      </c>
      <c r="D1216" s="7" t="s">
        <v>54</v>
      </c>
      <c r="E1216" s="6" t="s">
        <v>37</v>
      </c>
      <c r="F1216" s="1" t="s">
        <v>67</v>
      </c>
      <c r="G1216" s="1" t="s">
        <v>74</v>
      </c>
      <c r="H1216" s="1" t="s">
        <v>75</v>
      </c>
      <c r="I1216" s="8">
        <v>201203</v>
      </c>
      <c r="J1216" s="8" t="s">
        <v>55</v>
      </c>
      <c r="K1216" s="9">
        <f t="shared" si="162"/>
        <v>100.69199999999999</v>
      </c>
      <c r="L1216">
        <f t="shared" si="155"/>
        <v>-25.172999999999998</v>
      </c>
      <c r="M1216" s="2">
        <f t="shared" si="156"/>
        <v>75.518999999999991</v>
      </c>
      <c r="N1216">
        <f t="shared" si="157"/>
        <v>14.348609999999999</v>
      </c>
      <c r="O1216">
        <f t="shared" si="158"/>
        <v>61.170389999999998</v>
      </c>
      <c r="P1216" s="2" t="str">
        <f t="shared" si="159"/>
        <v>5120321 - TRIMBLE COUNTY 2 - GENERATION2012</v>
      </c>
    </row>
    <row r="1217" spans="1:16" s="8" customFormat="1" x14ac:dyDescent="0.3">
      <c r="A1217" s="6" t="s">
        <v>5</v>
      </c>
      <c r="B1217" s="6" t="s">
        <v>35</v>
      </c>
      <c r="C1217" s="6" t="s">
        <v>14</v>
      </c>
      <c r="D1217" s="7" t="s">
        <v>54</v>
      </c>
      <c r="E1217" s="6" t="s">
        <v>37</v>
      </c>
      <c r="F1217" s="1" t="s">
        <v>67</v>
      </c>
      <c r="G1217" s="1" t="s">
        <v>74</v>
      </c>
      <c r="H1217" s="1" t="s">
        <v>75</v>
      </c>
      <c r="I1217" s="8">
        <v>201204</v>
      </c>
      <c r="J1217" s="8" t="s">
        <v>55</v>
      </c>
      <c r="K1217" s="9">
        <f t="shared" si="162"/>
        <v>8281.1579999999994</v>
      </c>
      <c r="L1217">
        <f t="shared" si="155"/>
        <v>-2070.2894999999999</v>
      </c>
      <c r="M1217" s="2">
        <f t="shared" si="156"/>
        <v>6210.8684999999996</v>
      </c>
      <c r="N1217">
        <f t="shared" si="157"/>
        <v>1180.0650149999999</v>
      </c>
      <c r="O1217">
        <f t="shared" si="158"/>
        <v>5030.8034850000004</v>
      </c>
      <c r="P1217" s="2" t="str">
        <f t="shared" si="159"/>
        <v>5120321 - TRIMBLE COUNTY 2 - GENERATION2012</v>
      </c>
    </row>
    <row r="1218" spans="1:16" s="8" customFormat="1" x14ac:dyDescent="0.3">
      <c r="A1218" s="6" t="s">
        <v>5</v>
      </c>
      <c r="B1218" s="6" t="s">
        <v>35</v>
      </c>
      <c r="C1218" s="6" t="s">
        <v>14</v>
      </c>
      <c r="D1218" s="7" t="s">
        <v>54</v>
      </c>
      <c r="E1218" s="6" t="s">
        <v>37</v>
      </c>
      <c r="F1218" s="1" t="s">
        <v>67</v>
      </c>
      <c r="G1218" s="1" t="s">
        <v>74</v>
      </c>
      <c r="H1218" s="1" t="s">
        <v>75</v>
      </c>
      <c r="I1218" s="8">
        <v>201205</v>
      </c>
      <c r="J1218" s="8" t="s">
        <v>55</v>
      </c>
      <c r="K1218" s="9">
        <f t="shared" si="162"/>
        <v>3090.7080000000001</v>
      </c>
      <c r="L1218">
        <f t="shared" si="155"/>
        <v>-772.67700000000002</v>
      </c>
      <c r="M1218" s="2">
        <f t="shared" si="156"/>
        <v>2318.0309999999999</v>
      </c>
      <c r="N1218">
        <f t="shared" si="157"/>
        <v>440.42588999999998</v>
      </c>
      <c r="O1218">
        <f t="shared" si="158"/>
        <v>1877.6051100000002</v>
      </c>
      <c r="P1218" s="2" t="str">
        <f t="shared" si="159"/>
        <v>5120321 - TRIMBLE COUNTY 2 - GENERATION2012</v>
      </c>
    </row>
    <row r="1219" spans="1:16" s="8" customFormat="1" x14ac:dyDescent="0.3">
      <c r="A1219" s="6" t="s">
        <v>5</v>
      </c>
      <c r="B1219" s="6" t="s">
        <v>35</v>
      </c>
      <c r="C1219" s="6" t="s">
        <v>14</v>
      </c>
      <c r="D1219" s="7" t="s">
        <v>54</v>
      </c>
      <c r="E1219" s="6" t="s">
        <v>37</v>
      </c>
      <c r="F1219" s="1" t="s">
        <v>67</v>
      </c>
      <c r="G1219" s="1" t="s">
        <v>74</v>
      </c>
      <c r="H1219" s="1" t="s">
        <v>75</v>
      </c>
      <c r="I1219" s="8">
        <v>201206</v>
      </c>
      <c r="J1219" s="8" t="s">
        <v>55</v>
      </c>
      <c r="K1219" s="9">
        <f t="shared" si="162"/>
        <v>2147.0279999999998</v>
      </c>
      <c r="L1219">
        <f t="shared" si="155"/>
        <v>-536.75699999999995</v>
      </c>
      <c r="M1219" s="2">
        <f t="shared" si="156"/>
        <v>1610.2709999999997</v>
      </c>
      <c r="N1219">
        <f t="shared" si="157"/>
        <v>305.95148999999998</v>
      </c>
      <c r="O1219">
        <f t="shared" si="158"/>
        <v>1304.3195099999998</v>
      </c>
      <c r="P1219" s="2" t="str">
        <f t="shared" si="159"/>
        <v>5120321 - TRIMBLE COUNTY 2 - GENERATION2012</v>
      </c>
    </row>
    <row r="1220" spans="1:16" s="8" customFormat="1" x14ac:dyDescent="0.3">
      <c r="A1220" s="6" t="s">
        <v>5</v>
      </c>
      <c r="B1220" s="6" t="s">
        <v>35</v>
      </c>
      <c r="C1220" s="6" t="s">
        <v>14</v>
      </c>
      <c r="D1220" s="7" t="s">
        <v>54</v>
      </c>
      <c r="E1220" s="6" t="s">
        <v>37</v>
      </c>
      <c r="F1220" s="1" t="s">
        <v>67</v>
      </c>
      <c r="G1220" s="1" t="s">
        <v>74</v>
      </c>
      <c r="H1220" s="1" t="s">
        <v>75</v>
      </c>
      <c r="I1220" s="8">
        <v>201208</v>
      </c>
      <c r="J1220" s="8" t="s">
        <v>55</v>
      </c>
      <c r="K1220" s="9">
        <f t="shared" si="162"/>
        <v>-1137.336</v>
      </c>
      <c r="L1220">
        <f t="shared" si="155"/>
        <v>284.334</v>
      </c>
      <c r="M1220" s="2">
        <f t="shared" si="156"/>
        <v>-853.00199999999995</v>
      </c>
      <c r="N1220">
        <f t="shared" si="157"/>
        <v>-162.07038</v>
      </c>
      <c r="O1220">
        <f t="shared" si="158"/>
        <v>-690.93161999999995</v>
      </c>
      <c r="P1220" s="2" t="str">
        <f t="shared" si="159"/>
        <v>5120321 - TRIMBLE COUNTY 2 - GENERATION2012</v>
      </c>
    </row>
    <row r="1221" spans="1:16" s="8" customFormat="1" x14ac:dyDescent="0.3">
      <c r="A1221" s="6" t="s">
        <v>5</v>
      </c>
      <c r="B1221" s="6" t="s">
        <v>35</v>
      </c>
      <c r="C1221" s="6" t="s">
        <v>14</v>
      </c>
      <c r="D1221" s="7" t="s">
        <v>54</v>
      </c>
      <c r="E1221" s="6" t="s">
        <v>37</v>
      </c>
      <c r="F1221" s="1" t="s">
        <v>67</v>
      </c>
      <c r="G1221" s="1" t="s">
        <v>74</v>
      </c>
      <c r="H1221" s="1" t="s">
        <v>75</v>
      </c>
      <c r="I1221" s="8">
        <v>201402</v>
      </c>
      <c r="J1221" s="8" t="s">
        <v>57</v>
      </c>
      <c r="K1221" s="9">
        <f t="shared" si="162"/>
        <v>295.68</v>
      </c>
      <c r="L1221">
        <f t="shared" si="155"/>
        <v>-73.92</v>
      </c>
      <c r="M1221" s="2">
        <f t="shared" si="156"/>
        <v>221.76</v>
      </c>
      <c r="N1221">
        <f t="shared" si="157"/>
        <v>42.134399999999999</v>
      </c>
      <c r="O1221">
        <f t="shared" si="158"/>
        <v>179.62559999999999</v>
      </c>
      <c r="P1221" s="2" t="str">
        <f t="shared" si="159"/>
        <v>5120321 - TRIMBLE COUNTY 2 - GENERATION2014</v>
      </c>
    </row>
    <row r="1222" spans="1:16" s="8" customFormat="1" x14ac:dyDescent="0.3">
      <c r="A1222" s="6" t="s">
        <v>5</v>
      </c>
      <c r="B1222" s="6" t="s">
        <v>35</v>
      </c>
      <c r="C1222" s="6" t="s">
        <v>14</v>
      </c>
      <c r="D1222" s="7" t="s">
        <v>54</v>
      </c>
      <c r="E1222" s="6" t="s">
        <v>37</v>
      </c>
      <c r="F1222" s="1" t="s">
        <v>67</v>
      </c>
      <c r="G1222" s="1" t="s">
        <v>74</v>
      </c>
      <c r="H1222" s="1" t="s">
        <v>75</v>
      </c>
      <c r="I1222" s="8">
        <v>201403</v>
      </c>
      <c r="J1222" s="8" t="s">
        <v>57</v>
      </c>
      <c r="K1222" s="9">
        <f t="shared" si="162"/>
        <v>12799.205999999998</v>
      </c>
      <c r="L1222">
        <f t="shared" si="155"/>
        <v>-3199.8014999999996</v>
      </c>
      <c r="M1222" s="2">
        <f t="shared" si="156"/>
        <v>9599.4044999999987</v>
      </c>
      <c r="N1222">
        <f t="shared" si="157"/>
        <v>1823.8868549999997</v>
      </c>
      <c r="O1222">
        <f t="shared" si="158"/>
        <v>7775.5176449999999</v>
      </c>
      <c r="P1222" s="2" t="str">
        <f t="shared" si="159"/>
        <v>5120321 - TRIMBLE COUNTY 2 - GENERATION2014</v>
      </c>
    </row>
    <row r="1223" spans="1:16" s="8" customFormat="1" x14ac:dyDescent="0.3">
      <c r="A1223" s="6" t="s">
        <v>5</v>
      </c>
      <c r="B1223" s="6" t="s">
        <v>35</v>
      </c>
      <c r="C1223" s="6" t="s">
        <v>14</v>
      </c>
      <c r="D1223" s="7" t="s">
        <v>54</v>
      </c>
      <c r="E1223" s="6" t="s">
        <v>37</v>
      </c>
      <c r="F1223" s="1" t="s">
        <v>67</v>
      </c>
      <c r="G1223" s="1" t="s">
        <v>74</v>
      </c>
      <c r="H1223" s="1" t="s">
        <v>75</v>
      </c>
      <c r="I1223" s="8">
        <v>201404</v>
      </c>
      <c r="J1223" s="8" t="s">
        <v>57</v>
      </c>
      <c r="K1223" s="9">
        <f t="shared" si="162"/>
        <v>5027.9399999999996</v>
      </c>
      <c r="L1223">
        <f t="shared" si="155"/>
        <v>-1256.9849999999999</v>
      </c>
      <c r="M1223" s="2">
        <f t="shared" si="156"/>
        <v>3770.9549999999999</v>
      </c>
      <c r="N1223">
        <f t="shared" si="157"/>
        <v>716.48145</v>
      </c>
      <c r="O1223">
        <f t="shared" si="158"/>
        <v>3054.4735500000002</v>
      </c>
      <c r="P1223" s="2" t="str">
        <f t="shared" si="159"/>
        <v>5120321 - TRIMBLE COUNTY 2 - GENERATION2014</v>
      </c>
    </row>
    <row r="1224" spans="1:16" s="8" customFormat="1" x14ac:dyDescent="0.3">
      <c r="A1224" s="6" t="s">
        <v>5</v>
      </c>
      <c r="B1224" s="6" t="s">
        <v>35</v>
      </c>
      <c r="C1224" s="6" t="s">
        <v>14</v>
      </c>
      <c r="D1224" s="7" t="s">
        <v>54</v>
      </c>
      <c r="E1224" s="6" t="s">
        <v>37</v>
      </c>
      <c r="F1224" s="1" t="s">
        <v>67</v>
      </c>
      <c r="G1224" s="1" t="s">
        <v>74</v>
      </c>
      <c r="H1224" s="1" t="s">
        <v>75</v>
      </c>
      <c r="I1224" s="8">
        <v>201405</v>
      </c>
      <c r="J1224" s="8" t="s">
        <v>57</v>
      </c>
      <c r="K1224" s="9">
        <f t="shared" si="162"/>
        <v>656.55</v>
      </c>
      <c r="L1224">
        <f t="shared" si="155"/>
        <v>-164.13749999999999</v>
      </c>
      <c r="M1224" s="2">
        <f t="shared" si="156"/>
        <v>492.41249999999997</v>
      </c>
      <c r="N1224">
        <f t="shared" si="157"/>
        <v>93.558374999999998</v>
      </c>
      <c r="O1224">
        <f t="shared" si="158"/>
        <v>398.85412500000001</v>
      </c>
      <c r="P1224" s="2" t="str">
        <f t="shared" si="159"/>
        <v>5120321 - TRIMBLE COUNTY 2 - GENERATION2014</v>
      </c>
    </row>
    <row r="1225" spans="1:16" s="8" customFormat="1" x14ac:dyDescent="0.3">
      <c r="A1225" s="6" t="s">
        <v>5</v>
      </c>
      <c r="B1225" s="6" t="s">
        <v>35</v>
      </c>
      <c r="C1225" s="6" t="s">
        <v>14</v>
      </c>
      <c r="D1225" s="7" t="s">
        <v>54</v>
      </c>
      <c r="E1225" s="6" t="s">
        <v>37</v>
      </c>
      <c r="F1225" s="1" t="s">
        <v>67</v>
      </c>
      <c r="G1225" s="1" t="s">
        <v>74</v>
      </c>
      <c r="H1225" s="1" t="s">
        <v>75</v>
      </c>
      <c r="I1225" s="8">
        <v>201503</v>
      </c>
      <c r="J1225" s="8" t="s">
        <v>58</v>
      </c>
      <c r="K1225" s="9">
        <f t="shared" si="162"/>
        <v>399.822</v>
      </c>
      <c r="L1225">
        <f t="shared" ref="L1225:L1243" si="163">IF(LEFT(E1225,4)="0311",(K1225*-0.25),IF(LEFT(E1225,4)="0321",(K1225*-0.25),0))</f>
        <v>-99.955500000000001</v>
      </c>
      <c r="M1225" s="2">
        <f t="shared" ref="M1225:M1243" si="164">+K1225+L1225</f>
        <v>299.86649999999997</v>
      </c>
      <c r="N1225">
        <f t="shared" ref="N1225:N1243" si="165">IF(F1225="LGE",M1225,0)+IF(F1225="Joint",M1225*G1225,0)</f>
        <v>56.974634999999992</v>
      </c>
      <c r="O1225">
        <f t="shared" ref="O1225:O1243" si="166">IF(F1225="KU",M1225,0)+IF(F1225="Joint",M1225*H1225,0)</f>
        <v>242.891865</v>
      </c>
      <c r="P1225" s="2" t="str">
        <f t="shared" ref="P1225:P1243" si="167">D1225&amp;E1225&amp;J1225</f>
        <v>5120321 - TRIMBLE COUNTY 2 - GENERATION2015</v>
      </c>
    </row>
    <row r="1226" spans="1:16" s="8" customFormat="1" x14ac:dyDescent="0.3">
      <c r="A1226" s="6" t="s">
        <v>5</v>
      </c>
      <c r="B1226" s="6" t="s">
        <v>35</v>
      </c>
      <c r="C1226" s="6" t="s">
        <v>14</v>
      </c>
      <c r="D1226" s="7" t="s">
        <v>54</v>
      </c>
      <c r="E1226" s="6" t="s">
        <v>37</v>
      </c>
      <c r="F1226" s="1" t="s">
        <v>67</v>
      </c>
      <c r="G1226" s="1" t="s">
        <v>74</v>
      </c>
      <c r="H1226" s="1" t="s">
        <v>75</v>
      </c>
      <c r="I1226" s="8">
        <v>201504</v>
      </c>
      <c r="J1226" s="8" t="s">
        <v>58</v>
      </c>
      <c r="K1226" s="9">
        <f t="shared" si="162"/>
        <v>30798.432000000001</v>
      </c>
      <c r="L1226">
        <f t="shared" si="163"/>
        <v>-7699.6080000000002</v>
      </c>
      <c r="M1226" s="2">
        <f t="shared" si="164"/>
        <v>23098.824000000001</v>
      </c>
      <c r="N1226">
        <f t="shared" si="165"/>
        <v>4388.7765600000002</v>
      </c>
      <c r="O1226">
        <f t="shared" si="166"/>
        <v>18710.047440000002</v>
      </c>
      <c r="P1226" s="2" t="str">
        <f t="shared" si="167"/>
        <v>5120321 - TRIMBLE COUNTY 2 - GENERATION2015</v>
      </c>
    </row>
    <row r="1227" spans="1:16" s="8" customFormat="1" x14ac:dyDescent="0.3">
      <c r="A1227" s="6" t="s">
        <v>5</v>
      </c>
      <c r="B1227" s="6" t="s">
        <v>35</v>
      </c>
      <c r="C1227" s="6" t="s">
        <v>14</v>
      </c>
      <c r="D1227" s="7" t="s">
        <v>54</v>
      </c>
      <c r="E1227" s="6" t="s">
        <v>37</v>
      </c>
      <c r="F1227" s="1" t="s">
        <v>67</v>
      </c>
      <c r="G1227" s="1" t="s">
        <v>74</v>
      </c>
      <c r="H1227" s="1" t="s">
        <v>75</v>
      </c>
      <c r="I1227" s="8">
        <v>201505</v>
      </c>
      <c r="J1227" s="8" t="s">
        <v>58</v>
      </c>
      <c r="K1227" s="9">
        <f t="shared" si="162"/>
        <v>450.00599999999997</v>
      </c>
      <c r="L1227">
        <f t="shared" si="163"/>
        <v>-112.50149999999999</v>
      </c>
      <c r="M1227" s="2">
        <f t="shared" si="164"/>
        <v>337.50450000000001</v>
      </c>
      <c r="N1227">
        <f t="shared" si="165"/>
        <v>64.125855000000001</v>
      </c>
      <c r="O1227">
        <f t="shared" si="166"/>
        <v>273.37864500000001</v>
      </c>
      <c r="P1227" s="2" t="str">
        <f t="shared" si="167"/>
        <v>5120321 - TRIMBLE COUNTY 2 - GENERATION2015</v>
      </c>
    </row>
    <row r="1228" spans="1:16" s="8" customFormat="1" x14ac:dyDescent="0.3">
      <c r="A1228" s="6" t="s">
        <v>5</v>
      </c>
      <c r="B1228" s="6" t="s">
        <v>35</v>
      </c>
      <c r="C1228" s="6" t="s">
        <v>14</v>
      </c>
      <c r="D1228" s="7" t="s">
        <v>54</v>
      </c>
      <c r="E1228" s="6" t="s">
        <v>37</v>
      </c>
      <c r="F1228" s="1" t="s">
        <v>67</v>
      </c>
      <c r="G1228" s="1" t="s">
        <v>74</v>
      </c>
      <c r="H1228" s="1" t="s">
        <v>75</v>
      </c>
      <c r="I1228" s="8">
        <v>201510</v>
      </c>
      <c r="J1228" s="8" t="s">
        <v>58</v>
      </c>
      <c r="K1228" s="9">
        <f t="shared" si="162"/>
        <v>147.58799999999999</v>
      </c>
      <c r="L1228">
        <f t="shared" si="163"/>
        <v>-36.896999999999998</v>
      </c>
      <c r="M1228" s="2">
        <f t="shared" si="164"/>
        <v>110.691</v>
      </c>
      <c r="N1228">
        <f t="shared" si="165"/>
        <v>21.031290000000002</v>
      </c>
      <c r="O1228">
        <f t="shared" si="166"/>
        <v>89.659710000000004</v>
      </c>
      <c r="P1228" s="2" t="str">
        <f t="shared" si="167"/>
        <v>5120321 - TRIMBLE COUNTY 2 - GENERATION2015</v>
      </c>
    </row>
    <row r="1229" spans="1:16" s="8" customFormat="1" x14ac:dyDescent="0.3">
      <c r="A1229" s="6" t="s">
        <v>5</v>
      </c>
      <c r="B1229" s="6" t="s">
        <v>35</v>
      </c>
      <c r="C1229" s="6" t="s">
        <v>14</v>
      </c>
      <c r="D1229" s="7" t="s">
        <v>54</v>
      </c>
      <c r="E1229" s="6" t="s">
        <v>37</v>
      </c>
      <c r="F1229" s="1" t="s">
        <v>67</v>
      </c>
      <c r="G1229" s="1" t="s">
        <v>74</v>
      </c>
      <c r="H1229" s="1" t="s">
        <v>75</v>
      </c>
      <c r="I1229" s="8">
        <v>201602</v>
      </c>
      <c r="J1229" s="8" t="s">
        <v>56</v>
      </c>
      <c r="K1229" s="9">
        <f t="shared" si="162"/>
        <v>100.194</v>
      </c>
      <c r="L1229">
        <f t="shared" si="163"/>
        <v>-25.048500000000001</v>
      </c>
      <c r="M1229" s="2">
        <f t="shared" si="164"/>
        <v>75.145499999999998</v>
      </c>
      <c r="N1229">
        <f t="shared" si="165"/>
        <v>14.277645</v>
      </c>
      <c r="O1229">
        <f t="shared" si="166"/>
        <v>60.867855000000006</v>
      </c>
      <c r="P1229" s="2" t="str">
        <f t="shared" si="167"/>
        <v>5120321 - TRIMBLE COUNTY 2 - GENERATION2016</v>
      </c>
    </row>
    <row r="1230" spans="1:16" s="8" customFormat="1" x14ac:dyDescent="0.3">
      <c r="A1230" s="6" t="s">
        <v>5</v>
      </c>
      <c r="B1230" s="6" t="s">
        <v>35</v>
      </c>
      <c r="C1230" s="6" t="s">
        <v>14</v>
      </c>
      <c r="D1230" s="7" t="s">
        <v>54</v>
      </c>
      <c r="E1230" s="6" t="s">
        <v>37</v>
      </c>
      <c r="F1230" s="1" t="s">
        <v>67</v>
      </c>
      <c r="G1230" s="1" t="s">
        <v>74</v>
      </c>
      <c r="H1230" s="1" t="s">
        <v>75</v>
      </c>
      <c r="I1230" s="8">
        <v>201603</v>
      </c>
      <c r="J1230" s="8" t="s">
        <v>56</v>
      </c>
      <c r="K1230" s="9">
        <f t="shared" si="162"/>
        <v>233.71199999999999</v>
      </c>
      <c r="L1230">
        <f t="shared" si="163"/>
        <v>-58.427999999999997</v>
      </c>
      <c r="M1230" s="2">
        <f t="shared" si="164"/>
        <v>175.28399999999999</v>
      </c>
      <c r="N1230">
        <f t="shared" si="165"/>
        <v>33.303959999999996</v>
      </c>
      <c r="O1230">
        <f t="shared" si="166"/>
        <v>141.98004</v>
      </c>
      <c r="P1230" s="2" t="str">
        <f t="shared" si="167"/>
        <v>5120321 - TRIMBLE COUNTY 2 - GENERATION2016</v>
      </c>
    </row>
    <row r="1231" spans="1:16" s="8" customFormat="1" x14ac:dyDescent="0.3">
      <c r="A1231" s="6" t="s">
        <v>5</v>
      </c>
      <c r="B1231" s="6" t="s">
        <v>35</v>
      </c>
      <c r="C1231" s="6" t="s">
        <v>14</v>
      </c>
      <c r="D1231" s="7" t="s">
        <v>54</v>
      </c>
      <c r="E1231" s="6" t="s">
        <v>37</v>
      </c>
      <c r="F1231" s="1" t="s">
        <v>67</v>
      </c>
      <c r="G1231" s="1" t="s">
        <v>74</v>
      </c>
      <c r="H1231" s="1" t="s">
        <v>75</v>
      </c>
      <c r="I1231" s="8">
        <v>201607</v>
      </c>
      <c r="J1231" s="8" t="s">
        <v>56</v>
      </c>
      <c r="K1231" s="9">
        <f t="shared" si="162"/>
        <v>136.614</v>
      </c>
      <c r="L1231">
        <f t="shared" si="163"/>
        <v>-34.153500000000001</v>
      </c>
      <c r="M1231" s="2">
        <f t="shared" si="164"/>
        <v>102.4605</v>
      </c>
      <c r="N1231">
        <f t="shared" si="165"/>
        <v>19.467495</v>
      </c>
      <c r="O1231">
        <f t="shared" si="166"/>
        <v>82.993004999999997</v>
      </c>
      <c r="P1231" s="2" t="str">
        <f t="shared" si="167"/>
        <v>5120321 - TRIMBLE COUNTY 2 - GENERATION2016</v>
      </c>
    </row>
    <row r="1232" spans="1:16" s="8" customFormat="1" x14ac:dyDescent="0.3">
      <c r="A1232" s="6" t="s">
        <v>5</v>
      </c>
      <c r="B1232" s="6" t="s">
        <v>35</v>
      </c>
      <c r="C1232" s="6" t="s">
        <v>14</v>
      </c>
      <c r="D1232" s="7" t="s">
        <v>54</v>
      </c>
      <c r="E1232" s="6" t="s">
        <v>37</v>
      </c>
      <c r="F1232" s="1" t="s">
        <v>67</v>
      </c>
      <c r="G1232" s="1" t="s">
        <v>74</v>
      </c>
      <c r="H1232" s="1" t="s">
        <v>75</v>
      </c>
      <c r="I1232" s="8">
        <v>201608</v>
      </c>
      <c r="J1232" s="8" t="s">
        <v>56</v>
      </c>
      <c r="K1232" s="9">
        <f t="shared" si="162"/>
        <v>28.163999999999998</v>
      </c>
      <c r="L1232">
        <f t="shared" si="163"/>
        <v>-7.0409999999999995</v>
      </c>
      <c r="M1232" s="2">
        <f t="shared" si="164"/>
        <v>21.122999999999998</v>
      </c>
      <c r="N1232">
        <f t="shared" si="165"/>
        <v>4.0133699999999992</v>
      </c>
      <c r="O1232">
        <f t="shared" si="166"/>
        <v>17.109629999999999</v>
      </c>
      <c r="P1232" s="2" t="str">
        <f t="shared" si="167"/>
        <v>5120321 - TRIMBLE COUNTY 2 - GENERATION2016</v>
      </c>
    </row>
    <row r="1233" spans="1:16" s="8" customFormat="1" x14ac:dyDescent="0.3">
      <c r="A1233" s="6" t="s">
        <v>5</v>
      </c>
      <c r="B1233" s="6" t="s">
        <v>35</v>
      </c>
      <c r="C1233" s="6" t="s">
        <v>15</v>
      </c>
      <c r="D1233" s="7" t="s">
        <v>59</v>
      </c>
      <c r="E1233" s="6" t="s">
        <v>37</v>
      </c>
      <c r="F1233" s="1" t="s">
        <v>67</v>
      </c>
      <c r="G1233" s="1" t="s">
        <v>74</v>
      </c>
      <c r="H1233" s="1" t="s">
        <v>75</v>
      </c>
      <c r="I1233" s="8">
        <v>201206</v>
      </c>
      <c r="J1233" s="8" t="s">
        <v>55</v>
      </c>
      <c r="K1233" s="9">
        <f t="shared" si="162"/>
        <v>-9207.6</v>
      </c>
      <c r="L1233">
        <f t="shared" si="163"/>
        <v>2301.9</v>
      </c>
      <c r="M1233" s="2">
        <f t="shared" si="164"/>
        <v>-6905.7000000000007</v>
      </c>
      <c r="N1233">
        <f t="shared" si="165"/>
        <v>-1312.0830000000001</v>
      </c>
      <c r="O1233">
        <f t="shared" si="166"/>
        <v>-5593.6170000000011</v>
      </c>
      <c r="P1233" s="2" t="str">
        <f t="shared" si="167"/>
        <v>5130321 - TRIMBLE COUNTY 2 - GENERATION2012</v>
      </c>
    </row>
    <row r="1234" spans="1:16" s="8" customFormat="1" x14ac:dyDescent="0.3">
      <c r="A1234" s="6" t="s">
        <v>5</v>
      </c>
      <c r="B1234" s="6" t="s">
        <v>35</v>
      </c>
      <c r="C1234" s="6" t="s">
        <v>15</v>
      </c>
      <c r="D1234" s="7" t="s">
        <v>59</v>
      </c>
      <c r="E1234" s="6" t="s">
        <v>37</v>
      </c>
      <c r="F1234" s="1" t="s">
        <v>67</v>
      </c>
      <c r="G1234" s="1" t="s">
        <v>74</v>
      </c>
      <c r="H1234" s="1" t="s">
        <v>75</v>
      </c>
      <c r="I1234" s="8">
        <v>201504</v>
      </c>
      <c r="J1234" s="8" t="s">
        <v>58</v>
      </c>
      <c r="K1234" s="9">
        <f t="shared" si="162"/>
        <v>1791.8879999999999</v>
      </c>
      <c r="L1234">
        <f t="shared" si="163"/>
        <v>-447.97199999999998</v>
      </c>
      <c r="M1234" s="2">
        <f t="shared" si="164"/>
        <v>1343.9159999999999</v>
      </c>
      <c r="N1234">
        <f t="shared" si="165"/>
        <v>255.34403999999998</v>
      </c>
      <c r="O1234">
        <f t="shared" si="166"/>
        <v>1088.57196</v>
      </c>
      <c r="P1234" s="2" t="str">
        <f t="shared" si="167"/>
        <v>5130321 - TRIMBLE COUNTY 2 - GENERATION2015</v>
      </c>
    </row>
    <row r="1235" spans="1:16" s="8" customFormat="1" x14ac:dyDescent="0.3">
      <c r="A1235" s="6" t="s">
        <v>5</v>
      </c>
      <c r="B1235" s="6" t="s">
        <v>35</v>
      </c>
      <c r="C1235" s="6" t="s">
        <v>15</v>
      </c>
      <c r="D1235" s="7" t="s">
        <v>59</v>
      </c>
      <c r="E1235" s="6" t="s">
        <v>37</v>
      </c>
      <c r="F1235" s="1" t="s">
        <v>67</v>
      </c>
      <c r="G1235" s="1" t="s">
        <v>74</v>
      </c>
      <c r="H1235" s="1" t="s">
        <v>75</v>
      </c>
      <c r="I1235" s="8">
        <v>201505</v>
      </c>
      <c r="J1235" s="8" t="s">
        <v>58</v>
      </c>
      <c r="K1235" s="9">
        <f t="shared" si="162"/>
        <v>168.114</v>
      </c>
      <c r="L1235">
        <f t="shared" si="163"/>
        <v>-42.028500000000001</v>
      </c>
      <c r="M1235" s="2">
        <f t="shared" si="164"/>
        <v>126.0855</v>
      </c>
      <c r="N1235">
        <f t="shared" si="165"/>
        <v>23.956244999999999</v>
      </c>
      <c r="O1235">
        <f t="shared" si="166"/>
        <v>102.129255</v>
      </c>
      <c r="P1235" s="2" t="str">
        <f t="shared" si="167"/>
        <v>5130321 - TRIMBLE COUNTY 2 - GENERATION2015</v>
      </c>
    </row>
    <row r="1236" spans="1:16" s="8" customFormat="1" x14ac:dyDescent="0.3">
      <c r="A1236" s="6" t="s">
        <v>5</v>
      </c>
      <c r="B1236" s="6" t="s">
        <v>35</v>
      </c>
      <c r="C1236" s="6" t="s">
        <v>15</v>
      </c>
      <c r="D1236" s="7" t="s">
        <v>59</v>
      </c>
      <c r="E1236" s="6" t="s">
        <v>37</v>
      </c>
      <c r="F1236" s="1" t="s">
        <v>67</v>
      </c>
      <c r="G1236" s="1" t="s">
        <v>74</v>
      </c>
      <c r="H1236" s="1" t="s">
        <v>75</v>
      </c>
      <c r="I1236" s="8">
        <v>201507</v>
      </c>
      <c r="J1236" s="8" t="s">
        <v>58</v>
      </c>
      <c r="K1236" s="9">
        <f t="shared" si="162"/>
        <v>451.78800000000001</v>
      </c>
      <c r="L1236">
        <f t="shared" si="163"/>
        <v>-112.947</v>
      </c>
      <c r="M1236" s="2">
        <f t="shared" si="164"/>
        <v>338.84100000000001</v>
      </c>
      <c r="N1236">
        <f t="shared" si="165"/>
        <v>64.37979</v>
      </c>
      <c r="O1236">
        <f t="shared" si="166"/>
        <v>274.46121000000005</v>
      </c>
      <c r="P1236" s="2" t="str">
        <f t="shared" si="167"/>
        <v>5130321 - TRIMBLE COUNTY 2 - GENERATION2015</v>
      </c>
    </row>
    <row r="1237" spans="1:16" s="8" customFormat="1" x14ac:dyDescent="0.3">
      <c r="A1237" s="6" t="s">
        <v>5</v>
      </c>
      <c r="B1237" s="6" t="s">
        <v>35</v>
      </c>
      <c r="C1237" s="6" t="s">
        <v>15</v>
      </c>
      <c r="D1237" s="7" t="s">
        <v>59</v>
      </c>
      <c r="E1237" s="6" t="s">
        <v>37</v>
      </c>
      <c r="F1237" s="1" t="s">
        <v>67</v>
      </c>
      <c r="G1237" s="1" t="s">
        <v>74</v>
      </c>
      <c r="H1237" s="1" t="s">
        <v>75</v>
      </c>
      <c r="I1237" s="8">
        <v>201508</v>
      </c>
      <c r="J1237" s="8" t="s">
        <v>58</v>
      </c>
      <c r="K1237" s="9">
        <f t="shared" si="162"/>
        <v>0.81600000000000006</v>
      </c>
      <c r="L1237">
        <f t="shared" si="163"/>
        <v>-0.20400000000000001</v>
      </c>
      <c r="M1237" s="2">
        <f t="shared" si="164"/>
        <v>0.6120000000000001</v>
      </c>
      <c r="N1237">
        <f t="shared" si="165"/>
        <v>0.11628000000000002</v>
      </c>
      <c r="O1237">
        <f t="shared" si="166"/>
        <v>0.49572000000000011</v>
      </c>
      <c r="P1237" s="2" t="str">
        <f t="shared" si="167"/>
        <v>5130321 - TRIMBLE COUNTY 2 - GENERATION2015</v>
      </c>
    </row>
    <row r="1238" spans="1:16" s="8" customFormat="1" x14ac:dyDescent="0.3">
      <c r="A1238" s="6" t="s">
        <v>5</v>
      </c>
      <c r="B1238" s="6" t="s">
        <v>35</v>
      </c>
      <c r="C1238" s="6" t="s">
        <v>15</v>
      </c>
      <c r="D1238" s="7" t="s">
        <v>59</v>
      </c>
      <c r="E1238" s="6" t="s">
        <v>37</v>
      </c>
      <c r="F1238" s="1" t="s">
        <v>67</v>
      </c>
      <c r="G1238" s="1" t="s">
        <v>74</v>
      </c>
      <c r="H1238" s="1" t="s">
        <v>75</v>
      </c>
      <c r="I1238" s="8">
        <v>201511</v>
      </c>
      <c r="J1238" s="8" t="s">
        <v>58</v>
      </c>
      <c r="K1238" s="9">
        <f t="shared" si="162"/>
        <v>623.12399999999991</v>
      </c>
      <c r="L1238">
        <f t="shared" si="163"/>
        <v>-155.78099999999998</v>
      </c>
      <c r="M1238" s="2">
        <f t="shared" si="164"/>
        <v>467.34299999999996</v>
      </c>
      <c r="N1238">
        <f t="shared" si="165"/>
        <v>88.795169999999999</v>
      </c>
      <c r="O1238">
        <f t="shared" si="166"/>
        <v>378.54782999999998</v>
      </c>
      <c r="P1238" s="2" t="str">
        <f t="shared" si="167"/>
        <v>5130321 - TRIMBLE COUNTY 2 - GENERATION2015</v>
      </c>
    </row>
    <row r="1239" spans="1:16" s="8" customFormat="1" x14ac:dyDescent="0.3">
      <c r="A1239" s="6" t="s">
        <v>47</v>
      </c>
      <c r="B1239" s="6" t="s">
        <v>48</v>
      </c>
      <c r="C1239" s="6" t="s">
        <v>42</v>
      </c>
      <c r="D1239" s="7" t="s">
        <v>60</v>
      </c>
      <c r="E1239" s="6" t="s">
        <v>37</v>
      </c>
      <c r="F1239" s="1" t="s">
        <v>67</v>
      </c>
      <c r="G1239" s="1" t="s">
        <v>74</v>
      </c>
      <c r="H1239" s="1" t="s">
        <v>75</v>
      </c>
      <c r="I1239" s="8">
        <v>201205</v>
      </c>
      <c r="J1239" s="8" t="s">
        <v>55</v>
      </c>
      <c r="K1239" s="9">
        <f t="shared" si="162"/>
        <v>42739.199999999997</v>
      </c>
      <c r="L1239">
        <f t="shared" si="163"/>
        <v>-10684.8</v>
      </c>
      <c r="M1239" s="2">
        <f t="shared" si="164"/>
        <v>32054.399999999998</v>
      </c>
      <c r="N1239">
        <f t="shared" si="165"/>
        <v>6090.3359999999993</v>
      </c>
      <c r="O1239">
        <f t="shared" si="166"/>
        <v>25964.063999999998</v>
      </c>
      <c r="P1239" s="2" t="str">
        <f t="shared" si="167"/>
        <v>5100321 - TRIMBLE COUNTY 2 - GENERATION2012</v>
      </c>
    </row>
    <row r="1240" spans="1:16" s="8" customFormat="1" x14ac:dyDescent="0.3">
      <c r="A1240" s="6" t="s">
        <v>47</v>
      </c>
      <c r="B1240" s="6" t="s">
        <v>48</v>
      </c>
      <c r="C1240" s="6" t="s">
        <v>42</v>
      </c>
      <c r="D1240" s="7" t="s">
        <v>60</v>
      </c>
      <c r="E1240" s="6" t="s">
        <v>37</v>
      </c>
      <c r="F1240" s="1" t="s">
        <v>67</v>
      </c>
      <c r="G1240" s="1" t="s">
        <v>74</v>
      </c>
      <c r="H1240" s="1" t="s">
        <v>75</v>
      </c>
      <c r="I1240" s="8">
        <v>201206</v>
      </c>
      <c r="J1240" s="8" t="s">
        <v>55</v>
      </c>
      <c r="K1240" s="9">
        <f t="shared" si="162"/>
        <v>42739.199999999997</v>
      </c>
      <c r="L1240">
        <f t="shared" si="163"/>
        <v>-10684.8</v>
      </c>
      <c r="M1240" s="2">
        <f t="shared" si="164"/>
        <v>32054.399999999998</v>
      </c>
      <c r="N1240">
        <f t="shared" si="165"/>
        <v>6090.3359999999993</v>
      </c>
      <c r="O1240">
        <f t="shared" si="166"/>
        <v>25964.063999999998</v>
      </c>
      <c r="P1240" s="2" t="str">
        <f t="shared" si="167"/>
        <v>5100321 - TRIMBLE COUNTY 2 - GENERATION2012</v>
      </c>
    </row>
    <row r="1241" spans="1:16" s="8" customFormat="1" x14ac:dyDescent="0.3">
      <c r="A1241" s="6" t="s">
        <v>47</v>
      </c>
      <c r="B1241" s="6" t="s">
        <v>48</v>
      </c>
      <c r="C1241" s="6" t="s">
        <v>42</v>
      </c>
      <c r="D1241" s="7" t="s">
        <v>60</v>
      </c>
      <c r="E1241" s="6" t="s">
        <v>37</v>
      </c>
      <c r="F1241" s="1" t="s">
        <v>67</v>
      </c>
      <c r="G1241" s="1" t="s">
        <v>74</v>
      </c>
      <c r="H1241" s="1" t="s">
        <v>75</v>
      </c>
      <c r="I1241" s="8">
        <v>201207</v>
      </c>
      <c r="J1241" s="8" t="s">
        <v>55</v>
      </c>
      <c r="K1241" s="9">
        <f t="shared" si="162"/>
        <v>20409.815999999999</v>
      </c>
      <c r="L1241">
        <f t="shared" si="163"/>
        <v>-5102.4539999999997</v>
      </c>
      <c r="M1241" s="2">
        <f t="shared" si="164"/>
        <v>15307.361999999999</v>
      </c>
      <c r="N1241">
        <f t="shared" si="165"/>
        <v>2908.39878</v>
      </c>
      <c r="O1241">
        <f t="shared" si="166"/>
        <v>12398.96322</v>
      </c>
      <c r="P1241" s="2" t="str">
        <f t="shared" si="167"/>
        <v>5100321 - TRIMBLE COUNTY 2 - GENERATION2012</v>
      </c>
    </row>
    <row r="1242" spans="1:16" s="8" customFormat="1" x14ac:dyDescent="0.3">
      <c r="A1242" s="6" t="s">
        <v>47</v>
      </c>
      <c r="B1242" s="6" t="s">
        <v>48</v>
      </c>
      <c r="C1242" s="6" t="s">
        <v>42</v>
      </c>
      <c r="D1242" s="7" t="s">
        <v>60</v>
      </c>
      <c r="E1242" s="6" t="s">
        <v>37</v>
      </c>
      <c r="F1242" s="1" t="s">
        <v>67</v>
      </c>
      <c r="G1242" s="1" t="s">
        <v>74</v>
      </c>
      <c r="H1242" s="1" t="s">
        <v>75</v>
      </c>
      <c r="I1242" s="8">
        <v>201208</v>
      </c>
      <c r="J1242" s="8" t="s">
        <v>55</v>
      </c>
      <c r="K1242" s="9">
        <f t="shared" si="162"/>
        <v>73800</v>
      </c>
      <c r="L1242">
        <f t="shared" si="163"/>
        <v>-18450</v>
      </c>
      <c r="M1242" s="2">
        <f t="shared" si="164"/>
        <v>55350</v>
      </c>
      <c r="N1242">
        <f t="shared" si="165"/>
        <v>10516.5</v>
      </c>
      <c r="O1242">
        <f t="shared" si="166"/>
        <v>44833.5</v>
      </c>
      <c r="P1242" s="2" t="str">
        <f t="shared" si="167"/>
        <v>5100321 - TRIMBLE COUNTY 2 - GENERATION2012</v>
      </c>
    </row>
    <row r="1243" spans="1:16" s="8" customFormat="1" x14ac:dyDescent="0.3">
      <c r="A1243" s="6" t="s">
        <v>47</v>
      </c>
      <c r="B1243" s="6" t="s">
        <v>48</v>
      </c>
      <c r="C1243" s="6" t="s">
        <v>42</v>
      </c>
      <c r="D1243" s="7" t="s">
        <v>60</v>
      </c>
      <c r="E1243" s="6" t="s">
        <v>37</v>
      </c>
      <c r="F1243" s="1" t="s">
        <v>67</v>
      </c>
      <c r="G1243" s="1" t="s">
        <v>74</v>
      </c>
      <c r="H1243" s="1" t="s">
        <v>75</v>
      </c>
      <c r="I1243" s="8">
        <v>201210</v>
      </c>
      <c r="J1243" s="8" t="s">
        <v>55</v>
      </c>
      <c r="K1243" s="9">
        <f t="shared" si="162"/>
        <v>20412.383999999998</v>
      </c>
      <c r="L1243">
        <f t="shared" si="163"/>
        <v>-5103.0959999999995</v>
      </c>
      <c r="M1243" s="2">
        <f t="shared" si="164"/>
        <v>15309.287999999999</v>
      </c>
      <c r="N1243">
        <f t="shared" si="165"/>
        <v>2908.7647199999997</v>
      </c>
      <c r="O1243">
        <f t="shared" si="166"/>
        <v>12400.523279999999</v>
      </c>
      <c r="P1243" s="2" t="str">
        <f t="shared" si="167"/>
        <v>5100321 - TRIMBLE COUNTY 2 - GENERATION2012</v>
      </c>
    </row>
    <row r="1244" spans="1:16" x14ac:dyDescent="0.3">
      <c r="A1244" s="1" t="s">
        <v>5</v>
      </c>
      <c r="B1244" s="1" t="s">
        <v>6</v>
      </c>
      <c r="C1244" s="1" t="s">
        <v>14</v>
      </c>
      <c r="D1244" s="5" t="str">
        <f t="shared" ref="D1244:D1249" si="168">LEFT(C1244,3)</f>
        <v>512</v>
      </c>
      <c r="E1244" s="1" t="s">
        <v>8</v>
      </c>
      <c r="F1244" s="1" t="s">
        <v>64</v>
      </c>
      <c r="I1244">
        <v>201202</v>
      </c>
      <c r="J1244" t="str">
        <f t="shared" ref="J1244:J1249" si="169">LEFT(I1244,4)</f>
        <v>2012</v>
      </c>
      <c r="K1244" s="2">
        <v>1173.49</v>
      </c>
      <c r="L1244">
        <f t="shared" ref="L1244:L1249" si="170">IF(LEFT(E1244,4)="0311",(K1244*-0.25),IF(LEFT(E1244,4)="0321",(K1244*-0.25),0))</f>
        <v>0</v>
      </c>
      <c r="M1244" s="2">
        <f t="shared" ref="M1244:M1249" si="171">+K1244+L1244</f>
        <v>1173.49</v>
      </c>
      <c r="N1244">
        <f t="shared" ref="N1244:N1249" si="172">IF(F1244="LGE",M1244,0)+IF(F1244="Joint",M1244*G1244,0)</f>
        <v>1173.49</v>
      </c>
      <c r="O1244">
        <f t="shared" ref="O1244:O1249" si="173">IF(F1244="KU",M1244,0)+IF(F1244="Joint",M1244*H1244,0)</f>
        <v>0</v>
      </c>
      <c r="P1244" s="2" t="str">
        <f t="shared" ref="P1244:P1249" si="174">D1244&amp;E1244&amp;J1244</f>
        <v>5120141 - CANE RUN 4 - GENERATION2012</v>
      </c>
    </row>
    <row r="1245" spans="1:16" x14ac:dyDescent="0.3">
      <c r="A1245" s="1" t="s">
        <v>5</v>
      </c>
      <c r="B1245" s="1" t="s">
        <v>6</v>
      </c>
      <c r="C1245" s="1" t="s">
        <v>14</v>
      </c>
      <c r="D1245" s="5" t="str">
        <f t="shared" si="168"/>
        <v>512</v>
      </c>
      <c r="E1245" s="1" t="s">
        <v>8</v>
      </c>
      <c r="F1245" s="1" t="s">
        <v>64</v>
      </c>
      <c r="I1245">
        <v>201203</v>
      </c>
      <c r="J1245" t="str">
        <f t="shared" si="169"/>
        <v>2012</v>
      </c>
      <c r="K1245" s="2">
        <v>1614.17</v>
      </c>
      <c r="L1245">
        <f t="shared" si="170"/>
        <v>0</v>
      </c>
      <c r="M1245" s="2">
        <f t="shared" si="171"/>
        <v>1614.17</v>
      </c>
      <c r="N1245">
        <f t="shared" si="172"/>
        <v>1614.17</v>
      </c>
      <c r="O1245">
        <f t="shared" si="173"/>
        <v>0</v>
      </c>
      <c r="P1245" s="2" t="str">
        <f t="shared" si="174"/>
        <v>5120141 - CANE RUN 4 - GENERATION2012</v>
      </c>
    </row>
    <row r="1246" spans="1:16" x14ac:dyDescent="0.3">
      <c r="A1246" s="1" t="s">
        <v>5</v>
      </c>
      <c r="B1246" s="1" t="s">
        <v>6</v>
      </c>
      <c r="C1246" s="1" t="s">
        <v>14</v>
      </c>
      <c r="D1246" s="5" t="str">
        <f t="shared" si="168"/>
        <v>512</v>
      </c>
      <c r="E1246" s="1" t="s">
        <v>8</v>
      </c>
      <c r="F1246" s="1" t="s">
        <v>64</v>
      </c>
      <c r="I1246">
        <v>201204</v>
      </c>
      <c r="J1246" t="str">
        <f t="shared" si="169"/>
        <v>2012</v>
      </c>
      <c r="K1246" s="2">
        <v>150.18</v>
      </c>
      <c r="L1246">
        <f t="shared" si="170"/>
        <v>0</v>
      </c>
      <c r="M1246" s="2">
        <f t="shared" si="171"/>
        <v>150.18</v>
      </c>
      <c r="N1246">
        <f t="shared" si="172"/>
        <v>150.18</v>
      </c>
      <c r="O1246">
        <f t="shared" si="173"/>
        <v>0</v>
      </c>
      <c r="P1246" s="2" t="str">
        <f t="shared" si="174"/>
        <v>5120141 - CANE RUN 4 - GENERATION2012</v>
      </c>
    </row>
    <row r="1247" spans="1:16" x14ac:dyDescent="0.3">
      <c r="A1247" s="1" t="s">
        <v>5</v>
      </c>
      <c r="B1247" s="1" t="s">
        <v>6</v>
      </c>
      <c r="C1247" s="1" t="s">
        <v>14</v>
      </c>
      <c r="D1247" s="5" t="str">
        <f t="shared" si="168"/>
        <v>512</v>
      </c>
      <c r="E1247" s="1" t="s">
        <v>9</v>
      </c>
      <c r="F1247" s="1" t="s">
        <v>64</v>
      </c>
      <c r="I1247">
        <v>201405</v>
      </c>
      <c r="J1247" t="str">
        <f t="shared" si="169"/>
        <v>2014</v>
      </c>
      <c r="K1247" s="2">
        <v>832.36</v>
      </c>
      <c r="L1247">
        <f t="shared" si="170"/>
        <v>0</v>
      </c>
      <c r="M1247" s="2">
        <f t="shared" si="171"/>
        <v>832.36</v>
      </c>
      <c r="N1247">
        <f t="shared" si="172"/>
        <v>832.36</v>
      </c>
      <c r="O1247">
        <f t="shared" si="173"/>
        <v>0</v>
      </c>
      <c r="P1247" s="2" t="str">
        <f t="shared" si="174"/>
        <v>5120161 - CANE RUN 6 - GENERATION2014</v>
      </c>
    </row>
    <row r="1248" spans="1:16" x14ac:dyDescent="0.3">
      <c r="A1248" s="1" t="s">
        <v>5</v>
      </c>
      <c r="B1248" s="1" t="s">
        <v>27</v>
      </c>
      <c r="C1248" s="1" t="s">
        <v>12</v>
      </c>
      <c r="D1248" s="5" t="str">
        <f t="shared" si="168"/>
        <v>512</v>
      </c>
      <c r="E1248" s="1" t="s">
        <v>29</v>
      </c>
      <c r="F1248" s="1" t="s">
        <v>64</v>
      </c>
      <c r="I1248">
        <v>201408</v>
      </c>
      <c r="J1248" t="str">
        <f t="shared" si="169"/>
        <v>2014</v>
      </c>
      <c r="K1248" s="2">
        <v>140.21</v>
      </c>
      <c r="L1248">
        <f t="shared" si="170"/>
        <v>0</v>
      </c>
      <c r="M1248" s="2">
        <f t="shared" si="171"/>
        <v>140.21</v>
      </c>
      <c r="N1248">
        <f t="shared" si="172"/>
        <v>140.21</v>
      </c>
      <c r="O1248">
        <f t="shared" si="173"/>
        <v>0</v>
      </c>
      <c r="P1248" s="2" t="str">
        <f t="shared" si="174"/>
        <v>5120241 - MILL CREEK 4 - GENERATION2014</v>
      </c>
    </row>
    <row r="1249" spans="1:16" x14ac:dyDescent="0.3">
      <c r="A1249" s="1" t="s">
        <v>5</v>
      </c>
      <c r="B1249" s="1" t="s">
        <v>6</v>
      </c>
      <c r="C1249" s="1" t="s">
        <v>16</v>
      </c>
      <c r="D1249" s="5" t="str">
        <f t="shared" si="168"/>
        <v>549</v>
      </c>
      <c r="E1249" s="1" t="s">
        <v>17</v>
      </c>
      <c r="F1249" s="1" t="s">
        <v>64</v>
      </c>
      <c r="I1249">
        <v>201611</v>
      </c>
      <c r="J1249" t="str">
        <f t="shared" si="169"/>
        <v>2016</v>
      </c>
      <c r="K1249" s="2">
        <v>4268.6400000000003</v>
      </c>
      <c r="L1249">
        <f t="shared" si="170"/>
        <v>0</v>
      </c>
      <c r="M1249" s="2">
        <f t="shared" si="171"/>
        <v>4268.6400000000003</v>
      </c>
      <c r="N1249">
        <f t="shared" si="172"/>
        <v>4268.6400000000003</v>
      </c>
      <c r="O1249">
        <f t="shared" si="173"/>
        <v>0</v>
      </c>
      <c r="P1249" s="2" t="str">
        <f t="shared" si="174"/>
        <v>5490172 - CANE RUN CC GT 20162016</v>
      </c>
    </row>
  </sheetData>
  <pageMargins left="0.5" right="0.5" top="1" bottom="1" header="0.5" footer="0.5"/>
  <pageSetup scale="57" orientation="landscape" r:id="rId1"/>
  <headerFooter>
    <oddFooter>&amp;R&amp;"Times New Roman,Bold"&amp;12REVISED Attachment to Response to Kroger-2 Question No. 9
Page &amp;P of &amp;N
Bellar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workbookViewId="0"/>
  </sheetViews>
  <sheetFormatPr defaultRowHeight="14.4" x14ac:dyDescent="0.3"/>
  <cols>
    <col min="2" max="2" width="28.88671875" style="1" bestFit="1" customWidth="1"/>
    <col min="3" max="3" width="40.33203125" style="1" bestFit="1" customWidth="1"/>
    <col min="4" max="5" width="8.109375" style="1" bestFit="1" customWidth="1"/>
    <col min="6" max="6" width="51.109375" style="1" bestFit="1" customWidth="1"/>
    <col min="7" max="9" width="7" style="1" bestFit="1" customWidth="1"/>
    <col min="10" max="12" width="14.88671875" bestFit="1" customWidth="1"/>
    <col min="13" max="13" width="14.33203125" bestFit="1" customWidth="1"/>
    <col min="14" max="14" width="11.5546875" bestFit="1" customWidth="1"/>
    <col min="15" max="15" width="13.5546875" bestFit="1" customWidth="1"/>
  </cols>
  <sheetData>
    <row r="1" spans="1:18" s="4" customFormat="1" x14ac:dyDescent="0.3">
      <c r="A1" s="4" t="s">
        <v>86</v>
      </c>
      <c r="B1" s="3" t="s">
        <v>0</v>
      </c>
      <c r="C1" s="3" t="s">
        <v>1</v>
      </c>
      <c r="D1" s="3" t="s">
        <v>2</v>
      </c>
      <c r="E1" s="3" t="s">
        <v>53</v>
      </c>
      <c r="F1" s="3" t="s">
        <v>3</v>
      </c>
      <c r="G1" s="3" t="s">
        <v>65</v>
      </c>
      <c r="H1" s="3" t="s">
        <v>68</v>
      </c>
      <c r="I1" s="3" t="s">
        <v>69</v>
      </c>
      <c r="J1" s="4" t="s">
        <v>4</v>
      </c>
      <c r="K1" s="4" t="s">
        <v>82</v>
      </c>
      <c r="L1" s="4" t="s">
        <v>52</v>
      </c>
      <c r="M1" s="4" t="s">
        <v>61</v>
      </c>
      <c r="N1" s="4" t="s">
        <v>62</v>
      </c>
      <c r="O1" s="4" t="s">
        <v>63</v>
      </c>
      <c r="P1" s="4" t="s">
        <v>64</v>
      </c>
      <c r="Q1" s="4" t="s">
        <v>66</v>
      </c>
      <c r="R1" s="4" t="s">
        <v>124</v>
      </c>
    </row>
    <row r="2" spans="1:18" x14ac:dyDescent="0.3">
      <c r="B2" s="1" t="s">
        <v>5</v>
      </c>
      <c r="C2" s="1" t="s">
        <v>6</v>
      </c>
      <c r="D2" s="1" t="s">
        <v>19</v>
      </c>
      <c r="E2" s="5" t="str">
        <f t="shared" ref="E2:E58" si="0">LEFT(D2,3)</f>
        <v>553</v>
      </c>
      <c r="F2" s="1" t="s">
        <v>17</v>
      </c>
      <c r="G2" s="1" t="s">
        <v>67</v>
      </c>
      <c r="H2" s="1" t="s">
        <v>71</v>
      </c>
      <c r="I2" s="1" t="s">
        <v>70</v>
      </c>
      <c r="J2">
        <v>201603</v>
      </c>
      <c r="K2" t="s">
        <v>81</v>
      </c>
      <c r="L2" t="str">
        <f t="shared" ref="L2:L7" si="1">LEFT(J2,4)</f>
        <v>2016</v>
      </c>
      <c r="M2" s="2">
        <v>21776.09</v>
      </c>
      <c r="N2">
        <f t="shared" ref="N2:N7" si="2">IF(LEFT(F2,4)="0311",(M2*-0.25),IF(LEFT(F2,4)="0321",(M2*-0.25),0))</f>
        <v>0</v>
      </c>
      <c r="O2" s="2">
        <f t="shared" ref="O2:O7" si="3">+M2+N2</f>
        <v>21776.09</v>
      </c>
      <c r="P2">
        <f t="shared" ref="P2:P7" si="4">IF(G2="LGE",O2,0)+IF(G2="Joint",O2*H2,0)</f>
        <v>4790.7398000000003</v>
      </c>
      <c r="Q2">
        <f t="shared" ref="Q2:Q7" si="5">IF(G2="KU",O2,0)+IF(G2="Joint",O2*I2,0)</f>
        <v>16985.350200000001</v>
      </c>
      <c r="R2" s="2" t="str">
        <f>E2&amp;F2&amp;K2</f>
        <v>5530172 - CANE RUN CC GT 2016Base</v>
      </c>
    </row>
    <row r="3" spans="1:18" x14ac:dyDescent="0.3">
      <c r="B3" s="1" t="s">
        <v>5</v>
      </c>
      <c r="C3" s="1" t="s">
        <v>6</v>
      </c>
      <c r="D3" s="1" t="s">
        <v>19</v>
      </c>
      <c r="E3" s="5" t="str">
        <f t="shared" si="0"/>
        <v>553</v>
      </c>
      <c r="F3" s="1" t="s">
        <v>17</v>
      </c>
      <c r="G3" s="1" t="s">
        <v>67</v>
      </c>
      <c r="H3" s="1" t="s">
        <v>71</v>
      </c>
      <c r="I3" s="1" t="s">
        <v>70</v>
      </c>
      <c r="J3">
        <v>201604</v>
      </c>
      <c r="K3" t="s">
        <v>81</v>
      </c>
      <c r="L3" t="str">
        <f t="shared" si="1"/>
        <v>2016</v>
      </c>
      <c r="M3" s="2">
        <v>-198295.59</v>
      </c>
      <c r="N3">
        <f t="shared" si="2"/>
        <v>0</v>
      </c>
      <c r="O3" s="2">
        <f t="shared" si="3"/>
        <v>-198295.59</v>
      </c>
      <c r="P3">
        <f t="shared" si="4"/>
        <v>-43625.029799999997</v>
      </c>
      <c r="Q3">
        <f t="shared" si="5"/>
        <v>-154670.56020000001</v>
      </c>
      <c r="R3" s="2" t="str">
        <f t="shared" ref="R3:R59" si="6">E3&amp;F3&amp;K3</f>
        <v>5530172 - CANE RUN CC GT 2016Base</v>
      </c>
    </row>
    <row r="4" spans="1:18" x14ac:dyDescent="0.3">
      <c r="B4" s="1" t="s">
        <v>5</v>
      </c>
      <c r="C4" s="1" t="s">
        <v>6</v>
      </c>
      <c r="D4" s="1" t="s">
        <v>19</v>
      </c>
      <c r="E4" s="5" t="str">
        <f t="shared" si="0"/>
        <v>553</v>
      </c>
      <c r="F4" s="1" t="s">
        <v>17</v>
      </c>
      <c r="G4" s="1" t="s">
        <v>67</v>
      </c>
      <c r="H4" s="1" t="s">
        <v>71</v>
      </c>
      <c r="I4" s="1" t="s">
        <v>70</v>
      </c>
      <c r="J4">
        <v>201608</v>
      </c>
      <c r="K4" t="s">
        <v>81</v>
      </c>
      <c r="L4" t="str">
        <f t="shared" si="1"/>
        <v>2016</v>
      </c>
      <c r="M4" s="2">
        <v>5175.57</v>
      </c>
      <c r="N4">
        <f t="shared" si="2"/>
        <v>0</v>
      </c>
      <c r="O4" s="2">
        <f t="shared" si="3"/>
        <v>5175.57</v>
      </c>
      <c r="P4">
        <f t="shared" si="4"/>
        <v>1138.6253999999999</v>
      </c>
      <c r="Q4">
        <f t="shared" si="5"/>
        <v>4036.9445999999998</v>
      </c>
      <c r="R4" s="2" t="str">
        <f t="shared" si="6"/>
        <v>5530172 - CANE RUN CC GT 2016Base</v>
      </c>
    </row>
    <row r="5" spans="1:18" x14ac:dyDescent="0.3">
      <c r="B5" s="1" t="s">
        <v>5</v>
      </c>
      <c r="C5" s="1" t="s">
        <v>6</v>
      </c>
      <c r="D5" s="1" t="s">
        <v>19</v>
      </c>
      <c r="E5" s="5" t="str">
        <f t="shared" si="0"/>
        <v>553</v>
      </c>
      <c r="F5" s="1" t="s">
        <v>20</v>
      </c>
      <c r="G5" s="1" t="s">
        <v>67</v>
      </c>
      <c r="H5" s="1" t="s">
        <v>72</v>
      </c>
      <c r="I5" s="1" t="s">
        <v>73</v>
      </c>
      <c r="J5">
        <v>201603</v>
      </c>
      <c r="K5" t="s">
        <v>81</v>
      </c>
      <c r="L5" t="str">
        <f t="shared" si="1"/>
        <v>2016</v>
      </c>
      <c r="M5" s="2">
        <v>115036.47</v>
      </c>
      <c r="N5">
        <f t="shared" si="2"/>
        <v>0</v>
      </c>
      <c r="O5" s="2">
        <f t="shared" si="3"/>
        <v>115036.47</v>
      </c>
      <c r="P5">
        <f t="shared" si="4"/>
        <v>60969.329100000003</v>
      </c>
      <c r="Q5">
        <f t="shared" si="5"/>
        <v>54067.140899999999</v>
      </c>
      <c r="R5" s="2" t="str">
        <f t="shared" si="6"/>
        <v>5530432 - PADDYS RUN GT 13Base</v>
      </c>
    </row>
    <row r="6" spans="1:18" x14ac:dyDescent="0.3">
      <c r="B6" s="1" t="s">
        <v>5</v>
      </c>
      <c r="C6" s="1" t="s">
        <v>6</v>
      </c>
      <c r="D6" s="1" t="s">
        <v>24</v>
      </c>
      <c r="E6" s="5" t="str">
        <f t="shared" si="0"/>
        <v>554</v>
      </c>
      <c r="F6" s="1" t="s">
        <v>17</v>
      </c>
      <c r="G6" s="1" t="s">
        <v>67</v>
      </c>
      <c r="H6" s="1" t="s">
        <v>71</v>
      </c>
      <c r="I6" s="1" t="s">
        <v>70</v>
      </c>
      <c r="J6">
        <v>201603</v>
      </c>
      <c r="K6" t="s">
        <v>81</v>
      </c>
      <c r="L6" t="str">
        <f t="shared" si="1"/>
        <v>2016</v>
      </c>
      <c r="M6" s="2">
        <v>66044.3</v>
      </c>
      <c r="N6">
        <f t="shared" si="2"/>
        <v>0</v>
      </c>
      <c r="O6" s="2">
        <f t="shared" si="3"/>
        <v>66044.3</v>
      </c>
      <c r="P6">
        <f t="shared" si="4"/>
        <v>14529.746000000001</v>
      </c>
      <c r="Q6">
        <f t="shared" si="5"/>
        <v>51514.554000000004</v>
      </c>
      <c r="R6" s="2" t="str">
        <f t="shared" si="6"/>
        <v>5540172 - CANE RUN CC GT 2016Base</v>
      </c>
    </row>
    <row r="7" spans="1:18" x14ac:dyDescent="0.3">
      <c r="B7" s="1" t="s">
        <v>5</v>
      </c>
      <c r="C7" s="1" t="s">
        <v>6</v>
      </c>
      <c r="D7" s="1" t="s">
        <v>24</v>
      </c>
      <c r="E7" s="5" t="str">
        <f t="shared" si="0"/>
        <v>554</v>
      </c>
      <c r="F7" s="1" t="s">
        <v>17</v>
      </c>
      <c r="G7" s="1" t="s">
        <v>67</v>
      </c>
      <c r="H7" s="1" t="s">
        <v>71</v>
      </c>
      <c r="I7" s="1" t="s">
        <v>70</v>
      </c>
      <c r="J7">
        <v>201604</v>
      </c>
      <c r="K7" t="s">
        <v>81</v>
      </c>
      <c r="L7" t="str">
        <f t="shared" si="1"/>
        <v>2016</v>
      </c>
      <c r="M7" s="2">
        <v>177808.63</v>
      </c>
      <c r="N7">
        <f t="shared" si="2"/>
        <v>0</v>
      </c>
      <c r="O7" s="2">
        <f t="shared" si="3"/>
        <v>177808.63</v>
      </c>
      <c r="P7">
        <f t="shared" si="4"/>
        <v>39117.8986</v>
      </c>
      <c r="Q7">
        <f t="shared" si="5"/>
        <v>138690.73140000002</v>
      </c>
      <c r="R7" s="2" t="str">
        <f t="shared" si="6"/>
        <v>5540172 - CANE RUN CC GT 2016Base</v>
      </c>
    </row>
    <row r="8" spans="1:18" x14ac:dyDescent="0.3">
      <c r="B8" s="1" t="s">
        <v>5</v>
      </c>
      <c r="C8" s="1" t="s">
        <v>27</v>
      </c>
      <c r="D8" s="1" t="s">
        <v>7</v>
      </c>
      <c r="E8" s="5" t="str">
        <f t="shared" si="0"/>
        <v>511</v>
      </c>
      <c r="F8" s="1" t="s">
        <v>29</v>
      </c>
      <c r="G8" s="1" t="s">
        <v>64</v>
      </c>
      <c r="J8">
        <v>201608</v>
      </c>
      <c r="K8" t="s">
        <v>81</v>
      </c>
      <c r="L8" t="str">
        <f t="shared" ref="L8:L12" si="7">LEFT(J8,4)</f>
        <v>2016</v>
      </c>
      <c r="M8" s="2">
        <v>483.81</v>
      </c>
      <c r="N8">
        <f t="shared" ref="N8:N12" si="8">IF(LEFT(F8,4)="0311",(M8*-0.25),IF(LEFT(F8,4)="0321",(M8*-0.25),0))</f>
        <v>0</v>
      </c>
      <c r="O8" s="2">
        <f t="shared" ref="O8:O12" si="9">+M8+N8</f>
        <v>483.81</v>
      </c>
      <c r="P8">
        <f t="shared" ref="P8:P12" si="10">IF(G8="LGE",O8,0)+IF(G8="Joint",O8*H8,0)</f>
        <v>483.81</v>
      </c>
      <c r="Q8">
        <f t="shared" ref="Q8:Q12" si="11">IF(G8="KU",O8,0)+IF(G8="Joint",O8*I8,0)</f>
        <v>0</v>
      </c>
      <c r="R8" s="2" t="str">
        <f t="shared" si="6"/>
        <v>5110241 - MILL CREEK 4 - GENERATIONBase</v>
      </c>
    </row>
    <row r="9" spans="1:18" x14ac:dyDescent="0.3">
      <c r="B9" s="1" t="s">
        <v>5</v>
      </c>
      <c r="C9" s="1" t="s">
        <v>27</v>
      </c>
      <c r="D9" s="1" t="s">
        <v>10</v>
      </c>
      <c r="E9" s="5" t="str">
        <f t="shared" si="0"/>
        <v>512</v>
      </c>
      <c r="F9" s="1" t="s">
        <v>28</v>
      </c>
      <c r="G9" s="1" t="s">
        <v>64</v>
      </c>
      <c r="J9">
        <v>201603</v>
      </c>
      <c r="K9" t="s">
        <v>81</v>
      </c>
      <c r="L9" t="str">
        <f t="shared" si="7"/>
        <v>2016</v>
      </c>
      <c r="M9" s="2">
        <v>1585.8</v>
      </c>
      <c r="N9">
        <f t="shared" si="8"/>
        <v>0</v>
      </c>
      <c r="O9" s="2">
        <f t="shared" si="9"/>
        <v>1585.8</v>
      </c>
      <c r="P9">
        <f t="shared" si="10"/>
        <v>1585.8</v>
      </c>
      <c r="Q9">
        <f t="shared" si="11"/>
        <v>0</v>
      </c>
      <c r="R9" s="2" t="str">
        <f t="shared" si="6"/>
        <v>5120211 - MILL CREEK 1 - GENERATIONBase</v>
      </c>
    </row>
    <row r="10" spans="1:18" x14ac:dyDescent="0.3">
      <c r="B10" s="1" t="s">
        <v>5</v>
      </c>
      <c r="C10" s="1" t="s">
        <v>27</v>
      </c>
      <c r="D10" s="1" t="s">
        <v>10</v>
      </c>
      <c r="E10" s="5" t="str">
        <f t="shared" si="0"/>
        <v>512</v>
      </c>
      <c r="F10" s="1" t="s">
        <v>30</v>
      </c>
      <c r="G10" s="1" t="s">
        <v>64</v>
      </c>
      <c r="J10">
        <v>201603</v>
      </c>
      <c r="K10" t="s">
        <v>81</v>
      </c>
      <c r="L10" t="str">
        <f t="shared" si="7"/>
        <v>2016</v>
      </c>
      <c r="M10" s="2">
        <v>932.61</v>
      </c>
      <c r="N10">
        <f t="shared" si="8"/>
        <v>0</v>
      </c>
      <c r="O10" s="2">
        <f t="shared" si="9"/>
        <v>932.61</v>
      </c>
      <c r="P10">
        <f t="shared" si="10"/>
        <v>932.61</v>
      </c>
      <c r="Q10">
        <f t="shared" si="11"/>
        <v>0</v>
      </c>
      <c r="R10" s="2" t="str">
        <f t="shared" si="6"/>
        <v>5120221 - MILL CREEK 2 - GENERATIONBase</v>
      </c>
    </row>
    <row r="11" spans="1:18" x14ac:dyDescent="0.3">
      <c r="B11" s="1" t="s">
        <v>5</v>
      </c>
      <c r="C11" s="1" t="s">
        <v>27</v>
      </c>
      <c r="D11" s="1" t="s">
        <v>10</v>
      </c>
      <c r="E11" s="5" t="str">
        <f t="shared" si="0"/>
        <v>512</v>
      </c>
      <c r="F11" s="1" t="s">
        <v>31</v>
      </c>
      <c r="G11" s="1" t="s">
        <v>64</v>
      </c>
      <c r="J11">
        <v>201603</v>
      </c>
      <c r="K11" t="s">
        <v>81</v>
      </c>
      <c r="L11" t="str">
        <f t="shared" si="7"/>
        <v>2016</v>
      </c>
      <c r="M11" s="2">
        <v>358.76</v>
      </c>
      <c r="N11">
        <f t="shared" si="8"/>
        <v>0</v>
      </c>
      <c r="O11" s="2">
        <f t="shared" si="9"/>
        <v>358.76</v>
      </c>
      <c r="P11">
        <f t="shared" si="10"/>
        <v>358.76</v>
      </c>
      <c r="Q11">
        <f t="shared" si="11"/>
        <v>0</v>
      </c>
      <c r="R11" s="2" t="str">
        <f t="shared" si="6"/>
        <v>5120231 - MILL CREEK 3 - GENERATIONBase</v>
      </c>
    </row>
    <row r="12" spans="1:18" x14ac:dyDescent="0.3">
      <c r="B12" s="1" t="s">
        <v>5</v>
      </c>
      <c r="C12" s="1" t="s">
        <v>27</v>
      </c>
      <c r="D12" s="1" t="s">
        <v>10</v>
      </c>
      <c r="E12" s="5" t="str">
        <f t="shared" si="0"/>
        <v>512</v>
      </c>
      <c r="F12" s="1" t="s">
        <v>31</v>
      </c>
      <c r="G12" s="1" t="s">
        <v>64</v>
      </c>
      <c r="J12">
        <v>201605</v>
      </c>
      <c r="K12" t="s">
        <v>81</v>
      </c>
      <c r="L12" t="str">
        <f t="shared" si="7"/>
        <v>2016</v>
      </c>
      <c r="M12" s="2">
        <v>92.05</v>
      </c>
      <c r="N12">
        <f t="shared" si="8"/>
        <v>0</v>
      </c>
      <c r="O12" s="2">
        <f t="shared" si="9"/>
        <v>92.05</v>
      </c>
      <c r="P12">
        <f t="shared" si="10"/>
        <v>92.05</v>
      </c>
      <c r="Q12">
        <f t="shared" si="11"/>
        <v>0</v>
      </c>
      <c r="R12" s="2" t="str">
        <f t="shared" si="6"/>
        <v>5120231 - MILL CREEK 3 - GENERATIONBase</v>
      </c>
    </row>
    <row r="13" spans="1:18" x14ac:dyDescent="0.3">
      <c r="B13" s="1" t="s">
        <v>5</v>
      </c>
      <c r="C13" s="1" t="s">
        <v>27</v>
      </c>
      <c r="D13" s="1" t="s">
        <v>14</v>
      </c>
      <c r="E13" s="5" t="str">
        <f t="shared" si="0"/>
        <v>512</v>
      </c>
      <c r="F13" s="1" t="s">
        <v>28</v>
      </c>
      <c r="G13" s="1" t="s">
        <v>64</v>
      </c>
      <c r="J13">
        <v>201603</v>
      </c>
      <c r="K13" t="s">
        <v>81</v>
      </c>
      <c r="L13" t="str">
        <f t="shared" ref="L13:L16" si="12">LEFT(J13,4)</f>
        <v>2016</v>
      </c>
      <c r="M13" s="2">
        <v>129132.99</v>
      </c>
      <c r="N13">
        <f t="shared" ref="N13:N16" si="13">IF(LEFT(F13,4)="0311",(M13*-0.25),IF(LEFT(F13,4)="0321",(M13*-0.25),0))</f>
        <v>0</v>
      </c>
      <c r="O13" s="2">
        <f t="shared" ref="O13:O16" si="14">+M13+N13</f>
        <v>129132.99</v>
      </c>
      <c r="P13">
        <f t="shared" ref="P13:P16" si="15">IF(G13="LGE",O13,0)+IF(G13="Joint",O13*H13,0)</f>
        <v>129132.99</v>
      </c>
      <c r="Q13">
        <f t="shared" ref="Q13:Q16" si="16">IF(G13="KU",O13,0)+IF(G13="Joint",O13*I13,0)</f>
        <v>0</v>
      </c>
      <c r="R13" s="2" t="str">
        <f t="shared" si="6"/>
        <v>5120211 - MILL CREEK 1 - GENERATIONBase</v>
      </c>
    </row>
    <row r="14" spans="1:18" x14ac:dyDescent="0.3">
      <c r="B14" s="1" t="s">
        <v>5</v>
      </c>
      <c r="C14" s="1" t="s">
        <v>27</v>
      </c>
      <c r="D14" s="1" t="s">
        <v>14</v>
      </c>
      <c r="E14" s="5" t="str">
        <f t="shared" si="0"/>
        <v>512</v>
      </c>
      <c r="F14" s="1" t="s">
        <v>28</v>
      </c>
      <c r="G14" s="1" t="s">
        <v>64</v>
      </c>
      <c r="J14">
        <v>201604</v>
      </c>
      <c r="K14" t="s">
        <v>81</v>
      </c>
      <c r="L14" t="str">
        <f t="shared" si="12"/>
        <v>2016</v>
      </c>
      <c r="M14" s="2">
        <v>44833.98</v>
      </c>
      <c r="N14">
        <f t="shared" si="13"/>
        <v>0</v>
      </c>
      <c r="O14" s="2">
        <f t="shared" si="14"/>
        <v>44833.98</v>
      </c>
      <c r="P14">
        <f t="shared" si="15"/>
        <v>44833.98</v>
      </c>
      <c r="Q14">
        <f t="shared" si="16"/>
        <v>0</v>
      </c>
      <c r="R14" s="2" t="str">
        <f t="shared" si="6"/>
        <v>5120211 - MILL CREEK 1 - GENERATIONBase</v>
      </c>
    </row>
    <row r="15" spans="1:18" x14ac:dyDescent="0.3">
      <c r="B15" s="1" t="s">
        <v>5</v>
      </c>
      <c r="C15" s="1" t="s">
        <v>27</v>
      </c>
      <c r="D15" s="1" t="s">
        <v>14</v>
      </c>
      <c r="E15" s="5" t="str">
        <f t="shared" si="0"/>
        <v>512</v>
      </c>
      <c r="F15" s="1" t="s">
        <v>28</v>
      </c>
      <c r="G15" s="1" t="s">
        <v>64</v>
      </c>
      <c r="J15">
        <v>201605</v>
      </c>
      <c r="K15" t="s">
        <v>81</v>
      </c>
      <c r="L15" t="str">
        <f t="shared" si="12"/>
        <v>2016</v>
      </c>
      <c r="M15" s="2">
        <v>6118.52</v>
      </c>
      <c r="N15">
        <f t="shared" si="13"/>
        <v>0</v>
      </c>
      <c r="O15" s="2">
        <f t="shared" si="14"/>
        <v>6118.52</v>
      </c>
      <c r="P15">
        <f t="shared" si="15"/>
        <v>6118.52</v>
      </c>
      <c r="Q15">
        <f t="shared" si="16"/>
        <v>0</v>
      </c>
      <c r="R15" s="2" t="str">
        <f t="shared" si="6"/>
        <v>5120211 - MILL CREEK 1 - GENERATIONBase</v>
      </c>
    </row>
    <row r="16" spans="1:18" x14ac:dyDescent="0.3">
      <c r="B16" s="1" t="s">
        <v>5</v>
      </c>
      <c r="C16" s="1" t="s">
        <v>27</v>
      </c>
      <c r="D16" s="1" t="s">
        <v>14</v>
      </c>
      <c r="E16" s="5" t="str">
        <f t="shared" si="0"/>
        <v>512</v>
      </c>
      <c r="F16" s="1" t="s">
        <v>28</v>
      </c>
      <c r="G16" s="1" t="s">
        <v>64</v>
      </c>
      <c r="J16">
        <v>201606</v>
      </c>
      <c r="K16" t="s">
        <v>81</v>
      </c>
      <c r="L16" t="str">
        <f t="shared" si="12"/>
        <v>2016</v>
      </c>
      <c r="M16" s="2">
        <v>1813</v>
      </c>
      <c r="N16">
        <f t="shared" si="13"/>
        <v>0</v>
      </c>
      <c r="O16" s="2">
        <f t="shared" si="14"/>
        <v>1813</v>
      </c>
      <c r="P16">
        <f t="shared" si="15"/>
        <v>1813</v>
      </c>
      <c r="Q16">
        <f t="shared" si="16"/>
        <v>0</v>
      </c>
      <c r="R16" s="2" t="str">
        <f t="shared" si="6"/>
        <v>5120211 - MILL CREEK 1 - GENERATIONBase</v>
      </c>
    </row>
    <row r="17" spans="2:18" x14ac:dyDescent="0.3">
      <c r="B17" s="1" t="s">
        <v>5</v>
      </c>
      <c r="C17" s="1" t="s">
        <v>27</v>
      </c>
      <c r="D17" s="1" t="s">
        <v>14</v>
      </c>
      <c r="E17" s="5" t="str">
        <f t="shared" si="0"/>
        <v>512</v>
      </c>
      <c r="F17" s="1" t="s">
        <v>30</v>
      </c>
      <c r="G17" s="1" t="s">
        <v>64</v>
      </c>
      <c r="J17">
        <v>201603</v>
      </c>
      <c r="K17" t="s">
        <v>81</v>
      </c>
      <c r="L17" t="str">
        <f t="shared" ref="L17:L22" si="17">LEFT(J17,4)</f>
        <v>2016</v>
      </c>
      <c r="M17" s="2">
        <v>148428.66</v>
      </c>
      <c r="N17">
        <f t="shared" ref="N17:N22" si="18">IF(LEFT(F17,4)="0311",(M17*-0.25),IF(LEFT(F17,4)="0321",(M17*-0.25),0))</f>
        <v>0</v>
      </c>
      <c r="O17" s="2">
        <f t="shared" ref="O17:O22" si="19">+M17+N17</f>
        <v>148428.66</v>
      </c>
      <c r="P17">
        <f t="shared" ref="P17:P22" si="20">IF(G17="LGE",O17,0)+IF(G17="Joint",O17*H17,0)</f>
        <v>148428.66</v>
      </c>
      <c r="Q17">
        <f t="shared" ref="Q17:Q22" si="21">IF(G17="KU",O17,0)+IF(G17="Joint",O17*I17,0)</f>
        <v>0</v>
      </c>
      <c r="R17" s="2" t="str">
        <f t="shared" si="6"/>
        <v>5120221 - MILL CREEK 2 - GENERATIONBase</v>
      </c>
    </row>
    <row r="18" spans="2:18" x14ac:dyDescent="0.3">
      <c r="B18" s="1" t="s">
        <v>5</v>
      </c>
      <c r="C18" s="1" t="s">
        <v>27</v>
      </c>
      <c r="D18" s="1" t="s">
        <v>14</v>
      </c>
      <c r="E18" s="5" t="str">
        <f t="shared" si="0"/>
        <v>512</v>
      </c>
      <c r="F18" s="1" t="s">
        <v>30</v>
      </c>
      <c r="G18" s="1" t="s">
        <v>64</v>
      </c>
      <c r="J18">
        <v>201604</v>
      </c>
      <c r="K18" t="s">
        <v>81</v>
      </c>
      <c r="L18" t="str">
        <f t="shared" si="17"/>
        <v>2016</v>
      </c>
      <c r="M18" s="2">
        <v>5460.47</v>
      </c>
      <c r="N18">
        <f t="shared" si="18"/>
        <v>0</v>
      </c>
      <c r="O18" s="2">
        <f t="shared" si="19"/>
        <v>5460.47</v>
      </c>
      <c r="P18">
        <f t="shared" si="20"/>
        <v>5460.47</v>
      </c>
      <c r="Q18">
        <f t="shared" si="21"/>
        <v>0</v>
      </c>
      <c r="R18" s="2" t="str">
        <f t="shared" si="6"/>
        <v>5120221 - MILL CREEK 2 - GENERATIONBase</v>
      </c>
    </row>
    <row r="19" spans="2:18" x14ac:dyDescent="0.3">
      <c r="B19" s="1" t="s">
        <v>5</v>
      </c>
      <c r="C19" s="1" t="s">
        <v>27</v>
      </c>
      <c r="D19" s="1" t="s">
        <v>14</v>
      </c>
      <c r="E19" s="5" t="str">
        <f t="shared" si="0"/>
        <v>512</v>
      </c>
      <c r="F19" s="1" t="s">
        <v>30</v>
      </c>
      <c r="G19" s="1" t="s">
        <v>64</v>
      </c>
      <c r="J19">
        <v>201605</v>
      </c>
      <c r="K19" t="s">
        <v>81</v>
      </c>
      <c r="L19" t="str">
        <f t="shared" si="17"/>
        <v>2016</v>
      </c>
      <c r="M19" s="2">
        <v>1800.15</v>
      </c>
      <c r="N19">
        <f t="shared" si="18"/>
        <v>0</v>
      </c>
      <c r="O19" s="2">
        <f t="shared" si="19"/>
        <v>1800.15</v>
      </c>
      <c r="P19">
        <f t="shared" si="20"/>
        <v>1800.15</v>
      </c>
      <c r="Q19">
        <f t="shared" si="21"/>
        <v>0</v>
      </c>
      <c r="R19" s="2" t="str">
        <f t="shared" si="6"/>
        <v>5120221 - MILL CREEK 2 - GENERATIONBase</v>
      </c>
    </row>
    <row r="20" spans="2:18" x14ac:dyDescent="0.3">
      <c r="B20" s="1" t="s">
        <v>5</v>
      </c>
      <c r="C20" s="1" t="s">
        <v>27</v>
      </c>
      <c r="D20" s="1" t="s">
        <v>14</v>
      </c>
      <c r="E20" s="5" t="str">
        <f t="shared" si="0"/>
        <v>512</v>
      </c>
      <c r="F20" s="1" t="s">
        <v>30</v>
      </c>
      <c r="G20" s="1" t="s">
        <v>64</v>
      </c>
      <c r="J20">
        <v>201606</v>
      </c>
      <c r="K20" t="s">
        <v>81</v>
      </c>
      <c r="L20" t="str">
        <f t="shared" si="17"/>
        <v>2016</v>
      </c>
      <c r="M20" s="2">
        <v>7009.13</v>
      </c>
      <c r="N20">
        <f t="shared" si="18"/>
        <v>0</v>
      </c>
      <c r="O20" s="2">
        <f t="shared" si="19"/>
        <v>7009.13</v>
      </c>
      <c r="P20">
        <f t="shared" si="20"/>
        <v>7009.13</v>
      </c>
      <c r="Q20">
        <f t="shared" si="21"/>
        <v>0</v>
      </c>
      <c r="R20" s="2" t="str">
        <f t="shared" si="6"/>
        <v>5120221 - MILL CREEK 2 - GENERATIONBase</v>
      </c>
    </row>
    <row r="21" spans="2:18" x14ac:dyDescent="0.3">
      <c r="B21" s="1" t="s">
        <v>5</v>
      </c>
      <c r="C21" s="1" t="s">
        <v>27</v>
      </c>
      <c r="D21" s="1" t="s">
        <v>14</v>
      </c>
      <c r="E21" s="5" t="str">
        <f t="shared" si="0"/>
        <v>512</v>
      </c>
      <c r="F21" s="1" t="s">
        <v>30</v>
      </c>
      <c r="G21" s="1" t="s">
        <v>64</v>
      </c>
      <c r="J21">
        <v>201607</v>
      </c>
      <c r="K21" t="s">
        <v>81</v>
      </c>
      <c r="L21" t="str">
        <f t="shared" si="17"/>
        <v>2016</v>
      </c>
      <c r="M21" s="2">
        <v>2026.75</v>
      </c>
      <c r="N21">
        <f t="shared" si="18"/>
        <v>0</v>
      </c>
      <c r="O21" s="2">
        <f t="shared" si="19"/>
        <v>2026.75</v>
      </c>
      <c r="P21">
        <f t="shared" si="20"/>
        <v>2026.75</v>
      </c>
      <c r="Q21">
        <f t="shared" si="21"/>
        <v>0</v>
      </c>
      <c r="R21" s="2" t="str">
        <f t="shared" si="6"/>
        <v>5120221 - MILL CREEK 2 - GENERATIONBase</v>
      </c>
    </row>
    <row r="22" spans="2:18" x14ac:dyDescent="0.3">
      <c r="B22" s="1" t="s">
        <v>5</v>
      </c>
      <c r="C22" s="1" t="s">
        <v>27</v>
      </c>
      <c r="D22" s="1" t="s">
        <v>14</v>
      </c>
      <c r="E22" s="5" t="str">
        <f t="shared" si="0"/>
        <v>512</v>
      </c>
      <c r="F22" s="1" t="s">
        <v>30</v>
      </c>
      <c r="G22" s="1" t="s">
        <v>64</v>
      </c>
      <c r="J22">
        <v>201608</v>
      </c>
      <c r="K22" t="s">
        <v>81</v>
      </c>
      <c r="L22" t="str">
        <f t="shared" si="17"/>
        <v>2016</v>
      </c>
      <c r="M22" s="2">
        <v>11529.4</v>
      </c>
      <c r="N22">
        <f t="shared" si="18"/>
        <v>0</v>
      </c>
      <c r="O22" s="2">
        <f t="shared" si="19"/>
        <v>11529.4</v>
      </c>
      <c r="P22">
        <f t="shared" si="20"/>
        <v>11529.4</v>
      </c>
      <c r="Q22">
        <f t="shared" si="21"/>
        <v>0</v>
      </c>
      <c r="R22" s="2" t="str">
        <f t="shared" si="6"/>
        <v>5120221 - MILL CREEK 2 - GENERATIONBase</v>
      </c>
    </row>
    <row r="23" spans="2:18" x14ac:dyDescent="0.3">
      <c r="B23" s="1" t="s">
        <v>5</v>
      </c>
      <c r="C23" s="1" t="s">
        <v>27</v>
      </c>
      <c r="D23" s="1" t="s">
        <v>14</v>
      </c>
      <c r="E23" s="5" t="str">
        <f t="shared" si="0"/>
        <v>512</v>
      </c>
      <c r="F23" s="1" t="s">
        <v>31</v>
      </c>
      <c r="G23" s="1" t="s">
        <v>64</v>
      </c>
      <c r="J23">
        <v>201603</v>
      </c>
      <c r="K23" t="s">
        <v>81</v>
      </c>
      <c r="L23" t="str">
        <f t="shared" ref="L23:L32" si="22">LEFT(J23,4)</f>
        <v>2016</v>
      </c>
      <c r="M23" s="2">
        <v>119229.37</v>
      </c>
      <c r="N23">
        <f t="shared" ref="N23:N32" si="23">IF(LEFT(F23,4)="0311",(M23*-0.25),IF(LEFT(F23,4)="0321",(M23*-0.25),0))</f>
        <v>0</v>
      </c>
      <c r="O23" s="2">
        <f t="shared" ref="O23:O32" si="24">+M23+N23</f>
        <v>119229.37</v>
      </c>
      <c r="P23">
        <f t="shared" ref="P23:P32" si="25">IF(G23="LGE",O23,0)+IF(G23="Joint",O23*H23,0)</f>
        <v>119229.37</v>
      </c>
      <c r="Q23">
        <f t="shared" ref="Q23:Q32" si="26">IF(G23="KU",O23,0)+IF(G23="Joint",O23*I23,0)</f>
        <v>0</v>
      </c>
      <c r="R23" s="2" t="str">
        <f t="shared" si="6"/>
        <v>5120231 - MILL CREEK 3 - GENERATIONBase</v>
      </c>
    </row>
    <row r="24" spans="2:18" x14ac:dyDescent="0.3">
      <c r="B24" s="1" t="s">
        <v>5</v>
      </c>
      <c r="C24" s="1" t="s">
        <v>27</v>
      </c>
      <c r="D24" s="1" t="s">
        <v>14</v>
      </c>
      <c r="E24" s="5" t="str">
        <f t="shared" si="0"/>
        <v>512</v>
      </c>
      <c r="F24" s="1" t="s">
        <v>31</v>
      </c>
      <c r="G24" s="1" t="s">
        <v>64</v>
      </c>
      <c r="J24">
        <v>201604</v>
      </c>
      <c r="K24" t="s">
        <v>81</v>
      </c>
      <c r="L24" t="str">
        <f t="shared" si="22"/>
        <v>2016</v>
      </c>
      <c r="M24" s="2">
        <v>981981.22</v>
      </c>
      <c r="N24">
        <f t="shared" si="23"/>
        <v>0</v>
      </c>
      <c r="O24" s="2">
        <f t="shared" si="24"/>
        <v>981981.22</v>
      </c>
      <c r="P24">
        <f t="shared" si="25"/>
        <v>981981.22</v>
      </c>
      <c r="Q24">
        <f t="shared" si="26"/>
        <v>0</v>
      </c>
      <c r="R24" s="2" t="str">
        <f t="shared" si="6"/>
        <v>5120231 - MILL CREEK 3 - GENERATIONBase</v>
      </c>
    </row>
    <row r="25" spans="2:18" x14ac:dyDescent="0.3">
      <c r="B25" s="1" t="s">
        <v>5</v>
      </c>
      <c r="C25" s="1" t="s">
        <v>27</v>
      </c>
      <c r="D25" s="1" t="s">
        <v>14</v>
      </c>
      <c r="E25" s="5" t="str">
        <f t="shared" si="0"/>
        <v>512</v>
      </c>
      <c r="F25" s="1" t="s">
        <v>31</v>
      </c>
      <c r="G25" s="1" t="s">
        <v>64</v>
      </c>
      <c r="J25">
        <v>201605</v>
      </c>
      <c r="K25" t="s">
        <v>81</v>
      </c>
      <c r="L25" t="str">
        <f t="shared" si="22"/>
        <v>2016</v>
      </c>
      <c r="M25" s="2">
        <v>1719286.54</v>
      </c>
      <c r="N25">
        <f t="shared" si="23"/>
        <v>0</v>
      </c>
      <c r="O25" s="2">
        <f t="shared" si="24"/>
        <v>1719286.54</v>
      </c>
      <c r="P25">
        <f t="shared" si="25"/>
        <v>1719286.54</v>
      </c>
      <c r="Q25">
        <f t="shared" si="26"/>
        <v>0</v>
      </c>
      <c r="R25" s="2" t="str">
        <f t="shared" si="6"/>
        <v>5120231 - MILL CREEK 3 - GENERATIONBase</v>
      </c>
    </row>
    <row r="26" spans="2:18" x14ac:dyDescent="0.3">
      <c r="B26" s="1" t="s">
        <v>5</v>
      </c>
      <c r="C26" s="1" t="s">
        <v>27</v>
      </c>
      <c r="D26" s="1" t="s">
        <v>14</v>
      </c>
      <c r="E26" s="5" t="str">
        <f t="shared" si="0"/>
        <v>512</v>
      </c>
      <c r="F26" s="1" t="s">
        <v>31</v>
      </c>
      <c r="G26" s="1" t="s">
        <v>64</v>
      </c>
      <c r="J26">
        <v>201606</v>
      </c>
      <c r="K26" t="s">
        <v>81</v>
      </c>
      <c r="L26" t="str">
        <f t="shared" si="22"/>
        <v>2016</v>
      </c>
      <c r="M26" s="2">
        <v>87802.27</v>
      </c>
      <c r="N26">
        <f t="shared" si="23"/>
        <v>0</v>
      </c>
      <c r="O26" s="2">
        <f t="shared" si="24"/>
        <v>87802.27</v>
      </c>
      <c r="P26">
        <f t="shared" si="25"/>
        <v>87802.27</v>
      </c>
      <c r="Q26">
        <f t="shared" si="26"/>
        <v>0</v>
      </c>
      <c r="R26" s="2" t="str">
        <f t="shared" si="6"/>
        <v>5120231 - MILL CREEK 3 - GENERATIONBase</v>
      </c>
    </row>
    <row r="27" spans="2:18" x14ac:dyDescent="0.3">
      <c r="B27" s="1" t="s">
        <v>5</v>
      </c>
      <c r="C27" s="1" t="s">
        <v>27</v>
      </c>
      <c r="D27" s="1" t="s">
        <v>14</v>
      </c>
      <c r="E27" s="5" t="str">
        <f t="shared" si="0"/>
        <v>512</v>
      </c>
      <c r="F27" s="1" t="s">
        <v>31</v>
      </c>
      <c r="G27" s="1" t="s">
        <v>64</v>
      </c>
      <c r="J27">
        <v>201607</v>
      </c>
      <c r="K27" t="s">
        <v>81</v>
      </c>
      <c r="L27" t="str">
        <f t="shared" si="22"/>
        <v>2016</v>
      </c>
      <c r="M27" s="2">
        <v>-43082.12</v>
      </c>
      <c r="N27">
        <f t="shared" si="23"/>
        <v>0</v>
      </c>
      <c r="O27" s="2">
        <f t="shared" si="24"/>
        <v>-43082.12</v>
      </c>
      <c r="P27">
        <f t="shared" si="25"/>
        <v>-43082.12</v>
      </c>
      <c r="Q27">
        <f t="shared" si="26"/>
        <v>0</v>
      </c>
      <c r="R27" s="2" t="str">
        <f t="shared" si="6"/>
        <v>5120231 - MILL CREEK 3 - GENERATIONBase</v>
      </c>
    </row>
    <row r="28" spans="2:18" x14ac:dyDescent="0.3">
      <c r="B28" s="1" t="s">
        <v>5</v>
      </c>
      <c r="C28" s="1" t="s">
        <v>27</v>
      </c>
      <c r="D28" s="1" t="s">
        <v>14</v>
      </c>
      <c r="E28" s="5" t="str">
        <f t="shared" si="0"/>
        <v>512</v>
      </c>
      <c r="F28" s="1" t="s">
        <v>31</v>
      </c>
      <c r="G28" s="1" t="s">
        <v>64</v>
      </c>
      <c r="J28">
        <v>201608</v>
      </c>
      <c r="K28" t="s">
        <v>81</v>
      </c>
      <c r="L28" t="str">
        <f t="shared" si="22"/>
        <v>2016</v>
      </c>
      <c r="M28" s="2">
        <v>-58769.94</v>
      </c>
      <c r="N28">
        <f t="shared" si="23"/>
        <v>0</v>
      </c>
      <c r="O28" s="2">
        <f t="shared" si="24"/>
        <v>-58769.94</v>
      </c>
      <c r="P28">
        <f t="shared" si="25"/>
        <v>-58769.94</v>
      </c>
      <c r="Q28">
        <f t="shared" si="26"/>
        <v>0</v>
      </c>
      <c r="R28" s="2" t="str">
        <f t="shared" si="6"/>
        <v>5120231 - MILL CREEK 3 - GENERATIONBase</v>
      </c>
    </row>
    <row r="29" spans="2:18" x14ac:dyDescent="0.3">
      <c r="B29" s="1" t="s">
        <v>5</v>
      </c>
      <c r="C29" s="1" t="s">
        <v>27</v>
      </c>
      <c r="D29" s="1" t="s">
        <v>14</v>
      </c>
      <c r="E29" s="5" t="str">
        <f t="shared" si="0"/>
        <v>512</v>
      </c>
      <c r="F29" s="1" t="s">
        <v>29</v>
      </c>
      <c r="G29" s="1" t="s">
        <v>64</v>
      </c>
      <c r="J29">
        <v>201603</v>
      </c>
      <c r="K29" t="s">
        <v>81</v>
      </c>
      <c r="L29" t="str">
        <f t="shared" si="22"/>
        <v>2016</v>
      </c>
      <c r="M29" s="2">
        <v>1209.32</v>
      </c>
      <c r="N29">
        <f t="shared" si="23"/>
        <v>0</v>
      </c>
      <c r="O29" s="2">
        <f t="shared" si="24"/>
        <v>1209.32</v>
      </c>
      <c r="P29">
        <f t="shared" si="25"/>
        <v>1209.32</v>
      </c>
      <c r="Q29">
        <f t="shared" si="26"/>
        <v>0</v>
      </c>
      <c r="R29" s="2" t="str">
        <f t="shared" si="6"/>
        <v>5120241 - MILL CREEK 4 - GENERATIONBase</v>
      </c>
    </row>
    <row r="30" spans="2:18" x14ac:dyDescent="0.3">
      <c r="B30" s="1" t="s">
        <v>5</v>
      </c>
      <c r="C30" s="1" t="s">
        <v>27</v>
      </c>
      <c r="D30" s="1" t="s">
        <v>14</v>
      </c>
      <c r="E30" s="5" t="str">
        <f t="shared" si="0"/>
        <v>512</v>
      </c>
      <c r="F30" s="1" t="s">
        <v>29</v>
      </c>
      <c r="G30" s="1" t="s">
        <v>64</v>
      </c>
      <c r="J30">
        <v>201605</v>
      </c>
      <c r="K30" t="s">
        <v>81</v>
      </c>
      <c r="L30" t="str">
        <f t="shared" si="22"/>
        <v>2016</v>
      </c>
      <c r="M30" s="2">
        <v>2593.08</v>
      </c>
      <c r="N30">
        <f t="shared" si="23"/>
        <v>0</v>
      </c>
      <c r="O30" s="2">
        <f t="shared" si="24"/>
        <v>2593.08</v>
      </c>
      <c r="P30">
        <f t="shared" si="25"/>
        <v>2593.08</v>
      </c>
      <c r="Q30">
        <f t="shared" si="26"/>
        <v>0</v>
      </c>
      <c r="R30" s="2" t="str">
        <f t="shared" si="6"/>
        <v>5120241 - MILL CREEK 4 - GENERATIONBase</v>
      </c>
    </row>
    <row r="31" spans="2:18" x14ac:dyDescent="0.3">
      <c r="B31" s="1" t="s">
        <v>5</v>
      </c>
      <c r="C31" s="1" t="s">
        <v>27</v>
      </c>
      <c r="D31" s="1" t="s">
        <v>14</v>
      </c>
      <c r="E31" s="5" t="str">
        <f t="shared" si="0"/>
        <v>512</v>
      </c>
      <c r="F31" s="1" t="s">
        <v>29</v>
      </c>
      <c r="G31" s="1" t="s">
        <v>64</v>
      </c>
      <c r="J31">
        <v>201607</v>
      </c>
      <c r="K31" t="s">
        <v>81</v>
      </c>
      <c r="L31" t="str">
        <f t="shared" si="22"/>
        <v>2016</v>
      </c>
      <c r="M31" s="2">
        <v>13170.59</v>
      </c>
      <c r="N31">
        <f t="shared" si="23"/>
        <v>0</v>
      </c>
      <c r="O31" s="2">
        <f t="shared" si="24"/>
        <v>13170.59</v>
      </c>
      <c r="P31">
        <f t="shared" si="25"/>
        <v>13170.59</v>
      </c>
      <c r="Q31">
        <f t="shared" si="26"/>
        <v>0</v>
      </c>
      <c r="R31" s="2" t="str">
        <f t="shared" si="6"/>
        <v>5120241 - MILL CREEK 4 - GENERATIONBase</v>
      </c>
    </row>
    <row r="32" spans="2:18" x14ac:dyDescent="0.3">
      <c r="B32" s="1" t="s">
        <v>5</v>
      </c>
      <c r="C32" s="1" t="s">
        <v>27</v>
      </c>
      <c r="D32" s="1" t="s">
        <v>14</v>
      </c>
      <c r="E32" s="5" t="str">
        <f t="shared" si="0"/>
        <v>512</v>
      </c>
      <c r="F32" s="1" t="s">
        <v>29</v>
      </c>
      <c r="G32" s="1" t="s">
        <v>64</v>
      </c>
      <c r="J32">
        <v>201608</v>
      </c>
      <c r="K32" t="s">
        <v>81</v>
      </c>
      <c r="L32" t="str">
        <f t="shared" si="22"/>
        <v>2016</v>
      </c>
      <c r="M32" s="2">
        <v>53826.16</v>
      </c>
      <c r="N32">
        <f t="shared" si="23"/>
        <v>0</v>
      </c>
      <c r="O32" s="2">
        <f t="shared" si="24"/>
        <v>53826.16</v>
      </c>
      <c r="P32">
        <f t="shared" si="25"/>
        <v>53826.16</v>
      </c>
      <c r="Q32">
        <f t="shared" si="26"/>
        <v>0</v>
      </c>
      <c r="R32" s="2" t="str">
        <f t="shared" si="6"/>
        <v>5120241 - MILL CREEK 4 - GENERATIONBase</v>
      </c>
    </row>
    <row r="33" spans="2:18" x14ac:dyDescent="0.3">
      <c r="B33" s="1" t="s">
        <v>5</v>
      </c>
      <c r="C33" s="1" t="s">
        <v>27</v>
      </c>
      <c r="D33" s="1" t="s">
        <v>33</v>
      </c>
      <c r="E33" s="5" t="str">
        <f t="shared" si="0"/>
        <v>512</v>
      </c>
      <c r="F33" s="1" t="s">
        <v>31</v>
      </c>
      <c r="G33" s="1" t="s">
        <v>64</v>
      </c>
      <c r="J33">
        <v>201605</v>
      </c>
      <c r="K33" t="s">
        <v>81</v>
      </c>
      <c r="L33" t="str">
        <f t="shared" ref="L33:L34" si="27">LEFT(J33,4)</f>
        <v>2016</v>
      </c>
      <c r="M33" s="2">
        <v>12597.95</v>
      </c>
      <c r="N33">
        <f t="shared" ref="N33:N34" si="28">IF(LEFT(F33,4)="0311",(M33*-0.25),IF(LEFT(F33,4)="0321",(M33*-0.25),0))</f>
        <v>0</v>
      </c>
      <c r="O33" s="2">
        <f t="shared" ref="O33:O34" si="29">+M33+N33</f>
        <v>12597.95</v>
      </c>
      <c r="P33">
        <f t="shared" ref="P33:P34" si="30">IF(G33="LGE",O33,0)+IF(G33="Joint",O33*H33,0)</f>
        <v>12597.95</v>
      </c>
      <c r="Q33">
        <f t="shared" ref="Q33:Q34" si="31">IF(G33="KU",O33,0)+IF(G33="Joint",O33*I33,0)</f>
        <v>0</v>
      </c>
      <c r="R33" s="2" t="str">
        <f t="shared" si="6"/>
        <v>5120231 - MILL CREEK 3 - GENERATIONBase</v>
      </c>
    </row>
    <row r="34" spans="2:18" x14ac:dyDescent="0.3">
      <c r="B34" s="1" t="s">
        <v>5</v>
      </c>
      <c r="C34" s="1" t="s">
        <v>27</v>
      </c>
      <c r="D34" s="1" t="s">
        <v>33</v>
      </c>
      <c r="E34" s="5" t="str">
        <f t="shared" si="0"/>
        <v>512</v>
      </c>
      <c r="F34" s="1" t="s">
        <v>31</v>
      </c>
      <c r="G34" s="1" t="s">
        <v>64</v>
      </c>
      <c r="J34">
        <v>201606</v>
      </c>
      <c r="K34" t="s">
        <v>81</v>
      </c>
      <c r="L34" t="str">
        <f t="shared" si="27"/>
        <v>2016</v>
      </c>
      <c r="M34" s="2">
        <v>7858.41</v>
      </c>
      <c r="N34">
        <f t="shared" si="28"/>
        <v>0</v>
      </c>
      <c r="O34" s="2">
        <f t="shared" si="29"/>
        <v>7858.41</v>
      </c>
      <c r="P34">
        <f t="shared" si="30"/>
        <v>7858.41</v>
      </c>
      <c r="Q34">
        <f t="shared" si="31"/>
        <v>0</v>
      </c>
      <c r="R34" s="2" t="str">
        <f t="shared" si="6"/>
        <v>5120231 - MILL CREEK 3 - GENERATIONBase</v>
      </c>
    </row>
    <row r="35" spans="2:18" x14ac:dyDescent="0.3">
      <c r="B35" s="1" t="s">
        <v>5</v>
      </c>
      <c r="C35" s="1" t="s">
        <v>27</v>
      </c>
      <c r="D35" s="1" t="s">
        <v>15</v>
      </c>
      <c r="E35" s="5" t="str">
        <f t="shared" si="0"/>
        <v>513</v>
      </c>
      <c r="F35" s="1" t="s">
        <v>28</v>
      </c>
      <c r="G35" s="1" t="s">
        <v>64</v>
      </c>
      <c r="J35">
        <v>201603</v>
      </c>
      <c r="K35" t="s">
        <v>81</v>
      </c>
      <c r="L35" t="str">
        <f t="shared" ref="L35:L41" si="32">LEFT(J35,4)</f>
        <v>2016</v>
      </c>
      <c r="M35" s="2">
        <v>108681.12</v>
      </c>
      <c r="N35">
        <f t="shared" ref="N35:N41" si="33">IF(LEFT(F35,4)="0311",(M35*-0.25),IF(LEFT(F35,4)="0321",(M35*-0.25),0))</f>
        <v>0</v>
      </c>
      <c r="O35" s="2">
        <f t="shared" ref="O35:O41" si="34">+M35+N35</f>
        <v>108681.12</v>
      </c>
      <c r="P35">
        <f t="shared" ref="P35:P41" si="35">IF(G35="LGE",O35,0)+IF(G35="Joint",O35*H35,0)</f>
        <v>108681.12</v>
      </c>
      <c r="Q35">
        <f t="shared" ref="Q35:Q41" si="36">IF(G35="KU",O35,0)+IF(G35="Joint",O35*I35,0)</f>
        <v>0</v>
      </c>
      <c r="R35" s="2" t="str">
        <f t="shared" si="6"/>
        <v>5130211 - MILL CREEK 1 - GENERATIONBase</v>
      </c>
    </row>
    <row r="36" spans="2:18" x14ac:dyDescent="0.3">
      <c r="B36" s="1" t="s">
        <v>5</v>
      </c>
      <c r="C36" s="1" t="s">
        <v>27</v>
      </c>
      <c r="D36" s="1" t="s">
        <v>15</v>
      </c>
      <c r="E36" s="5" t="str">
        <f t="shared" si="0"/>
        <v>513</v>
      </c>
      <c r="F36" s="1" t="s">
        <v>28</v>
      </c>
      <c r="G36" s="1" t="s">
        <v>64</v>
      </c>
      <c r="J36">
        <v>201604</v>
      </c>
      <c r="K36" t="s">
        <v>81</v>
      </c>
      <c r="L36" t="str">
        <f t="shared" si="32"/>
        <v>2016</v>
      </c>
      <c r="M36" s="2">
        <v>14113.41</v>
      </c>
      <c r="N36">
        <f t="shared" si="33"/>
        <v>0</v>
      </c>
      <c r="O36" s="2">
        <f t="shared" si="34"/>
        <v>14113.41</v>
      </c>
      <c r="P36">
        <f t="shared" si="35"/>
        <v>14113.41</v>
      </c>
      <c r="Q36">
        <f t="shared" si="36"/>
        <v>0</v>
      </c>
      <c r="R36" s="2" t="str">
        <f t="shared" si="6"/>
        <v>5130211 - MILL CREEK 1 - GENERATIONBase</v>
      </c>
    </row>
    <row r="37" spans="2:18" x14ac:dyDescent="0.3">
      <c r="B37" s="1" t="s">
        <v>5</v>
      </c>
      <c r="C37" s="1" t="s">
        <v>27</v>
      </c>
      <c r="D37" s="1" t="s">
        <v>15</v>
      </c>
      <c r="E37" s="5" t="str">
        <f t="shared" si="0"/>
        <v>513</v>
      </c>
      <c r="F37" s="1" t="s">
        <v>28</v>
      </c>
      <c r="G37" s="1" t="s">
        <v>64</v>
      </c>
      <c r="J37">
        <v>201605</v>
      </c>
      <c r="K37" t="s">
        <v>81</v>
      </c>
      <c r="L37" t="str">
        <f t="shared" si="32"/>
        <v>2016</v>
      </c>
      <c r="M37" s="2">
        <v>851.06</v>
      </c>
      <c r="N37">
        <f t="shared" si="33"/>
        <v>0</v>
      </c>
      <c r="O37" s="2">
        <f t="shared" si="34"/>
        <v>851.06</v>
      </c>
      <c r="P37">
        <f t="shared" si="35"/>
        <v>851.06</v>
      </c>
      <c r="Q37">
        <f t="shared" si="36"/>
        <v>0</v>
      </c>
      <c r="R37" s="2" t="str">
        <f t="shared" si="6"/>
        <v>5130211 - MILL CREEK 1 - GENERATIONBase</v>
      </c>
    </row>
    <row r="38" spans="2:18" x14ac:dyDescent="0.3">
      <c r="B38" s="1" t="s">
        <v>5</v>
      </c>
      <c r="C38" s="1" t="s">
        <v>27</v>
      </c>
      <c r="D38" s="1" t="s">
        <v>15</v>
      </c>
      <c r="E38" s="5" t="str">
        <f t="shared" si="0"/>
        <v>513</v>
      </c>
      <c r="F38" s="1" t="s">
        <v>30</v>
      </c>
      <c r="G38" s="1" t="s">
        <v>64</v>
      </c>
      <c r="J38">
        <v>201603</v>
      </c>
      <c r="K38" t="s">
        <v>81</v>
      </c>
      <c r="L38" t="str">
        <f t="shared" si="32"/>
        <v>2016</v>
      </c>
      <c r="M38" s="2">
        <v>29819.16</v>
      </c>
      <c r="N38">
        <f t="shared" si="33"/>
        <v>0</v>
      </c>
      <c r="O38" s="2">
        <f t="shared" si="34"/>
        <v>29819.16</v>
      </c>
      <c r="P38">
        <f t="shared" si="35"/>
        <v>29819.16</v>
      </c>
      <c r="Q38">
        <f t="shared" si="36"/>
        <v>0</v>
      </c>
      <c r="R38" s="2" t="str">
        <f t="shared" si="6"/>
        <v>5130221 - MILL CREEK 2 - GENERATIONBase</v>
      </c>
    </row>
    <row r="39" spans="2:18" x14ac:dyDescent="0.3">
      <c r="B39" s="1" t="s">
        <v>5</v>
      </c>
      <c r="C39" s="1" t="s">
        <v>27</v>
      </c>
      <c r="D39" s="1" t="s">
        <v>15</v>
      </c>
      <c r="E39" s="5" t="str">
        <f t="shared" si="0"/>
        <v>513</v>
      </c>
      <c r="F39" s="1" t="s">
        <v>30</v>
      </c>
      <c r="G39" s="1" t="s">
        <v>64</v>
      </c>
      <c r="J39">
        <v>201604</v>
      </c>
      <c r="K39" t="s">
        <v>81</v>
      </c>
      <c r="L39" t="str">
        <f t="shared" si="32"/>
        <v>2016</v>
      </c>
      <c r="M39" s="2">
        <v>1508.2</v>
      </c>
      <c r="N39">
        <f t="shared" si="33"/>
        <v>0</v>
      </c>
      <c r="O39" s="2">
        <f t="shared" si="34"/>
        <v>1508.2</v>
      </c>
      <c r="P39">
        <f t="shared" si="35"/>
        <v>1508.2</v>
      </c>
      <c r="Q39">
        <f t="shared" si="36"/>
        <v>0</v>
      </c>
      <c r="R39" s="2" t="str">
        <f t="shared" si="6"/>
        <v>5130221 - MILL CREEK 2 - GENERATIONBase</v>
      </c>
    </row>
    <row r="40" spans="2:18" x14ac:dyDescent="0.3">
      <c r="B40" s="1" t="s">
        <v>5</v>
      </c>
      <c r="C40" s="1" t="s">
        <v>27</v>
      </c>
      <c r="D40" s="1" t="s">
        <v>15</v>
      </c>
      <c r="E40" s="5" t="str">
        <f t="shared" si="0"/>
        <v>513</v>
      </c>
      <c r="F40" s="1" t="s">
        <v>30</v>
      </c>
      <c r="G40" s="1" t="s">
        <v>64</v>
      </c>
      <c r="J40">
        <v>201607</v>
      </c>
      <c r="K40" t="s">
        <v>81</v>
      </c>
      <c r="L40" t="str">
        <f t="shared" si="32"/>
        <v>2016</v>
      </c>
      <c r="M40" s="2">
        <v>95.67</v>
      </c>
      <c r="N40">
        <f t="shared" si="33"/>
        <v>0</v>
      </c>
      <c r="O40" s="2">
        <f t="shared" si="34"/>
        <v>95.67</v>
      </c>
      <c r="P40">
        <f t="shared" si="35"/>
        <v>95.67</v>
      </c>
      <c r="Q40">
        <f t="shared" si="36"/>
        <v>0</v>
      </c>
      <c r="R40" s="2" t="str">
        <f t="shared" si="6"/>
        <v>5130221 - MILL CREEK 2 - GENERATIONBase</v>
      </c>
    </row>
    <row r="41" spans="2:18" x14ac:dyDescent="0.3">
      <c r="B41" s="1" t="s">
        <v>5</v>
      </c>
      <c r="C41" s="1" t="s">
        <v>27</v>
      </c>
      <c r="D41" s="1" t="s">
        <v>15</v>
      </c>
      <c r="E41" s="5" t="str">
        <f t="shared" si="0"/>
        <v>513</v>
      </c>
      <c r="F41" s="1" t="s">
        <v>30</v>
      </c>
      <c r="G41" s="1" t="s">
        <v>64</v>
      </c>
      <c r="J41">
        <v>201608</v>
      </c>
      <c r="K41" t="s">
        <v>81</v>
      </c>
      <c r="L41" t="str">
        <f t="shared" si="32"/>
        <v>2016</v>
      </c>
      <c r="M41" s="2">
        <v>547.6</v>
      </c>
      <c r="N41">
        <f t="shared" si="33"/>
        <v>0</v>
      </c>
      <c r="O41" s="2">
        <f t="shared" si="34"/>
        <v>547.6</v>
      </c>
      <c r="P41">
        <f t="shared" si="35"/>
        <v>547.6</v>
      </c>
      <c r="Q41">
        <f t="shared" si="36"/>
        <v>0</v>
      </c>
      <c r="R41" s="2" t="str">
        <f t="shared" si="6"/>
        <v>5130221 - MILL CREEK 2 - GENERATIONBase</v>
      </c>
    </row>
    <row r="42" spans="2:18" x14ac:dyDescent="0.3">
      <c r="B42" s="1" t="s">
        <v>5</v>
      </c>
      <c r="C42" s="1" t="s">
        <v>27</v>
      </c>
      <c r="D42" s="1" t="s">
        <v>15</v>
      </c>
      <c r="E42" s="5" t="str">
        <f t="shared" si="0"/>
        <v>513</v>
      </c>
      <c r="F42" s="1" t="s">
        <v>31</v>
      </c>
      <c r="G42" s="1" t="s">
        <v>64</v>
      </c>
      <c r="J42">
        <v>201603</v>
      </c>
      <c r="K42" t="s">
        <v>81</v>
      </c>
      <c r="L42" t="str">
        <f t="shared" ref="L42:L50" si="37">LEFT(J42,4)</f>
        <v>2016</v>
      </c>
      <c r="M42" s="2">
        <v>24798.19</v>
      </c>
      <c r="N42">
        <f t="shared" ref="N42:N50" si="38">IF(LEFT(F42,4)="0311",(M42*-0.25),IF(LEFT(F42,4)="0321",(M42*-0.25),0))</f>
        <v>0</v>
      </c>
      <c r="O42" s="2">
        <f t="shared" ref="O42:O50" si="39">+M42+N42</f>
        <v>24798.19</v>
      </c>
      <c r="P42">
        <f t="shared" ref="P42:P50" si="40">IF(G42="LGE",O42,0)+IF(G42="Joint",O42*H42,0)</f>
        <v>24798.19</v>
      </c>
      <c r="Q42">
        <f t="shared" ref="Q42:Q50" si="41">IF(G42="KU",O42,0)+IF(G42="Joint",O42*I42,0)</f>
        <v>0</v>
      </c>
      <c r="R42" s="2" t="str">
        <f t="shared" si="6"/>
        <v>5130231 - MILL CREEK 3 - GENERATIONBase</v>
      </c>
    </row>
    <row r="43" spans="2:18" x14ac:dyDescent="0.3">
      <c r="B43" s="1" t="s">
        <v>5</v>
      </c>
      <c r="C43" s="1" t="s">
        <v>27</v>
      </c>
      <c r="D43" s="1" t="s">
        <v>15</v>
      </c>
      <c r="E43" s="5" t="str">
        <f t="shared" si="0"/>
        <v>513</v>
      </c>
      <c r="F43" s="1" t="s">
        <v>31</v>
      </c>
      <c r="G43" s="1" t="s">
        <v>64</v>
      </c>
      <c r="J43">
        <v>201604</v>
      </c>
      <c r="K43" t="s">
        <v>81</v>
      </c>
      <c r="L43" t="str">
        <f t="shared" si="37"/>
        <v>2016</v>
      </c>
      <c r="M43" s="2">
        <v>521746.54</v>
      </c>
      <c r="N43">
        <f t="shared" si="38"/>
        <v>0</v>
      </c>
      <c r="O43" s="2">
        <f t="shared" si="39"/>
        <v>521746.54</v>
      </c>
      <c r="P43">
        <f t="shared" si="40"/>
        <v>521746.54</v>
      </c>
      <c r="Q43">
        <f t="shared" si="41"/>
        <v>0</v>
      </c>
      <c r="R43" s="2" t="str">
        <f t="shared" si="6"/>
        <v>5130231 - MILL CREEK 3 - GENERATIONBase</v>
      </c>
    </row>
    <row r="44" spans="2:18" x14ac:dyDescent="0.3">
      <c r="B44" s="1" t="s">
        <v>5</v>
      </c>
      <c r="C44" s="1" t="s">
        <v>27</v>
      </c>
      <c r="D44" s="1" t="s">
        <v>15</v>
      </c>
      <c r="E44" s="5" t="str">
        <f t="shared" si="0"/>
        <v>513</v>
      </c>
      <c r="F44" s="1" t="s">
        <v>31</v>
      </c>
      <c r="G44" s="1" t="s">
        <v>64</v>
      </c>
      <c r="J44">
        <v>201605</v>
      </c>
      <c r="K44" t="s">
        <v>81</v>
      </c>
      <c r="L44" t="str">
        <f t="shared" si="37"/>
        <v>2016</v>
      </c>
      <c r="M44" s="2">
        <v>721678.61</v>
      </c>
      <c r="N44">
        <f t="shared" si="38"/>
        <v>0</v>
      </c>
      <c r="O44" s="2">
        <f t="shared" si="39"/>
        <v>721678.61</v>
      </c>
      <c r="P44">
        <f t="shared" si="40"/>
        <v>721678.61</v>
      </c>
      <c r="Q44">
        <f t="shared" si="41"/>
        <v>0</v>
      </c>
      <c r="R44" s="2" t="str">
        <f t="shared" si="6"/>
        <v>5130231 - MILL CREEK 3 - GENERATIONBase</v>
      </c>
    </row>
    <row r="45" spans="2:18" x14ac:dyDescent="0.3">
      <c r="B45" s="1" t="s">
        <v>5</v>
      </c>
      <c r="C45" s="1" t="s">
        <v>27</v>
      </c>
      <c r="D45" s="1" t="s">
        <v>15</v>
      </c>
      <c r="E45" s="5" t="str">
        <f t="shared" si="0"/>
        <v>513</v>
      </c>
      <c r="F45" s="1" t="s">
        <v>31</v>
      </c>
      <c r="G45" s="1" t="s">
        <v>64</v>
      </c>
      <c r="J45">
        <v>201606</v>
      </c>
      <c r="K45" t="s">
        <v>81</v>
      </c>
      <c r="L45" t="str">
        <f t="shared" si="37"/>
        <v>2016</v>
      </c>
      <c r="M45" s="2">
        <v>299451.28999999998</v>
      </c>
      <c r="N45">
        <f t="shared" si="38"/>
        <v>0</v>
      </c>
      <c r="O45" s="2">
        <f t="shared" si="39"/>
        <v>299451.28999999998</v>
      </c>
      <c r="P45">
        <f t="shared" si="40"/>
        <v>299451.28999999998</v>
      </c>
      <c r="Q45">
        <f t="shared" si="41"/>
        <v>0</v>
      </c>
      <c r="R45" s="2" t="str">
        <f t="shared" si="6"/>
        <v>5130231 - MILL CREEK 3 - GENERATIONBase</v>
      </c>
    </row>
    <row r="46" spans="2:18" x14ac:dyDescent="0.3">
      <c r="B46" s="1" t="s">
        <v>5</v>
      </c>
      <c r="C46" s="1" t="s">
        <v>27</v>
      </c>
      <c r="D46" s="1" t="s">
        <v>15</v>
      </c>
      <c r="E46" s="5" t="str">
        <f t="shared" si="0"/>
        <v>513</v>
      </c>
      <c r="F46" s="1" t="s">
        <v>31</v>
      </c>
      <c r="G46" s="1" t="s">
        <v>64</v>
      </c>
      <c r="J46">
        <v>201607</v>
      </c>
      <c r="K46" t="s">
        <v>81</v>
      </c>
      <c r="L46" t="str">
        <f t="shared" si="37"/>
        <v>2016</v>
      </c>
      <c r="M46" s="2">
        <v>-5.0199999999999996</v>
      </c>
      <c r="N46">
        <f t="shared" si="38"/>
        <v>0</v>
      </c>
      <c r="O46" s="2">
        <f t="shared" si="39"/>
        <v>-5.0199999999999996</v>
      </c>
      <c r="P46">
        <f t="shared" si="40"/>
        <v>-5.0199999999999996</v>
      </c>
      <c r="Q46">
        <f t="shared" si="41"/>
        <v>0</v>
      </c>
      <c r="R46" s="2" t="str">
        <f t="shared" si="6"/>
        <v>5130231 - MILL CREEK 3 - GENERATIONBase</v>
      </c>
    </row>
    <row r="47" spans="2:18" x14ac:dyDescent="0.3">
      <c r="B47" s="1" t="s">
        <v>5</v>
      </c>
      <c r="C47" s="1" t="s">
        <v>27</v>
      </c>
      <c r="D47" s="1" t="s">
        <v>15</v>
      </c>
      <c r="E47" s="5" t="str">
        <f t="shared" si="0"/>
        <v>513</v>
      </c>
      <c r="F47" s="1" t="s">
        <v>31</v>
      </c>
      <c r="G47" s="1" t="s">
        <v>64</v>
      </c>
      <c r="J47">
        <v>201608</v>
      </c>
      <c r="K47" t="s">
        <v>81</v>
      </c>
      <c r="L47" t="str">
        <f t="shared" si="37"/>
        <v>2016</v>
      </c>
      <c r="M47" s="2">
        <v>-8708.48</v>
      </c>
      <c r="N47">
        <f t="shared" si="38"/>
        <v>0</v>
      </c>
      <c r="O47" s="2">
        <f t="shared" si="39"/>
        <v>-8708.48</v>
      </c>
      <c r="P47">
        <f t="shared" si="40"/>
        <v>-8708.48</v>
      </c>
      <c r="Q47">
        <f t="shared" si="41"/>
        <v>0</v>
      </c>
      <c r="R47" s="2" t="str">
        <f t="shared" si="6"/>
        <v>5130231 - MILL CREEK 3 - GENERATIONBase</v>
      </c>
    </row>
    <row r="48" spans="2:18" x14ac:dyDescent="0.3">
      <c r="B48" s="1" t="s">
        <v>5</v>
      </c>
      <c r="C48" s="1" t="s">
        <v>27</v>
      </c>
      <c r="D48" s="1" t="s">
        <v>15</v>
      </c>
      <c r="E48" s="5" t="str">
        <f t="shared" si="0"/>
        <v>513</v>
      </c>
      <c r="F48" s="1" t="s">
        <v>29</v>
      </c>
      <c r="G48" s="1" t="s">
        <v>64</v>
      </c>
      <c r="J48">
        <v>201606</v>
      </c>
      <c r="K48" t="s">
        <v>81</v>
      </c>
      <c r="L48" t="str">
        <f t="shared" si="37"/>
        <v>2016</v>
      </c>
      <c r="M48" s="2">
        <v>25000</v>
      </c>
      <c r="N48">
        <f t="shared" si="38"/>
        <v>0</v>
      </c>
      <c r="O48" s="2">
        <f t="shared" si="39"/>
        <v>25000</v>
      </c>
      <c r="P48">
        <f t="shared" si="40"/>
        <v>25000</v>
      </c>
      <c r="Q48">
        <f t="shared" si="41"/>
        <v>0</v>
      </c>
      <c r="R48" s="2" t="str">
        <f t="shared" si="6"/>
        <v>5130241 - MILL CREEK 4 - GENERATIONBase</v>
      </c>
    </row>
    <row r="49" spans="2:18" x14ac:dyDescent="0.3">
      <c r="B49" s="1" t="s">
        <v>5</v>
      </c>
      <c r="C49" s="1" t="s">
        <v>27</v>
      </c>
      <c r="D49" s="1" t="s">
        <v>15</v>
      </c>
      <c r="E49" s="5" t="str">
        <f t="shared" si="0"/>
        <v>513</v>
      </c>
      <c r="F49" s="1" t="s">
        <v>29</v>
      </c>
      <c r="G49" s="1" t="s">
        <v>64</v>
      </c>
      <c r="J49">
        <v>201607</v>
      </c>
      <c r="K49" t="s">
        <v>81</v>
      </c>
      <c r="L49" t="str">
        <f t="shared" si="37"/>
        <v>2016</v>
      </c>
      <c r="M49" s="2">
        <v>-23672.85</v>
      </c>
      <c r="N49">
        <f t="shared" si="38"/>
        <v>0</v>
      </c>
      <c r="O49" s="2">
        <f t="shared" si="39"/>
        <v>-23672.85</v>
      </c>
      <c r="P49">
        <f t="shared" si="40"/>
        <v>-23672.85</v>
      </c>
      <c r="Q49">
        <f t="shared" si="41"/>
        <v>0</v>
      </c>
      <c r="R49" s="2" t="str">
        <f t="shared" si="6"/>
        <v>5130241 - MILL CREEK 4 - GENERATIONBase</v>
      </c>
    </row>
    <row r="50" spans="2:18" x14ac:dyDescent="0.3">
      <c r="B50" s="1" t="s">
        <v>5</v>
      </c>
      <c r="C50" s="1" t="s">
        <v>27</v>
      </c>
      <c r="D50" s="1" t="s">
        <v>15</v>
      </c>
      <c r="E50" s="5" t="str">
        <f t="shared" si="0"/>
        <v>513</v>
      </c>
      <c r="F50" s="1" t="s">
        <v>29</v>
      </c>
      <c r="G50" s="1" t="s">
        <v>64</v>
      </c>
      <c r="J50">
        <v>201608</v>
      </c>
      <c r="K50" t="s">
        <v>81</v>
      </c>
      <c r="L50" t="str">
        <f t="shared" si="37"/>
        <v>2016</v>
      </c>
      <c r="M50" s="2">
        <v>4345.49</v>
      </c>
      <c r="N50">
        <f t="shared" si="38"/>
        <v>0</v>
      </c>
      <c r="O50" s="2">
        <f t="shared" si="39"/>
        <v>4345.49</v>
      </c>
      <c r="P50">
        <f t="shared" si="40"/>
        <v>4345.49</v>
      </c>
      <c r="Q50">
        <f t="shared" si="41"/>
        <v>0</v>
      </c>
      <c r="R50" s="2" t="str">
        <f t="shared" si="6"/>
        <v>5130241 - MILL CREEK 4 - GENERATIONBase</v>
      </c>
    </row>
    <row r="51" spans="2:18" x14ac:dyDescent="0.3">
      <c r="B51" s="1" t="s">
        <v>5</v>
      </c>
      <c r="C51" s="1" t="s">
        <v>35</v>
      </c>
      <c r="D51" s="1" t="s">
        <v>10</v>
      </c>
      <c r="E51" s="5" t="str">
        <f t="shared" si="0"/>
        <v>512</v>
      </c>
      <c r="F51" s="1" t="s">
        <v>36</v>
      </c>
      <c r="G51" s="1" t="s">
        <v>64</v>
      </c>
      <c r="J51">
        <v>201603</v>
      </c>
      <c r="K51" t="s">
        <v>81</v>
      </c>
      <c r="L51" t="str">
        <f t="shared" ref="L51:L61" si="42">LEFT(J51,4)</f>
        <v>2016</v>
      </c>
      <c r="M51" s="2">
        <v>68909.42</v>
      </c>
      <c r="N51">
        <f t="shared" ref="N51:N61" si="43">IF(LEFT(F51,4)="0311",(M51*-0.25),IF(LEFT(F51,4)="0321",(M51*-0.25),0))</f>
        <v>-17227.355</v>
      </c>
      <c r="O51" s="2">
        <f t="shared" ref="O51:O61" si="44">+M51+N51</f>
        <v>51682.065000000002</v>
      </c>
      <c r="P51">
        <f t="shared" ref="P51:P61" si="45">IF(G51="LGE",O51,0)+IF(G51="Joint",O51*H51,0)</f>
        <v>51682.065000000002</v>
      </c>
      <c r="Q51">
        <f t="shared" ref="Q51:Q61" si="46">IF(G51="KU",O51,0)+IF(G51="Joint",O51*I51,0)</f>
        <v>0</v>
      </c>
      <c r="R51" s="2" t="str">
        <f t="shared" si="6"/>
        <v>5120311 - TRIMBLE COUNTY 1 - GENERATIONBase</v>
      </c>
    </row>
    <row r="52" spans="2:18" x14ac:dyDescent="0.3">
      <c r="B52" s="1" t="s">
        <v>5</v>
      </c>
      <c r="C52" s="1" t="s">
        <v>35</v>
      </c>
      <c r="D52" s="1" t="s">
        <v>10</v>
      </c>
      <c r="E52" s="5" t="str">
        <f t="shared" si="0"/>
        <v>512</v>
      </c>
      <c r="F52" s="1" t="s">
        <v>36</v>
      </c>
      <c r="G52" s="1" t="s">
        <v>64</v>
      </c>
      <c r="J52">
        <v>201605</v>
      </c>
      <c r="K52" t="s">
        <v>81</v>
      </c>
      <c r="L52" t="str">
        <f t="shared" si="42"/>
        <v>2016</v>
      </c>
      <c r="M52" s="2">
        <v>-1183.6199999999999</v>
      </c>
      <c r="N52">
        <f t="shared" si="43"/>
        <v>295.90499999999997</v>
      </c>
      <c r="O52" s="2">
        <f t="shared" si="44"/>
        <v>-887.71499999999992</v>
      </c>
      <c r="P52">
        <f t="shared" si="45"/>
        <v>-887.71499999999992</v>
      </c>
      <c r="Q52">
        <f t="shared" si="46"/>
        <v>0</v>
      </c>
      <c r="R52" s="2" t="str">
        <f t="shared" si="6"/>
        <v>5120311 - TRIMBLE COUNTY 1 - GENERATIONBase</v>
      </c>
    </row>
    <row r="53" spans="2:18" x14ac:dyDescent="0.3">
      <c r="B53" s="1" t="s">
        <v>5</v>
      </c>
      <c r="C53" s="1" t="s">
        <v>35</v>
      </c>
      <c r="D53" s="1" t="s">
        <v>10</v>
      </c>
      <c r="E53" s="5" t="str">
        <f t="shared" si="0"/>
        <v>512</v>
      </c>
      <c r="F53" s="1" t="s">
        <v>37</v>
      </c>
      <c r="G53" s="1" t="s">
        <v>67</v>
      </c>
      <c r="H53" s="1" t="s">
        <v>74</v>
      </c>
      <c r="I53" s="1" t="s">
        <v>75</v>
      </c>
      <c r="J53">
        <v>201603</v>
      </c>
      <c r="K53" t="s">
        <v>81</v>
      </c>
      <c r="L53" t="str">
        <f t="shared" si="42"/>
        <v>2016</v>
      </c>
      <c r="M53" s="2">
        <v>6656.05</v>
      </c>
      <c r="N53">
        <f t="shared" si="43"/>
        <v>-1664.0125</v>
      </c>
      <c r="O53" s="2">
        <f t="shared" si="44"/>
        <v>4992.0375000000004</v>
      </c>
      <c r="P53">
        <f t="shared" si="45"/>
        <v>948.48712500000011</v>
      </c>
      <c r="Q53">
        <f t="shared" si="46"/>
        <v>4043.5503750000007</v>
      </c>
      <c r="R53" s="2" t="str">
        <f t="shared" si="6"/>
        <v>5120321 - TRIMBLE COUNTY 2 - GENERATIONBase</v>
      </c>
    </row>
    <row r="54" spans="2:18" x14ac:dyDescent="0.3">
      <c r="B54" s="1" t="s">
        <v>5</v>
      </c>
      <c r="C54" s="1" t="s">
        <v>35</v>
      </c>
      <c r="D54" s="1" t="s">
        <v>10</v>
      </c>
      <c r="E54" s="5" t="str">
        <f t="shared" si="0"/>
        <v>512</v>
      </c>
      <c r="F54" s="1" t="s">
        <v>37</v>
      </c>
      <c r="G54" s="1" t="s">
        <v>67</v>
      </c>
      <c r="H54" s="1" t="s">
        <v>74</v>
      </c>
      <c r="I54" s="1" t="s">
        <v>75</v>
      </c>
      <c r="J54">
        <v>201604</v>
      </c>
      <c r="K54" t="s">
        <v>81</v>
      </c>
      <c r="L54" t="str">
        <f t="shared" si="42"/>
        <v>2016</v>
      </c>
      <c r="M54" s="2">
        <v>52279.13</v>
      </c>
      <c r="N54">
        <f t="shared" si="43"/>
        <v>-13069.782499999999</v>
      </c>
      <c r="O54" s="2">
        <f t="shared" si="44"/>
        <v>39209.347499999996</v>
      </c>
      <c r="P54">
        <f t="shared" si="45"/>
        <v>7449.7760249999992</v>
      </c>
      <c r="Q54">
        <f t="shared" si="46"/>
        <v>31759.571475000001</v>
      </c>
      <c r="R54" s="2" t="str">
        <f t="shared" si="6"/>
        <v>5120321 - TRIMBLE COUNTY 2 - GENERATIONBase</v>
      </c>
    </row>
    <row r="55" spans="2:18" x14ac:dyDescent="0.3">
      <c r="B55" s="1" t="s">
        <v>5</v>
      </c>
      <c r="C55" s="1" t="s">
        <v>35</v>
      </c>
      <c r="D55" s="1" t="s">
        <v>10</v>
      </c>
      <c r="E55" s="5" t="str">
        <f t="shared" si="0"/>
        <v>512</v>
      </c>
      <c r="F55" s="1" t="s">
        <v>37</v>
      </c>
      <c r="G55" s="1" t="s">
        <v>67</v>
      </c>
      <c r="H55" s="1" t="s">
        <v>74</v>
      </c>
      <c r="I55" s="1" t="s">
        <v>75</v>
      </c>
      <c r="J55">
        <v>201605</v>
      </c>
      <c r="K55" t="s">
        <v>81</v>
      </c>
      <c r="L55" t="str">
        <f t="shared" si="42"/>
        <v>2016</v>
      </c>
      <c r="M55" s="2">
        <v>68943.17</v>
      </c>
      <c r="N55">
        <f t="shared" si="43"/>
        <v>-17235.7925</v>
      </c>
      <c r="O55" s="2">
        <f t="shared" si="44"/>
        <v>51707.377500000002</v>
      </c>
      <c r="P55">
        <f t="shared" si="45"/>
        <v>9824.4017249999997</v>
      </c>
      <c r="Q55">
        <f t="shared" si="46"/>
        <v>41882.975775000006</v>
      </c>
      <c r="R55" s="2" t="str">
        <f t="shared" si="6"/>
        <v>5120321 - TRIMBLE COUNTY 2 - GENERATIONBase</v>
      </c>
    </row>
    <row r="56" spans="2:18" x14ac:dyDescent="0.3">
      <c r="B56" s="1" t="s">
        <v>5</v>
      </c>
      <c r="C56" s="1" t="s">
        <v>35</v>
      </c>
      <c r="D56" s="1" t="s">
        <v>38</v>
      </c>
      <c r="E56" s="5" t="str">
        <f t="shared" si="0"/>
        <v>512</v>
      </c>
      <c r="F56" s="1" t="s">
        <v>37</v>
      </c>
      <c r="G56" s="1" t="s">
        <v>67</v>
      </c>
      <c r="H56" s="1" t="s">
        <v>74</v>
      </c>
      <c r="I56" s="1" t="s">
        <v>75</v>
      </c>
      <c r="J56">
        <v>201603</v>
      </c>
      <c r="K56" t="s">
        <v>81</v>
      </c>
      <c r="L56" t="str">
        <f t="shared" si="42"/>
        <v>2016</v>
      </c>
      <c r="M56" s="2">
        <v>2139.2199999999998</v>
      </c>
      <c r="N56">
        <f t="shared" si="43"/>
        <v>-534.80499999999995</v>
      </c>
      <c r="O56" s="2">
        <f t="shared" si="44"/>
        <v>1604.415</v>
      </c>
      <c r="P56">
        <f t="shared" si="45"/>
        <v>304.83884999999998</v>
      </c>
      <c r="Q56">
        <f t="shared" si="46"/>
        <v>1299.5761500000001</v>
      </c>
      <c r="R56" s="2" t="str">
        <f t="shared" si="6"/>
        <v>5120321 - TRIMBLE COUNTY 2 - GENERATIONBase</v>
      </c>
    </row>
    <row r="57" spans="2:18" x14ac:dyDescent="0.3">
      <c r="B57" s="1" t="s">
        <v>5</v>
      </c>
      <c r="C57" s="1" t="s">
        <v>35</v>
      </c>
      <c r="D57" s="1" t="s">
        <v>38</v>
      </c>
      <c r="E57" s="5" t="str">
        <f t="shared" si="0"/>
        <v>512</v>
      </c>
      <c r="F57" s="1" t="s">
        <v>37</v>
      </c>
      <c r="G57" s="1" t="s">
        <v>67</v>
      </c>
      <c r="H57" s="1" t="s">
        <v>74</v>
      </c>
      <c r="I57" s="1" t="s">
        <v>75</v>
      </c>
      <c r="J57">
        <v>201604</v>
      </c>
      <c r="K57" t="s">
        <v>81</v>
      </c>
      <c r="L57" t="str">
        <f t="shared" si="42"/>
        <v>2016</v>
      </c>
      <c r="M57" s="2">
        <v>124513.18</v>
      </c>
      <c r="N57">
        <f t="shared" si="43"/>
        <v>-31128.294999999998</v>
      </c>
      <c r="O57" s="2">
        <f t="shared" si="44"/>
        <v>93384.884999999995</v>
      </c>
      <c r="P57">
        <f t="shared" si="45"/>
        <v>17743.12815</v>
      </c>
      <c r="Q57">
        <f t="shared" si="46"/>
        <v>75641.756850000005</v>
      </c>
      <c r="R57" s="2" t="str">
        <f t="shared" si="6"/>
        <v>5120321 - TRIMBLE COUNTY 2 - GENERATIONBase</v>
      </c>
    </row>
    <row r="58" spans="2:18" x14ac:dyDescent="0.3">
      <c r="B58" s="1" t="s">
        <v>5</v>
      </c>
      <c r="C58" s="1" t="s">
        <v>35</v>
      </c>
      <c r="D58" s="1" t="s">
        <v>38</v>
      </c>
      <c r="E58" s="5" t="str">
        <f t="shared" si="0"/>
        <v>512</v>
      </c>
      <c r="F58" s="1" t="s">
        <v>37</v>
      </c>
      <c r="G58" s="1" t="s">
        <v>67</v>
      </c>
      <c r="H58" s="1" t="s">
        <v>74</v>
      </c>
      <c r="I58" s="1" t="s">
        <v>75</v>
      </c>
      <c r="J58">
        <v>201605</v>
      </c>
      <c r="K58" t="s">
        <v>81</v>
      </c>
      <c r="L58" t="str">
        <f t="shared" si="42"/>
        <v>2016</v>
      </c>
      <c r="M58" s="2">
        <v>2230.2600000000002</v>
      </c>
      <c r="N58">
        <f t="shared" si="43"/>
        <v>-557.56500000000005</v>
      </c>
      <c r="O58" s="2">
        <f t="shared" si="44"/>
        <v>1672.6950000000002</v>
      </c>
      <c r="P58">
        <f t="shared" si="45"/>
        <v>317.81205000000006</v>
      </c>
      <c r="Q58">
        <f t="shared" si="46"/>
        <v>1354.8829500000002</v>
      </c>
      <c r="R58" s="2" t="str">
        <f t="shared" si="6"/>
        <v>5120321 - TRIMBLE COUNTY 2 - GENERATIONBase</v>
      </c>
    </row>
    <row r="59" spans="2:18" x14ac:dyDescent="0.3">
      <c r="B59" s="1" t="s">
        <v>5</v>
      </c>
      <c r="C59" s="1" t="s">
        <v>35</v>
      </c>
      <c r="D59" s="1" t="s">
        <v>38</v>
      </c>
      <c r="E59" s="5" t="str">
        <f t="shared" ref="E59:E86" si="47">LEFT(D59,3)</f>
        <v>512</v>
      </c>
      <c r="F59" s="1" t="s">
        <v>37</v>
      </c>
      <c r="G59" s="1" t="s">
        <v>67</v>
      </c>
      <c r="H59" s="1" t="s">
        <v>74</v>
      </c>
      <c r="I59" s="1" t="s">
        <v>75</v>
      </c>
      <c r="J59">
        <v>201607</v>
      </c>
      <c r="K59" t="s">
        <v>81</v>
      </c>
      <c r="L59" t="str">
        <f t="shared" si="42"/>
        <v>2016</v>
      </c>
      <c r="M59" s="2">
        <v>69323.320000000007</v>
      </c>
      <c r="N59">
        <f t="shared" si="43"/>
        <v>-17330.830000000002</v>
      </c>
      <c r="O59" s="2">
        <f t="shared" si="44"/>
        <v>51992.490000000005</v>
      </c>
      <c r="P59">
        <f t="shared" si="45"/>
        <v>9878.5731000000014</v>
      </c>
      <c r="Q59">
        <f t="shared" si="46"/>
        <v>42113.916900000004</v>
      </c>
      <c r="R59" s="2" t="str">
        <f t="shared" si="6"/>
        <v>5120321 - TRIMBLE COUNTY 2 - GENERATIONBase</v>
      </c>
    </row>
    <row r="60" spans="2:18" x14ac:dyDescent="0.3">
      <c r="B60" s="1" t="s">
        <v>5</v>
      </c>
      <c r="C60" s="1" t="s">
        <v>35</v>
      </c>
      <c r="D60" s="1" t="s">
        <v>38</v>
      </c>
      <c r="E60" s="5" t="str">
        <f t="shared" si="47"/>
        <v>512</v>
      </c>
      <c r="F60" s="1" t="s">
        <v>37</v>
      </c>
      <c r="G60" s="1" t="s">
        <v>67</v>
      </c>
      <c r="H60" s="1" t="s">
        <v>74</v>
      </c>
      <c r="I60" s="1" t="s">
        <v>75</v>
      </c>
      <c r="J60">
        <v>201608</v>
      </c>
      <c r="K60" t="s">
        <v>81</v>
      </c>
      <c r="L60" t="str">
        <f t="shared" si="42"/>
        <v>2016</v>
      </c>
      <c r="M60" s="2">
        <v>702.36</v>
      </c>
      <c r="N60">
        <f t="shared" si="43"/>
        <v>-175.59</v>
      </c>
      <c r="O60" s="2">
        <f t="shared" si="44"/>
        <v>526.77</v>
      </c>
      <c r="P60">
        <f t="shared" si="45"/>
        <v>100.08629999999999</v>
      </c>
      <c r="Q60">
        <f t="shared" si="46"/>
        <v>426.68369999999999</v>
      </c>
      <c r="R60" s="2" t="str">
        <f t="shared" ref="R60:R86" si="48">E60&amp;F60&amp;K60</f>
        <v>5120321 - TRIMBLE COUNTY 2 - GENERATIONBase</v>
      </c>
    </row>
    <row r="61" spans="2:18" x14ac:dyDescent="0.3">
      <c r="B61" s="1" t="s">
        <v>5</v>
      </c>
      <c r="C61" s="1" t="s">
        <v>35</v>
      </c>
      <c r="D61" s="1" t="s">
        <v>12</v>
      </c>
      <c r="E61" s="5" t="str">
        <f t="shared" si="47"/>
        <v>512</v>
      </c>
      <c r="F61" s="1" t="s">
        <v>39</v>
      </c>
      <c r="G61" s="1" t="s">
        <v>64</v>
      </c>
      <c r="J61">
        <v>201604</v>
      </c>
      <c r="K61" t="s">
        <v>81</v>
      </c>
      <c r="L61" t="str">
        <f t="shared" si="42"/>
        <v>2016</v>
      </c>
      <c r="M61" s="2">
        <v>475.64</v>
      </c>
      <c r="N61">
        <f t="shared" si="43"/>
        <v>0</v>
      </c>
      <c r="O61" s="2">
        <f t="shared" si="44"/>
        <v>475.64</v>
      </c>
      <c r="P61">
        <f t="shared" si="45"/>
        <v>475.64</v>
      </c>
      <c r="Q61">
        <f t="shared" si="46"/>
        <v>0</v>
      </c>
      <c r="R61" s="2" t="str">
        <f t="shared" si="48"/>
        <v>5120301 - TRIMBLE COUNTY COMMON-GENERATIONBase</v>
      </c>
    </row>
    <row r="62" spans="2:18" x14ac:dyDescent="0.3">
      <c r="B62" s="1" t="s">
        <v>5</v>
      </c>
      <c r="C62" s="1" t="s">
        <v>35</v>
      </c>
      <c r="D62" s="1" t="s">
        <v>12</v>
      </c>
      <c r="E62" s="5" t="str">
        <f t="shared" si="47"/>
        <v>512</v>
      </c>
      <c r="F62" s="1" t="s">
        <v>39</v>
      </c>
      <c r="G62" s="1" t="s">
        <v>64</v>
      </c>
      <c r="J62">
        <v>201607</v>
      </c>
      <c r="K62" t="s">
        <v>81</v>
      </c>
      <c r="L62" t="str">
        <f t="shared" ref="L62:L65" si="49">LEFT(J62,4)</f>
        <v>2016</v>
      </c>
      <c r="M62" s="2">
        <v>647.29999999999995</v>
      </c>
      <c r="N62">
        <f t="shared" ref="N62:N65" si="50">IF(LEFT(F62,4)="0311",(M62*-0.25),IF(LEFT(F62,4)="0321",(M62*-0.25),0))</f>
        <v>0</v>
      </c>
      <c r="O62" s="2">
        <f t="shared" ref="O62:O65" si="51">+M62+N62</f>
        <v>647.29999999999995</v>
      </c>
      <c r="P62">
        <f t="shared" ref="P62:P65" si="52">IF(G62="LGE",O62,0)+IF(G62="Joint",O62*H62,0)</f>
        <v>647.29999999999995</v>
      </c>
      <c r="Q62">
        <f t="shared" ref="Q62:Q65" si="53">IF(G62="KU",O62,0)+IF(G62="Joint",O62*I62,0)</f>
        <v>0</v>
      </c>
      <c r="R62" s="2" t="str">
        <f t="shared" si="48"/>
        <v>5120301 - TRIMBLE COUNTY COMMON-GENERATIONBase</v>
      </c>
    </row>
    <row r="63" spans="2:18" x14ac:dyDescent="0.3">
      <c r="B63" s="1" t="s">
        <v>5</v>
      </c>
      <c r="C63" s="1" t="s">
        <v>35</v>
      </c>
      <c r="D63" s="1" t="s">
        <v>14</v>
      </c>
      <c r="E63" s="5" t="str">
        <f t="shared" si="47"/>
        <v>512</v>
      </c>
      <c r="F63" s="1" t="s">
        <v>39</v>
      </c>
      <c r="G63" s="1" t="s">
        <v>64</v>
      </c>
      <c r="J63">
        <v>201603</v>
      </c>
      <c r="K63" t="s">
        <v>81</v>
      </c>
      <c r="L63" t="str">
        <f t="shared" si="49"/>
        <v>2016</v>
      </c>
      <c r="M63" s="2">
        <v>389.52</v>
      </c>
      <c r="N63">
        <f t="shared" si="50"/>
        <v>0</v>
      </c>
      <c r="O63" s="2">
        <f t="shared" si="51"/>
        <v>389.52</v>
      </c>
      <c r="P63">
        <f t="shared" si="52"/>
        <v>389.52</v>
      </c>
      <c r="Q63">
        <f t="shared" si="53"/>
        <v>0</v>
      </c>
      <c r="R63" s="2" t="str">
        <f t="shared" si="48"/>
        <v>5120301 - TRIMBLE COUNTY COMMON-GENERATIONBase</v>
      </c>
    </row>
    <row r="64" spans="2:18" x14ac:dyDescent="0.3">
      <c r="B64" s="1" t="s">
        <v>5</v>
      </c>
      <c r="C64" s="1" t="s">
        <v>35</v>
      </c>
      <c r="D64" s="1" t="s">
        <v>14</v>
      </c>
      <c r="E64" s="5" t="str">
        <f t="shared" si="47"/>
        <v>512</v>
      </c>
      <c r="F64" s="1" t="s">
        <v>39</v>
      </c>
      <c r="G64" s="1" t="s">
        <v>64</v>
      </c>
      <c r="J64">
        <v>201607</v>
      </c>
      <c r="K64" t="s">
        <v>81</v>
      </c>
      <c r="L64" t="str">
        <f t="shared" si="49"/>
        <v>2016</v>
      </c>
      <c r="M64" s="2">
        <v>227.69</v>
      </c>
      <c r="N64">
        <f t="shared" si="50"/>
        <v>0</v>
      </c>
      <c r="O64" s="2">
        <f t="shared" si="51"/>
        <v>227.69</v>
      </c>
      <c r="P64">
        <f t="shared" si="52"/>
        <v>227.69</v>
      </c>
      <c r="Q64">
        <f t="shared" si="53"/>
        <v>0</v>
      </c>
      <c r="R64" s="2" t="str">
        <f t="shared" si="48"/>
        <v>5120301 - TRIMBLE COUNTY COMMON-GENERATIONBase</v>
      </c>
    </row>
    <row r="65" spans="2:18" x14ac:dyDescent="0.3">
      <c r="B65" s="1" t="s">
        <v>5</v>
      </c>
      <c r="C65" s="1" t="s">
        <v>35</v>
      </c>
      <c r="D65" s="1" t="s">
        <v>14</v>
      </c>
      <c r="E65" s="5" t="str">
        <f t="shared" si="47"/>
        <v>512</v>
      </c>
      <c r="F65" s="1" t="s">
        <v>39</v>
      </c>
      <c r="G65" s="1" t="s">
        <v>64</v>
      </c>
      <c r="J65">
        <v>201608</v>
      </c>
      <c r="K65" t="s">
        <v>81</v>
      </c>
      <c r="L65" t="str">
        <f t="shared" si="49"/>
        <v>2016</v>
      </c>
      <c r="M65" s="2">
        <v>46.94</v>
      </c>
      <c r="N65">
        <f t="shared" si="50"/>
        <v>0</v>
      </c>
      <c r="O65" s="2">
        <f t="shared" si="51"/>
        <v>46.94</v>
      </c>
      <c r="P65">
        <f t="shared" si="52"/>
        <v>46.94</v>
      </c>
      <c r="Q65">
        <f t="shared" si="53"/>
        <v>0</v>
      </c>
      <c r="R65" s="2" t="str">
        <f t="shared" si="48"/>
        <v>5120301 - TRIMBLE COUNTY COMMON-GENERATIONBase</v>
      </c>
    </row>
    <row r="66" spans="2:18" x14ac:dyDescent="0.3">
      <c r="B66" s="1" t="s">
        <v>5</v>
      </c>
      <c r="C66" s="1" t="s">
        <v>35</v>
      </c>
      <c r="D66" s="1" t="s">
        <v>14</v>
      </c>
      <c r="E66" s="5" t="str">
        <f t="shared" si="47"/>
        <v>512</v>
      </c>
      <c r="F66" s="1" t="s">
        <v>36</v>
      </c>
      <c r="G66" s="1" t="s">
        <v>64</v>
      </c>
      <c r="J66">
        <v>201603</v>
      </c>
      <c r="K66" t="s">
        <v>81</v>
      </c>
      <c r="L66" t="str">
        <f t="shared" ref="L66:L74" si="54">LEFT(J66,4)</f>
        <v>2016</v>
      </c>
      <c r="M66" s="2">
        <v>426.58</v>
      </c>
      <c r="N66">
        <f t="shared" ref="N66:N74" si="55">IF(LEFT(F66,4)="0311",(M66*-0.25),IF(LEFT(F66,4)="0321",(M66*-0.25),0))</f>
        <v>-106.645</v>
      </c>
      <c r="O66" s="2">
        <f t="shared" ref="O66:O74" si="56">+M66+N66</f>
        <v>319.935</v>
      </c>
      <c r="P66">
        <f t="shared" ref="P66:P74" si="57">IF(G66="LGE",O66,0)+IF(G66="Joint",O66*H66,0)</f>
        <v>319.935</v>
      </c>
      <c r="Q66">
        <f t="shared" ref="Q66:Q74" si="58">IF(G66="KU",O66,0)+IF(G66="Joint",O66*I66,0)</f>
        <v>0</v>
      </c>
      <c r="R66" s="2" t="str">
        <f t="shared" si="48"/>
        <v>5120311 - TRIMBLE COUNTY 1 - GENERATIONBase</v>
      </c>
    </row>
    <row r="67" spans="2:18" x14ac:dyDescent="0.3">
      <c r="B67" s="1" t="s">
        <v>5</v>
      </c>
      <c r="C67" s="1" t="s">
        <v>35</v>
      </c>
      <c r="D67" s="1" t="s">
        <v>14</v>
      </c>
      <c r="E67" s="5" t="str">
        <f t="shared" si="47"/>
        <v>512</v>
      </c>
      <c r="F67" s="1" t="s">
        <v>36</v>
      </c>
      <c r="G67" s="1" t="s">
        <v>64</v>
      </c>
      <c r="J67">
        <v>201604</v>
      </c>
      <c r="K67" t="s">
        <v>81</v>
      </c>
      <c r="L67" t="str">
        <f t="shared" si="54"/>
        <v>2016</v>
      </c>
      <c r="M67" s="2">
        <v>6531.07</v>
      </c>
      <c r="N67">
        <f t="shared" si="55"/>
        <v>-1632.7674999999999</v>
      </c>
      <c r="O67" s="2">
        <f t="shared" si="56"/>
        <v>4898.3024999999998</v>
      </c>
      <c r="P67">
        <f t="shared" si="57"/>
        <v>4898.3024999999998</v>
      </c>
      <c r="Q67">
        <f t="shared" si="58"/>
        <v>0</v>
      </c>
      <c r="R67" s="2" t="str">
        <f t="shared" si="48"/>
        <v>5120311 - TRIMBLE COUNTY 1 - GENERATIONBase</v>
      </c>
    </row>
    <row r="68" spans="2:18" x14ac:dyDescent="0.3">
      <c r="B68" s="1" t="s">
        <v>5</v>
      </c>
      <c r="C68" s="1" t="s">
        <v>35</v>
      </c>
      <c r="D68" s="1" t="s">
        <v>14</v>
      </c>
      <c r="E68" s="5" t="str">
        <f t="shared" si="47"/>
        <v>512</v>
      </c>
      <c r="F68" s="1" t="s">
        <v>36</v>
      </c>
      <c r="G68" s="1" t="s">
        <v>64</v>
      </c>
      <c r="J68">
        <v>201605</v>
      </c>
      <c r="K68" t="s">
        <v>81</v>
      </c>
      <c r="L68" t="str">
        <f t="shared" si="54"/>
        <v>2016</v>
      </c>
      <c r="M68" s="2">
        <v>49682.62</v>
      </c>
      <c r="N68">
        <f t="shared" si="55"/>
        <v>-12420.655000000001</v>
      </c>
      <c r="O68" s="2">
        <f t="shared" si="56"/>
        <v>37261.965000000004</v>
      </c>
      <c r="P68">
        <f t="shared" si="57"/>
        <v>37261.965000000004</v>
      </c>
      <c r="Q68">
        <f t="shared" si="58"/>
        <v>0</v>
      </c>
      <c r="R68" s="2" t="str">
        <f t="shared" si="48"/>
        <v>5120311 - TRIMBLE COUNTY 1 - GENERATIONBase</v>
      </c>
    </row>
    <row r="69" spans="2:18" x14ac:dyDescent="0.3">
      <c r="B69" s="1" t="s">
        <v>5</v>
      </c>
      <c r="C69" s="1" t="s">
        <v>35</v>
      </c>
      <c r="D69" s="1" t="s">
        <v>14</v>
      </c>
      <c r="E69" s="5" t="str">
        <f t="shared" si="47"/>
        <v>512</v>
      </c>
      <c r="F69" s="1" t="s">
        <v>37</v>
      </c>
      <c r="G69" s="1" t="s">
        <v>67</v>
      </c>
      <c r="H69" s="1" t="s">
        <v>74</v>
      </c>
      <c r="I69" s="1" t="s">
        <v>75</v>
      </c>
      <c r="J69">
        <v>201603</v>
      </c>
      <c r="K69" t="s">
        <v>81</v>
      </c>
      <c r="L69" t="str">
        <f t="shared" si="54"/>
        <v>2016</v>
      </c>
      <c r="M69" s="2">
        <v>244383.33</v>
      </c>
      <c r="N69">
        <f t="shared" si="55"/>
        <v>-61095.832499999997</v>
      </c>
      <c r="O69" s="2">
        <f t="shared" si="56"/>
        <v>183287.4975</v>
      </c>
      <c r="P69">
        <f t="shared" si="57"/>
        <v>34824.624524999999</v>
      </c>
      <c r="Q69">
        <f t="shared" si="58"/>
        <v>148462.87297500001</v>
      </c>
      <c r="R69" s="2" t="str">
        <f t="shared" si="48"/>
        <v>5120321 - TRIMBLE COUNTY 2 - GENERATIONBase</v>
      </c>
    </row>
    <row r="70" spans="2:18" x14ac:dyDescent="0.3">
      <c r="B70" s="1" t="s">
        <v>5</v>
      </c>
      <c r="C70" s="1" t="s">
        <v>35</v>
      </c>
      <c r="D70" s="1" t="s">
        <v>14</v>
      </c>
      <c r="E70" s="5" t="str">
        <f t="shared" si="47"/>
        <v>512</v>
      </c>
      <c r="F70" s="1" t="s">
        <v>37</v>
      </c>
      <c r="G70" s="1" t="s">
        <v>67</v>
      </c>
      <c r="H70" s="1" t="s">
        <v>74</v>
      </c>
      <c r="I70" s="1" t="s">
        <v>75</v>
      </c>
      <c r="J70">
        <v>201604</v>
      </c>
      <c r="K70" t="s">
        <v>81</v>
      </c>
      <c r="L70" t="str">
        <f t="shared" si="54"/>
        <v>2016</v>
      </c>
      <c r="M70" s="2">
        <v>3761095.09</v>
      </c>
      <c r="N70">
        <f t="shared" si="55"/>
        <v>-940273.77249999996</v>
      </c>
      <c r="O70" s="2">
        <f t="shared" si="56"/>
        <v>2820821.3174999999</v>
      </c>
      <c r="P70">
        <f t="shared" si="57"/>
        <v>535956.05032499996</v>
      </c>
      <c r="Q70">
        <f t="shared" si="58"/>
        <v>2284865.2671750002</v>
      </c>
      <c r="R70" s="2" t="str">
        <f t="shared" si="48"/>
        <v>5120321 - TRIMBLE COUNTY 2 - GENERATIONBase</v>
      </c>
    </row>
    <row r="71" spans="2:18" x14ac:dyDescent="0.3">
      <c r="B71" s="1" t="s">
        <v>5</v>
      </c>
      <c r="C71" s="1" t="s">
        <v>35</v>
      </c>
      <c r="D71" s="1" t="s">
        <v>14</v>
      </c>
      <c r="E71" s="5" t="str">
        <f t="shared" si="47"/>
        <v>512</v>
      </c>
      <c r="F71" s="1" t="s">
        <v>37</v>
      </c>
      <c r="G71" s="1" t="s">
        <v>67</v>
      </c>
      <c r="H71" s="1" t="s">
        <v>74</v>
      </c>
      <c r="I71" s="1" t="s">
        <v>75</v>
      </c>
      <c r="J71">
        <v>201605</v>
      </c>
      <c r="K71" t="s">
        <v>81</v>
      </c>
      <c r="L71" t="str">
        <f t="shared" si="54"/>
        <v>2016</v>
      </c>
      <c r="M71" s="2">
        <v>-486135.43</v>
      </c>
      <c r="N71">
        <f t="shared" si="55"/>
        <v>121533.8575</v>
      </c>
      <c r="O71" s="2">
        <f t="shared" si="56"/>
        <v>-364601.57250000001</v>
      </c>
      <c r="P71">
        <f t="shared" si="57"/>
        <v>-69274.298775000003</v>
      </c>
      <c r="Q71">
        <f t="shared" si="58"/>
        <v>-295327.27372500004</v>
      </c>
      <c r="R71" s="2" t="str">
        <f t="shared" si="48"/>
        <v>5120321 - TRIMBLE COUNTY 2 - GENERATIONBase</v>
      </c>
    </row>
    <row r="72" spans="2:18" x14ac:dyDescent="0.3">
      <c r="B72" s="1" t="s">
        <v>5</v>
      </c>
      <c r="C72" s="1" t="s">
        <v>35</v>
      </c>
      <c r="D72" s="1" t="s">
        <v>14</v>
      </c>
      <c r="E72" s="5" t="str">
        <f t="shared" si="47"/>
        <v>512</v>
      </c>
      <c r="F72" s="1" t="s">
        <v>37</v>
      </c>
      <c r="G72" s="1" t="s">
        <v>67</v>
      </c>
      <c r="H72" s="1" t="s">
        <v>74</v>
      </c>
      <c r="I72" s="1" t="s">
        <v>75</v>
      </c>
      <c r="J72">
        <v>201606</v>
      </c>
      <c r="K72" t="s">
        <v>81</v>
      </c>
      <c r="L72" t="str">
        <f t="shared" si="54"/>
        <v>2016</v>
      </c>
      <c r="M72" s="2">
        <v>-1187722.6200000001</v>
      </c>
      <c r="N72">
        <f t="shared" si="55"/>
        <v>296930.65500000003</v>
      </c>
      <c r="O72" s="2">
        <f t="shared" si="56"/>
        <v>-890791.96500000008</v>
      </c>
      <c r="P72">
        <f t="shared" si="57"/>
        <v>-169250.47335000001</v>
      </c>
      <c r="Q72">
        <f t="shared" si="58"/>
        <v>-721541.4916500001</v>
      </c>
      <c r="R72" s="2" t="str">
        <f t="shared" si="48"/>
        <v>5120321 - TRIMBLE COUNTY 2 - GENERATIONBase</v>
      </c>
    </row>
    <row r="73" spans="2:18" x14ac:dyDescent="0.3">
      <c r="B73" s="1" t="s">
        <v>5</v>
      </c>
      <c r="C73" s="1" t="s">
        <v>35</v>
      </c>
      <c r="D73" s="1" t="s">
        <v>14</v>
      </c>
      <c r="E73" s="5" t="str">
        <f t="shared" si="47"/>
        <v>512</v>
      </c>
      <c r="F73" s="1" t="s">
        <v>37</v>
      </c>
      <c r="G73" s="1" t="s">
        <v>67</v>
      </c>
      <c r="H73" s="1" t="s">
        <v>74</v>
      </c>
      <c r="I73" s="1" t="s">
        <v>75</v>
      </c>
      <c r="J73">
        <v>201607</v>
      </c>
      <c r="K73" t="s">
        <v>81</v>
      </c>
      <c r="L73" t="str">
        <f t="shared" si="54"/>
        <v>2016</v>
      </c>
      <c r="M73" s="2">
        <v>-519712.92</v>
      </c>
      <c r="N73">
        <f t="shared" si="55"/>
        <v>129928.23</v>
      </c>
      <c r="O73" s="2">
        <f t="shared" si="56"/>
        <v>-389784.69</v>
      </c>
      <c r="P73">
        <f t="shared" si="57"/>
        <v>-74059.091100000005</v>
      </c>
      <c r="Q73">
        <f t="shared" si="58"/>
        <v>-315725.59890000004</v>
      </c>
      <c r="R73" s="2" t="str">
        <f t="shared" si="48"/>
        <v>5120321 - TRIMBLE COUNTY 2 - GENERATIONBase</v>
      </c>
    </row>
    <row r="74" spans="2:18" x14ac:dyDescent="0.3">
      <c r="B74" s="1" t="s">
        <v>5</v>
      </c>
      <c r="C74" s="1" t="s">
        <v>35</v>
      </c>
      <c r="D74" s="1" t="s">
        <v>14</v>
      </c>
      <c r="E74" s="5" t="str">
        <f t="shared" si="47"/>
        <v>512</v>
      </c>
      <c r="F74" s="1" t="s">
        <v>37</v>
      </c>
      <c r="G74" s="1" t="s">
        <v>67</v>
      </c>
      <c r="H74" s="1" t="s">
        <v>74</v>
      </c>
      <c r="I74" s="1" t="s">
        <v>75</v>
      </c>
      <c r="J74">
        <v>201608</v>
      </c>
      <c r="K74" t="s">
        <v>81</v>
      </c>
      <c r="L74" t="str">
        <f t="shared" si="54"/>
        <v>2016</v>
      </c>
      <c r="M74" s="2">
        <v>-213455.96</v>
      </c>
      <c r="N74">
        <f t="shared" si="55"/>
        <v>53363.99</v>
      </c>
      <c r="O74" s="2">
        <f t="shared" si="56"/>
        <v>-160091.97</v>
      </c>
      <c r="P74">
        <f t="shared" si="57"/>
        <v>-30417.474300000002</v>
      </c>
      <c r="Q74">
        <f t="shared" si="58"/>
        <v>-129674.49570000001</v>
      </c>
      <c r="R74" s="2" t="str">
        <f t="shared" si="48"/>
        <v>5120321 - TRIMBLE COUNTY 2 - GENERATIONBase</v>
      </c>
    </row>
    <row r="75" spans="2:18" x14ac:dyDescent="0.3">
      <c r="B75" s="1" t="s">
        <v>5</v>
      </c>
      <c r="C75" s="1" t="s">
        <v>35</v>
      </c>
      <c r="D75" s="1" t="s">
        <v>33</v>
      </c>
      <c r="E75" s="5" t="str">
        <f t="shared" si="47"/>
        <v>512</v>
      </c>
      <c r="F75" s="1" t="s">
        <v>36</v>
      </c>
      <c r="G75" s="1" t="s">
        <v>64</v>
      </c>
      <c r="J75">
        <v>201603</v>
      </c>
      <c r="K75" t="s">
        <v>81</v>
      </c>
      <c r="L75" t="str">
        <f t="shared" ref="L75:L79" si="59">LEFT(J75,4)</f>
        <v>2016</v>
      </c>
      <c r="M75" s="2">
        <v>-2933.16</v>
      </c>
      <c r="N75">
        <f t="shared" ref="N75:N79" si="60">IF(LEFT(F75,4)="0311",(M75*-0.25),IF(LEFT(F75,4)="0321",(M75*-0.25),0))</f>
        <v>733.29</v>
      </c>
      <c r="O75" s="2">
        <f t="shared" ref="O75:O79" si="61">+M75+N75</f>
        <v>-2199.87</v>
      </c>
      <c r="P75">
        <f t="shared" ref="P75:P79" si="62">IF(G75="LGE",O75,0)+IF(G75="Joint",O75*H75,0)</f>
        <v>-2199.87</v>
      </c>
      <c r="Q75">
        <f t="shared" ref="Q75:Q79" si="63">IF(G75="KU",O75,0)+IF(G75="Joint",O75*I75,0)</f>
        <v>0</v>
      </c>
      <c r="R75" s="2" t="str">
        <f t="shared" si="48"/>
        <v>5120311 - TRIMBLE COUNTY 1 - GENERATIONBase</v>
      </c>
    </row>
    <row r="76" spans="2:18" x14ac:dyDescent="0.3">
      <c r="B76" s="1" t="s">
        <v>5</v>
      </c>
      <c r="C76" s="1" t="s">
        <v>35</v>
      </c>
      <c r="D76" s="1" t="s">
        <v>33</v>
      </c>
      <c r="E76" s="5" t="str">
        <f t="shared" si="47"/>
        <v>512</v>
      </c>
      <c r="F76" s="1" t="s">
        <v>37</v>
      </c>
      <c r="G76" s="1" t="s">
        <v>67</v>
      </c>
      <c r="H76" s="1" t="s">
        <v>74</v>
      </c>
      <c r="I76" s="1" t="s">
        <v>75</v>
      </c>
      <c r="J76">
        <v>201603</v>
      </c>
      <c r="K76" t="s">
        <v>81</v>
      </c>
      <c r="L76" t="str">
        <f t="shared" si="59"/>
        <v>2016</v>
      </c>
      <c r="M76" s="2">
        <v>76.2</v>
      </c>
      <c r="N76">
        <f t="shared" si="60"/>
        <v>-19.05</v>
      </c>
      <c r="O76" s="2">
        <f t="shared" si="61"/>
        <v>57.150000000000006</v>
      </c>
      <c r="P76">
        <f t="shared" si="62"/>
        <v>10.858500000000001</v>
      </c>
      <c r="Q76">
        <f t="shared" si="63"/>
        <v>46.291500000000006</v>
      </c>
      <c r="R76" s="2" t="str">
        <f t="shared" si="48"/>
        <v>5120321 - TRIMBLE COUNTY 2 - GENERATIONBase</v>
      </c>
    </row>
    <row r="77" spans="2:18" x14ac:dyDescent="0.3">
      <c r="B77" s="1" t="s">
        <v>5</v>
      </c>
      <c r="C77" s="1" t="s">
        <v>35</v>
      </c>
      <c r="D77" s="1" t="s">
        <v>33</v>
      </c>
      <c r="E77" s="5" t="str">
        <f t="shared" si="47"/>
        <v>512</v>
      </c>
      <c r="F77" s="1" t="s">
        <v>37</v>
      </c>
      <c r="G77" s="1" t="s">
        <v>67</v>
      </c>
      <c r="H77" s="1" t="s">
        <v>74</v>
      </c>
      <c r="I77" s="1" t="s">
        <v>75</v>
      </c>
      <c r="J77">
        <v>201604</v>
      </c>
      <c r="K77" t="s">
        <v>81</v>
      </c>
      <c r="L77" t="str">
        <f t="shared" si="59"/>
        <v>2016</v>
      </c>
      <c r="M77" s="2">
        <v>8858.4500000000007</v>
      </c>
      <c r="N77">
        <f t="shared" si="60"/>
        <v>-2214.6125000000002</v>
      </c>
      <c r="O77" s="2">
        <f t="shared" si="61"/>
        <v>6643.8375000000005</v>
      </c>
      <c r="P77">
        <f t="shared" si="62"/>
        <v>1262.3291250000002</v>
      </c>
      <c r="Q77">
        <f t="shared" si="63"/>
        <v>5381.5083750000003</v>
      </c>
      <c r="R77" s="2" t="str">
        <f t="shared" si="48"/>
        <v>5120321 - TRIMBLE COUNTY 2 - GENERATIONBase</v>
      </c>
    </row>
    <row r="78" spans="2:18" x14ac:dyDescent="0.3">
      <c r="B78" s="1" t="s">
        <v>5</v>
      </c>
      <c r="C78" s="1" t="s">
        <v>35</v>
      </c>
      <c r="D78" s="1" t="s">
        <v>33</v>
      </c>
      <c r="E78" s="5" t="str">
        <f t="shared" si="47"/>
        <v>512</v>
      </c>
      <c r="F78" s="1" t="s">
        <v>37</v>
      </c>
      <c r="G78" s="1" t="s">
        <v>67</v>
      </c>
      <c r="H78" s="1" t="s">
        <v>74</v>
      </c>
      <c r="I78" s="1" t="s">
        <v>75</v>
      </c>
      <c r="J78">
        <v>201605</v>
      </c>
      <c r="K78" t="s">
        <v>81</v>
      </c>
      <c r="L78" t="str">
        <f t="shared" si="59"/>
        <v>2016</v>
      </c>
      <c r="M78" s="2">
        <v>36838.67</v>
      </c>
      <c r="N78">
        <f t="shared" si="60"/>
        <v>-9209.6674999999996</v>
      </c>
      <c r="O78" s="2">
        <f t="shared" si="61"/>
        <v>27629.002499999999</v>
      </c>
      <c r="P78">
        <f t="shared" si="62"/>
        <v>5249.510475</v>
      </c>
      <c r="Q78">
        <f t="shared" si="63"/>
        <v>22379.492025</v>
      </c>
      <c r="R78" s="2" t="str">
        <f t="shared" si="48"/>
        <v>5120321 - TRIMBLE COUNTY 2 - GENERATIONBase</v>
      </c>
    </row>
    <row r="79" spans="2:18" x14ac:dyDescent="0.3">
      <c r="B79" s="1" t="s">
        <v>5</v>
      </c>
      <c r="C79" s="1" t="s">
        <v>35</v>
      </c>
      <c r="D79" s="1" t="s">
        <v>33</v>
      </c>
      <c r="E79" s="5" t="str">
        <f t="shared" si="47"/>
        <v>512</v>
      </c>
      <c r="F79" s="1" t="s">
        <v>37</v>
      </c>
      <c r="G79" s="1" t="s">
        <v>67</v>
      </c>
      <c r="H79" s="1" t="s">
        <v>74</v>
      </c>
      <c r="I79" s="1" t="s">
        <v>75</v>
      </c>
      <c r="J79">
        <v>201607</v>
      </c>
      <c r="K79" t="s">
        <v>81</v>
      </c>
      <c r="L79" t="str">
        <f t="shared" si="59"/>
        <v>2016</v>
      </c>
      <c r="M79" s="2">
        <v>2912.44</v>
      </c>
      <c r="N79">
        <f t="shared" si="60"/>
        <v>-728.11</v>
      </c>
      <c r="O79" s="2">
        <f t="shared" si="61"/>
        <v>2184.33</v>
      </c>
      <c r="P79">
        <f t="shared" si="62"/>
        <v>415.02269999999999</v>
      </c>
      <c r="Q79">
        <f t="shared" si="63"/>
        <v>1769.3073000000002</v>
      </c>
      <c r="R79" s="2" t="str">
        <f t="shared" si="48"/>
        <v>5120321 - TRIMBLE COUNTY 2 - GENERATIONBase</v>
      </c>
    </row>
    <row r="80" spans="2:18" x14ac:dyDescent="0.3">
      <c r="B80" s="1" t="s">
        <v>5</v>
      </c>
      <c r="C80" s="1" t="s">
        <v>35</v>
      </c>
      <c r="D80" s="1" t="s">
        <v>15</v>
      </c>
      <c r="E80" s="5" t="str">
        <f t="shared" si="47"/>
        <v>513</v>
      </c>
      <c r="F80" s="1" t="s">
        <v>36</v>
      </c>
      <c r="G80" s="1" t="s">
        <v>64</v>
      </c>
      <c r="J80">
        <v>201603</v>
      </c>
      <c r="K80" t="s">
        <v>81</v>
      </c>
      <c r="L80" t="str">
        <f t="shared" ref="L80:L86" si="64">LEFT(J80,4)</f>
        <v>2016</v>
      </c>
      <c r="M80" s="2">
        <v>4924.4399999999996</v>
      </c>
      <c r="N80">
        <f t="shared" ref="N80:N86" si="65">IF(LEFT(F80,4)="0311",(M80*-0.25),IF(LEFT(F80,4)="0321",(M80*-0.25),0))</f>
        <v>-1231.1099999999999</v>
      </c>
      <c r="O80" s="2">
        <f t="shared" ref="O80:O86" si="66">+M80+N80</f>
        <v>3693.33</v>
      </c>
      <c r="P80">
        <f t="shared" ref="P80:P86" si="67">IF(G80="LGE",O80,0)+IF(G80="Joint",O80*H80,0)</f>
        <v>3693.33</v>
      </c>
      <c r="Q80">
        <f t="shared" ref="Q80:Q86" si="68">IF(G80="KU",O80,0)+IF(G80="Joint",O80*I80,0)</f>
        <v>0</v>
      </c>
      <c r="R80" s="2" t="str">
        <f t="shared" si="48"/>
        <v>5130311 - TRIMBLE COUNTY 1 - GENERATIONBase</v>
      </c>
    </row>
    <row r="81" spans="2:18" x14ac:dyDescent="0.3">
      <c r="B81" s="1" t="s">
        <v>5</v>
      </c>
      <c r="C81" s="1" t="s">
        <v>35</v>
      </c>
      <c r="D81" s="1" t="s">
        <v>15</v>
      </c>
      <c r="E81" s="5" t="str">
        <f t="shared" si="47"/>
        <v>513</v>
      </c>
      <c r="F81" s="1" t="s">
        <v>37</v>
      </c>
      <c r="G81" s="1" t="s">
        <v>67</v>
      </c>
      <c r="H81" s="1" t="s">
        <v>74</v>
      </c>
      <c r="I81" s="1" t="s">
        <v>75</v>
      </c>
      <c r="J81">
        <v>201603</v>
      </c>
      <c r="K81" t="s">
        <v>81</v>
      </c>
      <c r="L81" t="str">
        <f t="shared" si="64"/>
        <v>2016</v>
      </c>
      <c r="M81" s="2">
        <v>174422.39</v>
      </c>
      <c r="N81">
        <f t="shared" si="65"/>
        <v>-43605.597500000003</v>
      </c>
      <c r="O81" s="2">
        <f t="shared" si="66"/>
        <v>130816.79250000001</v>
      </c>
      <c r="P81">
        <f t="shared" si="67"/>
        <v>24855.190575000001</v>
      </c>
      <c r="Q81">
        <f t="shared" si="68"/>
        <v>105961.60192500001</v>
      </c>
      <c r="R81" s="2" t="str">
        <f t="shared" si="48"/>
        <v>5130321 - TRIMBLE COUNTY 2 - GENERATIONBase</v>
      </c>
    </row>
    <row r="82" spans="2:18" x14ac:dyDescent="0.3">
      <c r="B82" s="1" t="s">
        <v>5</v>
      </c>
      <c r="C82" s="1" t="s">
        <v>35</v>
      </c>
      <c r="D82" s="1" t="s">
        <v>15</v>
      </c>
      <c r="E82" s="5" t="str">
        <f t="shared" si="47"/>
        <v>513</v>
      </c>
      <c r="F82" s="1" t="s">
        <v>37</v>
      </c>
      <c r="G82" s="1" t="s">
        <v>67</v>
      </c>
      <c r="H82" s="1" t="s">
        <v>74</v>
      </c>
      <c r="I82" s="1" t="s">
        <v>75</v>
      </c>
      <c r="J82">
        <v>201604</v>
      </c>
      <c r="K82" t="s">
        <v>81</v>
      </c>
      <c r="L82" t="str">
        <f t="shared" si="64"/>
        <v>2016</v>
      </c>
      <c r="M82" s="2">
        <v>361989.04</v>
      </c>
      <c r="N82">
        <f t="shared" si="65"/>
        <v>-90497.26</v>
      </c>
      <c r="O82" s="2">
        <f t="shared" si="66"/>
        <v>271491.77999999997</v>
      </c>
      <c r="P82">
        <f t="shared" si="67"/>
        <v>51583.438199999997</v>
      </c>
      <c r="Q82">
        <f t="shared" si="68"/>
        <v>219908.34179999999</v>
      </c>
      <c r="R82" s="2" t="str">
        <f t="shared" si="48"/>
        <v>5130321 - TRIMBLE COUNTY 2 - GENERATIONBase</v>
      </c>
    </row>
    <row r="83" spans="2:18" x14ac:dyDescent="0.3">
      <c r="B83" s="1" t="s">
        <v>5</v>
      </c>
      <c r="C83" s="1" t="s">
        <v>35</v>
      </c>
      <c r="D83" s="1" t="s">
        <v>15</v>
      </c>
      <c r="E83" s="5" t="str">
        <f t="shared" si="47"/>
        <v>513</v>
      </c>
      <c r="F83" s="1" t="s">
        <v>37</v>
      </c>
      <c r="G83" s="1" t="s">
        <v>67</v>
      </c>
      <c r="H83" s="1" t="s">
        <v>74</v>
      </c>
      <c r="I83" s="1" t="s">
        <v>75</v>
      </c>
      <c r="J83">
        <v>201605</v>
      </c>
      <c r="K83" t="s">
        <v>81</v>
      </c>
      <c r="L83" t="str">
        <f t="shared" si="64"/>
        <v>2016</v>
      </c>
      <c r="M83" s="2">
        <v>190401.6</v>
      </c>
      <c r="N83">
        <f t="shared" si="65"/>
        <v>-47600.4</v>
      </c>
      <c r="O83" s="2">
        <f t="shared" si="66"/>
        <v>142801.20000000001</v>
      </c>
      <c r="P83">
        <f t="shared" si="67"/>
        <v>27132.228000000003</v>
      </c>
      <c r="Q83">
        <f t="shared" si="68"/>
        <v>115668.97200000002</v>
      </c>
      <c r="R83" s="2" t="str">
        <f t="shared" si="48"/>
        <v>5130321 - TRIMBLE COUNTY 2 - GENERATIONBase</v>
      </c>
    </row>
    <row r="84" spans="2:18" x14ac:dyDescent="0.3">
      <c r="B84" s="1" t="s">
        <v>5</v>
      </c>
      <c r="C84" s="1" t="s">
        <v>35</v>
      </c>
      <c r="D84" s="1" t="s">
        <v>15</v>
      </c>
      <c r="E84" s="5" t="str">
        <f t="shared" si="47"/>
        <v>513</v>
      </c>
      <c r="F84" s="1" t="s">
        <v>37</v>
      </c>
      <c r="G84" s="1" t="s">
        <v>67</v>
      </c>
      <c r="H84" s="1" t="s">
        <v>74</v>
      </c>
      <c r="I84" s="1" t="s">
        <v>75</v>
      </c>
      <c r="J84">
        <v>201606</v>
      </c>
      <c r="K84" t="s">
        <v>81</v>
      </c>
      <c r="L84" t="str">
        <f t="shared" si="64"/>
        <v>2016</v>
      </c>
      <c r="M84" s="2">
        <v>680513.55</v>
      </c>
      <c r="N84">
        <f t="shared" si="65"/>
        <v>-170128.38750000001</v>
      </c>
      <c r="O84" s="2">
        <f t="shared" si="66"/>
        <v>510385.16250000003</v>
      </c>
      <c r="P84">
        <f t="shared" si="67"/>
        <v>96973.180875000005</v>
      </c>
      <c r="Q84">
        <f t="shared" si="68"/>
        <v>413411.98162500007</v>
      </c>
      <c r="R84" s="2" t="str">
        <f t="shared" si="48"/>
        <v>5130321 - TRIMBLE COUNTY 2 - GENERATIONBase</v>
      </c>
    </row>
    <row r="85" spans="2:18" x14ac:dyDescent="0.3">
      <c r="B85" s="1" t="s">
        <v>5</v>
      </c>
      <c r="C85" s="1" t="s">
        <v>35</v>
      </c>
      <c r="D85" s="1" t="s">
        <v>15</v>
      </c>
      <c r="E85" s="5" t="str">
        <f t="shared" si="47"/>
        <v>513</v>
      </c>
      <c r="F85" s="1" t="s">
        <v>37</v>
      </c>
      <c r="G85" s="1" t="s">
        <v>67</v>
      </c>
      <c r="H85" s="1" t="s">
        <v>74</v>
      </c>
      <c r="I85" s="1" t="s">
        <v>75</v>
      </c>
      <c r="J85">
        <v>201607</v>
      </c>
      <c r="K85" t="s">
        <v>81</v>
      </c>
      <c r="L85" t="str">
        <f t="shared" si="64"/>
        <v>2016</v>
      </c>
      <c r="M85" s="2">
        <v>85632.22</v>
      </c>
      <c r="N85">
        <f t="shared" si="65"/>
        <v>-21408.055</v>
      </c>
      <c r="O85" s="2">
        <f t="shared" si="66"/>
        <v>64224.165000000001</v>
      </c>
      <c r="P85">
        <f t="shared" si="67"/>
        <v>12202.591350000001</v>
      </c>
      <c r="Q85">
        <f t="shared" si="68"/>
        <v>52021.573650000006</v>
      </c>
      <c r="R85" s="2" t="str">
        <f t="shared" si="48"/>
        <v>5130321 - TRIMBLE COUNTY 2 - GENERATIONBase</v>
      </c>
    </row>
    <row r="86" spans="2:18" x14ac:dyDescent="0.3">
      <c r="B86" s="1" t="s">
        <v>5</v>
      </c>
      <c r="C86" s="1" t="s">
        <v>35</v>
      </c>
      <c r="D86" s="1" t="s">
        <v>15</v>
      </c>
      <c r="E86" s="5" t="str">
        <f t="shared" si="47"/>
        <v>513</v>
      </c>
      <c r="F86" s="1" t="s">
        <v>37</v>
      </c>
      <c r="G86" s="1" t="s">
        <v>67</v>
      </c>
      <c r="H86" s="1" t="s">
        <v>74</v>
      </c>
      <c r="I86" s="1" t="s">
        <v>75</v>
      </c>
      <c r="J86">
        <v>201608</v>
      </c>
      <c r="K86" t="s">
        <v>81</v>
      </c>
      <c r="L86" t="str">
        <f t="shared" si="64"/>
        <v>2016</v>
      </c>
      <c r="M86" s="2">
        <v>3855.36</v>
      </c>
      <c r="N86">
        <f t="shared" si="65"/>
        <v>-963.84</v>
      </c>
      <c r="O86" s="2">
        <f t="shared" si="66"/>
        <v>2891.52</v>
      </c>
      <c r="P86">
        <f t="shared" si="67"/>
        <v>549.38879999999995</v>
      </c>
      <c r="Q86">
        <f t="shared" si="68"/>
        <v>2342.1312000000003</v>
      </c>
      <c r="R86" s="2" t="str">
        <f t="shared" si="48"/>
        <v>5130321 - TRIMBLE COUNTY 2 - GENERATIONBase</v>
      </c>
    </row>
    <row r="87" spans="2:18" x14ac:dyDescent="0.3">
      <c r="B87" s="1" t="s">
        <v>5</v>
      </c>
      <c r="C87" s="1" t="s">
        <v>43</v>
      </c>
      <c r="D87" s="1" t="s">
        <v>19</v>
      </c>
      <c r="E87" s="5" t="str">
        <f t="shared" ref="E87:E91" si="69">LEFT(D87,3)</f>
        <v>553</v>
      </c>
      <c r="F87" s="1" t="s">
        <v>45</v>
      </c>
      <c r="G87" s="1" t="s">
        <v>67</v>
      </c>
      <c r="H87" s="1" t="s">
        <v>78</v>
      </c>
      <c r="I87" s="1" t="s">
        <v>79</v>
      </c>
      <c r="J87">
        <v>201603</v>
      </c>
      <c r="K87" t="s">
        <v>81</v>
      </c>
      <c r="L87" t="str">
        <f t="shared" ref="L87:L91" si="70">LEFT(J87,4)</f>
        <v>2016</v>
      </c>
      <c r="M87" s="2">
        <v>17094.52</v>
      </c>
      <c r="N87">
        <f t="shared" ref="N87:N91" si="71">IF(LEFT(F87,4)="0311",(M87*-0.25),IF(LEFT(F87,4)="0321",(M87*-0.25),0))</f>
        <v>0</v>
      </c>
      <c r="O87" s="2">
        <f t="shared" ref="O87:O91" si="72">+M87+N87</f>
        <v>17094.52</v>
      </c>
      <c r="P87">
        <f t="shared" ref="P87:P91" si="73">IF(G87="LGE",O87,0)+IF(G87="Joint",O87*H87,0)</f>
        <v>6495.9176000000007</v>
      </c>
      <c r="Q87">
        <f t="shared" ref="Q87:Q91" si="74">IF(G87="KU",O87,0)+IF(G87="Joint",O87*I87,0)</f>
        <v>10598.6024</v>
      </c>
      <c r="R87" s="2" t="str">
        <f t="shared" ref="R87:R91" si="75">E87&amp;F87&amp;K87</f>
        <v>5535637 - E W BROWN COMBUSTION TURBINE UNIT 7Base</v>
      </c>
    </row>
    <row r="88" spans="2:18" x14ac:dyDescent="0.3">
      <c r="B88" s="1" t="s">
        <v>5</v>
      </c>
      <c r="C88" s="1" t="s">
        <v>43</v>
      </c>
      <c r="D88" s="1" t="s">
        <v>19</v>
      </c>
      <c r="E88" s="5" t="str">
        <f t="shared" si="69"/>
        <v>553</v>
      </c>
      <c r="F88" s="1" t="s">
        <v>45</v>
      </c>
      <c r="G88" s="1" t="s">
        <v>67</v>
      </c>
      <c r="H88" s="1" t="s">
        <v>78</v>
      </c>
      <c r="I88" s="1" t="s">
        <v>79</v>
      </c>
      <c r="J88">
        <v>201604</v>
      </c>
      <c r="K88" t="s">
        <v>81</v>
      </c>
      <c r="L88" t="str">
        <f t="shared" si="70"/>
        <v>2016</v>
      </c>
      <c r="M88" s="2">
        <v>0</v>
      </c>
      <c r="N88">
        <f t="shared" si="71"/>
        <v>0</v>
      </c>
      <c r="O88" s="2">
        <f t="shared" si="72"/>
        <v>0</v>
      </c>
      <c r="P88">
        <f t="shared" si="73"/>
        <v>0</v>
      </c>
      <c r="Q88">
        <f t="shared" si="74"/>
        <v>0</v>
      </c>
      <c r="R88" s="2" t="str">
        <f t="shared" si="75"/>
        <v>5535637 - E W BROWN COMBUSTION TURBINE UNIT 7Base</v>
      </c>
    </row>
    <row r="89" spans="2:18" x14ac:dyDescent="0.3">
      <c r="B89" s="1" t="s">
        <v>5</v>
      </c>
      <c r="C89" s="1" t="s">
        <v>43</v>
      </c>
      <c r="D89" s="1" t="s">
        <v>19</v>
      </c>
      <c r="E89" s="5" t="str">
        <f t="shared" si="69"/>
        <v>553</v>
      </c>
      <c r="F89" s="1" t="s">
        <v>45</v>
      </c>
      <c r="G89" s="1" t="s">
        <v>67</v>
      </c>
      <c r="H89" s="1" t="s">
        <v>78</v>
      </c>
      <c r="I89" s="1" t="s">
        <v>79</v>
      </c>
      <c r="J89">
        <v>201605</v>
      </c>
      <c r="K89" t="s">
        <v>81</v>
      </c>
      <c r="L89" t="str">
        <f t="shared" si="70"/>
        <v>2016</v>
      </c>
      <c r="M89" s="2">
        <v>0</v>
      </c>
      <c r="N89">
        <f t="shared" si="71"/>
        <v>0</v>
      </c>
      <c r="O89" s="2">
        <f t="shared" si="72"/>
        <v>0</v>
      </c>
      <c r="P89">
        <f t="shared" si="73"/>
        <v>0</v>
      </c>
      <c r="Q89">
        <f t="shared" si="74"/>
        <v>0</v>
      </c>
      <c r="R89" s="2" t="str">
        <f t="shared" si="75"/>
        <v>5535637 - E W BROWN COMBUSTION TURBINE UNIT 7Base</v>
      </c>
    </row>
    <row r="90" spans="2:18" x14ac:dyDescent="0.3">
      <c r="B90" s="1" t="s">
        <v>5</v>
      </c>
      <c r="C90" s="1" t="s">
        <v>43</v>
      </c>
      <c r="D90" s="1" t="s">
        <v>19</v>
      </c>
      <c r="E90" s="5" t="str">
        <f t="shared" si="69"/>
        <v>553</v>
      </c>
      <c r="F90" s="1" t="s">
        <v>45</v>
      </c>
      <c r="G90" s="1" t="s">
        <v>67</v>
      </c>
      <c r="H90" s="1" t="s">
        <v>78</v>
      </c>
      <c r="I90" s="1" t="s">
        <v>79</v>
      </c>
      <c r="J90">
        <v>201606</v>
      </c>
      <c r="K90" t="s">
        <v>81</v>
      </c>
      <c r="L90" t="str">
        <f t="shared" si="70"/>
        <v>2016</v>
      </c>
      <c r="M90" s="2">
        <v>14226.6</v>
      </c>
      <c r="N90">
        <f t="shared" si="71"/>
        <v>0</v>
      </c>
      <c r="O90" s="2">
        <f t="shared" si="72"/>
        <v>14226.6</v>
      </c>
      <c r="P90">
        <f t="shared" si="73"/>
        <v>5406.1080000000002</v>
      </c>
      <c r="Q90">
        <f t="shared" si="74"/>
        <v>8820.4920000000002</v>
      </c>
      <c r="R90" s="2" t="str">
        <f t="shared" si="75"/>
        <v>5535637 - E W BROWN COMBUSTION TURBINE UNIT 7Base</v>
      </c>
    </row>
    <row r="91" spans="2:18" x14ac:dyDescent="0.3">
      <c r="B91" s="1" t="s">
        <v>5</v>
      </c>
      <c r="C91" s="1" t="s">
        <v>43</v>
      </c>
      <c r="D91" s="1" t="s">
        <v>19</v>
      </c>
      <c r="E91" s="5" t="str">
        <f t="shared" si="69"/>
        <v>553</v>
      </c>
      <c r="F91" s="1" t="s">
        <v>45</v>
      </c>
      <c r="G91" s="1" t="s">
        <v>67</v>
      </c>
      <c r="H91" s="1" t="s">
        <v>78</v>
      </c>
      <c r="I91" s="1" t="s">
        <v>79</v>
      </c>
      <c r="J91">
        <v>201607</v>
      </c>
      <c r="K91" t="s">
        <v>81</v>
      </c>
      <c r="L91" t="str">
        <f t="shared" si="70"/>
        <v>2016</v>
      </c>
      <c r="M91" s="2">
        <v>-1470.14</v>
      </c>
      <c r="N91">
        <f t="shared" si="71"/>
        <v>0</v>
      </c>
      <c r="O91" s="2">
        <f t="shared" si="72"/>
        <v>-1470.14</v>
      </c>
      <c r="P91">
        <f t="shared" si="73"/>
        <v>-558.65320000000008</v>
      </c>
      <c r="Q91">
        <f t="shared" si="74"/>
        <v>-911.48680000000002</v>
      </c>
      <c r="R91" s="2" t="str">
        <f t="shared" si="75"/>
        <v>5535637 - E W BROWN COMBUSTION TURBINE UNIT 7Base</v>
      </c>
    </row>
    <row r="92" spans="2:18" x14ac:dyDescent="0.3">
      <c r="B92" s="1" t="s">
        <v>47</v>
      </c>
      <c r="C92" s="1" t="s">
        <v>48</v>
      </c>
      <c r="D92" s="1" t="s">
        <v>42</v>
      </c>
      <c r="E92" s="5" t="str">
        <f t="shared" ref="E92:E99" si="76">LEFT(D92,3)</f>
        <v>510</v>
      </c>
      <c r="F92" s="1" t="s">
        <v>31</v>
      </c>
      <c r="G92" s="1" t="s">
        <v>64</v>
      </c>
      <c r="J92">
        <v>201605</v>
      </c>
      <c r="K92" t="s">
        <v>81</v>
      </c>
      <c r="L92" t="str">
        <f t="shared" ref="L92:L93" si="77">LEFT(J92,4)</f>
        <v>2016</v>
      </c>
      <c r="M92" s="2">
        <v>922.62</v>
      </c>
      <c r="N92">
        <f t="shared" ref="N92:N94" si="78">IF(LEFT(F92,4)="0311",(M92*-0.25),IF(LEFT(F92,4)="0321",(M92*-0.25),0))</f>
        <v>0</v>
      </c>
      <c r="O92" s="2">
        <f t="shared" ref="O92:O93" si="79">+M92+N92</f>
        <v>922.62</v>
      </c>
      <c r="P92">
        <f t="shared" ref="P92:P93" si="80">IF(G92="LGE",O92,0)+IF(G92="Joint",O92*H92,0)</f>
        <v>922.62</v>
      </c>
      <c r="Q92">
        <f t="shared" ref="Q92:Q93" si="81">IF(G92="KU",O92,0)+IF(G92="Joint",O92*I92,0)</f>
        <v>0</v>
      </c>
      <c r="R92" s="2" t="str">
        <f t="shared" ref="R92:R100" si="82">E92&amp;F92&amp;K92</f>
        <v>5100231 - MILL CREEK 3 - GENERATIONBase</v>
      </c>
    </row>
    <row r="93" spans="2:18" x14ac:dyDescent="0.3">
      <c r="B93" s="1" t="s">
        <v>47</v>
      </c>
      <c r="C93" s="1" t="s">
        <v>48</v>
      </c>
      <c r="D93" s="1" t="s">
        <v>42</v>
      </c>
      <c r="E93" s="5" t="str">
        <f t="shared" si="76"/>
        <v>510</v>
      </c>
      <c r="F93" s="1" t="s">
        <v>31</v>
      </c>
      <c r="G93" s="1" t="s">
        <v>64</v>
      </c>
      <c r="J93">
        <v>201606</v>
      </c>
      <c r="K93" t="s">
        <v>81</v>
      </c>
      <c r="L93" t="str">
        <f t="shared" si="77"/>
        <v>2016</v>
      </c>
      <c r="M93" s="2">
        <v>19753.8</v>
      </c>
      <c r="N93">
        <f t="shared" si="78"/>
        <v>0</v>
      </c>
      <c r="O93" s="2">
        <f t="shared" si="79"/>
        <v>19753.8</v>
      </c>
      <c r="P93">
        <f t="shared" si="80"/>
        <v>19753.8</v>
      </c>
      <c r="Q93">
        <f t="shared" si="81"/>
        <v>0</v>
      </c>
      <c r="R93" s="2" t="str">
        <f t="shared" si="82"/>
        <v>5100231 - MILL CREEK 3 - GENERATIONBase</v>
      </c>
    </row>
    <row r="94" spans="2:18" x14ac:dyDescent="0.3">
      <c r="B94" s="1" t="s">
        <v>47</v>
      </c>
      <c r="C94" s="1" t="s">
        <v>48</v>
      </c>
      <c r="D94" s="1" t="s">
        <v>42</v>
      </c>
      <c r="E94" s="5" t="str">
        <f t="shared" si="76"/>
        <v>510</v>
      </c>
      <c r="F94" s="1" t="s">
        <v>31</v>
      </c>
      <c r="G94" s="1" t="s">
        <v>64</v>
      </c>
      <c r="J94">
        <v>201607</v>
      </c>
      <c r="K94" t="s">
        <v>81</v>
      </c>
      <c r="L94" t="str">
        <f t="shared" ref="L94:L98" si="83">LEFT(J94,4)</f>
        <v>2016</v>
      </c>
      <c r="M94" s="2">
        <v>92220</v>
      </c>
      <c r="N94">
        <f t="shared" si="78"/>
        <v>0</v>
      </c>
      <c r="O94" s="2">
        <f t="shared" ref="O94:O98" si="84">+M94+N94</f>
        <v>92220</v>
      </c>
      <c r="P94">
        <f t="shared" ref="P94:P98" si="85">IF(G94="LGE",O94,0)+IF(G94="Joint",O94*H94,0)</f>
        <v>92220</v>
      </c>
      <c r="Q94">
        <f t="shared" ref="Q94:Q98" si="86">IF(G94="KU",O94,0)+IF(G94="Joint",O94*I94,0)</f>
        <v>0</v>
      </c>
      <c r="R94" s="2" t="str">
        <f t="shared" si="82"/>
        <v>5100231 - MILL CREEK 3 - GENERATIONBase</v>
      </c>
    </row>
    <row r="95" spans="2:18" x14ac:dyDescent="0.3">
      <c r="B95" s="1" t="s">
        <v>47</v>
      </c>
      <c r="C95" s="1" t="s">
        <v>48</v>
      </c>
      <c r="D95" s="1" t="s">
        <v>42</v>
      </c>
      <c r="E95" s="5" t="str">
        <f t="shared" si="76"/>
        <v>510</v>
      </c>
      <c r="F95" s="1" t="s">
        <v>37</v>
      </c>
      <c r="G95" s="1" t="s">
        <v>67</v>
      </c>
      <c r="H95" s="1" t="s">
        <v>74</v>
      </c>
      <c r="I95" s="1" t="s">
        <v>75</v>
      </c>
      <c r="J95">
        <v>201604</v>
      </c>
      <c r="K95" t="s">
        <v>81</v>
      </c>
      <c r="L95" t="str">
        <f t="shared" si="83"/>
        <v>2016</v>
      </c>
      <c r="M95" s="2">
        <v>2741.52</v>
      </c>
      <c r="N95">
        <f t="shared" ref="N95:N98" si="87">IF(LEFT(F95,4)="0311",(M95*-0.25),IF(LEFT(F95,4)="0321",(M95*-0.25),0))</f>
        <v>-685.38</v>
      </c>
      <c r="O95" s="2">
        <f t="shared" si="84"/>
        <v>2056.14</v>
      </c>
      <c r="P95">
        <f t="shared" si="85"/>
        <v>390.66659999999996</v>
      </c>
      <c r="Q95">
        <f t="shared" si="86"/>
        <v>1665.4734000000001</v>
      </c>
      <c r="R95" s="2" t="str">
        <f t="shared" si="82"/>
        <v>5100321 - TRIMBLE COUNTY 2 - GENERATIONBase</v>
      </c>
    </row>
    <row r="96" spans="2:18" x14ac:dyDescent="0.3">
      <c r="B96" s="1" t="s">
        <v>47</v>
      </c>
      <c r="C96" s="1" t="s">
        <v>48</v>
      </c>
      <c r="D96" s="1" t="s">
        <v>42</v>
      </c>
      <c r="E96" s="5" t="str">
        <f t="shared" si="76"/>
        <v>510</v>
      </c>
      <c r="F96" s="1" t="s">
        <v>37</v>
      </c>
      <c r="G96" s="1" t="s">
        <v>67</v>
      </c>
      <c r="H96" s="1" t="s">
        <v>74</v>
      </c>
      <c r="I96" s="1" t="s">
        <v>75</v>
      </c>
      <c r="J96">
        <v>201605</v>
      </c>
      <c r="K96" t="s">
        <v>81</v>
      </c>
      <c r="L96" t="str">
        <f t="shared" si="83"/>
        <v>2016</v>
      </c>
      <c r="M96" s="2">
        <v>172720.84</v>
      </c>
      <c r="N96">
        <f t="shared" si="87"/>
        <v>-43180.21</v>
      </c>
      <c r="O96" s="2">
        <f t="shared" si="84"/>
        <v>129540.63</v>
      </c>
      <c r="P96">
        <f t="shared" si="85"/>
        <v>24612.719700000001</v>
      </c>
      <c r="Q96">
        <f t="shared" si="86"/>
        <v>104927.91030000002</v>
      </c>
      <c r="R96" s="2" t="str">
        <f t="shared" si="82"/>
        <v>5100321 - TRIMBLE COUNTY 2 - GENERATIONBase</v>
      </c>
    </row>
    <row r="97" spans="2:18" x14ac:dyDescent="0.3">
      <c r="B97" s="1" t="s">
        <v>47</v>
      </c>
      <c r="C97" s="1" t="s">
        <v>48</v>
      </c>
      <c r="D97" s="1" t="s">
        <v>42</v>
      </c>
      <c r="E97" s="5" t="str">
        <f t="shared" si="76"/>
        <v>510</v>
      </c>
      <c r="F97" s="1" t="s">
        <v>37</v>
      </c>
      <c r="G97" s="1" t="s">
        <v>67</v>
      </c>
      <c r="H97" s="1" t="s">
        <v>74</v>
      </c>
      <c r="I97" s="1" t="s">
        <v>75</v>
      </c>
      <c r="J97">
        <v>201606</v>
      </c>
      <c r="K97" t="s">
        <v>81</v>
      </c>
      <c r="L97" t="str">
        <f t="shared" si="83"/>
        <v>2016</v>
      </c>
      <c r="M97" s="2">
        <v>8783.0400000000009</v>
      </c>
      <c r="N97">
        <f t="shared" si="87"/>
        <v>-2195.7600000000002</v>
      </c>
      <c r="O97" s="2">
        <f t="shared" si="84"/>
        <v>6587.2800000000007</v>
      </c>
      <c r="P97">
        <f t="shared" si="85"/>
        <v>1251.5832</v>
      </c>
      <c r="Q97">
        <f t="shared" si="86"/>
        <v>5335.6968000000006</v>
      </c>
      <c r="R97" s="2" t="str">
        <f t="shared" si="82"/>
        <v>5100321 - TRIMBLE COUNTY 2 - GENERATIONBase</v>
      </c>
    </row>
    <row r="98" spans="2:18" x14ac:dyDescent="0.3">
      <c r="B98" s="1" t="s">
        <v>47</v>
      </c>
      <c r="C98" s="1" t="s">
        <v>48</v>
      </c>
      <c r="D98" s="1" t="s">
        <v>42</v>
      </c>
      <c r="E98" s="5" t="str">
        <f t="shared" si="76"/>
        <v>510</v>
      </c>
      <c r="F98" s="1" t="s">
        <v>37</v>
      </c>
      <c r="G98" s="1" t="s">
        <v>67</v>
      </c>
      <c r="H98" s="1" t="s">
        <v>74</v>
      </c>
      <c r="I98" s="1" t="s">
        <v>75</v>
      </c>
      <c r="J98">
        <v>201607</v>
      </c>
      <c r="K98" t="s">
        <v>81</v>
      </c>
      <c r="L98" t="str">
        <f t="shared" si="83"/>
        <v>2016</v>
      </c>
      <c r="M98" s="2">
        <v>255692</v>
      </c>
      <c r="N98">
        <f t="shared" si="87"/>
        <v>-63923</v>
      </c>
      <c r="O98" s="2">
        <f t="shared" si="84"/>
        <v>191769</v>
      </c>
      <c r="P98">
        <f t="shared" si="85"/>
        <v>36436.11</v>
      </c>
      <c r="Q98">
        <f t="shared" si="86"/>
        <v>155332.89000000001</v>
      </c>
      <c r="R98" s="2" t="str">
        <f t="shared" si="82"/>
        <v>5100321 - TRIMBLE COUNTY 2 - GENERATIONBase</v>
      </c>
    </row>
    <row r="99" spans="2:18" x14ac:dyDescent="0.3">
      <c r="B99" s="1" t="s">
        <v>47</v>
      </c>
      <c r="C99" s="1" t="s">
        <v>48</v>
      </c>
      <c r="D99" s="1" t="s">
        <v>42</v>
      </c>
      <c r="E99" s="5" t="str">
        <f t="shared" si="76"/>
        <v>510</v>
      </c>
      <c r="F99" s="1" t="s">
        <v>49</v>
      </c>
      <c r="G99" s="1" t="s">
        <v>64</v>
      </c>
      <c r="J99">
        <v>201603</v>
      </c>
      <c r="K99" t="s">
        <v>81</v>
      </c>
      <c r="L99" t="str">
        <f t="shared" ref="L99:L104" si="88">LEFT(J99,4)</f>
        <v>2016</v>
      </c>
      <c r="M99" s="2">
        <v>112285.44</v>
      </c>
      <c r="N99">
        <f t="shared" ref="N99:N104" si="89">IF(LEFT(F99,4)="0311",(M99*-0.25),IF(LEFT(F99,4)="0321",(M99*-0.25),0))</f>
        <v>0</v>
      </c>
      <c r="O99" s="2">
        <f t="shared" ref="O99:O104" si="90">+M99+N99</f>
        <v>112285.44</v>
      </c>
      <c r="P99">
        <f t="shared" ref="P99:P104" si="91">IF(G99="LGE",O99,0)+IF(G99="Joint",O99*H99,0)</f>
        <v>112285.44</v>
      </c>
      <c r="Q99">
        <f t="shared" ref="Q99:Q104" si="92">IF(G99="KU",O99,0)+IF(G99="Joint",O99*I99,0)</f>
        <v>0</v>
      </c>
      <c r="R99" s="2" t="str">
        <f t="shared" si="82"/>
        <v>5100401 - LGE GENERATION - COMMONBase</v>
      </c>
    </row>
    <row r="100" spans="2:18" x14ac:dyDescent="0.3">
      <c r="B100" s="1" t="s">
        <v>47</v>
      </c>
      <c r="C100" s="1" t="s">
        <v>48</v>
      </c>
      <c r="D100" s="1" t="s">
        <v>42</v>
      </c>
      <c r="E100" s="5" t="str">
        <f t="shared" ref="E100:E144" si="93">LEFT(D100,3)</f>
        <v>510</v>
      </c>
      <c r="F100" s="1" t="s">
        <v>49</v>
      </c>
      <c r="G100" s="1" t="s">
        <v>64</v>
      </c>
      <c r="J100">
        <v>201604</v>
      </c>
      <c r="K100" t="s">
        <v>81</v>
      </c>
      <c r="L100" t="str">
        <f t="shared" si="88"/>
        <v>2016</v>
      </c>
      <c r="M100" s="2">
        <v>380060.15999999997</v>
      </c>
      <c r="N100">
        <f t="shared" si="89"/>
        <v>0</v>
      </c>
      <c r="O100" s="2">
        <f t="shared" si="90"/>
        <v>380060.15999999997</v>
      </c>
      <c r="P100">
        <f t="shared" si="91"/>
        <v>380060.15999999997</v>
      </c>
      <c r="Q100">
        <f t="shared" si="92"/>
        <v>0</v>
      </c>
      <c r="R100" s="2" t="str">
        <f t="shared" si="82"/>
        <v>5100401 - LGE GENERATION - COMMONBase</v>
      </c>
    </row>
    <row r="101" spans="2:18" x14ac:dyDescent="0.3">
      <c r="B101" s="1" t="s">
        <v>47</v>
      </c>
      <c r="C101" s="1" t="s">
        <v>48</v>
      </c>
      <c r="D101" s="1" t="s">
        <v>42</v>
      </c>
      <c r="E101" s="5" t="str">
        <f t="shared" si="93"/>
        <v>510</v>
      </c>
      <c r="F101" s="1" t="s">
        <v>49</v>
      </c>
      <c r="G101" s="1" t="s">
        <v>64</v>
      </c>
      <c r="J101">
        <v>201605</v>
      </c>
      <c r="K101" t="s">
        <v>81</v>
      </c>
      <c r="L101" t="str">
        <f t="shared" si="88"/>
        <v>2016</v>
      </c>
      <c r="M101" s="2">
        <v>-170988.77</v>
      </c>
      <c r="N101">
        <f t="shared" si="89"/>
        <v>0</v>
      </c>
      <c r="O101" s="2">
        <f t="shared" si="90"/>
        <v>-170988.77</v>
      </c>
      <c r="P101">
        <f t="shared" si="91"/>
        <v>-170988.77</v>
      </c>
      <c r="Q101">
        <f t="shared" si="92"/>
        <v>0</v>
      </c>
      <c r="R101" s="2" t="str">
        <f t="shared" ref="R101:R144" si="94">E101&amp;F101&amp;K101</f>
        <v>5100401 - LGE GENERATION - COMMONBase</v>
      </c>
    </row>
    <row r="102" spans="2:18" x14ac:dyDescent="0.3">
      <c r="B102" s="1" t="s">
        <v>47</v>
      </c>
      <c r="C102" s="1" t="s">
        <v>48</v>
      </c>
      <c r="D102" s="1" t="s">
        <v>42</v>
      </c>
      <c r="E102" s="5" t="str">
        <f t="shared" si="93"/>
        <v>510</v>
      </c>
      <c r="F102" s="1" t="s">
        <v>49</v>
      </c>
      <c r="G102" s="1" t="s">
        <v>64</v>
      </c>
      <c r="J102">
        <v>201606</v>
      </c>
      <c r="K102" t="s">
        <v>81</v>
      </c>
      <c r="L102" t="str">
        <f t="shared" si="88"/>
        <v>2016</v>
      </c>
      <c r="M102" s="2">
        <v>-26380.54</v>
      </c>
      <c r="N102">
        <f t="shared" si="89"/>
        <v>0</v>
      </c>
      <c r="O102" s="2">
        <f t="shared" si="90"/>
        <v>-26380.54</v>
      </c>
      <c r="P102">
        <f t="shared" si="91"/>
        <v>-26380.54</v>
      </c>
      <c r="Q102">
        <f t="shared" si="92"/>
        <v>0</v>
      </c>
      <c r="R102" s="2" t="str">
        <f t="shared" si="94"/>
        <v>5100401 - LGE GENERATION - COMMONBase</v>
      </c>
    </row>
    <row r="103" spans="2:18" x14ac:dyDescent="0.3">
      <c r="B103" s="1" t="s">
        <v>47</v>
      </c>
      <c r="C103" s="1" t="s">
        <v>48</v>
      </c>
      <c r="D103" s="1" t="s">
        <v>42</v>
      </c>
      <c r="E103" s="5" t="str">
        <f t="shared" si="93"/>
        <v>510</v>
      </c>
      <c r="F103" s="1" t="s">
        <v>49</v>
      </c>
      <c r="G103" s="1" t="s">
        <v>64</v>
      </c>
      <c r="J103">
        <v>201607</v>
      </c>
      <c r="K103" t="s">
        <v>81</v>
      </c>
      <c r="L103" t="str">
        <f t="shared" si="88"/>
        <v>2016</v>
      </c>
      <c r="M103" s="2">
        <v>-241372.87</v>
      </c>
      <c r="N103">
        <f t="shared" si="89"/>
        <v>0</v>
      </c>
      <c r="O103" s="2">
        <f t="shared" si="90"/>
        <v>-241372.87</v>
      </c>
      <c r="P103">
        <f t="shared" si="91"/>
        <v>-241372.87</v>
      </c>
      <c r="Q103">
        <f t="shared" si="92"/>
        <v>0</v>
      </c>
      <c r="R103" s="2" t="str">
        <f t="shared" si="94"/>
        <v>5100401 - LGE GENERATION - COMMONBase</v>
      </c>
    </row>
    <row r="104" spans="2:18" x14ac:dyDescent="0.3">
      <c r="B104" s="1" t="s">
        <v>47</v>
      </c>
      <c r="C104" s="1" t="s">
        <v>48</v>
      </c>
      <c r="D104" s="1" t="s">
        <v>42</v>
      </c>
      <c r="E104" s="5" t="str">
        <f t="shared" si="93"/>
        <v>510</v>
      </c>
      <c r="F104" s="1" t="s">
        <v>49</v>
      </c>
      <c r="G104" s="1" t="s">
        <v>64</v>
      </c>
      <c r="J104">
        <v>201608</v>
      </c>
      <c r="K104" t="s">
        <v>81</v>
      </c>
      <c r="L104" t="str">
        <f t="shared" si="88"/>
        <v>2016</v>
      </c>
      <c r="M104" s="2">
        <v>0</v>
      </c>
      <c r="N104">
        <f t="shared" si="89"/>
        <v>0</v>
      </c>
      <c r="O104" s="2">
        <f t="shared" si="90"/>
        <v>0</v>
      </c>
      <c r="P104">
        <f t="shared" si="91"/>
        <v>0</v>
      </c>
      <c r="Q104">
        <f t="shared" si="92"/>
        <v>0</v>
      </c>
      <c r="R104" s="2" t="str">
        <f t="shared" si="94"/>
        <v>5100401 - LGE GENERATION - COMMONBase</v>
      </c>
    </row>
    <row r="105" spans="2:18" x14ac:dyDescent="0.3">
      <c r="B105" s="1" t="s">
        <v>47</v>
      </c>
      <c r="C105" s="1" t="s">
        <v>48</v>
      </c>
      <c r="D105" s="1" t="s">
        <v>51</v>
      </c>
      <c r="E105" s="5" t="str">
        <f t="shared" si="93"/>
        <v>510</v>
      </c>
      <c r="F105" s="1" t="s">
        <v>49</v>
      </c>
      <c r="G105" s="1" t="s">
        <v>64</v>
      </c>
      <c r="J105">
        <v>201608</v>
      </c>
      <c r="K105" t="s">
        <v>81</v>
      </c>
      <c r="L105" t="str">
        <f t="shared" ref="L105:L106" si="95">LEFT(J105,4)</f>
        <v>2016</v>
      </c>
      <c r="M105" s="2">
        <v>320.86</v>
      </c>
      <c r="N105">
        <f t="shared" ref="N105:N108" si="96">IF(LEFT(F105,4)="0311",(M105*-0.25),IF(LEFT(F105,4)="0321",(M105*-0.25),0))</f>
        <v>0</v>
      </c>
      <c r="O105" s="2">
        <f t="shared" ref="O105:O108" si="97">+M105+N105</f>
        <v>320.86</v>
      </c>
      <c r="P105">
        <f t="shared" ref="P105:P108" si="98">IF(G105="LGE",O105,0)+IF(G105="Joint",O105*H105,0)</f>
        <v>320.86</v>
      </c>
      <c r="Q105">
        <f t="shared" ref="Q105:Q108" si="99">IF(G105="KU",O105,0)+IF(G105="Joint",O105*I105,0)</f>
        <v>0</v>
      </c>
      <c r="R105" s="2" t="str">
        <f t="shared" si="94"/>
        <v>5100401 - LGE GENERATION - COMMONBase</v>
      </c>
    </row>
    <row r="106" spans="2:18" x14ac:dyDescent="0.3">
      <c r="B106" s="1" t="s">
        <v>47</v>
      </c>
      <c r="C106" s="1" t="s">
        <v>48</v>
      </c>
      <c r="D106" s="1" t="s">
        <v>51</v>
      </c>
      <c r="E106" s="5" t="str">
        <f t="shared" si="93"/>
        <v>510</v>
      </c>
      <c r="F106" s="1" t="s">
        <v>50</v>
      </c>
      <c r="G106" s="1" t="s">
        <v>66</v>
      </c>
      <c r="J106">
        <v>201608</v>
      </c>
      <c r="K106" t="s">
        <v>81</v>
      </c>
      <c r="L106" t="str">
        <f t="shared" si="95"/>
        <v>2016</v>
      </c>
      <c r="M106" s="2">
        <v>260.08999999999997</v>
      </c>
      <c r="N106">
        <f t="shared" si="96"/>
        <v>0</v>
      </c>
      <c r="O106" s="2">
        <f t="shared" si="97"/>
        <v>260.08999999999997</v>
      </c>
      <c r="P106">
        <f t="shared" si="98"/>
        <v>0</v>
      </c>
      <c r="Q106">
        <f t="shared" si="99"/>
        <v>260.08999999999997</v>
      </c>
      <c r="R106" s="2" t="str">
        <f t="shared" si="94"/>
        <v>5105591 - KU GENERATION - COMMONBase</v>
      </c>
    </row>
    <row r="107" spans="2:18" s="8" customFormat="1" x14ac:dyDescent="0.3">
      <c r="B107" s="6" t="s">
        <v>5</v>
      </c>
      <c r="C107" s="6" t="s">
        <v>35</v>
      </c>
      <c r="D107" s="6" t="s">
        <v>12</v>
      </c>
      <c r="E107" s="5" t="str">
        <f t="shared" si="93"/>
        <v>512</v>
      </c>
      <c r="F107" s="6" t="s">
        <v>36</v>
      </c>
      <c r="G107" s="1" t="s">
        <v>64</v>
      </c>
      <c r="H107" s="1"/>
      <c r="I107" s="1"/>
      <c r="J107" s="8">
        <v>201604</v>
      </c>
      <c r="K107" t="s">
        <v>81</v>
      </c>
      <c r="L107" s="8" t="s">
        <v>56</v>
      </c>
      <c r="M107" s="9">
        <f>-M112*0.4</f>
        <v>190.256</v>
      </c>
      <c r="N107">
        <f t="shared" si="96"/>
        <v>-47.564</v>
      </c>
      <c r="O107" s="2">
        <f t="shared" si="97"/>
        <v>142.69200000000001</v>
      </c>
      <c r="P107">
        <f t="shared" si="98"/>
        <v>142.69200000000001</v>
      </c>
      <c r="Q107">
        <f t="shared" si="99"/>
        <v>0</v>
      </c>
      <c r="R107" s="2" t="str">
        <f t="shared" si="94"/>
        <v>5120311 - TRIMBLE COUNTY 1 - GENERATIONBase</v>
      </c>
    </row>
    <row r="108" spans="2:18" s="8" customFormat="1" x14ac:dyDescent="0.3">
      <c r="B108" s="6" t="s">
        <v>5</v>
      </c>
      <c r="C108" s="6" t="s">
        <v>35</v>
      </c>
      <c r="D108" s="6" t="s">
        <v>12</v>
      </c>
      <c r="E108" s="5" t="str">
        <f t="shared" si="93"/>
        <v>512</v>
      </c>
      <c r="F108" s="6" t="s">
        <v>36</v>
      </c>
      <c r="G108" s="1" t="s">
        <v>64</v>
      </c>
      <c r="H108" s="1"/>
      <c r="I108" s="1"/>
      <c r="J108" s="8">
        <v>201607</v>
      </c>
      <c r="K108" t="s">
        <v>81</v>
      </c>
      <c r="L108" s="8" t="s">
        <v>56</v>
      </c>
      <c r="M108" s="9">
        <f>-M113*0.4</f>
        <v>258.92</v>
      </c>
      <c r="N108">
        <f t="shared" si="96"/>
        <v>-64.73</v>
      </c>
      <c r="O108" s="2">
        <f t="shared" si="97"/>
        <v>194.19</v>
      </c>
      <c r="P108">
        <f t="shared" si="98"/>
        <v>194.19</v>
      </c>
      <c r="Q108">
        <f t="shared" si="99"/>
        <v>0</v>
      </c>
      <c r="R108" s="2" t="str">
        <f t="shared" si="94"/>
        <v>5120311 - TRIMBLE COUNTY 1 - GENERATIONBase</v>
      </c>
    </row>
    <row r="109" spans="2:18" s="8" customFormat="1" x14ac:dyDescent="0.3">
      <c r="B109" s="6" t="s">
        <v>5</v>
      </c>
      <c r="C109" s="6" t="s">
        <v>35</v>
      </c>
      <c r="D109" s="6" t="s">
        <v>14</v>
      </c>
      <c r="E109" s="5" t="str">
        <f t="shared" si="93"/>
        <v>512</v>
      </c>
      <c r="F109" s="6" t="s">
        <v>36</v>
      </c>
      <c r="G109" s="1" t="s">
        <v>64</v>
      </c>
      <c r="H109" s="1"/>
      <c r="I109" s="1"/>
      <c r="J109" s="8">
        <v>201603</v>
      </c>
      <c r="K109" t="s">
        <v>81</v>
      </c>
      <c r="L109" s="8" t="s">
        <v>56</v>
      </c>
      <c r="M109" s="9">
        <f>-M114*0.4</f>
        <v>155.80799999999999</v>
      </c>
      <c r="N109">
        <f t="shared" ref="N109:N118" si="100">IF(LEFT(F109,4)="0311",(M109*-0.25),IF(LEFT(F109,4)="0321",(M109*-0.25),0))</f>
        <v>-38.951999999999998</v>
      </c>
      <c r="O109" s="2">
        <f t="shared" ref="O109:O118" si="101">+M109+N109</f>
        <v>116.85599999999999</v>
      </c>
      <c r="P109">
        <f t="shared" ref="P109:P118" si="102">IF(G109="LGE",O109,0)+IF(G109="Joint",O109*H109,0)</f>
        <v>116.85599999999999</v>
      </c>
      <c r="Q109">
        <f t="shared" ref="Q109:Q118" si="103">IF(G109="KU",O109,0)+IF(G109="Joint",O109*I109,0)</f>
        <v>0</v>
      </c>
      <c r="R109" s="2" t="str">
        <f t="shared" si="94"/>
        <v>5120311 - TRIMBLE COUNTY 1 - GENERATIONBase</v>
      </c>
    </row>
    <row r="110" spans="2:18" s="8" customFormat="1" x14ac:dyDescent="0.3">
      <c r="B110" s="6" t="s">
        <v>5</v>
      </c>
      <c r="C110" s="6" t="s">
        <v>35</v>
      </c>
      <c r="D110" s="6" t="s">
        <v>14</v>
      </c>
      <c r="E110" s="5" t="str">
        <f t="shared" si="93"/>
        <v>512</v>
      </c>
      <c r="F110" s="6" t="s">
        <v>36</v>
      </c>
      <c r="G110" s="1" t="s">
        <v>64</v>
      </c>
      <c r="H110" s="1"/>
      <c r="I110" s="1"/>
      <c r="J110" s="8">
        <v>201607</v>
      </c>
      <c r="K110" t="s">
        <v>81</v>
      </c>
      <c r="L110" s="8" t="s">
        <v>56</v>
      </c>
      <c r="M110" s="9">
        <f>-M115*0.4</f>
        <v>91.076000000000008</v>
      </c>
      <c r="N110">
        <f t="shared" si="100"/>
        <v>-22.769000000000002</v>
      </c>
      <c r="O110" s="2">
        <f t="shared" si="101"/>
        <v>68.307000000000002</v>
      </c>
      <c r="P110">
        <f t="shared" si="102"/>
        <v>68.307000000000002</v>
      </c>
      <c r="Q110">
        <f t="shared" si="103"/>
        <v>0</v>
      </c>
      <c r="R110" s="2" t="str">
        <f t="shared" si="94"/>
        <v>5120311 - TRIMBLE COUNTY 1 - GENERATIONBase</v>
      </c>
    </row>
    <row r="111" spans="2:18" s="8" customFormat="1" x14ac:dyDescent="0.3">
      <c r="B111" s="6" t="s">
        <v>5</v>
      </c>
      <c r="C111" s="6" t="s">
        <v>35</v>
      </c>
      <c r="D111" s="6" t="s">
        <v>14</v>
      </c>
      <c r="E111" s="5" t="str">
        <f t="shared" si="93"/>
        <v>512</v>
      </c>
      <c r="F111" s="6" t="s">
        <v>36</v>
      </c>
      <c r="G111" s="1" t="s">
        <v>64</v>
      </c>
      <c r="H111" s="1"/>
      <c r="I111" s="1"/>
      <c r="J111" s="8">
        <v>201608</v>
      </c>
      <c r="K111" t="s">
        <v>81</v>
      </c>
      <c r="L111" s="8" t="s">
        <v>56</v>
      </c>
      <c r="M111" s="9">
        <f>-M116*0.4</f>
        <v>18.776</v>
      </c>
      <c r="N111">
        <f t="shared" si="100"/>
        <v>-4.694</v>
      </c>
      <c r="O111" s="2">
        <f t="shared" si="101"/>
        <v>14.082000000000001</v>
      </c>
      <c r="P111">
        <f t="shared" si="102"/>
        <v>14.082000000000001</v>
      </c>
      <c r="Q111">
        <f t="shared" si="103"/>
        <v>0</v>
      </c>
      <c r="R111" s="2" t="str">
        <f t="shared" si="94"/>
        <v>5120311 - TRIMBLE COUNTY 1 - GENERATIONBase</v>
      </c>
    </row>
    <row r="112" spans="2:18" s="8" customFormat="1" x14ac:dyDescent="0.3">
      <c r="B112" s="6" t="s">
        <v>5</v>
      </c>
      <c r="C112" s="6" t="s">
        <v>35</v>
      </c>
      <c r="D112" s="6" t="s">
        <v>12</v>
      </c>
      <c r="E112" s="5" t="str">
        <f t="shared" si="93"/>
        <v>512</v>
      </c>
      <c r="F112" s="6" t="s">
        <v>39</v>
      </c>
      <c r="G112" s="1" t="s">
        <v>64</v>
      </c>
      <c r="H112" s="1"/>
      <c r="I112" s="1"/>
      <c r="J112" s="8">
        <v>201604</v>
      </c>
      <c r="K112" t="s">
        <v>81</v>
      </c>
      <c r="L112" s="8" t="s">
        <v>56</v>
      </c>
      <c r="M112" s="9">
        <f>-M61</f>
        <v>-475.64</v>
      </c>
      <c r="N112">
        <f t="shared" si="100"/>
        <v>0</v>
      </c>
      <c r="O112" s="2">
        <f t="shared" si="101"/>
        <v>-475.64</v>
      </c>
      <c r="P112">
        <f t="shared" si="102"/>
        <v>-475.64</v>
      </c>
      <c r="Q112">
        <f t="shared" si="103"/>
        <v>0</v>
      </c>
      <c r="R112" s="2" t="str">
        <f t="shared" si="94"/>
        <v>5120301 - TRIMBLE COUNTY COMMON-GENERATIONBase</v>
      </c>
    </row>
    <row r="113" spans="1:18" s="8" customFormat="1" x14ac:dyDescent="0.3">
      <c r="B113" s="6" t="s">
        <v>5</v>
      </c>
      <c r="C113" s="6" t="s">
        <v>35</v>
      </c>
      <c r="D113" s="6" t="s">
        <v>12</v>
      </c>
      <c r="E113" s="5" t="str">
        <f t="shared" si="93"/>
        <v>512</v>
      </c>
      <c r="F113" s="6" t="s">
        <v>39</v>
      </c>
      <c r="G113" s="1" t="s">
        <v>64</v>
      </c>
      <c r="H113" s="1"/>
      <c r="I113" s="1"/>
      <c r="J113" s="8">
        <v>201607</v>
      </c>
      <c r="K113" t="s">
        <v>81</v>
      </c>
      <c r="L113" s="8" t="s">
        <v>56</v>
      </c>
      <c r="M113" s="9">
        <f>-M62</f>
        <v>-647.29999999999995</v>
      </c>
      <c r="N113">
        <f t="shared" si="100"/>
        <v>0</v>
      </c>
      <c r="O113" s="2">
        <f t="shared" si="101"/>
        <v>-647.29999999999995</v>
      </c>
      <c r="P113">
        <f t="shared" si="102"/>
        <v>-647.29999999999995</v>
      </c>
      <c r="Q113">
        <f t="shared" si="103"/>
        <v>0</v>
      </c>
      <c r="R113" s="2" t="str">
        <f t="shared" si="94"/>
        <v>5120301 - TRIMBLE COUNTY COMMON-GENERATIONBase</v>
      </c>
    </row>
    <row r="114" spans="1:18" s="8" customFormat="1" x14ac:dyDescent="0.3">
      <c r="B114" s="6" t="s">
        <v>5</v>
      </c>
      <c r="C114" s="6" t="s">
        <v>35</v>
      </c>
      <c r="D114" s="6" t="s">
        <v>14</v>
      </c>
      <c r="E114" s="5" t="str">
        <f t="shared" si="93"/>
        <v>512</v>
      </c>
      <c r="F114" s="6" t="s">
        <v>39</v>
      </c>
      <c r="G114" s="1" t="s">
        <v>64</v>
      </c>
      <c r="H114" s="1"/>
      <c r="I114" s="1"/>
      <c r="J114" s="8">
        <v>201603</v>
      </c>
      <c r="K114" t="s">
        <v>81</v>
      </c>
      <c r="L114" s="8" t="s">
        <v>56</v>
      </c>
      <c r="M114" s="9">
        <f>-M63</f>
        <v>-389.52</v>
      </c>
      <c r="N114">
        <f t="shared" si="100"/>
        <v>0</v>
      </c>
      <c r="O114" s="2">
        <f t="shared" si="101"/>
        <v>-389.52</v>
      </c>
      <c r="P114">
        <f t="shared" si="102"/>
        <v>-389.52</v>
      </c>
      <c r="Q114">
        <f t="shared" si="103"/>
        <v>0</v>
      </c>
      <c r="R114" s="2" t="str">
        <f t="shared" si="94"/>
        <v>5120301 - TRIMBLE COUNTY COMMON-GENERATIONBase</v>
      </c>
    </row>
    <row r="115" spans="1:18" s="8" customFormat="1" x14ac:dyDescent="0.3">
      <c r="B115" s="6" t="s">
        <v>5</v>
      </c>
      <c r="C115" s="6" t="s">
        <v>35</v>
      </c>
      <c r="D115" s="6" t="s">
        <v>14</v>
      </c>
      <c r="E115" s="5" t="str">
        <f t="shared" si="93"/>
        <v>512</v>
      </c>
      <c r="F115" s="6" t="s">
        <v>39</v>
      </c>
      <c r="G115" s="1" t="s">
        <v>64</v>
      </c>
      <c r="H115" s="1"/>
      <c r="I115" s="1"/>
      <c r="J115" s="8">
        <v>201607</v>
      </c>
      <c r="K115" t="s">
        <v>81</v>
      </c>
      <c r="L115" s="8" t="s">
        <v>56</v>
      </c>
      <c r="M115" s="9">
        <f>-M64</f>
        <v>-227.69</v>
      </c>
      <c r="N115">
        <f t="shared" si="100"/>
        <v>0</v>
      </c>
      <c r="O115" s="2">
        <f t="shared" si="101"/>
        <v>-227.69</v>
      </c>
      <c r="P115">
        <f t="shared" si="102"/>
        <v>-227.69</v>
      </c>
      <c r="Q115">
        <f t="shared" si="103"/>
        <v>0</v>
      </c>
      <c r="R115" s="2" t="str">
        <f t="shared" si="94"/>
        <v>5120301 - TRIMBLE COUNTY COMMON-GENERATIONBase</v>
      </c>
    </row>
    <row r="116" spans="1:18" s="8" customFormat="1" x14ac:dyDescent="0.3">
      <c r="B116" s="6" t="s">
        <v>5</v>
      </c>
      <c r="C116" s="6" t="s">
        <v>35</v>
      </c>
      <c r="D116" s="6" t="s">
        <v>14</v>
      </c>
      <c r="E116" s="5" t="str">
        <f t="shared" si="93"/>
        <v>512</v>
      </c>
      <c r="F116" s="6" t="s">
        <v>39</v>
      </c>
      <c r="G116" s="1" t="s">
        <v>64</v>
      </c>
      <c r="H116" s="1"/>
      <c r="I116" s="1"/>
      <c r="J116" s="8">
        <v>201608</v>
      </c>
      <c r="K116" t="s">
        <v>81</v>
      </c>
      <c r="L116" s="8" t="s">
        <v>56</v>
      </c>
      <c r="M116" s="9">
        <f>-M65</f>
        <v>-46.94</v>
      </c>
      <c r="N116">
        <f t="shared" si="100"/>
        <v>0</v>
      </c>
      <c r="O116" s="2">
        <f t="shared" si="101"/>
        <v>-46.94</v>
      </c>
      <c r="P116">
        <f t="shared" si="102"/>
        <v>-46.94</v>
      </c>
      <c r="Q116">
        <f t="shared" si="103"/>
        <v>0</v>
      </c>
      <c r="R116" s="2" t="str">
        <f t="shared" si="94"/>
        <v>5120301 - TRIMBLE COUNTY COMMON-GENERATIONBase</v>
      </c>
    </row>
    <row r="117" spans="1:18" s="8" customFormat="1" x14ac:dyDescent="0.3">
      <c r="B117" s="6" t="s">
        <v>5</v>
      </c>
      <c r="C117" s="6" t="s">
        <v>35</v>
      </c>
      <c r="D117" s="6" t="s">
        <v>12</v>
      </c>
      <c r="E117" s="5" t="str">
        <f t="shared" si="93"/>
        <v>512</v>
      </c>
      <c r="F117" s="6" t="s">
        <v>37</v>
      </c>
      <c r="G117" s="1" t="s">
        <v>67</v>
      </c>
      <c r="H117" s="1" t="s">
        <v>74</v>
      </c>
      <c r="I117" s="1" t="s">
        <v>75</v>
      </c>
      <c r="J117" s="8">
        <v>201604</v>
      </c>
      <c r="K117" t="s">
        <v>81</v>
      </c>
      <c r="L117" s="8" t="s">
        <v>56</v>
      </c>
      <c r="M117" s="9">
        <f>-M112*0.6</f>
        <v>285.38399999999996</v>
      </c>
      <c r="N117">
        <f t="shared" si="100"/>
        <v>-71.345999999999989</v>
      </c>
      <c r="O117" s="2">
        <f t="shared" si="101"/>
        <v>214.03799999999995</v>
      </c>
      <c r="P117">
        <f t="shared" si="102"/>
        <v>40.667219999999993</v>
      </c>
      <c r="Q117">
        <f t="shared" si="103"/>
        <v>173.37077999999997</v>
      </c>
      <c r="R117" s="2" t="str">
        <f t="shared" si="94"/>
        <v>5120321 - TRIMBLE COUNTY 2 - GENERATIONBase</v>
      </c>
    </row>
    <row r="118" spans="1:18" s="8" customFormat="1" x14ac:dyDescent="0.3">
      <c r="B118" s="6" t="s">
        <v>5</v>
      </c>
      <c r="C118" s="6" t="s">
        <v>35</v>
      </c>
      <c r="D118" s="6" t="s">
        <v>12</v>
      </c>
      <c r="E118" s="5" t="str">
        <f t="shared" si="93"/>
        <v>512</v>
      </c>
      <c r="F118" s="6" t="s">
        <v>37</v>
      </c>
      <c r="G118" s="1" t="s">
        <v>67</v>
      </c>
      <c r="H118" s="1" t="s">
        <v>74</v>
      </c>
      <c r="I118" s="1" t="s">
        <v>75</v>
      </c>
      <c r="J118" s="8">
        <v>201607</v>
      </c>
      <c r="K118" t="s">
        <v>81</v>
      </c>
      <c r="L118" s="8" t="s">
        <v>56</v>
      </c>
      <c r="M118" s="9">
        <f>-M113*0.6</f>
        <v>388.37999999999994</v>
      </c>
      <c r="N118">
        <f t="shared" si="100"/>
        <v>-97.094999999999985</v>
      </c>
      <c r="O118" s="2">
        <f t="shared" si="101"/>
        <v>291.28499999999997</v>
      </c>
      <c r="P118">
        <f t="shared" si="102"/>
        <v>55.344149999999992</v>
      </c>
      <c r="Q118">
        <f t="shared" si="103"/>
        <v>235.94084999999998</v>
      </c>
      <c r="R118" s="2" t="str">
        <f t="shared" si="94"/>
        <v>5120321 - TRIMBLE COUNTY 2 - GENERATIONBase</v>
      </c>
    </row>
    <row r="119" spans="1:18" s="8" customFormat="1" x14ac:dyDescent="0.3">
      <c r="B119" s="6" t="s">
        <v>5</v>
      </c>
      <c r="C119" s="6" t="s">
        <v>35</v>
      </c>
      <c r="D119" s="6" t="s">
        <v>14</v>
      </c>
      <c r="E119" s="5" t="str">
        <f t="shared" si="93"/>
        <v>512</v>
      </c>
      <c r="F119" s="6" t="s">
        <v>37</v>
      </c>
      <c r="G119" s="1" t="s">
        <v>67</v>
      </c>
      <c r="H119" s="1" t="s">
        <v>74</v>
      </c>
      <c r="I119" s="1" t="s">
        <v>75</v>
      </c>
      <c r="J119" s="8">
        <v>201603</v>
      </c>
      <c r="K119" t="s">
        <v>81</v>
      </c>
      <c r="L119" s="8" t="s">
        <v>56</v>
      </c>
      <c r="M119" s="9">
        <f>-M114*0.6</f>
        <v>233.71199999999999</v>
      </c>
      <c r="N119">
        <f t="shared" ref="N119:N121" si="104">IF(LEFT(F119,4)="0311",(M119*-0.25),IF(LEFT(F119,4)="0321",(M119*-0.25),0))</f>
        <v>-58.427999999999997</v>
      </c>
      <c r="O119" s="2">
        <f t="shared" ref="O119:O121" si="105">+M119+N119</f>
        <v>175.28399999999999</v>
      </c>
      <c r="P119">
        <f t="shared" ref="P119:P121" si="106">IF(G119="LGE",O119,0)+IF(G119="Joint",O119*H119,0)</f>
        <v>33.303959999999996</v>
      </c>
      <c r="Q119">
        <f t="shared" ref="Q119:Q121" si="107">IF(G119="KU",O119,0)+IF(G119="Joint",O119*I119,0)</f>
        <v>141.98004</v>
      </c>
      <c r="R119" s="2" t="str">
        <f t="shared" si="94"/>
        <v>5120321 - TRIMBLE COUNTY 2 - GENERATIONBase</v>
      </c>
    </row>
    <row r="120" spans="1:18" s="8" customFormat="1" x14ac:dyDescent="0.3">
      <c r="B120" s="6" t="s">
        <v>5</v>
      </c>
      <c r="C120" s="6" t="s">
        <v>35</v>
      </c>
      <c r="D120" s="6" t="s">
        <v>14</v>
      </c>
      <c r="E120" s="5" t="str">
        <f t="shared" si="93"/>
        <v>512</v>
      </c>
      <c r="F120" s="6" t="s">
        <v>37</v>
      </c>
      <c r="G120" s="1" t="s">
        <v>67</v>
      </c>
      <c r="H120" s="1" t="s">
        <v>74</v>
      </c>
      <c r="I120" s="1" t="s">
        <v>75</v>
      </c>
      <c r="J120" s="8">
        <v>201607</v>
      </c>
      <c r="K120" t="s">
        <v>81</v>
      </c>
      <c r="L120" s="8" t="s">
        <v>56</v>
      </c>
      <c r="M120" s="9">
        <f>-M115*0.6</f>
        <v>136.614</v>
      </c>
      <c r="N120">
        <f t="shared" si="104"/>
        <v>-34.153500000000001</v>
      </c>
      <c r="O120" s="2">
        <f t="shared" si="105"/>
        <v>102.4605</v>
      </c>
      <c r="P120">
        <f t="shared" si="106"/>
        <v>19.467495</v>
      </c>
      <c r="Q120">
        <f t="shared" si="107"/>
        <v>82.993004999999997</v>
      </c>
      <c r="R120" s="2" t="str">
        <f t="shared" si="94"/>
        <v>5120321 - TRIMBLE COUNTY 2 - GENERATIONBase</v>
      </c>
    </row>
    <row r="121" spans="1:18" s="8" customFormat="1" x14ac:dyDescent="0.3">
      <c r="B121" s="6" t="s">
        <v>5</v>
      </c>
      <c r="C121" s="6" t="s">
        <v>35</v>
      </c>
      <c r="D121" s="6" t="s">
        <v>14</v>
      </c>
      <c r="E121" s="5" t="str">
        <f t="shared" si="93"/>
        <v>512</v>
      </c>
      <c r="F121" s="6" t="s">
        <v>37</v>
      </c>
      <c r="G121" s="1" t="s">
        <v>67</v>
      </c>
      <c r="H121" s="1" t="s">
        <v>74</v>
      </c>
      <c r="I121" s="1" t="s">
        <v>75</v>
      </c>
      <c r="J121" s="8">
        <v>201608</v>
      </c>
      <c r="K121" t="s">
        <v>81</v>
      </c>
      <c r="L121" s="8" t="s">
        <v>56</v>
      </c>
      <c r="M121" s="9">
        <f>-M116*0.6</f>
        <v>28.163999999999998</v>
      </c>
      <c r="N121">
        <f t="shared" si="104"/>
        <v>-7.0409999999999995</v>
      </c>
      <c r="O121" s="2">
        <f t="shared" si="105"/>
        <v>21.122999999999998</v>
      </c>
      <c r="P121">
        <f t="shared" si="106"/>
        <v>4.0133699999999992</v>
      </c>
      <c r="Q121">
        <f t="shared" si="107"/>
        <v>17.109629999999999</v>
      </c>
      <c r="R121" s="2" t="str">
        <f t="shared" si="94"/>
        <v>5120321 - TRIMBLE COUNTY 2 - GENERATIONBase</v>
      </c>
    </row>
    <row r="122" spans="1:18" x14ac:dyDescent="0.3">
      <c r="A122" s="1" t="s">
        <v>90</v>
      </c>
      <c r="C122" s="1" t="s">
        <v>92</v>
      </c>
      <c r="D122" s="1" t="s">
        <v>14</v>
      </c>
      <c r="E122" s="5" t="str">
        <f t="shared" si="93"/>
        <v>512</v>
      </c>
      <c r="F122" s="1" t="s">
        <v>36</v>
      </c>
      <c r="G122" s="10" t="s">
        <v>64</v>
      </c>
      <c r="H122" s="10"/>
      <c r="I122" s="10"/>
      <c r="J122" s="10"/>
      <c r="K122" t="s">
        <v>81</v>
      </c>
      <c r="L122" s="10">
        <v>-19</v>
      </c>
      <c r="M122">
        <f>+L122*1000</f>
        <v>-19000</v>
      </c>
      <c r="P122">
        <f>IF(A122="0100",M122,0)</f>
        <v>-19000</v>
      </c>
      <c r="Q122">
        <f>IF(A122="0110",M122,0)</f>
        <v>0</v>
      </c>
      <c r="R122" s="2" t="str">
        <f t="shared" si="94"/>
        <v>5120311 - TRIMBLE COUNTY 1 - GENERATIONBase</v>
      </c>
    </row>
    <row r="123" spans="1:18" x14ac:dyDescent="0.3">
      <c r="A123" s="1" t="s">
        <v>90</v>
      </c>
      <c r="C123" s="1" t="s">
        <v>35</v>
      </c>
      <c r="D123" s="1" t="s">
        <v>19</v>
      </c>
      <c r="E123" s="5" t="str">
        <f t="shared" si="93"/>
        <v>553</v>
      </c>
      <c r="F123" s="1" t="s">
        <v>122</v>
      </c>
      <c r="G123" s="10" t="s">
        <v>67</v>
      </c>
      <c r="H123" s="10"/>
      <c r="I123" s="10"/>
      <c r="J123" s="10"/>
      <c r="K123" t="s">
        <v>81</v>
      </c>
      <c r="L123" s="10">
        <v>2</v>
      </c>
      <c r="M123">
        <f t="shared" ref="M123:M152" si="108">+L123*1000</f>
        <v>2000</v>
      </c>
      <c r="P123">
        <f t="shared" ref="P123:P152" si="109">IF(A123="0100",M123,0)</f>
        <v>2000</v>
      </c>
      <c r="Q123">
        <f t="shared" ref="Q123:Q152" si="110">IF(A123="0110",M123,0)</f>
        <v>0</v>
      </c>
      <c r="R123" s="2" t="str">
        <f t="shared" si="94"/>
        <v>5530477 - TRIMBLE COUNTY #10 COMBUSTION TURBINEBase</v>
      </c>
    </row>
    <row r="124" spans="1:18" x14ac:dyDescent="0.3">
      <c r="A124" s="1" t="s">
        <v>90</v>
      </c>
      <c r="C124" s="1" t="s">
        <v>35</v>
      </c>
      <c r="D124" s="1" t="s">
        <v>19</v>
      </c>
      <c r="E124" s="5" t="str">
        <f t="shared" si="93"/>
        <v>553</v>
      </c>
      <c r="F124" s="1" t="s">
        <v>119</v>
      </c>
      <c r="G124" s="10" t="s">
        <v>67</v>
      </c>
      <c r="H124" s="10"/>
      <c r="I124" s="10"/>
      <c r="J124" s="10"/>
      <c r="K124" t="s">
        <v>81</v>
      </c>
      <c r="L124" s="10">
        <v>22</v>
      </c>
      <c r="M124">
        <f t="shared" si="108"/>
        <v>22000</v>
      </c>
      <c r="P124">
        <f t="shared" si="109"/>
        <v>22000</v>
      </c>
      <c r="Q124">
        <f t="shared" si="110"/>
        <v>0</v>
      </c>
      <c r="R124" s="2" t="str">
        <f t="shared" si="94"/>
        <v>5530470 - TRIMBLE COUNTY #5 COMBUSTION TURBINEBase</v>
      </c>
    </row>
    <row r="125" spans="1:18" x14ac:dyDescent="0.3">
      <c r="A125" s="1" t="s">
        <v>90</v>
      </c>
      <c r="C125" s="1" t="s">
        <v>35</v>
      </c>
      <c r="D125" s="1" t="s">
        <v>19</v>
      </c>
      <c r="E125" s="5" t="str">
        <f t="shared" si="93"/>
        <v>553</v>
      </c>
      <c r="F125" s="1" t="s">
        <v>41</v>
      </c>
      <c r="G125" s="10" t="s">
        <v>67</v>
      </c>
      <c r="H125" s="10"/>
      <c r="I125" s="10"/>
      <c r="J125" s="10"/>
      <c r="K125" t="s">
        <v>81</v>
      </c>
      <c r="L125" s="10">
        <v>22</v>
      </c>
      <c r="M125">
        <f t="shared" si="108"/>
        <v>22000</v>
      </c>
      <c r="P125">
        <f t="shared" si="109"/>
        <v>22000</v>
      </c>
      <c r="Q125">
        <f t="shared" si="110"/>
        <v>0</v>
      </c>
      <c r="R125" s="2" t="str">
        <f t="shared" si="94"/>
        <v>5530474 - TRIMBLE COUNTY #7 COMBUSTION TURBINEBase</v>
      </c>
    </row>
    <row r="126" spans="1:18" x14ac:dyDescent="0.3">
      <c r="A126" s="1" t="s">
        <v>90</v>
      </c>
      <c r="C126" s="1" t="s">
        <v>35</v>
      </c>
      <c r="D126" s="1" t="s">
        <v>19</v>
      </c>
      <c r="E126" s="5" t="str">
        <f t="shared" si="93"/>
        <v>553</v>
      </c>
      <c r="F126" s="1" t="s">
        <v>120</v>
      </c>
      <c r="G126" s="10" t="s">
        <v>67</v>
      </c>
      <c r="H126" s="10"/>
      <c r="I126" s="10"/>
      <c r="J126" s="10"/>
      <c r="K126" t="s">
        <v>81</v>
      </c>
      <c r="L126" s="10">
        <v>22</v>
      </c>
      <c r="M126">
        <f t="shared" si="108"/>
        <v>22000</v>
      </c>
      <c r="P126">
        <f t="shared" si="109"/>
        <v>22000</v>
      </c>
      <c r="Q126">
        <f t="shared" si="110"/>
        <v>0</v>
      </c>
      <c r="R126" s="2" t="str">
        <f t="shared" si="94"/>
        <v>5530475 - TRIMBLE COUNTY #8 COMBUSTION TURBINEBase</v>
      </c>
    </row>
    <row r="127" spans="1:18" x14ac:dyDescent="0.3">
      <c r="A127" s="1" t="s">
        <v>90</v>
      </c>
      <c r="C127" s="1" t="s">
        <v>35</v>
      </c>
      <c r="D127" s="1" t="s">
        <v>19</v>
      </c>
      <c r="E127" s="5" t="str">
        <f t="shared" si="93"/>
        <v>553</v>
      </c>
      <c r="F127" s="1" t="s">
        <v>121</v>
      </c>
      <c r="G127" s="10" t="s">
        <v>67</v>
      </c>
      <c r="H127" s="10"/>
      <c r="I127" s="10"/>
      <c r="J127" s="10"/>
      <c r="K127" t="s">
        <v>81</v>
      </c>
      <c r="L127" s="10">
        <v>22</v>
      </c>
      <c r="M127">
        <f t="shared" si="108"/>
        <v>22000</v>
      </c>
      <c r="P127">
        <f t="shared" si="109"/>
        <v>22000</v>
      </c>
      <c r="Q127">
        <f t="shared" si="110"/>
        <v>0</v>
      </c>
      <c r="R127" s="2" t="str">
        <f t="shared" si="94"/>
        <v>5530476 - TRIMBLE COUNTY #9 COMBUSTION TURBINEBase</v>
      </c>
    </row>
    <row r="128" spans="1:18" x14ac:dyDescent="0.3">
      <c r="A128" s="1" t="s">
        <v>90</v>
      </c>
      <c r="C128" s="1" t="s">
        <v>35</v>
      </c>
      <c r="D128" s="1" t="s">
        <v>19</v>
      </c>
      <c r="E128" s="5" t="str">
        <f t="shared" si="93"/>
        <v>553</v>
      </c>
      <c r="F128" s="1" t="s">
        <v>122</v>
      </c>
      <c r="G128" s="10" t="s">
        <v>67</v>
      </c>
      <c r="H128" s="10"/>
      <c r="I128" s="10"/>
      <c r="J128" s="10"/>
      <c r="K128" t="s">
        <v>81</v>
      </c>
      <c r="L128" s="10">
        <v>22</v>
      </c>
      <c r="M128">
        <f t="shared" si="108"/>
        <v>22000</v>
      </c>
      <c r="P128">
        <f t="shared" si="109"/>
        <v>22000</v>
      </c>
      <c r="Q128">
        <f t="shared" si="110"/>
        <v>0</v>
      </c>
      <c r="R128" s="2" t="str">
        <f t="shared" si="94"/>
        <v>5530477 - TRIMBLE COUNTY #10 COMBUSTION TURBINEBase</v>
      </c>
    </row>
    <row r="129" spans="1:18" x14ac:dyDescent="0.3">
      <c r="A129" s="1" t="s">
        <v>90</v>
      </c>
      <c r="C129" s="1" t="s">
        <v>35</v>
      </c>
      <c r="D129" s="1" t="s">
        <v>14</v>
      </c>
      <c r="E129" s="5" t="str">
        <f t="shared" si="93"/>
        <v>512</v>
      </c>
      <c r="F129" s="1" t="s">
        <v>36</v>
      </c>
      <c r="G129" s="10" t="s">
        <v>64</v>
      </c>
      <c r="H129" s="10"/>
      <c r="I129" s="10"/>
      <c r="J129" s="10"/>
      <c r="K129" t="s">
        <v>81</v>
      </c>
      <c r="L129" s="10">
        <v>74</v>
      </c>
      <c r="M129">
        <f t="shared" si="108"/>
        <v>74000</v>
      </c>
      <c r="P129">
        <f t="shared" si="109"/>
        <v>74000</v>
      </c>
      <c r="Q129">
        <f t="shared" si="110"/>
        <v>0</v>
      </c>
      <c r="R129" s="2" t="str">
        <f t="shared" si="94"/>
        <v>5120311 - TRIMBLE COUNTY 1 - GENERATIONBase</v>
      </c>
    </row>
    <row r="130" spans="1:18" x14ac:dyDescent="0.3">
      <c r="A130" s="1" t="s">
        <v>90</v>
      </c>
      <c r="C130" s="1" t="s">
        <v>6</v>
      </c>
      <c r="D130" s="1" t="s">
        <v>24</v>
      </c>
      <c r="E130" s="5" t="str">
        <f t="shared" si="93"/>
        <v>554</v>
      </c>
      <c r="F130" s="1" t="s">
        <v>17</v>
      </c>
      <c r="G130" s="10" t="s">
        <v>67</v>
      </c>
      <c r="H130" s="10"/>
      <c r="I130" s="10"/>
      <c r="J130" s="10"/>
      <c r="K130" t="s">
        <v>81</v>
      </c>
      <c r="L130" s="10">
        <v>128</v>
      </c>
      <c r="M130">
        <f t="shared" si="108"/>
        <v>128000</v>
      </c>
      <c r="P130">
        <f t="shared" si="109"/>
        <v>128000</v>
      </c>
      <c r="Q130">
        <f t="shared" si="110"/>
        <v>0</v>
      </c>
      <c r="R130" s="2" t="str">
        <f t="shared" si="94"/>
        <v>5540172 - CANE RUN CC GT 2016Base</v>
      </c>
    </row>
    <row r="131" spans="1:18" x14ac:dyDescent="0.3">
      <c r="A131" s="1" t="s">
        <v>90</v>
      </c>
      <c r="C131" s="1" t="s">
        <v>27</v>
      </c>
      <c r="D131" s="1" t="s">
        <v>14</v>
      </c>
      <c r="E131" s="5" t="str">
        <f t="shared" si="93"/>
        <v>512</v>
      </c>
      <c r="F131" s="1" t="s">
        <v>31</v>
      </c>
      <c r="G131" s="10" t="s">
        <v>64</v>
      </c>
      <c r="H131" s="10"/>
      <c r="I131" s="10"/>
      <c r="J131" s="10"/>
      <c r="K131" t="s">
        <v>81</v>
      </c>
      <c r="L131" s="10">
        <v>160</v>
      </c>
      <c r="M131">
        <f t="shared" si="108"/>
        <v>160000</v>
      </c>
      <c r="P131">
        <f t="shared" si="109"/>
        <v>160000</v>
      </c>
      <c r="Q131">
        <f t="shared" si="110"/>
        <v>0</v>
      </c>
      <c r="R131" s="2" t="str">
        <f t="shared" si="94"/>
        <v>5120231 - MILL CREEK 3 - GENERATIONBase</v>
      </c>
    </row>
    <row r="132" spans="1:18" x14ac:dyDescent="0.3">
      <c r="A132" s="1" t="s">
        <v>90</v>
      </c>
      <c r="C132" s="1" t="s">
        <v>6</v>
      </c>
      <c r="D132" s="1" t="s">
        <v>19</v>
      </c>
      <c r="E132" s="5" t="str">
        <f t="shared" si="93"/>
        <v>553</v>
      </c>
      <c r="F132" s="1" t="s">
        <v>17</v>
      </c>
      <c r="G132" s="10" t="s">
        <v>67</v>
      </c>
      <c r="H132" s="10"/>
      <c r="I132" s="10"/>
      <c r="J132" s="10"/>
      <c r="K132" t="s">
        <v>81</v>
      </c>
      <c r="L132" s="10">
        <v>192</v>
      </c>
      <c r="M132">
        <f t="shared" si="108"/>
        <v>192000</v>
      </c>
      <c r="P132">
        <f t="shared" si="109"/>
        <v>192000</v>
      </c>
      <c r="Q132">
        <f t="shared" si="110"/>
        <v>0</v>
      </c>
      <c r="R132" s="2" t="str">
        <f t="shared" si="94"/>
        <v>5530172 - CANE RUN CC GT 2016Base</v>
      </c>
    </row>
    <row r="133" spans="1:18" x14ac:dyDescent="0.3">
      <c r="A133" s="1" t="s">
        <v>90</v>
      </c>
      <c r="C133" s="1" t="s">
        <v>27</v>
      </c>
      <c r="D133" s="1" t="s">
        <v>15</v>
      </c>
      <c r="E133" s="5" t="str">
        <f t="shared" si="93"/>
        <v>513</v>
      </c>
      <c r="F133" s="1" t="s">
        <v>31</v>
      </c>
      <c r="G133" s="10" t="s">
        <v>64</v>
      </c>
      <c r="H133" s="10"/>
      <c r="I133" s="10"/>
      <c r="J133" s="10"/>
      <c r="K133" t="s">
        <v>81</v>
      </c>
      <c r="L133" s="10">
        <v>218</v>
      </c>
      <c r="M133">
        <f t="shared" si="108"/>
        <v>218000</v>
      </c>
      <c r="P133">
        <f t="shared" si="109"/>
        <v>218000</v>
      </c>
      <c r="Q133">
        <f t="shared" si="110"/>
        <v>0</v>
      </c>
      <c r="R133" s="2" t="str">
        <f t="shared" si="94"/>
        <v>5130231 - MILL CREEK 3 - GENERATIONBase</v>
      </c>
    </row>
    <row r="134" spans="1:18" x14ac:dyDescent="0.3">
      <c r="A134" s="1" t="s">
        <v>90</v>
      </c>
      <c r="C134" s="1" t="s">
        <v>48</v>
      </c>
      <c r="D134" s="1" t="s">
        <v>42</v>
      </c>
      <c r="E134" s="5" t="str">
        <f t="shared" si="93"/>
        <v>510</v>
      </c>
      <c r="F134" s="1" t="s">
        <v>29</v>
      </c>
      <c r="G134" s="10" t="s">
        <v>64</v>
      </c>
      <c r="H134" s="10"/>
      <c r="I134" s="10"/>
      <c r="J134" s="10"/>
      <c r="K134" t="s">
        <v>81</v>
      </c>
      <c r="L134" s="10">
        <v>363</v>
      </c>
      <c r="M134">
        <f t="shared" si="108"/>
        <v>363000</v>
      </c>
      <c r="P134">
        <f t="shared" si="109"/>
        <v>363000</v>
      </c>
      <c r="Q134">
        <f t="shared" si="110"/>
        <v>0</v>
      </c>
      <c r="R134" s="2" t="str">
        <f t="shared" si="94"/>
        <v>5100241 - MILL CREEK 4 - GENERATIONBase</v>
      </c>
    </row>
    <row r="135" spans="1:18" x14ac:dyDescent="0.3">
      <c r="A135" s="1" t="s">
        <v>90</v>
      </c>
      <c r="C135" s="1" t="s">
        <v>27</v>
      </c>
      <c r="D135" s="1" t="s">
        <v>14</v>
      </c>
      <c r="E135" s="5" t="str">
        <f t="shared" si="93"/>
        <v>512</v>
      </c>
      <c r="F135" s="1" t="s">
        <v>30</v>
      </c>
      <c r="G135" s="10" t="s">
        <v>64</v>
      </c>
      <c r="H135" s="10"/>
      <c r="I135" s="10"/>
      <c r="J135" s="10"/>
      <c r="K135" t="s">
        <v>81</v>
      </c>
      <c r="L135" s="10">
        <v>908</v>
      </c>
      <c r="M135">
        <f t="shared" si="108"/>
        <v>908000</v>
      </c>
      <c r="P135">
        <f t="shared" si="109"/>
        <v>908000</v>
      </c>
      <c r="Q135">
        <f t="shared" si="110"/>
        <v>0</v>
      </c>
      <c r="R135" s="2" t="str">
        <f t="shared" si="94"/>
        <v>5120221 - MILL CREEK 2 - GENERATIONBase</v>
      </c>
    </row>
    <row r="136" spans="1:18" x14ac:dyDescent="0.3">
      <c r="A136" s="1" t="s">
        <v>90</v>
      </c>
      <c r="C136" s="1" t="s">
        <v>27</v>
      </c>
      <c r="D136" s="1" t="s">
        <v>15</v>
      </c>
      <c r="E136" s="5" t="str">
        <f t="shared" si="93"/>
        <v>513</v>
      </c>
      <c r="F136" s="1" t="s">
        <v>29</v>
      </c>
      <c r="G136" s="10" t="s">
        <v>64</v>
      </c>
      <c r="H136" s="10"/>
      <c r="I136" s="10"/>
      <c r="J136" s="10"/>
      <c r="K136" t="s">
        <v>81</v>
      </c>
      <c r="L136" s="10">
        <v>1379</v>
      </c>
      <c r="M136">
        <f t="shared" si="108"/>
        <v>1379000</v>
      </c>
      <c r="P136">
        <f t="shared" si="109"/>
        <v>1379000</v>
      </c>
      <c r="Q136">
        <f t="shared" si="110"/>
        <v>0</v>
      </c>
      <c r="R136" s="2" t="str">
        <f t="shared" si="94"/>
        <v>5130241 - MILL CREEK 4 - GENERATIONBase</v>
      </c>
    </row>
    <row r="137" spans="1:18" x14ac:dyDescent="0.3">
      <c r="A137" s="1" t="s">
        <v>90</v>
      </c>
      <c r="C137" s="1" t="s">
        <v>27</v>
      </c>
      <c r="D137" s="1" t="s">
        <v>14</v>
      </c>
      <c r="E137" s="5" t="str">
        <f t="shared" si="93"/>
        <v>512</v>
      </c>
      <c r="F137" s="1" t="s">
        <v>29</v>
      </c>
      <c r="G137" s="10" t="s">
        <v>64</v>
      </c>
      <c r="H137" s="10"/>
      <c r="I137" s="10"/>
      <c r="J137" s="10"/>
      <c r="K137" t="s">
        <v>81</v>
      </c>
      <c r="L137" s="10">
        <v>2021</v>
      </c>
      <c r="M137">
        <f t="shared" si="108"/>
        <v>2021000</v>
      </c>
      <c r="P137">
        <f t="shared" si="109"/>
        <v>2021000</v>
      </c>
      <c r="Q137">
        <f t="shared" si="110"/>
        <v>0</v>
      </c>
      <c r="R137" s="2" t="str">
        <f t="shared" si="94"/>
        <v>5120241 - MILL CREEK 4 - GENERATIONBase</v>
      </c>
    </row>
    <row r="138" spans="1:18" x14ac:dyDescent="0.3">
      <c r="A138" s="1" t="s">
        <v>90</v>
      </c>
      <c r="C138" s="1" t="s">
        <v>27</v>
      </c>
      <c r="D138" s="1" t="s">
        <v>15</v>
      </c>
      <c r="E138" s="5" t="str">
        <f t="shared" si="93"/>
        <v>513</v>
      </c>
      <c r="F138" s="1" t="s">
        <v>30</v>
      </c>
      <c r="G138" s="10" t="s">
        <v>64</v>
      </c>
      <c r="H138" s="10"/>
      <c r="I138" s="10"/>
      <c r="J138" s="10"/>
      <c r="K138" t="s">
        <v>81</v>
      </c>
      <c r="L138" s="10">
        <v>2234</v>
      </c>
      <c r="M138">
        <f t="shared" si="108"/>
        <v>2234000</v>
      </c>
      <c r="P138">
        <f t="shared" si="109"/>
        <v>2234000</v>
      </c>
      <c r="Q138">
        <f t="shared" si="110"/>
        <v>0</v>
      </c>
      <c r="R138" s="2" t="str">
        <f t="shared" si="94"/>
        <v>5130221 - MILL CREEK 2 - GENERATIONBase</v>
      </c>
    </row>
    <row r="139" spans="1:18" x14ac:dyDescent="0.3">
      <c r="A139" s="1" t="s">
        <v>98</v>
      </c>
      <c r="C139" s="1" t="s">
        <v>43</v>
      </c>
      <c r="D139" s="1" t="s">
        <v>24</v>
      </c>
      <c r="E139" s="5" t="str">
        <f t="shared" si="93"/>
        <v>554</v>
      </c>
      <c r="F139" s="1" t="s">
        <v>44</v>
      </c>
      <c r="G139" s="10" t="s">
        <v>67</v>
      </c>
      <c r="H139" s="10"/>
      <c r="I139" s="10"/>
      <c r="J139" s="10"/>
      <c r="K139" t="s">
        <v>81</v>
      </c>
      <c r="L139" s="10">
        <v>28</v>
      </c>
      <c r="M139">
        <f t="shared" si="108"/>
        <v>28000</v>
      </c>
      <c r="P139">
        <f t="shared" si="109"/>
        <v>0</v>
      </c>
      <c r="Q139">
        <f t="shared" si="110"/>
        <v>28000</v>
      </c>
      <c r="R139" s="2" t="str">
        <f t="shared" si="94"/>
        <v>5545636 - E W BROWN COMBUSTION TURBINE UNIT 6Base</v>
      </c>
    </row>
    <row r="140" spans="1:18" x14ac:dyDescent="0.3">
      <c r="A140" s="1" t="s">
        <v>98</v>
      </c>
      <c r="C140" s="1" t="s">
        <v>43</v>
      </c>
      <c r="D140" s="1" t="s">
        <v>19</v>
      </c>
      <c r="E140" s="5" t="str">
        <f t="shared" si="93"/>
        <v>553</v>
      </c>
      <c r="F140" s="1" t="s">
        <v>44</v>
      </c>
      <c r="G140" s="10" t="s">
        <v>67</v>
      </c>
      <c r="H140" s="10"/>
      <c r="I140" s="10"/>
      <c r="J140" s="10"/>
      <c r="K140" t="s">
        <v>81</v>
      </c>
      <c r="L140" s="10">
        <v>57</v>
      </c>
      <c r="M140">
        <f t="shared" si="108"/>
        <v>57000</v>
      </c>
      <c r="P140">
        <f t="shared" si="109"/>
        <v>0</v>
      </c>
      <c r="Q140">
        <f t="shared" si="110"/>
        <v>57000</v>
      </c>
      <c r="R140" s="2" t="str">
        <f t="shared" si="94"/>
        <v>5535636 - E W BROWN COMBUSTION TURBINE UNIT 6Base</v>
      </c>
    </row>
    <row r="141" spans="1:18" x14ac:dyDescent="0.3">
      <c r="A141" s="1" t="s">
        <v>98</v>
      </c>
      <c r="C141" s="1" t="s">
        <v>43</v>
      </c>
      <c r="D141" s="1" t="s">
        <v>95</v>
      </c>
      <c r="E141" s="5" t="str">
        <f t="shared" si="93"/>
        <v>551</v>
      </c>
      <c r="F141" s="1" t="s">
        <v>44</v>
      </c>
      <c r="G141" s="10" t="s">
        <v>67</v>
      </c>
      <c r="H141" s="10"/>
      <c r="I141" s="10"/>
      <c r="J141" s="10"/>
      <c r="K141" t="s">
        <v>81</v>
      </c>
      <c r="L141" s="10">
        <v>93</v>
      </c>
      <c r="M141">
        <f t="shared" si="108"/>
        <v>93000</v>
      </c>
      <c r="P141">
        <f t="shared" si="109"/>
        <v>0</v>
      </c>
      <c r="Q141">
        <f t="shared" si="110"/>
        <v>93000</v>
      </c>
      <c r="R141" s="2" t="str">
        <f t="shared" si="94"/>
        <v>5515636 - E W BROWN COMBUSTION TURBINE UNIT 6Base</v>
      </c>
    </row>
    <row r="142" spans="1:18" x14ac:dyDescent="0.3">
      <c r="A142" s="1" t="s">
        <v>98</v>
      </c>
      <c r="C142" s="1" t="s">
        <v>43</v>
      </c>
      <c r="D142" s="1" t="s">
        <v>18</v>
      </c>
      <c r="E142" s="5" t="str">
        <f t="shared" si="93"/>
        <v>552</v>
      </c>
      <c r="F142" s="1" t="s">
        <v>44</v>
      </c>
      <c r="G142" s="10" t="s">
        <v>67</v>
      </c>
      <c r="H142" s="10"/>
      <c r="I142" s="10"/>
      <c r="J142" s="10"/>
      <c r="K142" t="s">
        <v>81</v>
      </c>
      <c r="L142" s="10">
        <v>93</v>
      </c>
      <c r="M142">
        <f t="shared" si="108"/>
        <v>93000</v>
      </c>
      <c r="P142">
        <f t="shared" si="109"/>
        <v>0</v>
      </c>
      <c r="Q142">
        <f t="shared" si="110"/>
        <v>93000</v>
      </c>
      <c r="R142" s="2" t="str">
        <f t="shared" si="94"/>
        <v>5525636 - E W BROWN COMBUSTION TURBINE UNIT 6Base</v>
      </c>
    </row>
    <row r="143" spans="1:18" x14ac:dyDescent="0.3">
      <c r="A143" s="1" t="s">
        <v>98</v>
      </c>
      <c r="C143" s="1" t="s">
        <v>6</v>
      </c>
      <c r="D143" s="1" t="s">
        <v>24</v>
      </c>
      <c r="E143" s="5" t="str">
        <f t="shared" si="93"/>
        <v>554</v>
      </c>
      <c r="F143" s="1" t="s">
        <v>17</v>
      </c>
      <c r="G143" s="10" t="s">
        <v>67</v>
      </c>
      <c r="H143" s="10"/>
      <c r="I143" s="10"/>
      <c r="J143" s="10"/>
      <c r="K143" t="s">
        <v>81</v>
      </c>
      <c r="L143" s="10">
        <v>455</v>
      </c>
      <c r="M143">
        <f t="shared" si="108"/>
        <v>455000</v>
      </c>
      <c r="P143">
        <f t="shared" si="109"/>
        <v>0</v>
      </c>
      <c r="Q143">
        <f t="shared" si="110"/>
        <v>455000</v>
      </c>
      <c r="R143" s="2" t="str">
        <f t="shared" si="94"/>
        <v>5540172 - CANE RUN CC GT 2016Base</v>
      </c>
    </row>
    <row r="144" spans="1:18" x14ac:dyDescent="0.3">
      <c r="A144" s="1" t="s">
        <v>98</v>
      </c>
      <c r="C144" s="1" t="s">
        <v>6</v>
      </c>
      <c r="D144" s="1" t="s">
        <v>19</v>
      </c>
      <c r="E144" s="5" t="str">
        <f t="shared" si="93"/>
        <v>553</v>
      </c>
      <c r="F144" s="1" t="s">
        <v>17</v>
      </c>
      <c r="G144" s="10" t="s">
        <v>67</v>
      </c>
      <c r="H144" s="10"/>
      <c r="I144" s="10"/>
      <c r="J144" s="10"/>
      <c r="K144" t="s">
        <v>81</v>
      </c>
      <c r="L144" s="10">
        <v>683</v>
      </c>
      <c r="M144">
        <f t="shared" si="108"/>
        <v>683000</v>
      </c>
      <c r="P144">
        <f t="shared" si="109"/>
        <v>0</v>
      </c>
      <c r="Q144">
        <f t="shared" si="110"/>
        <v>683000</v>
      </c>
      <c r="R144" s="2" t="str">
        <f t="shared" si="94"/>
        <v>5530172 - CANE RUN CC GT 2016Base</v>
      </c>
    </row>
    <row r="145" spans="1:18" x14ac:dyDescent="0.3">
      <c r="A145" s="1" t="s">
        <v>98</v>
      </c>
      <c r="C145" s="1" t="s">
        <v>43</v>
      </c>
      <c r="D145" s="1" t="s">
        <v>24</v>
      </c>
      <c r="E145" s="5" t="str">
        <f t="shared" ref="E145:E173" si="111">LEFT(D145,3)</f>
        <v>554</v>
      </c>
      <c r="F145" s="1" t="s">
        <v>44</v>
      </c>
      <c r="G145" s="10" t="s">
        <v>67</v>
      </c>
      <c r="H145" s="10"/>
      <c r="I145" s="10"/>
      <c r="J145" s="10"/>
      <c r="K145" t="s">
        <v>81</v>
      </c>
      <c r="L145" s="10">
        <v>-10.640000000000004</v>
      </c>
      <c r="M145">
        <f t="shared" si="108"/>
        <v>-10640.000000000004</v>
      </c>
      <c r="P145">
        <f t="shared" si="109"/>
        <v>0</v>
      </c>
      <c r="Q145">
        <f t="shared" si="110"/>
        <v>-10640.000000000004</v>
      </c>
      <c r="R145" s="2" t="str">
        <f t="shared" ref="R145:R173" si="112">E145&amp;F145&amp;K145</f>
        <v>5545636 - E W BROWN COMBUSTION TURBINE UNIT 6Base</v>
      </c>
    </row>
    <row r="146" spans="1:18" x14ac:dyDescent="0.3">
      <c r="A146" s="1" t="s">
        <v>98</v>
      </c>
      <c r="C146" s="1" t="s">
        <v>43</v>
      </c>
      <c r="D146" s="1" t="s">
        <v>95</v>
      </c>
      <c r="E146" s="5" t="str">
        <f t="shared" si="111"/>
        <v>551</v>
      </c>
      <c r="F146" s="1" t="s">
        <v>44</v>
      </c>
      <c r="G146" s="10" t="s">
        <v>67</v>
      </c>
      <c r="H146" s="10"/>
      <c r="I146" s="10"/>
      <c r="J146" s="10"/>
      <c r="K146" t="s">
        <v>81</v>
      </c>
      <c r="L146" s="10">
        <v>-11.4</v>
      </c>
      <c r="M146">
        <f t="shared" si="108"/>
        <v>-11400</v>
      </c>
      <c r="P146">
        <f t="shared" si="109"/>
        <v>0</v>
      </c>
      <c r="Q146">
        <f t="shared" si="110"/>
        <v>-11400</v>
      </c>
      <c r="R146" s="2" t="str">
        <f t="shared" si="112"/>
        <v>5515636 - E W BROWN COMBUSTION TURBINE UNIT 6Base</v>
      </c>
    </row>
    <row r="147" spans="1:18" x14ac:dyDescent="0.3">
      <c r="A147" s="1" t="s">
        <v>98</v>
      </c>
      <c r="C147" s="1" t="s">
        <v>43</v>
      </c>
      <c r="D147" s="1" t="s">
        <v>18</v>
      </c>
      <c r="E147" s="5" t="str">
        <f t="shared" si="111"/>
        <v>552</v>
      </c>
      <c r="F147" s="1" t="s">
        <v>44</v>
      </c>
      <c r="G147" s="10" t="s">
        <v>67</v>
      </c>
      <c r="H147" s="10"/>
      <c r="I147" s="10"/>
      <c r="J147" s="10"/>
      <c r="K147" t="s">
        <v>81</v>
      </c>
      <c r="L147" s="10">
        <v>-15.2</v>
      </c>
      <c r="M147">
        <f t="shared" si="108"/>
        <v>-15200</v>
      </c>
      <c r="P147">
        <f t="shared" si="109"/>
        <v>0</v>
      </c>
      <c r="Q147">
        <f t="shared" si="110"/>
        <v>-15200</v>
      </c>
      <c r="R147" s="2" t="str">
        <f t="shared" si="112"/>
        <v>5525636 - E W BROWN COMBUSTION TURBINE UNIT 6Base</v>
      </c>
    </row>
    <row r="148" spans="1:18" x14ac:dyDescent="0.3">
      <c r="A148" s="1" t="s">
        <v>90</v>
      </c>
      <c r="C148" s="1" t="s">
        <v>43</v>
      </c>
      <c r="D148" s="1" t="s">
        <v>24</v>
      </c>
      <c r="E148" s="5" t="str">
        <f t="shared" si="111"/>
        <v>554</v>
      </c>
      <c r="F148" s="1" t="s">
        <v>44</v>
      </c>
      <c r="G148" s="10" t="s">
        <v>67</v>
      </c>
      <c r="H148" s="10"/>
      <c r="I148" s="10"/>
      <c r="J148" s="10"/>
      <c r="K148" t="s">
        <v>81</v>
      </c>
      <c r="L148" s="10">
        <v>10.640000000000004</v>
      </c>
      <c r="M148">
        <f t="shared" si="108"/>
        <v>10640.000000000004</v>
      </c>
      <c r="P148">
        <f t="shared" si="109"/>
        <v>10640.000000000004</v>
      </c>
      <c r="Q148">
        <f t="shared" si="110"/>
        <v>0</v>
      </c>
      <c r="R148" s="2" t="str">
        <f t="shared" si="112"/>
        <v>5545636 - E W BROWN COMBUSTION TURBINE UNIT 6Base</v>
      </c>
    </row>
    <row r="149" spans="1:18" x14ac:dyDescent="0.3">
      <c r="A149" s="1" t="s">
        <v>90</v>
      </c>
      <c r="C149" s="1" t="s">
        <v>43</v>
      </c>
      <c r="D149" s="1" t="s">
        <v>95</v>
      </c>
      <c r="E149" s="5" t="str">
        <f t="shared" si="111"/>
        <v>551</v>
      </c>
      <c r="F149" s="1" t="s">
        <v>44</v>
      </c>
      <c r="G149" s="10" t="s">
        <v>67</v>
      </c>
      <c r="H149" s="10"/>
      <c r="I149" s="10"/>
      <c r="J149" s="10"/>
      <c r="K149" t="s">
        <v>81</v>
      </c>
      <c r="L149" s="10">
        <v>11.4</v>
      </c>
      <c r="M149">
        <f t="shared" si="108"/>
        <v>11400</v>
      </c>
      <c r="P149">
        <f t="shared" si="109"/>
        <v>11400</v>
      </c>
      <c r="Q149">
        <f t="shared" si="110"/>
        <v>0</v>
      </c>
      <c r="R149" s="2" t="str">
        <f t="shared" si="112"/>
        <v>5515636 - E W BROWN COMBUSTION TURBINE UNIT 6Base</v>
      </c>
    </row>
    <row r="150" spans="1:18" x14ac:dyDescent="0.3">
      <c r="A150" s="1" t="s">
        <v>90</v>
      </c>
      <c r="C150" s="1" t="s">
        <v>43</v>
      </c>
      <c r="D150" s="1" t="s">
        <v>18</v>
      </c>
      <c r="E150" s="5" t="str">
        <f t="shared" si="111"/>
        <v>552</v>
      </c>
      <c r="F150" s="1" t="s">
        <v>44</v>
      </c>
      <c r="G150" s="10" t="s">
        <v>67</v>
      </c>
      <c r="H150" s="10"/>
      <c r="I150" s="10"/>
      <c r="J150" s="10"/>
      <c r="K150" t="s">
        <v>81</v>
      </c>
      <c r="L150" s="10">
        <v>15.2</v>
      </c>
      <c r="M150">
        <f t="shared" si="108"/>
        <v>15200</v>
      </c>
      <c r="P150">
        <f t="shared" si="109"/>
        <v>15200</v>
      </c>
      <c r="Q150">
        <f t="shared" si="110"/>
        <v>0</v>
      </c>
      <c r="R150" s="2" t="str">
        <f t="shared" si="112"/>
        <v>5525636 - E W BROWN COMBUSTION TURBINE UNIT 6Base</v>
      </c>
    </row>
    <row r="151" spans="1:18" x14ac:dyDescent="0.3">
      <c r="A151" s="1" t="s">
        <v>98</v>
      </c>
      <c r="C151" s="1" t="s">
        <v>43</v>
      </c>
      <c r="D151" s="1" t="s">
        <v>18</v>
      </c>
      <c r="E151" s="5" t="str">
        <f t="shared" si="111"/>
        <v>552</v>
      </c>
      <c r="F151" s="1" t="s">
        <v>44</v>
      </c>
      <c r="G151" s="10" t="s">
        <v>67</v>
      </c>
      <c r="H151" s="10"/>
      <c r="I151" s="10"/>
      <c r="J151" s="10"/>
      <c r="K151" t="s">
        <v>81</v>
      </c>
      <c r="L151" s="10">
        <v>-21.660000000000004</v>
      </c>
      <c r="M151">
        <f t="shared" si="108"/>
        <v>-21660.000000000004</v>
      </c>
      <c r="P151">
        <f t="shared" si="109"/>
        <v>0</v>
      </c>
      <c r="Q151">
        <f t="shared" si="110"/>
        <v>-21660.000000000004</v>
      </c>
      <c r="R151" s="2" t="str">
        <f t="shared" si="112"/>
        <v>5525636 - E W BROWN COMBUSTION TURBINE UNIT 6Base</v>
      </c>
    </row>
    <row r="152" spans="1:18" x14ac:dyDescent="0.3">
      <c r="A152" s="1" t="s">
        <v>90</v>
      </c>
      <c r="C152" s="1" t="s">
        <v>43</v>
      </c>
      <c r="D152" s="1" t="s">
        <v>24</v>
      </c>
      <c r="E152" s="5" t="str">
        <f t="shared" si="111"/>
        <v>554</v>
      </c>
      <c r="F152" s="1" t="s">
        <v>44</v>
      </c>
      <c r="G152" s="10" t="s">
        <v>67</v>
      </c>
      <c r="H152" s="10"/>
      <c r="I152" s="10"/>
      <c r="J152" s="10"/>
      <c r="K152" t="s">
        <v>81</v>
      </c>
      <c r="L152" s="10">
        <v>21.660000000000004</v>
      </c>
      <c r="M152">
        <f t="shared" si="108"/>
        <v>21660.000000000004</v>
      </c>
      <c r="P152">
        <f t="shared" si="109"/>
        <v>21660.000000000004</v>
      </c>
      <c r="Q152">
        <f t="shared" si="110"/>
        <v>0</v>
      </c>
      <c r="R152" s="2" t="str">
        <f t="shared" si="112"/>
        <v>5545636 - E W BROWN COMBUSTION TURBINE UNIT 6Base</v>
      </c>
    </row>
    <row r="153" spans="1:18" x14ac:dyDescent="0.3">
      <c r="A153" s="1" t="s">
        <v>98</v>
      </c>
      <c r="C153" s="1" t="s">
        <v>43</v>
      </c>
      <c r="D153" s="1" t="s">
        <v>19</v>
      </c>
      <c r="E153" s="5" t="str">
        <f t="shared" si="111"/>
        <v>553</v>
      </c>
      <c r="F153" s="1" t="s">
        <v>45</v>
      </c>
      <c r="G153" s="10" t="s">
        <v>67</v>
      </c>
      <c r="H153" s="10"/>
      <c r="I153" s="10"/>
      <c r="J153" s="10"/>
      <c r="K153" t="s">
        <v>81</v>
      </c>
      <c r="L153" s="10">
        <v>8</v>
      </c>
      <c r="M153">
        <f>+L153*1000</f>
        <v>8000</v>
      </c>
      <c r="P153">
        <f t="shared" ref="P153:P167" si="113">IF(A153="0100",M153,0)</f>
        <v>0</v>
      </c>
      <c r="Q153">
        <f t="shared" ref="Q153:Q167" si="114">IF(A153="0110",M153,0)</f>
        <v>8000</v>
      </c>
      <c r="R153" s="2" t="str">
        <f t="shared" si="112"/>
        <v>5535637 - E W BROWN COMBUSTION TURBINE UNIT 7Base</v>
      </c>
    </row>
    <row r="154" spans="1:18" x14ac:dyDescent="0.3">
      <c r="A154" s="1" t="s">
        <v>98</v>
      </c>
      <c r="C154" s="1" t="s">
        <v>43</v>
      </c>
      <c r="D154" s="1" t="s">
        <v>19</v>
      </c>
      <c r="E154" s="5" t="str">
        <f t="shared" si="111"/>
        <v>553</v>
      </c>
      <c r="F154" s="1" t="s">
        <v>45</v>
      </c>
      <c r="G154" s="10" t="s">
        <v>67</v>
      </c>
      <c r="H154" s="10"/>
      <c r="I154" s="10"/>
      <c r="J154" s="10"/>
      <c r="K154" t="s">
        <v>81</v>
      </c>
      <c r="L154" s="10">
        <v>-3.04</v>
      </c>
      <c r="M154">
        <f t="shared" ref="M154:M155" si="115">+L154*1000</f>
        <v>-3040</v>
      </c>
      <c r="P154">
        <f t="shared" si="113"/>
        <v>0</v>
      </c>
      <c r="Q154">
        <f t="shared" si="114"/>
        <v>-3040</v>
      </c>
      <c r="R154" s="2" t="str">
        <f t="shared" si="112"/>
        <v>5535637 - E W BROWN COMBUSTION TURBINE UNIT 7Base</v>
      </c>
    </row>
    <row r="155" spans="1:18" x14ac:dyDescent="0.3">
      <c r="A155" s="11" t="s">
        <v>90</v>
      </c>
      <c r="B155" s="11"/>
      <c r="C155" s="1" t="s">
        <v>43</v>
      </c>
      <c r="D155" s="1" t="s">
        <v>19</v>
      </c>
      <c r="E155" s="5" t="str">
        <f t="shared" si="111"/>
        <v>553</v>
      </c>
      <c r="F155" s="1" t="s">
        <v>45</v>
      </c>
      <c r="G155" s="10" t="s">
        <v>67</v>
      </c>
      <c r="H155" s="10"/>
      <c r="I155" s="10"/>
      <c r="J155" s="10"/>
      <c r="K155" t="s">
        <v>81</v>
      </c>
      <c r="L155" s="10">
        <v>3.04</v>
      </c>
      <c r="M155">
        <f t="shared" si="115"/>
        <v>3040</v>
      </c>
      <c r="P155">
        <f t="shared" si="113"/>
        <v>3040</v>
      </c>
      <c r="Q155">
        <f t="shared" si="114"/>
        <v>0</v>
      </c>
      <c r="R155" s="2" t="str">
        <f t="shared" si="112"/>
        <v>5535637 - E W BROWN COMBUSTION TURBINE UNIT 7Base</v>
      </c>
    </row>
    <row r="156" spans="1:18" x14ac:dyDescent="0.3">
      <c r="A156" s="1" t="s">
        <v>90</v>
      </c>
      <c r="C156" s="1" t="s">
        <v>35</v>
      </c>
      <c r="D156" s="1" t="s">
        <v>19</v>
      </c>
      <c r="E156" s="5" t="str">
        <f t="shared" si="111"/>
        <v>553</v>
      </c>
      <c r="F156" s="1" t="s">
        <v>122</v>
      </c>
      <c r="G156" s="10" t="s">
        <v>67</v>
      </c>
      <c r="H156" s="10"/>
      <c r="I156" s="10"/>
      <c r="J156" s="10"/>
      <c r="K156" t="s">
        <v>81</v>
      </c>
      <c r="L156" s="10">
        <v>2</v>
      </c>
      <c r="M156">
        <f>-M123*0.63</f>
        <v>-1260</v>
      </c>
      <c r="P156">
        <f t="shared" si="113"/>
        <v>-1260</v>
      </c>
      <c r="Q156">
        <f t="shared" si="114"/>
        <v>0</v>
      </c>
      <c r="R156" s="2" t="str">
        <f t="shared" si="112"/>
        <v>5530477 - TRIMBLE COUNTY #10 COMBUSTION TURBINEBase</v>
      </c>
    </row>
    <row r="157" spans="1:18" x14ac:dyDescent="0.3">
      <c r="A157" s="1" t="s">
        <v>90</v>
      </c>
      <c r="C157" s="1" t="s">
        <v>35</v>
      </c>
      <c r="D157" s="1" t="s">
        <v>19</v>
      </c>
      <c r="E157" s="5" t="str">
        <f t="shared" si="111"/>
        <v>553</v>
      </c>
      <c r="F157" s="1" t="s">
        <v>119</v>
      </c>
      <c r="G157" s="10" t="s">
        <v>67</v>
      </c>
      <c r="H157" s="10"/>
      <c r="I157" s="10"/>
      <c r="J157" s="10"/>
      <c r="K157" t="s">
        <v>81</v>
      </c>
      <c r="L157" s="10">
        <v>22</v>
      </c>
      <c r="M157">
        <f>-M124*0.71</f>
        <v>-15620</v>
      </c>
      <c r="P157">
        <f t="shared" si="113"/>
        <v>-15620</v>
      </c>
      <c r="Q157">
        <f t="shared" si="114"/>
        <v>0</v>
      </c>
      <c r="R157" s="2" t="str">
        <f t="shared" si="112"/>
        <v>5530470 - TRIMBLE COUNTY #5 COMBUSTION TURBINEBase</v>
      </c>
    </row>
    <row r="158" spans="1:18" x14ac:dyDescent="0.3">
      <c r="A158" s="1" t="s">
        <v>90</v>
      </c>
      <c r="C158" s="1" t="s">
        <v>35</v>
      </c>
      <c r="D158" s="1" t="s">
        <v>19</v>
      </c>
      <c r="E158" s="5" t="str">
        <f t="shared" si="111"/>
        <v>553</v>
      </c>
      <c r="F158" s="1" t="s">
        <v>41</v>
      </c>
      <c r="G158" s="10" t="s">
        <v>67</v>
      </c>
      <c r="H158" s="10"/>
      <c r="I158" s="10"/>
      <c r="J158" s="10"/>
      <c r="K158" t="s">
        <v>81</v>
      </c>
      <c r="L158" s="10">
        <v>22</v>
      </c>
      <c r="M158">
        <f>-M125*0.63</f>
        <v>-13860</v>
      </c>
      <c r="P158">
        <f t="shared" si="113"/>
        <v>-13860</v>
      </c>
      <c r="Q158">
        <f t="shared" si="114"/>
        <v>0</v>
      </c>
      <c r="R158" s="2" t="str">
        <f t="shared" si="112"/>
        <v>5530474 - TRIMBLE COUNTY #7 COMBUSTION TURBINEBase</v>
      </c>
    </row>
    <row r="159" spans="1:18" x14ac:dyDescent="0.3">
      <c r="A159" s="1" t="s">
        <v>90</v>
      </c>
      <c r="C159" s="1" t="s">
        <v>35</v>
      </c>
      <c r="D159" s="1" t="s">
        <v>19</v>
      </c>
      <c r="E159" s="5" t="str">
        <f t="shared" si="111"/>
        <v>553</v>
      </c>
      <c r="F159" s="1" t="s">
        <v>120</v>
      </c>
      <c r="G159" s="10" t="s">
        <v>67</v>
      </c>
      <c r="H159" s="10"/>
      <c r="I159" s="10"/>
      <c r="J159" s="10"/>
      <c r="K159" t="s">
        <v>81</v>
      </c>
      <c r="L159" s="10">
        <v>22</v>
      </c>
      <c r="M159">
        <f>-M126*0.63</f>
        <v>-13860</v>
      </c>
      <c r="P159">
        <f t="shared" si="113"/>
        <v>-13860</v>
      </c>
      <c r="Q159">
        <f t="shared" si="114"/>
        <v>0</v>
      </c>
      <c r="R159" s="2" t="str">
        <f t="shared" si="112"/>
        <v>5530475 - TRIMBLE COUNTY #8 COMBUSTION TURBINEBase</v>
      </c>
    </row>
    <row r="160" spans="1:18" x14ac:dyDescent="0.3">
      <c r="A160" s="1" t="s">
        <v>90</v>
      </c>
      <c r="C160" s="1" t="s">
        <v>35</v>
      </c>
      <c r="D160" s="1" t="s">
        <v>19</v>
      </c>
      <c r="E160" s="5" t="str">
        <f t="shared" si="111"/>
        <v>553</v>
      </c>
      <c r="F160" s="1" t="s">
        <v>121</v>
      </c>
      <c r="G160" s="10" t="s">
        <v>67</v>
      </c>
      <c r="H160" s="10"/>
      <c r="I160" s="10"/>
      <c r="J160" s="10"/>
      <c r="K160" t="s">
        <v>81</v>
      </c>
      <c r="L160" s="10">
        <v>22</v>
      </c>
      <c r="M160">
        <f>-M127*0.63</f>
        <v>-13860</v>
      </c>
      <c r="P160">
        <f t="shared" si="113"/>
        <v>-13860</v>
      </c>
      <c r="Q160">
        <f t="shared" si="114"/>
        <v>0</v>
      </c>
      <c r="R160" s="2" t="str">
        <f t="shared" si="112"/>
        <v>5530476 - TRIMBLE COUNTY #9 COMBUSTION TURBINEBase</v>
      </c>
    </row>
    <row r="161" spans="1:18" x14ac:dyDescent="0.3">
      <c r="A161" s="1" t="s">
        <v>90</v>
      </c>
      <c r="C161" s="1" t="s">
        <v>35</v>
      </c>
      <c r="D161" s="1" t="s">
        <v>19</v>
      </c>
      <c r="E161" s="5" t="str">
        <f t="shared" si="111"/>
        <v>553</v>
      </c>
      <c r="F161" s="1" t="s">
        <v>122</v>
      </c>
      <c r="G161" s="10" t="s">
        <v>67</v>
      </c>
      <c r="H161" s="10"/>
      <c r="I161" s="10"/>
      <c r="J161" s="10"/>
      <c r="K161" t="s">
        <v>81</v>
      </c>
      <c r="L161" s="10">
        <v>22</v>
      </c>
      <c r="M161">
        <f>-M128*0.63</f>
        <v>-13860</v>
      </c>
      <c r="P161">
        <f t="shared" si="113"/>
        <v>-13860</v>
      </c>
      <c r="Q161">
        <f t="shared" si="114"/>
        <v>0</v>
      </c>
      <c r="R161" s="2" t="str">
        <f t="shared" si="112"/>
        <v>5530477 - TRIMBLE COUNTY #10 COMBUSTION TURBINEBase</v>
      </c>
    </row>
    <row r="162" spans="1:18" x14ac:dyDescent="0.3">
      <c r="A162" s="11" t="s">
        <v>98</v>
      </c>
      <c r="C162" s="1" t="s">
        <v>35</v>
      </c>
      <c r="D162" s="1" t="s">
        <v>19</v>
      </c>
      <c r="E162" s="5" t="str">
        <f t="shared" si="111"/>
        <v>553</v>
      </c>
      <c r="F162" s="1" t="s">
        <v>122</v>
      </c>
      <c r="G162" s="10" t="s">
        <v>67</v>
      </c>
      <c r="H162" s="10"/>
      <c r="I162" s="10"/>
      <c r="J162" s="10"/>
      <c r="K162" t="s">
        <v>81</v>
      </c>
      <c r="L162" s="10">
        <v>2</v>
      </c>
      <c r="M162">
        <f>-M156</f>
        <v>1260</v>
      </c>
      <c r="P162">
        <f t="shared" si="113"/>
        <v>0</v>
      </c>
      <c r="Q162">
        <f t="shared" si="114"/>
        <v>1260</v>
      </c>
      <c r="R162" s="2" t="str">
        <f t="shared" si="112"/>
        <v>5530477 - TRIMBLE COUNTY #10 COMBUSTION TURBINEBase</v>
      </c>
    </row>
    <row r="163" spans="1:18" x14ac:dyDescent="0.3">
      <c r="A163" s="11" t="s">
        <v>98</v>
      </c>
      <c r="C163" s="1" t="s">
        <v>35</v>
      </c>
      <c r="D163" s="1" t="s">
        <v>19</v>
      </c>
      <c r="E163" s="5" t="str">
        <f t="shared" si="111"/>
        <v>553</v>
      </c>
      <c r="F163" s="1" t="s">
        <v>119</v>
      </c>
      <c r="G163" s="10" t="s">
        <v>67</v>
      </c>
      <c r="H163" s="10"/>
      <c r="I163" s="10"/>
      <c r="J163" s="10"/>
      <c r="K163" t="s">
        <v>81</v>
      </c>
      <c r="L163" s="10">
        <v>22</v>
      </c>
      <c r="M163">
        <f t="shared" ref="M163:M167" si="116">-M157</f>
        <v>15620</v>
      </c>
      <c r="P163">
        <f t="shared" si="113"/>
        <v>0</v>
      </c>
      <c r="Q163">
        <f t="shared" si="114"/>
        <v>15620</v>
      </c>
      <c r="R163" s="2" t="str">
        <f t="shared" si="112"/>
        <v>5530470 - TRIMBLE COUNTY #5 COMBUSTION TURBINEBase</v>
      </c>
    </row>
    <row r="164" spans="1:18" x14ac:dyDescent="0.3">
      <c r="A164" s="11" t="s">
        <v>98</v>
      </c>
      <c r="C164" s="1" t="s">
        <v>35</v>
      </c>
      <c r="D164" s="1" t="s">
        <v>19</v>
      </c>
      <c r="E164" s="5" t="str">
        <f t="shared" si="111"/>
        <v>553</v>
      </c>
      <c r="F164" s="1" t="s">
        <v>41</v>
      </c>
      <c r="G164" s="10" t="s">
        <v>67</v>
      </c>
      <c r="H164" s="10"/>
      <c r="I164" s="10"/>
      <c r="J164" s="10"/>
      <c r="K164" t="s">
        <v>81</v>
      </c>
      <c r="L164" s="10">
        <v>22</v>
      </c>
      <c r="M164">
        <f t="shared" si="116"/>
        <v>13860</v>
      </c>
      <c r="P164">
        <f t="shared" si="113"/>
        <v>0</v>
      </c>
      <c r="Q164">
        <f t="shared" si="114"/>
        <v>13860</v>
      </c>
      <c r="R164" s="2" t="str">
        <f t="shared" si="112"/>
        <v>5530474 - TRIMBLE COUNTY #7 COMBUSTION TURBINEBase</v>
      </c>
    </row>
    <row r="165" spans="1:18" x14ac:dyDescent="0.3">
      <c r="A165" s="11" t="s">
        <v>98</v>
      </c>
      <c r="C165" s="1" t="s">
        <v>35</v>
      </c>
      <c r="D165" s="1" t="s">
        <v>19</v>
      </c>
      <c r="E165" s="5" t="str">
        <f t="shared" si="111"/>
        <v>553</v>
      </c>
      <c r="F165" s="1" t="s">
        <v>120</v>
      </c>
      <c r="G165" s="10" t="s">
        <v>67</v>
      </c>
      <c r="H165" s="10"/>
      <c r="I165" s="10"/>
      <c r="J165" s="10"/>
      <c r="K165" t="s">
        <v>81</v>
      </c>
      <c r="L165" s="10">
        <v>22</v>
      </c>
      <c r="M165">
        <f t="shared" si="116"/>
        <v>13860</v>
      </c>
      <c r="P165">
        <f t="shared" si="113"/>
        <v>0</v>
      </c>
      <c r="Q165">
        <f t="shared" si="114"/>
        <v>13860</v>
      </c>
      <c r="R165" s="2" t="str">
        <f t="shared" si="112"/>
        <v>5530475 - TRIMBLE COUNTY #8 COMBUSTION TURBINEBase</v>
      </c>
    </row>
    <row r="166" spans="1:18" x14ac:dyDescent="0.3">
      <c r="A166" s="11" t="s">
        <v>98</v>
      </c>
      <c r="C166" s="1" t="s">
        <v>35</v>
      </c>
      <c r="D166" s="1" t="s">
        <v>19</v>
      </c>
      <c r="E166" s="5" t="str">
        <f t="shared" si="111"/>
        <v>553</v>
      </c>
      <c r="F166" s="1" t="s">
        <v>121</v>
      </c>
      <c r="G166" s="10" t="s">
        <v>67</v>
      </c>
      <c r="H166" s="10"/>
      <c r="I166" s="10"/>
      <c r="J166" s="10"/>
      <c r="K166" t="s">
        <v>81</v>
      </c>
      <c r="L166" s="10">
        <v>22</v>
      </c>
      <c r="M166">
        <f t="shared" si="116"/>
        <v>13860</v>
      </c>
      <c r="P166">
        <f t="shared" si="113"/>
        <v>0</v>
      </c>
      <c r="Q166">
        <f t="shared" si="114"/>
        <v>13860</v>
      </c>
      <c r="R166" s="2" t="str">
        <f t="shared" si="112"/>
        <v>5530476 - TRIMBLE COUNTY #9 COMBUSTION TURBINEBase</v>
      </c>
    </row>
    <row r="167" spans="1:18" x14ac:dyDescent="0.3">
      <c r="A167" s="11" t="s">
        <v>98</v>
      </c>
      <c r="C167" s="1" t="s">
        <v>35</v>
      </c>
      <c r="D167" s="1" t="s">
        <v>19</v>
      </c>
      <c r="E167" s="5" t="str">
        <f t="shared" si="111"/>
        <v>553</v>
      </c>
      <c r="F167" s="1" t="s">
        <v>122</v>
      </c>
      <c r="G167" s="10" t="s">
        <v>67</v>
      </c>
      <c r="H167" s="10"/>
      <c r="I167" s="10"/>
      <c r="J167" s="10"/>
      <c r="K167" t="s">
        <v>81</v>
      </c>
      <c r="L167" s="10">
        <v>22</v>
      </c>
      <c r="M167">
        <f t="shared" si="116"/>
        <v>13860</v>
      </c>
      <c r="P167">
        <f t="shared" si="113"/>
        <v>0</v>
      </c>
      <c r="Q167">
        <f t="shared" si="114"/>
        <v>13860</v>
      </c>
      <c r="R167" s="2" t="str">
        <f t="shared" si="112"/>
        <v>5530477 - TRIMBLE COUNTY #10 COMBUSTION TURBINEBase</v>
      </c>
    </row>
    <row r="168" spans="1:18" x14ac:dyDescent="0.3">
      <c r="B168" s="1" t="s">
        <v>5</v>
      </c>
      <c r="C168" s="1" t="s">
        <v>35</v>
      </c>
      <c r="D168" s="1" t="s">
        <v>13</v>
      </c>
      <c r="E168" s="5" t="str">
        <f t="shared" si="111"/>
        <v>512</v>
      </c>
      <c r="F168" s="1" t="s">
        <v>37</v>
      </c>
      <c r="G168" s="1" t="s">
        <v>67</v>
      </c>
      <c r="H168" s="1" t="s">
        <v>74</v>
      </c>
      <c r="I168" s="1" t="s">
        <v>75</v>
      </c>
      <c r="J168">
        <v>201603</v>
      </c>
      <c r="K168" t="s">
        <v>81</v>
      </c>
      <c r="M168" s="2">
        <v>1866.48</v>
      </c>
      <c r="N168">
        <v>-466.62</v>
      </c>
      <c r="O168" s="2">
        <v>1399.8600000000001</v>
      </c>
      <c r="P168">
        <v>265.97340000000003</v>
      </c>
      <c r="Q168">
        <v>1133.8866000000003</v>
      </c>
      <c r="R168" s="2" t="str">
        <f t="shared" si="112"/>
        <v>5120321 - TRIMBLE COUNTY 2 - GENERATIONBase</v>
      </c>
    </row>
    <row r="169" spans="1:18" x14ac:dyDescent="0.3">
      <c r="B169" s="1" t="s">
        <v>5</v>
      </c>
      <c r="C169" s="1" t="s">
        <v>35</v>
      </c>
      <c r="D169" s="1" t="s">
        <v>13</v>
      </c>
      <c r="E169" s="5" t="str">
        <f t="shared" si="111"/>
        <v>512</v>
      </c>
      <c r="F169" s="1" t="s">
        <v>37</v>
      </c>
      <c r="G169" s="1" t="s">
        <v>67</v>
      </c>
      <c r="H169" s="1" t="s">
        <v>74</v>
      </c>
      <c r="I169" s="1" t="s">
        <v>75</v>
      </c>
      <c r="J169">
        <v>201604</v>
      </c>
      <c r="K169" t="s">
        <v>81</v>
      </c>
      <c r="M169" s="2">
        <v>3594.45</v>
      </c>
      <c r="N169">
        <v>-898.61249999999995</v>
      </c>
      <c r="O169" s="2">
        <v>2695.8374999999996</v>
      </c>
      <c r="P169">
        <v>512.20912499999997</v>
      </c>
      <c r="Q169">
        <v>2183.6283749999998</v>
      </c>
      <c r="R169" s="2" t="str">
        <f t="shared" si="112"/>
        <v>5120321 - TRIMBLE COUNTY 2 - GENERATIONBase</v>
      </c>
    </row>
    <row r="170" spans="1:18" x14ac:dyDescent="0.3">
      <c r="B170" s="1" t="s">
        <v>5</v>
      </c>
      <c r="C170" s="1" t="s">
        <v>35</v>
      </c>
      <c r="D170" s="1" t="s">
        <v>13</v>
      </c>
      <c r="E170" s="5" t="str">
        <f t="shared" si="111"/>
        <v>512</v>
      </c>
      <c r="F170" s="1" t="s">
        <v>37</v>
      </c>
      <c r="G170" s="1" t="s">
        <v>67</v>
      </c>
      <c r="H170" s="1" t="s">
        <v>74</v>
      </c>
      <c r="I170" s="1" t="s">
        <v>75</v>
      </c>
      <c r="J170">
        <v>201605</v>
      </c>
      <c r="K170" t="s">
        <v>81</v>
      </c>
      <c r="M170" s="2">
        <v>28709.759999999998</v>
      </c>
      <c r="N170">
        <v>-7177.44</v>
      </c>
      <c r="O170" s="2">
        <v>21532.32</v>
      </c>
      <c r="P170">
        <v>4091.1408000000001</v>
      </c>
      <c r="Q170">
        <v>17441.179200000002</v>
      </c>
      <c r="R170" s="2" t="str">
        <f t="shared" si="112"/>
        <v>5120321 - TRIMBLE COUNTY 2 - GENERATIONBase</v>
      </c>
    </row>
    <row r="171" spans="1:18" x14ac:dyDescent="0.3">
      <c r="B171" s="1" t="s">
        <v>5</v>
      </c>
      <c r="C171" s="1" t="s">
        <v>35</v>
      </c>
      <c r="D171" s="1" t="s">
        <v>13</v>
      </c>
      <c r="E171" s="5" t="str">
        <f t="shared" si="111"/>
        <v>512</v>
      </c>
      <c r="F171" s="1" t="s">
        <v>37</v>
      </c>
      <c r="G171" s="1" t="s">
        <v>67</v>
      </c>
      <c r="H171" s="1" t="s">
        <v>74</v>
      </c>
      <c r="I171" s="1" t="s">
        <v>75</v>
      </c>
      <c r="J171">
        <v>201606</v>
      </c>
      <c r="K171" t="s">
        <v>81</v>
      </c>
      <c r="M171" s="2">
        <v>5025.01</v>
      </c>
      <c r="N171">
        <v>-1256.2525000000001</v>
      </c>
      <c r="O171" s="2">
        <v>3768.7575000000002</v>
      </c>
      <c r="P171">
        <v>716.06392500000004</v>
      </c>
      <c r="Q171">
        <v>3052.6935750000002</v>
      </c>
      <c r="R171" s="2" t="str">
        <f t="shared" si="112"/>
        <v>5120321 - TRIMBLE COUNTY 2 - GENERATIONBase</v>
      </c>
    </row>
    <row r="172" spans="1:18" x14ac:dyDescent="0.3">
      <c r="B172" s="1" t="s">
        <v>5</v>
      </c>
      <c r="C172" s="1" t="s">
        <v>35</v>
      </c>
      <c r="D172" s="1" t="s">
        <v>13</v>
      </c>
      <c r="E172" s="5" t="str">
        <f t="shared" si="111"/>
        <v>512</v>
      </c>
      <c r="F172" s="1" t="s">
        <v>37</v>
      </c>
      <c r="G172" s="1" t="s">
        <v>67</v>
      </c>
      <c r="H172" s="1" t="s">
        <v>74</v>
      </c>
      <c r="I172" s="1" t="s">
        <v>75</v>
      </c>
      <c r="J172">
        <v>201607</v>
      </c>
      <c r="K172" t="s">
        <v>81</v>
      </c>
      <c r="M172" s="2">
        <v>-70012.039999999994</v>
      </c>
      <c r="N172">
        <v>17503.009999999998</v>
      </c>
      <c r="O172" s="2">
        <v>-52509.03</v>
      </c>
      <c r="P172">
        <v>-9976.7157000000007</v>
      </c>
      <c r="Q172">
        <v>-42532.314300000005</v>
      </c>
      <c r="R172" s="2" t="str">
        <f t="shared" si="112"/>
        <v>5120321 - TRIMBLE COUNTY 2 - GENERATIONBase</v>
      </c>
    </row>
    <row r="173" spans="1:18" x14ac:dyDescent="0.3">
      <c r="B173" s="1" t="s">
        <v>5</v>
      </c>
      <c r="C173" s="1" t="s">
        <v>35</v>
      </c>
      <c r="D173" s="1" t="s">
        <v>13</v>
      </c>
      <c r="E173" s="5" t="str">
        <f t="shared" si="111"/>
        <v>512</v>
      </c>
      <c r="F173" s="1" t="s">
        <v>37</v>
      </c>
      <c r="G173" s="1" t="s">
        <v>67</v>
      </c>
      <c r="H173" s="1" t="s">
        <v>74</v>
      </c>
      <c r="I173" s="1" t="s">
        <v>75</v>
      </c>
      <c r="J173">
        <v>201608</v>
      </c>
      <c r="K173" t="s">
        <v>81</v>
      </c>
      <c r="M173" s="2">
        <v>250.46</v>
      </c>
      <c r="N173">
        <v>-62.615000000000002</v>
      </c>
      <c r="O173" s="2">
        <v>187.845</v>
      </c>
      <c r="P173">
        <v>35.690550000000002</v>
      </c>
      <c r="Q173">
        <v>152.15445</v>
      </c>
      <c r="R173" s="2" t="str">
        <f t="shared" si="112"/>
        <v>5120321 - TRIMBLE COUNTY 2 - GENERATIONBase</v>
      </c>
    </row>
  </sheetData>
  <pageMargins left="0.5" right="0.5" top="1" bottom="1" header="0.5" footer="0.5"/>
  <pageSetup scale="57" orientation="landscape" r:id="rId1"/>
  <headerFooter>
    <oddFooter>&amp;R&amp;"Times New Roman,Bold"&amp;12REVISED Attachment to Response to Kroger-2 Question No. 9
Page &amp;P of &amp;N
Bellar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D5" sqref="D5"/>
    </sheetView>
  </sheetViews>
  <sheetFormatPr defaultRowHeight="14.4" x14ac:dyDescent="0.3"/>
  <cols>
    <col min="1" max="2" width="9.33203125" style="1" bestFit="1" customWidth="1"/>
    <col min="3" max="3" width="40.33203125" style="1" bestFit="1" customWidth="1"/>
    <col min="4" max="4" width="36.5546875" style="1" bestFit="1" customWidth="1"/>
    <col min="5" max="6" width="8.109375" style="1" bestFit="1" customWidth="1"/>
    <col min="7" max="7" width="54.6640625" style="1" bestFit="1" customWidth="1"/>
    <col min="8" max="9" width="8" bestFit="1" customWidth="1"/>
    <col min="10" max="11" width="7.33203125" bestFit="1" customWidth="1"/>
  </cols>
  <sheetData>
    <row r="1" spans="1:12" s="4" customFormat="1" x14ac:dyDescent="0.3">
      <c r="A1" s="3" t="s">
        <v>86</v>
      </c>
      <c r="B1" s="3" t="s">
        <v>87</v>
      </c>
      <c r="C1" s="3" t="s">
        <v>88</v>
      </c>
      <c r="D1" s="3" t="s">
        <v>89</v>
      </c>
      <c r="E1" s="3" t="s">
        <v>2</v>
      </c>
      <c r="F1" s="3" t="s">
        <v>53</v>
      </c>
      <c r="G1" s="3" t="s">
        <v>3</v>
      </c>
      <c r="H1" s="4">
        <v>2017</v>
      </c>
      <c r="I1" s="4">
        <v>2018</v>
      </c>
      <c r="J1" s="4">
        <v>2019</v>
      </c>
      <c r="K1" s="4">
        <v>2020</v>
      </c>
      <c r="L1" s="4" t="s">
        <v>124</v>
      </c>
    </row>
    <row r="2" spans="1:12" x14ac:dyDescent="0.3">
      <c r="A2" s="1" t="s">
        <v>90</v>
      </c>
      <c r="B2" s="1" t="s">
        <v>64</v>
      </c>
      <c r="C2" s="1" t="s">
        <v>92</v>
      </c>
      <c r="D2" s="1" t="s">
        <v>48</v>
      </c>
      <c r="E2" s="1" t="s">
        <v>42</v>
      </c>
      <c r="F2" s="5" t="s">
        <v>60</v>
      </c>
      <c r="G2" s="1" t="s">
        <v>36</v>
      </c>
      <c r="H2" s="10">
        <v>-269</v>
      </c>
      <c r="I2" s="10">
        <v>0</v>
      </c>
      <c r="J2" s="10">
        <v>-63</v>
      </c>
      <c r="K2" s="10">
        <v>0</v>
      </c>
      <c r="L2" s="2" t="str">
        <f t="shared" ref="L2:L29" si="0">+F2&amp;G2</f>
        <v>5100311 - TRIMBLE COUNTY 1 - GENERATION</v>
      </c>
    </row>
    <row r="3" spans="1:12" x14ac:dyDescent="0.3">
      <c r="A3" s="1" t="s">
        <v>90</v>
      </c>
      <c r="B3" s="1" t="s">
        <v>64</v>
      </c>
      <c r="C3" s="1" t="s">
        <v>92</v>
      </c>
      <c r="D3" s="1" t="s">
        <v>48</v>
      </c>
      <c r="E3" s="1" t="s">
        <v>42</v>
      </c>
      <c r="F3" s="5" t="s">
        <v>60</v>
      </c>
      <c r="G3" s="1" t="s">
        <v>37</v>
      </c>
      <c r="H3" s="10">
        <v>0</v>
      </c>
      <c r="I3" s="10">
        <v>0</v>
      </c>
      <c r="J3" s="10">
        <v>0</v>
      </c>
      <c r="K3" s="10">
        <v>-13</v>
      </c>
      <c r="L3" s="2" t="str">
        <f t="shared" si="0"/>
        <v>5100321 - TRIMBLE COUNTY 2 - GENERATION</v>
      </c>
    </row>
    <row r="4" spans="1:12" x14ac:dyDescent="0.3">
      <c r="A4" s="1" t="s">
        <v>90</v>
      </c>
      <c r="B4" s="1" t="s">
        <v>64</v>
      </c>
      <c r="C4" s="1" t="s">
        <v>92</v>
      </c>
      <c r="D4" s="1" t="s">
        <v>48</v>
      </c>
      <c r="E4" s="1" t="s">
        <v>14</v>
      </c>
      <c r="F4" s="5" t="s">
        <v>54</v>
      </c>
      <c r="G4" s="1" t="s">
        <v>36</v>
      </c>
      <c r="H4" s="10">
        <v>-2071</v>
      </c>
      <c r="I4" s="10">
        <v>-68</v>
      </c>
      <c r="J4" s="10">
        <v>-960</v>
      </c>
      <c r="K4" s="10">
        <v>-70</v>
      </c>
      <c r="L4" s="2" t="str">
        <f t="shared" si="0"/>
        <v>5120311 - TRIMBLE COUNTY 1 - GENERATION</v>
      </c>
    </row>
    <row r="5" spans="1:12" x14ac:dyDescent="0.3">
      <c r="A5" s="1" t="s">
        <v>90</v>
      </c>
      <c r="B5" s="1" t="s">
        <v>64</v>
      </c>
      <c r="C5" s="1" t="s">
        <v>92</v>
      </c>
      <c r="D5" s="1" t="s">
        <v>48</v>
      </c>
      <c r="E5" s="1" t="s">
        <v>14</v>
      </c>
      <c r="F5" s="5" t="s">
        <v>54</v>
      </c>
      <c r="G5" s="1" t="s">
        <v>37</v>
      </c>
      <c r="H5" s="10">
        <v>-36</v>
      </c>
      <c r="I5" s="10">
        <v>-368</v>
      </c>
      <c r="J5" s="10">
        <v>-97</v>
      </c>
      <c r="K5" s="10">
        <v>-222</v>
      </c>
      <c r="L5" s="2" t="str">
        <f t="shared" si="0"/>
        <v>5120321 - TRIMBLE COUNTY 2 - GENERATION</v>
      </c>
    </row>
    <row r="6" spans="1:12" x14ac:dyDescent="0.3">
      <c r="A6" s="1" t="s">
        <v>90</v>
      </c>
      <c r="B6" s="1" t="s">
        <v>64</v>
      </c>
      <c r="C6" s="1" t="s">
        <v>92</v>
      </c>
      <c r="D6" s="1" t="s">
        <v>48</v>
      </c>
      <c r="E6" s="1" t="s">
        <v>15</v>
      </c>
      <c r="F6" s="5" t="s">
        <v>59</v>
      </c>
      <c r="G6" s="1" t="s">
        <v>36</v>
      </c>
      <c r="H6" s="10">
        <v>-270</v>
      </c>
      <c r="I6" s="10">
        <v>0</v>
      </c>
      <c r="J6" s="10">
        <v>-163</v>
      </c>
      <c r="K6" s="10">
        <v>0</v>
      </c>
      <c r="L6" s="2" t="str">
        <f t="shared" si="0"/>
        <v>5130311 - TRIMBLE COUNTY 1 - GENERATION</v>
      </c>
    </row>
    <row r="7" spans="1:12" x14ac:dyDescent="0.3">
      <c r="A7" s="1" t="s">
        <v>90</v>
      </c>
      <c r="B7" s="1" t="s">
        <v>64</v>
      </c>
      <c r="C7" s="1" t="s">
        <v>92</v>
      </c>
      <c r="D7" s="1" t="s">
        <v>48</v>
      </c>
      <c r="E7" s="1" t="s">
        <v>15</v>
      </c>
      <c r="F7" s="5" t="s">
        <v>59</v>
      </c>
      <c r="G7" s="1" t="s">
        <v>37</v>
      </c>
      <c r="H7" s="10">
        <v>-127</v>
      </c>
      <c r="I7" s="10">
        <v>-43</v>
      </c>
      <c r="J7" s="10">
        <v>-29</v>
      </c>
      <c r="K7" s="10">
        <v>-31</v>
      </c>
      <c r="L7" s="2" t="str">
        <f t="shared" si="0"/>
        <v>5130321 - TRIMBLE COUNTY 2 - GENERATION</v>
      </c>
    </row>
    <row r="8" spans="1:12" x14ac:dyDescent="0.3">
      <c r="A8" s="1" t="s">
        <v>90</v>
      </c>
      <c r="B8" s="1" t="s">
        <v>64</v>
      </c>
      <c r="C8" s="1" t="s">
        <v>6</v>
      </c>
      <c r="D8" s="1" t="s">
        <v>93</v>
      </c>
      <c r="E8" s="1" t="s">
        <v>19</v>
      </c>
      <c r="F8" s="5" t="s">
        <v>113</v>
      </c>
      <c r="G8" s="1" t="s">
        <v>20</v>
      </c>
      <c r="H8" s="10">
        <v>182</v>
      </c>
      <c r="I8" s="10">
        <v>106</v>
      </c>
      <c r="J8" s="10">
        <v>189</v>
      </c>
      <c r="K8" s="10">
        <v>110</v>
      </c>
      <c r="L8" s="2" t="str">
        <f t="shared" si="0"/>
        <v>5530432 - PADDYS RUN GT 13</v>
      </c>
    </row>
    <row r="9" spans="1:12" x14ac:dyDescent="0.3">
      <c r="A9" s="1" t="s">
        <v>90</v>
      </c>
      <c r="B9" s="1" t="s">
        <v>64</v>
      </c>
      <c r="C9" s="1" t="s">
        <v>6</v>
      </c>
      <c r="D9" s="1" t="s">
        <v>94</v>
      </c>
      <c r="E9" s="1" t="s">
        <v>95</v>
      </c>
      <c r="F9" s="5" t="s">
        <v>118</v>
      </c>
      <c r="G9" s="1" t="s">
        <v>17</v>
      </c>
      <c r="H9" s="10">
        <v>0</v>
      </c>
      <c r="I9" s="10">
        <v>0</v>
      </c>
      <c r="J9" s="10">
        <v>-176</v>
      </c>
      <c r="K9" s="10">
        <v>0</v>
      </c>
      <c r="L9" s="2" t="str">
        <f t="shared" si="0"/>
        <v>5510172 - CANE RUN CC GT 2016</v>
      </c>
    </row>
    <row r="10" spans="1:12" x14ac:dyDescent="0.3">
      <c r="A10" s="1" t="s">
        <v>90</v>
      </c>
      <c r="B10" s="1" t="s">
        <v>64</v>
      </c>
      <c r="C10" s="1" t="s">
        <v>6</v>
      </c>
      <c r="D10" s="1" t="s">
        <v>94</v>
      </c>
      <c r="E10" s="1" t="s">
        <v>18</v>
      </c>
      <c r="F10" s="5" t="s">
        <v>117</v>
      </c>
      <c r="G10" s="1" t="s">
        <v>17</v>
      </c>
      <c r="H10" s="10">
        <v>395</v>
      </c>
      <c r="I10" s="10">
        <v>0</v>
      </c>
      <c r="J10" s="10">
        <v>854</v>
      </c>
      <c r="K10" s="10">
        <v>0</v>
      </c>
      <c r="L10" s="2" t="str">
        <f t="shared" si="0"/>
        <v>5520172 - CANE RUN CC GT 2016</v>
      </c>
    </row>
    <row r="11" spans="1:12" x14ac:dyDescent="0.3">
      <c r="A11" s="1" t="s">
        <v>90</v>
      </c>
      <c r="B11" s="1" t="s">
        <v>64</v>
      </c>
      <c r="C11" s="1" t="s">
        <v>6</v>
      </c>
      <c r="D11" s="1" t="s">
        <v>94</v>
      </c>
      <c r="E11" s="1" t="s">
        <v>19</v>
      </c>
      <c r="F11" s="5" t="s">
        <v>113</v>
      </c>
      <c r="G11" s="1" t="s">
        <v>17</v>
      </c>
      <c r="H11" s="10">
        <v>169</v>
      </c>
      <c r="I11" s="10">
        <v>0</v>
      </c>
      <c r="J11" s="10">
        <v>322</v>
      </c>
      <c r="K11" s="10">
        <v>0</v>
      </c>
      <c r="L11" s="2" t="str">
        <f t="shared" si="0"/>
        <v>5530172 - CANE RUN CC GT 2016</v>
      </c>
    </row>
    <row r="12" spans="1:12" x14ac:dyDescent="0.3">
      <c r="A12" s="1" t="s">
        <v>90</v>
      </c>
      <c r="B12" s="1" t="s">
        <v>64</v>
      </c>
      <c r="C12" s="1" t="s">
        <v>6</v>
      </c>
      <c r="D12" s="1" t="s">
        <v>94</v>
      </c>
      <c r="E12" s="1" t="s">
        <v>24</v>
      </c>
      <c r="F12" s="5" t="s">
        <v>116</v>
      </c>
      <c r="G12" s="1" t="s">
        <v>17</v>
      </c>
      <c r="H12" s="10">
        <v>171</v>
      </c>
      <c r="I12" s="10">
        <v>281</v>
      </c>
      <c r="J12" s="10">
        <v>332</v>
      </c>
      <c r="K12" s="10">
        <v>314</v>
      </c>
      <c r="L12" s="2" t="str">
        <f t="shared" si="0"/>
        <v>5540172 - CANE RUN CC GT 2016</v>
      </c>
    </row>
    <row r="13" spans="1:12" x14ac:dyDescent="0.3">
      <c r="A13" s="1" t="s">
        <v>90</v>
      </c>
      <c r="B13" s="1" t="s">
        <v>64</v>
      </c>
      <c r="C13" s="1" t="s">
        <v>27</v>
      </c>
      <c r="D13" s="1" t="s">
        <v>96</v>
      </c>
      <c r="E13" s="1" t="s">
        <v>14</v>
      </c>
      <c r="F13" s="5" t="s">
        <v>54</v>
      </c>
      <c r="G13" s="1" t="s">
        <v>28</v>
      </c>
      <c r="H13" s="10">
        <v>1477</v>
      </c>
      <c r="I13" s="10">
        <v>500</v>
      </c>
      <c r="J13" s="10">
        <v>1804</v>
      </c>
      <c r="K13" s="10">
        <v>450</v>
      </c>
      <c r="L13" s="2" t="str">
        <f t="shared" si="0"/>
        <v>5120211 - MILL CREEK 1 - GENERATION</v>
      </c>
    </row>
    <row r="14" spans="1:12" x14ac:dyDescent="0.3">
      <c r="A14" s="1" t="s">
        <v>90</v>
      </c>
      <c r="B14" s="1" t="s">
        <v>64</v>
      </c>
      <c r="C14" s="1" t="s">
        <v>27</v>
      </c>
      <c r="D14" s="1" t="s">
        <v>96</v>
      </c>
      <c r="E14" s="1" t="s">
        <v>14</v>
      </c>
      <c r="F14" s="5" t="s">
        <v>54</v>
      </c>
      <c r="G14" s="1" t="s">
        <v>30</v>
      </c>
      <c r="H14" s="10">
        <v>250</v>
      </c>
      <c r="I14" s="10">
        <v>1739</v>
      </c>
      <c r="J14" s="10">
        <v>425</v>
      </c>
      <c r="K14" s="10">
        <v>1998</v>
      </c>
      <c r="L14" s="2" t="str">
        <f t="shared" si="0"/>
        <v>5120221 - MILL CREEK 2 - GENERATION</v>
      </c>
    </row>
    <row r="15" spans="1:12" x14ac:dyDescent="0.3">
      <c r="A15" s="1" t="s">
        <v>90</v>
      </c>
      <c r="B15" s="1" t="s">
        <v>64</v>
      </c>
      <c r="C15" s="1" t="s">
        <v>27</v>
      </c>
      <c r="D15" s="1" t="s">
        <v>96</v>
      </c>
      <c r="E15" s="1" t="s">
        <v>14</v>
      </c>
      <c r="F15" s="5" t="s">
        <v>54</v>
      </c>
      <c r="G15" s="1" t="s">
        <v>31</v>
      </c>
      <c r="H15" s="10">
        <v>2068</v>
      </c>
      <c r="I15" s="10">
        <v>425</v>
      </c>
      <c r="J15" s="10">
        <v>1729</v>
      </c>
      <c r="K15" s="10">
        <v>450</v>
      </c>
      <c r="L15" s="2" t="str">
        <f t="shared" si="0"/>
        <v>5120231 - MILL CREEK 3 - GENERATION</v>
      </c>
    </row>
    <row r="16" spans="1:12" x14ac:dyDescent="0.3">
      <c r="A16" s="1" t="s">
        <v>90</v>
      </c>
      <c r="B16" s="1" t="s">
        <v>64</v>
      </c>
      <c r="C16" s="1" t="s">
        <v>27</v>
      </c>
      <c r="D16" s="1" t="s">
        <v>96</v>
      </c>
      <c r="E16" s="1" t="s">
        <v>14</v>
      </c>
      <c r="F16" s="5" t="s">
        <v>54</v>
      </c>
      <c r="G16" s="1" t="s">
        <v>29</v>
      </c>
      <c r="H16" s="10">
        <v>490</v>
      </c>
      <c r="I16" s="10">
        <v>1429</v>
      </c>
      <c r="J16" s="10">
        <v>424</v>
      </c>
      <c r="K16" s="10">
        <v>1999</v>
      </c>
      <c r="L16" s="2" t="str">
        <f t="shared" si="0"/>
        <v>5120241 - MILL CREEK 4 - GENERATION</v>
      </c>
    </row>
    <row r="17" spans="1:12" x14ac:dyDescent="0.3">
      <c r="A17" s="1" t="s">
        <v>90</v>
      </c>
      <c r="B17" s="1" t="s">
        <v>64</v>
      </c>
      <c r="C17" s="1" t="s">
        <v>27</v>
      </c>
      <c r="D17" s="1" t="s">
        <v>96</v>
      </c>
      <c r="E17" s="1" t="s">
        <v>15</v>
      </c>
      <c r="F17" s="5" t="s">
        <v>59</v>
      </c>
      <c r="G17" s="1" t="s">
        <v>28</v>
      </c>
      <c r="H17" s="10">
        <v>2309</v>
      </c>
      <c r="I17" s="10">
        <v>150</v>
      </c>
      <c r="J17" s="10">
        <v>5624</v>
      </c>
      <c r="K17" s="10">
        <v>300</v>
      </c>
      <c r="L17" s="2" t="str">
        <f t="shared" si="0"/>
        <v>5130211 - MILL CREEK 1 - GENERATION</v>
      </c>
    </row>
    <row r="18" spans="1:12" x14ac:dyDescent="0.3">
      <c r="A18" s="1" t="s">
        <v>90</v>
      </c>
      <c r="B18" s="1" t="s">
        <v>64</v>
      </c>
      <c r="C18" s="1" t="s">
        <v>27</v>
      </c>
      <c r="D18" s="1" t="s">
        <v>96</v>
      </c>
      <c r="E18" s="1" t="s">
        <v>15</v>
      </c>
      <c r="F18" s="5" t="s">
        <v>59</v>
      </c>
      <c r="G18" s="1" t="s">
        <v>30</v>
      </c>
      <c r="H18" s="10">
        <v>150</v>
      </c>
      <c r="I18" s="10">
        <v>5469</v>
      </c>
      <c r="J18" s="10">
        <v>550</v>
      </c>
      <c r="K18" s="10">
        <v>1589</v>
      </c>
      <c r="L18" s="2" t="str">
        <f t="shared" si="0"/>
        <v>5130221 - MILL CREEK 2 - GENERATION</v>
      </c>
    </row>
    <row r="19" spans="1:12" x14ac:dyDescent="0.3">
      <c r="A19" s="1" t="s">
        <v>90</v>
      </c>
      <c r="B19" s="1" t="s">
        <v>64</v>
      </c>
      <c r="C19" s="1" t="s">
        <v>27</v>
      </c>
      <c r="D19" s="1" t="s">
        <v>96</v>
      </c>
      <c r="E19" s="1" t="s">
        <v>15</v>
      </c>
      <c r="F19" s="5" t="s">
        <v>59</v>
      </c>
      <c r="G19" s="1" t="s">
        <v>31</v>
      </c>
      <c r="H19" s="10">
        <v>1990</v>
      </c>
      <c r="I19" s="10">
        <v>225</v>
      </c>
      <c r="J19" s="10">
        <v>5397</v>
      </c>
      <c r="K19" s="10">
        <v>300</v>
      </c>
      <c r="L19" s="2" t="str">
        <f t="shared" si="0"/>
        <v>5130231 - MILL CREEK 3 - GENERATION</v>
      </c>
    </row>
    <row r="20" spans="1:12" x14ac:dyDescent="0.3">
      <c r="A20" s="1" t="s">
        <v>90</v>
      </c>
      <c r="B20" s="1" t="s">
        <v>64</v>
      </c>
      <c r="C20" s="1" t="s">
        <v>27</v>
      </c>
      <c r="D20" s="1" t="s">
        <v>96</v>
      </c>
      <c r="E20" s="1" t="s">
        <v>15</v>
      </c>
      <c r="F20" s="5" t="s">
        <v>59</v>
      </c>
      <c r="G20" s="1" t="s">
        <v>29</v>
      </c>
      <c r="H20" s="10">
        <v>260</v>
      </c>
      <c r="I20" s="10">
        <v>2146</v>
      </c>
      <c r="J20" s="10">
        <v>25</v>
      </c>
      <c r="K20" s="10">
        <v>1574</v>
      </c>
      <c r="L20" s="2" t="str">
        <f t="shared" si="0"/>
        <v>5130241 - MILL CREEK 4 - GENERATION</v>
      </c>
    </row>
    <row r="21" spans="1:12" x14ac:dyDescent="0.3">
      <c r="A21" s="1" t="s">
        <v>90</v>
      </c>
      <c r="B21" s="1" t="s">
        <v>64</v>
      </c>
      <c r="C21" s="1" t="s">
        <v>35</v>
      </c>
      <c r="D21" s="1" t="s">
        <v>97</v>
      </c>
      <c r="E21" s="1" t="s">
        <v>42</v>
      </c>
      <c r="F21" s="5" t="s">
        <v>60</v>
      </c>
      <c r="G21" s="1" t="s">
        <v>37</v>
      </c>
      <c r="H21" s="10">
        <v>0</v>
      </c>
      <c r="I21" s="10">
        <v>0</v>
      </c>
      <c r="J21" s="10">
        <v>0</v>
      </c>
      <c r="K21" s="10">
        <v>-223</v>
      </c>
      <c r="L21" s="2" t="str">
        <f t="shared" si="0"/>
        <v>5100321 - TRIMBLE COUNTY 2 - GENERATION</v>
      </c>
    </row>
    <row r="22" spans="1:12" x14ac:dyDescent="0.3">
      <c r="A22" s="1" t="s">
        <v>90</v>
      </c>
      <c r="B22" s="1" t="s">
        <v>64</v>
      </c>
      <c r="C22" s="1" t="s">
        <v>35</v>
      </c>
      <c r="D22" s="1" t="s">
        <v>97</v>
      </c>
      <c r="E22" s="1" t="s">
        <v>14</v>
      </c>
      <c r="F22" s="5" t="s">
        <v>54</v>
      </c>
      <c r="G22" s="1" t="s">
        <v>36</v>
      </c>
      <c r="H22" s="10">
        <v>8284</v>
      </c>
      <c r="I22" s="10">
        <v>272</v>
      </c>
      <c r="J22" s="10">
        <v>3838</v>
      </c>
      <c r="K22" s="10">
        <v>278</v>
      </c>
      <c r="L22" s="2" t="str">
        <f t="shared" si="0"/>
        <v>5120311 - TRIMBLE COUNTY 1 - GENERATION</v>
      </c>
    </row>
    <row r="23" spans="1:12" x14ac:dyDescent="0.3">
      <c r="A23" s="1" t="s">
        <v>90</v>
      </c>
      <c r="B23" s="1" t="s">
        <v>64</v>
      </c>
      <c r="C23" s="1" t="s">
        <v>35</v>
      </c>
      <c r="D23" s="1" t="s">
        <v>97</v>
      </c>
      <c r="E23" s="1" t="s">
        <v>14</v>
      </c>
      <c r="F23" s="5" t="s">
        <v>54</v>
      </c>
      <c r="G23" s="1" t="s">
        <v>37</v>
      </c>
      <c r="H23" s="10">
        <v>145</v>
      </c>
      <c r="I23" s="10">
        <v>1470</v>
      </c>
      <c r="J23" s="10">
        <v>389</v>
      </c>
      <c r="K23" s="10">
        <v>887</v>
      </c>
      <c r="L23" s="2" t="str">
        <f t="shared" si="0"/>
        <v>5120321 - TRIMBLE COUNTY 2 - GENERATION</v>
      </c>
    </row>
    <row r="24" spans="1:12" x14ac:dyDescent="0.3">
      <c r="A24" s="1" t="s">
        <v>90</v>
      </c>
      <c r="B24" s="1" t="s">
        <v>64</v>
      </c>
      <c r="C24" s="1" t="s">
        <v>35</v>
      </c>
      <c r="D24" s="1" t="s">
        <v>97</v>
      </c>
      <c r="E24" s="1" t="s">
        <v>15</v>
      </c>
      <c r="F24" s="5" t="s">
        <v>59</v>
      </c>
      <c r="G24" s="1" t="s">
        <v>36</v>
      </c>
      <c r="H24" s="10">
        <v>1080</v>
      </c>
      <c r="I24" s="10">
        <v>0</v>
      </c>
      <c r="J24" s="10">
        <v>650</v>
      </c>
      <c r="K24" s="10">
        <v>0</v>
      </c>
      <c r="L24" s="2" t="str">
        <f t="shared" si="0"/>
        <v>5130311 - TRIMBLE COUNTY 1 - GENERATION</v>
      </c>
    </row>
    <row r="25" spans="1:12" x14ac:dyDescent="0.3">
      <c r="A25" s="1" t="s">
        <v>90</v>
      </c>
      <c r="B25" s="1" t="s">
        <v>64</v>
      </c>
      <c r="C25" s="1" t="s">
        <v>35</v>
      </c>
      <c r="D25" s="1" t="s">
        <v>97</v>
      </c>
      <c r="E25" s="1" t="s">
        <v>15</v>
      </c>
      <c r="F25" s="5" t="s">
        <v>59</v>
      </c>
      <c r="G25" s="1" t="s">
        <v>37</v>
      </c>
      <c r="H25" s="10">
        <v>508</v>
      </c>
      <c r="I25" s="10">
        <v>171</v>
      </c>
      <c r="J25" s="10">
        <v>114</v>
      </c>
      <c r="K25" s="10">
        <v>124</v>
      </c>
      <c r="L25" s="2" t="str">
        <f t="shared" si="0"/>
        <v>5130321 - TRIMBLE COUNTY 2 - GENERATION</v>
      </c>
    </row>
    <row r="26" spans="1:12" x14ac:dyDescent="0.3">
      <c r="A26" s="1" t="s">
        <v>90</v>
      </c>
      <c r="B26" s="1" t="s">
        <v>64</v>
      </c>
      <c r="C26" s="1" t="s">
        <v>48</v>
      </c>
      <c r="D26" s="1" t="s">
        <v>48</v>
      </c>
      <c r="E26" s="1" t="s">
        <v>42</v>
      </c>
      <c r="F26" s="5" t="s">
        <v>60</v>
      </c>
      <c r="G26" s="1" t="s">
        <v>28</v>
      </c>
      <c r="H26" s="10">
        <v>425</v>
      </c>
      <c r="I26" s="10">
        <v>0</v>
      </c>
      <c r="J26" s="10">
        <v>0</v>
      </c>
      <c r="K26" s="10">
        <v>0</v>
      </c>
      <c r="L26" s="2" t="str">
        <f t="shared" si="0"/>
        <v>5100211 - MILL CREEK 1 - GENERATION</v>
      </c>
    </row>
    <row r="27" spans="1:12" x14ac:dyDescent="0.3">
      <c r="A27" s="1" t="s">
        <v>90</v>
      </c>
      <c r="B27" s="1" t="s">
        <v>64</v>
      </c>
      <c r="C27" s="1" t="s">
        <v>48</v>
      </c>
      <c r="D27" s="1" t="s">
        <v>48</v>
      </c>
      <c r="E27" s="1" t="s">
        <v>42</v>
      </c>
      <c r="F27" s="5" t="s">
        <v>60</v>
      </c>
      <c r="G27" s="1" t="s">
        <v>30</v>
      </c>
      <c r="H27" s="10">
        <v>0</v>
      </c>
      <c r="I27" s="10">
        <v>0</v>
      </c>
      <c r="J27" s="10">
        <v>0</v>
      </c>
      <c r="K27" s="10">
        <v>620</v>
      </c>
      <c r="L27" s="2" t="str">
        <f t="shared" si="0"/>
        <v>5100221 - MILL CREEK 2 - GENERATION</v>
      </c>
    </row>
    <row r="28" spans="1:12" x14ac:dyDescent="0.3">
      <c r="A28" s="1" t="s">
        <v>90</v>
      </c>
      <c r="B28" s="1" t="s">
        <v>64</v>
      </c>
      <c r="C28" s="1" t="s">
        <v>48</v>
      </c>
      <c r="D28" s="1" t="s">
        <v>48</v>
      </c>
      <c r="E28" s="1" t="s">
        <v>42</v>
      </c>
      <c r="F28" s="5" t="s">
        <v>60</v>
      </c>
      <c r="G28" s="1" t="s">
        <v>31</v>
      </c>
      <c r="H28" s="10">
        <v>0</v>
      </c>
      <c r="I28" s="10">
        <v>0</v>
      </c>
      <c r="J28" s="10">
        <v>775</v>
      </c>
      <c r="K28" s="10">
        <v>0</v>
      </c>
      <c r="L28" s="2" t="str">
        <f t="shared" si="0"/>
        <v>5100231 - MILL CREEK 3 - GENERATION</v>
      </c>
    </row>
    <row r="29" spans="1:12" x14ac:dyDescent="0.3">
      <c r="A29" s="1" t="s">
        <v>90</v>
      </c>
      <c r="B29" s="1" t="s">
        <v>64</v>
      </c>
      <c r="C29" s="1" t="s">
        <v>48</v>
      </c>
      <c r="D29" s="1" t="s">
        <v>48</v>
      </c>
      <c r="E29" s="1" t="s">
        <v>42</v>
      </c>
      <c r="F29" s="5" t="s">
        <v>60</v>
      </c>
      <c r="G29" s="1" t="s">
        <v>29</v>
      </c>
      <c r="H29" s="10">
        <v>0</v>
      </c>
      <c r="I29" s="10">
        <v>725</v>
      </c>
      <c r="J29" s="10">
        <v>0</v>
      </c>
      <c r="K29" s="10">
        <v>0</v>
      </c>
      <c r="L29" s="2" t="str">
        <f t="shared" si="0"/>
        <v>5100241 - MILL CREEK 4 - GENERATION</v>
      </c>
    </row>
    <row r="30" spans="1:12" x14ac:dyDescent="0.3">
      <c r="A30" s="1" t="s">
        <v>90</v>
      </c>
      <c r="B30" s="1" t="s">
        <v>64</v>
      </c>
      <c r="C30" s="1" t="s">
        <v>48</v>
      </c>
      <c r="D30" s="1" t="s">
        <v>48</v>
      </c>
      <c r="E30" s="1" t="s">
        <v>42</v>
      </c>
      <c r="F30" s="5" t="s">
        <v>60</v>
      </c>
      <c r="G30" s="1" t="s">
        <v>36</v>
      </c>
      <c r="H30" s="10">
        <v>1075</v>
      </c>
      <c r="I30" s="10">
        <v>0</v>
      </c>
      <c r="J30" s="10">
        <v>250</v>
      </c>
      <c r="K30" s="10">
        <v>0</v>
      </c>
      <c r="L30" s="2" t="str">
        <f t="shared" ref="L30:L37" si="1">+F30&amp;G30</f>
        <v>5100311 - TRIMBLE COUNTY 1 - GENERATION</v>
      </c>
    </row>
    <row r="31" spans="1:12" x14ac:dyDescent="0.3">
      <c r="A31" s="1" t="s">
        <v>90</v>
      </c>
      <c r="B31" s="1" t="s">
        <v>64</v>
      </c>
      <c r="C31" s="1" t="s">
        <v>48</v>
      </c>
      <c r="D31" s="1" t="s">
        <v>48</v>
      </c>
      <c r="E31" s="1" t="s">
        <v>42</v>
      </c>
      <c r="F31" s="5" t="s">
        <v>60</v>
      </c>
      <c r="G31" s="1" t="s">
        <v>37</v>
      </c>
      <c r="H31" s="10">
        <v>0</v>
      </c>
      <c r="I31" s="10">
        <v>0</v>
      </c>
      <c r="J31" s="10">
        <v>0</v>
      </c>
      <c r="K31" s="10">
        <v>275</v>
      </c>
      <c r="L31" s="2" t="str">
        <f t="shared" si="1"/>
        <v>5100321 - TRIMBLE COUNTY 2 - GENERATION</v>
      </c>
    </row>
    <row r="32" spans="1:12" x14ac:dyDescent="0.3">
      <c r="A32" s="1" t="s">
        <v>90</v>
      </c>
      <c r="B32" s="1" t="s">
        <v>64</v>
      </c>
      <c r="C32" s="1" t="s">
        <v>48</v>
      </c>
      <c r="D32" s="1" t="s">
        <v>48</v>
      </c>
      <c r="E32" s="1" t="s">
        <v>95</v>
      </c>
      <c r="F32" s="5" t="s">
        <v>118</v>
      </c>
      <c r="G32" s="1" t="s">
        <v>17</v>
      </c>
      <c r="H32" s="10">
        <v>0</v>
      </c>
      <c r="I32" s="10">
        <v>0</v>
      </c>
      <c r="J32" s="10">
        <v>225</v>
      </c>
      <c r="K32" s="10">
        <v>0</v>
      </c>
      <c r="L32" s="2" t="str">
        <f t="shared" si="1"/>
        <v>5510172 - CANE RUN CC GT 2016</v>
      </c>
    </row>
    <row r="33" spans="1:12" x14ac:dyDescent="0.3">
      <c r="A33" s="1" t="s">
        <v>90</v>
      </c>
      <c r="B33" s="1" t="s">
        <v>64</v>
      </c>
      <c r="C33" s="1" t="s">
        <v>43</v>
      </c>
      <c r="D33" s="1" t="s">
        <v>99</v>
      </c>
      <c r="E33" s="1" t="s">
        <v>19</v>
      </c>
      <c r="F33" s="5" t="s">
        <v>113</v>
      </c>
      <c r="G33" s="1" t="s">
        <v>46</v>
      </c>
      <c r="H33" s="10">
        <v>159</v>
      </c>
      <c r="I33" s="10">
        <v>0</v>
      </c>
      <c r="J33" s="10">
        <v>0</v>
      </c>
      <c r="K33" s="10">
        <v>0</v>
      </c>
      <c r="L33" s="2" t="str">
        <f t="shared" si="1"/>
        <v>5535635 - E W BROWN COMBUSTION TURBINE UNIT 5</v>
      </c>
    </row>
    <row r="34" spans="1:12" x14ac:dyDescent="0.3">
      <c r="A34" s="1" t="s">
        <v>90</v>
      </c>
      <c r="B34" s="1" t="s">
        <v>64</v>
      </c>
      <c r="C34" s="1" t="s">
        <v>43</v>
      </c>
      <c r="D34" s="1" t="s">
        <v>99</v>
      </c>
      <c r="E34" s="1" t="s">
        <v>19</v>
      </c>
      <c r="F34" s="5" t="s">
        <v>113</v>
      </c>
      <c r="G34" s="1" t="s">
        <v>44</v>
      </c>
      <c r="H34" s="10">
        <v>0</v>
      </c>
      <c r="I34" s="10">
        <v>290.7</v>
      </c>
      <c r="J34" s="10">
        <v>0</v>
      </c>
      <c r="K34" s="10">
        <v>0</v>
      </c>
      <c r="L34" s="2" t="str">
        <f t="shared" si="1"/>
        <v>5535636 - E W BROWN COMBUSTION TURBINE UNIT 6</v>
      </c>
    </row>
    <row r="35" spans="1:12" x14ac:dyDescent="0.3">
      <c r="A35" s="1" t="s">
        <v>90</v>
      </c>
      <c r="B35" s="1" t="s">
        <v>64</v>
      </c>
      <c r="C35" s="1" t="s">
        <v>43</v>
      </c>
      <c r="D35" s="1" t="s">
        <v>99</v>
      </c>
      <c r="E35" s="1" t="s">
        <v>19</v>
      </c>
      <c r="F35" s="5" t="s">
        <v>113</v>
      </c>
      <c r="G35" s="1" t="s">
        <v>45</v>
      </c>
      <c r="H35" s="10">
        <v>19.38</v>
      </c>
      <c r="I35" s="10">
        <v>19.760000000000002</v>
      </c>
      <c r="J35" s="10">
        <v>20.14</v>
      </c>
      <c r="K35" s="10">
        <v>336.68</v>
      </c>
      <c r="L35" s="2" t="str">
        <f t="shared" si="1"/>
        <v>5535637 - E W BROWN COMBUSTION TURBINE UNIT 7</v>
      </c>
    </row>
    <row r="36" spans="1:12" x14ac:dyDescent="0.3">
      <c r="A36" s="1" t="s">
        <v>90</v>
      </c>
      <c r="B36" s="1" t="s">
        <v>64</v>
      </c>
      <c r="C36" s="1" t="s">
        <v>43</v>
      </c>
      <c r="D36" s="1" t="s">
        <v>99</v>
      </c>
      <c r="E36" s="1" t="s">
        <v>21</v>
      </c>
      <c r="F36" s="5" t="s">
        <v>113</v>
      </c>
      <c r="G36" s="1" t="s">
        <v>46</v>
      </c>
      <c r="H36" s="10">
        <v>36.57</v>
      </c>
      <c r="I36" s="10">
        <v>0</v>
      </c>
      <c r="J36" s="10">
        <v>0</v>
      </c>
      <c r="K36" s="10">
        <v>0</v>
      </c>
      <c r="L36" s="2" t="str">
        <f t="shared" si="1"/>
        <v>5535635 - E W BROWN COMBUSTION TURBINE UNIT 5</v>
      </c>
    </row>
    <row r="37" spans="1:12" x14ac:dyDescent="0.3">
      <c r="A37" s="11" t="s">
        <v>90</v>
      </c>
      <c r="B37" s="1" t="s">
        <v>64</v>
      </c>
      <c r="C37" s="1" t="s">
        <v>43</v>
      </c>
      <c r="D37" s="1" t="s">
        <v>99</v>
      </c>
      <c r="E37" s="1" t="s">
        <v>19</v>
      </c>
      <c r="F37" s="5" t="s">
        <v>113</v>
      </c>
      <c r="G37" s="1" t="s">
        <v>44</v>
      </c>
      <c r="H37" s="10">
        <v>36.480000000000004</v>
      </c>
      <c r="I37" s="10">
        <v>36.86</v>
      </c>
      <c r="J37" s="10">
        <v>20.14</v>
      </c>
      <c r="K37" s="10">
        <v>38</v>
      </c>
      <c r="L37" s="2" t="str">
        <f t="shared" si="1"/>
        <v>5535636 - E W BROWN COMBUSTION TURBINE UNIT 6</v>
      </c>
    </row>
    <row r="38" spans="1:12" x14ac:dyDescent="0.3">
      <c r="F38" s="5"/>
      <c r="H38" s="10"/>
      <c r="I38" s="10"/>
      <c r="J38" s="10"/>
      <c r="K38" s="10"/>
      <c r="L38" s="2"/>
    </row>
    <row r="39" spans="1:12" x14ac:dyDescent="0.3">
      <c r="F39" s="5"/>
      <c r="H39" s="10"/>
      <c r="I39" s="10"/>
      <c r="J39" s="10"/>
      <c r="K39" s="10"/>
      <c r="L39" s="2"/>
    </row>
    <row r="40" spans="1:12" x14ac:dyDescent="0.3">
      <c r="F40" s="5"/>
      <c r="H40" s="10"/>
      <c r="I40" s="10"/>
      <c r="J40" s="10"/>
      <c r="K40" s="10"/>
      <c r="L40" s="2"/>
    </row>
    <row r="41" spans="1:12" x14ac:dyDescent="0.3">
      <c r="F41" s="5"/>
      <c r="H41" s="10"/>
      <c r="I41" s="10"/>
      <c r="J41" s="10"/>
      <c r="K41" s="10"/>
      <c r="L41" s="2"/>
    </row>
    <row r="42" spans="1:12" x14ac:dyDescent="0.3">
      <c r="F42" s="5"/>
      <c r="H42" s="10"/>
      <c r="I42" s="10"/>
      <c r="J42" s="10"/>
      <c r="K42" s="10"/>
      <c r="L42" s="2"/>
    </row>
    <row r="43" spans="1:12" x14ac:dyDescent="0.3">
      <c r="F43" s="5"/>
      <c r="H43" s="10"/>
      <c r="I43" s="10"/>
      <c r="J43" s="10"/>
      <c r="K43" s="10"/>
      <c r="L43" s="2"/>
    </row>
    <row r="44" spans="1:12" x14ac:dyDescent="0.3">
      <c r="F44" s="5"/>
      <c r="H44" s="10"/>
      <c r="I44" s="10"/>
      <c r="J44" s="10"/>
      <c r="K44" s="10"/>
      <c r="L44" s="2"/>
    </row>
    <row r="45" spans="1:12" x14ac:dyDescent="0.3">
      <c r="F45" s="5"/>
      <c r="H45" s="10"/>
      <c r="I45" s="10"/>
      <c r="J45" s="10"/>
      <c r="K45" s="10"/>
      <c r="L45" s="2"/>
    </row>
    <row r="46" spans="1:12" x14ac:dyDescent="0.3">
      <c r="F46" s="5"/>
      <c r="H46" s="10"/>
      <c r="I46" s="10"/>
      <c r="J46" s="10"/>
      <c r="K46" s="10"/>
      <c r="L46" s="2"/>
    </row>
    <row r="47" spans="1:12" x14ac:dyDescent="0.3">
      <c r="F47" s="5"/>
      <c r="H47" s="10"/>
      <c r="I47" s="10"/>
      <c r="J47" s="10"/>
      <c r="K47" s="10"/>
      <c r="L47" s="2"/>
    </row>
  </sheetData>
  <pageMargins left="0.5" right="0.5" top="1" bottom="1" header="0.5" footer="0.5"/>
  <pageSetup scale="57" orientation="landscape" r:id="rId1"/>
  <headerFooter>
    <oddFooter>&amp;R&amp;"Times New Roman,Bold"&amp;12REVISED Attachment to Response to Kroger-2 Question No. 9
Page &amp;P of &amp;N
Bellar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opLeftCell="E25" workbookViewId="0">
      <selection activeCell="K20" sqref="K20"/>
    </sheetView>
  </sheetViews>
  <sheetFormatPr defaultColWidth="9.33203125" defaultRowHeight="14.4" x14ac:dyDescent="0.3"/>
  <cols>
    <col min="2" max="2" width="4.109375" bestFit="1" customWidth="1"/>
    <col min="3" max="3" width="40.33203125" bestFit="1" customWidth="1"/>
    <col min="4" max="4" width="36.5546875" bestFit="1" customWidth="1"/>
    <col min="5" max="6" width="8.109375" bestFit="1" customWidth="1"/>
    <col min="7" max="7" width="62.33203125" customWidth="1"/>
    <col min="8" max="8" width="5" bestFit="1" customWidth="1"/>
    <col min="9" max="9" width="12.6640625" bestFit="1" customWidth="1"/>
    <col min="10" max="10" width="13.33203125" bestFit="1" customWidth="1"/>
    <col min="11" max="11" width="13.5546875" bestFit="1" customWidth="1"/>
    <col min="12" max="12" width="13.109375" bestFit="1" customWidth="1"/>
    <col min="13" max="13" width="13.88671875" bestFit="1" customWidth="1"/>
    <col min="14" max="14" width="12.88671875" bestFit="1" customWidth="1"/>
    <col min="15" max="15" width="12.33203125" bestFit="1" customWidth="1"/>
    <col min="16" max="16" width="13.44140625" bestFit="1" customWidth="1"/>
    <col min="17" max="17" width="13.33203125" bestFit="1" customWidth="1"/>
    <col min="18" max="18" width="12.88671875" bestFit="1" customWidth="1"/>
    <col min="19" max="19" width="13.5546875" bestFit="1" customWidth="1"/>
    <col min="20" max="20" width="13.33203125" bestFit="1" customWidth="1"/>
    <col min="21" max="21" width="8" bestFit="1" customWidth="1"/>
  </cols>
  <sheetData>
    <row r="1" spans="1:22" x14ac:dyDescent="0.3">
      <c r="A1" s="3" t="s">
        <v>86</v>
      </c>
      <c r="B1" s="3" t="s">
        <v>87</v>
      </c>
      <c r="C1" s="3" t="s">
        <v>88</v>
      </c>
      <c r="D1" s="3" t="s">
        <v>89</v>
      </c>
      <c r="E1" s="3" t="s">
        <v>2</v>
      </c>
      <c r="F1" s="3" t="s">
        <v>53</v>
      </c>
      <c r="G1" s="3" t="s">
        <v>3</v>
      </c>
      <c r="H1" s="3" t="s">
        <v>82</v>
      </c>
      <c r="I1" s="4" t="s">
        <v>100</v>
      </c>
      <c r="J1" s="4" t="s">
        <v>101</v>
      </c>
      <c r="K1" s="4" t="s">
        <v>102</v>
      </c>
      <c r="L1" s="4" t="s">
        <v>103</v>
      </c>
      <c r="M1" s="4" t="s">
        <v>104</v>
      </c>
      <c r="N1" s="4" t="s">
        <v>105</v>
      </c>
      <c r="O1" s="4" t="s">
        <v>106</v>
      </c>
      <c r="P1" s="4" t="s">
        <v>107</v>
      </c>
      <c r="Q1" s="4" t="s">
        <v>108</v>
      </c>
      <c r="R1" s="4" t="s">
        <v>109</v>
      </c>
      <c r="S1" s="4" t="s">
        <v>110</v>
      </c>
      <c r="T1" s="4" t="s">
        <v>111</v>
      </c>
      <c r="U1" s="4" t="s">
        <v>112</v>
      </c>
      <c r="V1" s="4" t="s">
        <v>124</v>
      </c>
    </row>
    <row r="2" spans="1:22" x14ac:dyDescent="0.3">
      <c r="A2" s="1" t="s">
        <v>90</v>
      </c>
      <c r="B2" s="1" t="s">
        <v>64</v>
      </c>
      <c r="C2" s="1" t="s">
        <v>91</v>
      </c>
      <c r="D2" s="1" t="s">
        <v>48</v>
      </c>
      <c r="E2" s="1" t="s">
        <v>15</v>
      </c>
      <c r="F2" s="5" t="s">
        <v>59</v>
      </c>
      <c r="G2" s="1" t="s">
        <v>49</v>
      </c>
      <c r="H2" s="1" t="s">
        <v>114</v>
      </c>
      <c r="I2" s="10"/>
      <c r="J2" s="10"/>
      <c r="K2" s="10"/>
      <c r="L2" s="10"/>
      <c r="M2" s="10"/>
      <c r="N2" s="10"/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f t="shared" ref="U2:U20" si="0">SUM(I2:T2)</f>
        <v>0</v>
      </c>
      <c r="V2" s="2" t="str">
        <f>+F2&amp;G2</f>
        <v>5130401 - LGE GENERATION - COMMON</v>
      </c>
    </row>
    <row r="3" spans="1:22" x14ac:dyDescent="0.3">
      <c r="A3" s="1" t="s">
        <v>90</v>
      </c>
      <c r="B3" s="1" t="s">
        <v>64</v>
      </c>
      <c r="C3" s="1" t="s">
        <v>92</v>
      </c>
      <c r="D3" s="1" t="s">
        <v>48</v>
      </c>
      <c r="E3" s="1" t="s">
        <v>42</v>
      </c>
      <c r="F3" s="5" t="s">
        <v>60</v>
      </c>
      <c r="G3" s="1" t="s">
        <v>36</v>
      </c>
      <c r="H3" s="1" t="s">
        <v>114</v>
      </c>
      <c r="I3" s="10"/>
      <c r="J3" s="10"/>
      <c r="K3" s="10"/>
      <c r="L3" s="10"/>
      <c r="M3" s="10"/>
      <c r="N3" s="10"/>
      <c r="O3" s="10">
        <v>0</v>
      </c>
      <c r="P3" s="10">
        <v>0</v>
      </c>
      <c r="Q3" s="10">
        <v>-269</v>
      </c>
      <c r="R3" s="10">
        <v>0</v>
      </c>
      <c r="S3" s="10">
        <v>0</v>
      </c>
      <c r="T3" s="10">
        <v>0</v>
      </c>
      <c r="U3" s="10">
        <f t="shared" si="0"/>
        <v>-269</v>
      </c>
      <c r="V3" s="2" t="str">
        <f t="shared" ref="V3:V47" si="1">+F3&amp;G3</f>
        <v>5100311 - TRIMBLE COUNTY 1 - GENERATION</v>
      </c>
    </row>
    <row r="4" spans="1:22" x14ac:dyDescent="0.3">
      <c r="A4" s="1" t="s">
        <v>90</v>
      </c>
      <c r="B4" s="1" t="s">
        <v>64</v>
      </c>
      <c r="C4" s="1" t="s">
        <v>92</v>
      </c>
      <c r="D4" s="1" t="s">
        <v>48</v>
      </c>
      <c r="E4" s="1" t="s">
        <v>14</v>
      </c>
      <c r="F4" s="5" t="s">
        <v>54</v>
      </c>
      <c r="G4" s="1" t="s">
        <v>36</v>
      </c>
      <c r="H4" s="1" t="s">
        <v>114</v>
      </c>
      <c r="I4" s="10"/>
      <c r="J4" s="10"/>
      <c r="K4" s="10"/>
      <c r="L4" s="10"/>
      <c r="M4" s="10"/>
      <c r="N4" s="10"/>
      <c r="O4" s="10">
        <v>0</v>
      </c>
      <c r="P4" s="10">
        <v>0</v>
      </c>
      <c r="Q4" s="10">
        <v>0</v>
      </c>
      <c r="R4" s="10">
        <v>-438</v>
      </c>
      <c r="S4" s="10">
        <v>-1384</v>
      </c>
      <c r="T4" s="10">
        <v>-250</v>
      </c>
      <c r="U4" s="10">
        <f t="shared" si="0"/>
        <v>-2072</v>
      </c>
      <c r="V4" s="2" t="str">
        <f t="shared" si="1"/>
        <v>5120311 - TRIMBLE COUNTY 1 - GENERATION</v>
      </c>
    </row>
    <row r="5" spans="1:22" x14ac:dyDescent="0.3">
      <c r="A5" s="1" t="s">
        <v>90</v>
      </c>
      <c r="B5" s="1" t="s">
        <v>64</v>
      </c>
      <c r="C5" s="1" t="s">
        <v>92</v>
      </c>
      <c r="D5" s="1" t="s">
        <v>48</v>
      </c>
      <c r="E5" s="1" t="s">
        <v>14</v>
      </c>
      <c r="F5" s="5" t="s">
        <v>54</v>
      </c>
      <c r="G5" s="1" t="s">
        <v>36</v>
      </c>
      <c r="H5" s="1" t="s">
        <v>115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/>
      <c r="P5" s="10"/>
      <c r="Q5" s="10"/>
      <c r="R5" s="10"/>
      <c r="S5" s="10"/>
      <c r="T5" s="10"/>
      <c r="U5" s="10">
        <f t="shared" si="0"/>
        <v>0</v>
      </c>
      <c r="V5" s="2" t="str">
        <f t="shared" si="1"/>
        <v>5120311 - TRIMBLE COUNTY 1 - GENERATION</v>
      </c>
    </row>
    <row r="6" spans="1:22" x14ac:dyDescent="0.3">
      <c r="A6" s="1" t="s">
        <v>90</v>
      </c>
      <c r="B6" s="1" t="s">
        <v>64</v>
      </c>
      <c r="C6" s="1" t="s">
        <v>92</v>
      </c>
      <c r="D6" s="1" t="s">
        <v>48</v>
      </c>
      <c r="E6" s="1" t="s">
        <v>14</v>
      </c>
      <c r="F6" s="5" t="s">
        <v>54</v>
      </c>
      <c r="G6" s="1" t="s">
        <v>37</v>
      </c>
      <c r="H6" s="1" t="s">
        <v>114</v>
      </c>
      <c r="I6" s="10"/>
      <c r="J6" s="10"/>
      <c r="K6" s="10"/>
      <c r="L6" s="10"/>
      <c r="M6" s="10"/>
      <c r="N6" s="10"/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f t="shared" si="0"/>
        <v>0</v>
      </c>
      <c r="V6" s="2" t="str">
        <f t="shared" si="1"/>
        <v>5120321 - TRIMBLE COUNTY 2 - GENERATION</v>
      </c>
    </row>
    <row r="7" spans="1:22" x14ac:dyDescent="0.3">
      <c r="A7" s="1" t="s">
        <v>90</v>
      </c>
      <c r="B7" s="1" t="s">
        <v>64</v>
      </c>
      <c r="C7" s="1" t="s">
        <v>92</v>
      </c>
      <c r="D7" s="1" t="s">
        <v>48</v>
      </c>
      <c r="E7" s="1" t="s">
        <v>14</v>
      </c>
      <c r="F7" s="5" t="s">
        <v>54</v>
      </c>
      <c r="G7" s="1" t="s">
        <v>37</v>
      </c>
      <c r="H7" s="1" t="s">
        <v>115</v>
      </c>
      <c r="I7" s="10">
        <v>0</v>
      </c>
      <c r="J7" s="10">
        <v>0</v>
      </c>
      <c r="K7" s="10">
        <v>-36</v>
      </c>
      <c r="L7" s="10">
        <v>-175</v>
      </c>
      <c r="M7" s="10">
        <v>-157</v>
      </c>
      <c r="N7" s="10">
        <v>0</v>
      </c>
      <c r="O7" s="10"/>
      <c r="P7" s="10"/>
      <c r="Q7" s="10"/>
      <c r="R7" s="10"/>
      <c r="S7" s="10"/>
      <c r="T7" s="10"/>
      <c r="U7" s="10">
        <f t="shared" si="0"/>
        <v>-368</v>
      </c>
      <c r="V7" s="2" t="str">
        <f t="shared" si="1"/>
        <v>5120321 - TRIMBLE COUNTY 2 - GENERATION</v>
      </c>
    </row>
    <row r="8" spans="1:22" x14ac:dyDescent="0.3">
      <c r="A8" s="1" t="s">
        <v>90</v>
      </c>
      <c r="B8" s="1" t="s">
        <v>64</v>
      </c>
      <c r="C8" s="1" t="s">
        <v>92</v>
      </c>
      <c r="D8" s="1" t="s">
        <v>48</v>
      </c>
      <c r="E8" s="1" t="s">
        <v>15</v>
      </c>
      <c r="F8" s="5" t="s">
        <v>59</v>
      </c>
      <c r="G8" s="1" t="s">
        <v>36</v>
      </c>
      <c r="H8" s="1" t="s">
        <v>114</v>
      </c>
      <c r="I8" s="10"/>
      <c r="J8" s="10"/>
      <c r="K8" s="10"/>
      <c r="L8" s="10"/>
      <c r="M8" s="10"/>
      <c r="N8" s="10"/>
      <c r="O8" s="10">
        <v>0</v>
      </c>
      <c r="P8" s="10">
        <v>0</v>
      </c>
      <c r="Q8" s="10">
        <v>0</v>
      </c>
      <c r="R8" s="10">
        <v>0</v>
      </c>
      <c r="S8" s="10">
        <v>-270</v>
      </c>
      <c r="T8" s="10">
        <v>0</v>
      </c>
      <c r="U8" s="10">
        <f t="shared" si="0"/>
        <v>-270</v>
      </c>
      <c r="V8" s="2" t="str">
        <f t="shared" si="1"/>
        <v>5130311 - TRIMBLE COUNTY 1 - GENERATION</v>
      </c>
    </row>
    <row r="9" spans="1:22" x14ac:dyDescent="0.3">
      <c r="A9" s="1" t="s">
        <v>90</v>
      </c>
      <c r="B9" s="1" t="s">
        <v>64</v>
      </c>
      <c r="C9" s="1" t="s">
        <v>92</v>
      </c>
      <c r="D9" s="1" t="s">
        <v>48</v>
      </c>
      <c r="E9" s="1" t="s">
        <v>15</v>
      </c>
      <c r="F9" s="5" t="s">
        <v>59</v>
      </c>
      <c r="G9" s="1" t="s">
        <v>37</v>
      </c>
      <c r="H9" s="1" t="s">
        <v>114</v>
      </c>
      <c r="I9" s="10"/>
      <c r="J9" s="10"/>
      <c r="K9" s="10"/>
      <c r="L9" s="10"/>
      <c r="M9" s="10"/>
      <c r="N9" s="10"/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f t="shared" si="0"/>
        <v>0</v>
      </c>
      <c r="V9" s="2" t="str">
        <f t="shared" si="1"/>
        <v>5130321 - TRIMBLE COUNTY 2 - GENERATION</v>
      </c>
    </row>
    <row r="10" spans="1:22" x14ac:dyDescent="0.3">
      <c r="A10" s="1" t="s">
        <v>90</v>
      </c>
      <c r="B10" s="1" t="s">
        <v>64</v>
      </c>
      <c r="C10" s="1" t="s">
        <v>92</v>
      </c>
      <c r="D10" s="1" t="s">
        <v>48</v>
      </c>
      <c r="E10" s="1" t="s">
        <v>15</v>
      </c>
      <c r="F10" s="5" t="s">
        <v>59</v>
      </c>
      <c r="G10" s="1" t="s">
        <v>37</v>
      </c>
      <c r="H10" s="1" t="s">
        <v>115</v>
      </c>
      <c r="I10" s="10">
        <v>0</v>
      </c>
      <c r="J10" s="10">
        <v>0</v>
      </c>
      <c r="K10" s="10">
        <v>0</v>
      </c>
      <c r="L10" s="10">
        <v>-36</v>
      </c>
      <c r="M10" s="10">
        <v>-7</v>
      </c>
      <c r="N10" s="10">
        <v>0</v>
      </c>
      <c r="O10" s="10"/>
      <c r="P10" s="10"/>
      <c r="Q10" s="10"/>
      <c r="R10" s="10"/>
      <c r="S10" s="10"/>
      <c r="T10" s="10"/>
      <c r="U10" s="10">
        <f t="shared" si="0"/>
        <v>-43</v>
      </c>
      <c r="V10" s="2" t="str">
        <f t="shared" si="1"/>
        <v>5130321 - TRIMBLE COUNTY 2 - GENERATION</v>
      </c>
    </row>
    <row r="11" spans="1:22" x14ac:dyDescent="0.3">
      <c r="A11" s="1" t="s">
        <v>90</v>
      </c>
      <c r="B11" s="1" t="s">
        <v>64</v>
      </c>
      <c r="C11" s="1" t="s">
        <v>6</v>
      </c>
      <c r="D11" s="1" t="s">
        <v>93</v>
      </c>
      <c r="E11" s="1" t="s">
        <v>19</v>
      </c>
      <c r="F11" s="5" t="s">
        <v>113</v>
      </c>
      <c r="G11" s="1" t="s">
        <v>20</v>
      </c>
      <c r="H11" s="1" t="s">
        <v>114</v>
      </c>
      <c r="I11" s="10"/>
      <c r="J11" s="10"/>
      <c r="K11" s="10"/>
      <c r="L11" s="10"/>
      <c r="M11" s="10"/>
      <c r="N11" s="10"/>
      <c r="O11" s="10">
        <v>0</v>
      </c>
      <c r="P11" s="10">
        <v>0</v>
      </c>
      <c r="Q11" s="10">
        <v>0</v>
      </c>
      <c r="R11" s="10">
        <v>0</v>
      </c>
      <c r="S11" s="10">
        <v>182</v>
      </c>
      <c r="T11" s="10">
        <v>0</v>
      </c>
      <c r="U11" s="10">
        <f t="shared" si="0"/>
        <v>182</v>
      </c>
      <c r="V11" s="2" t="str">
        <f t="shared" si="1"/>
        <v>5530432 - PADDYS RUN GT 13</v>
      </c>
    </row>
    <row r="12" spans="1:22" x14ac:dyDescent="0.3">
      <c r="A12" s="1" t="s">
        <v>90</v>
      </c>
      <c r="B12" s="1" t="s">
        <v>64</v>
      </c>
      <c r="C12" s="1" t="s">
        <v>6</v>
      </c>
      <c r="D12" s="1" t="s">
        <v>93</v>
      </c>
      <c r="E12" s="1" t="s">
        <v>19</v>
      </c>
      <c r="F12" s="5" t="s">
        <v>113</v>
      </c>
      <c r="G12" s="1" t="s">
        <v>20</v>
      </c>
      <c r="H12" s="1" t="s">
        <v>115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/>
      <c r="P12" s="10"/>
      <c r="Q12" s="10"/>
      <c r="R12" s="10"/>
      <c r="S12" s="10"/>
      <c r="T12" s="10"/>
      <c r="U12" s="10">
        <f t="shared" si="0"/>
        <v>0</v>
      </c>
      <c r="V12" s="2" t="str">
        <f t="shared" si="1"/>
        <v>5530432 - PADDYS RUN GT 13</v>
      </c>
    </row>
    <row r="13" spans="1:22" x14ac:dyDescent="0.3">
      <c r="A13" s="1" t="s">
        <v>90</v>
      </c>
      <c r="B13" s="1" t="s">
        <v>64</v>
      </c>
      <c r="C13" s="1" t="s">
        <v>6</v>
      </c>
      <c r="D13" s="1" t="s">
        <v>94</v>
      </c>
      <c r="E13" s="1" t="s">
        <v>18</v>
      </c>
      <c r="F13" s="5" t="s">
        <v>117</v>
      </c>
      <c r="G13" s="1" t="s">
        <v>17</v>
      </c>
      <c r="H13" s="1" t="s">
        <v>114</v>
      </c>
      <c r="I13" s="10"/>
      <c r="J13" s="10"/>
      <c r="K13" s="10"/>
      <c r="L13" s="10"/>
      <c r="M13" s="10"/>
      <c r="N13" s="10"/>
      <c r="O13" s="10">
        <v>0</v>
      </c>
      <c r="P13" s="10">
        <v>0</v>
      </c>
      <c r="Q13" s="10">
        <v>0</v>
      </c>
      <c r="R13" s="10">
        <v>395</v>
      </c>
      <c r="S13" s="10">
        <v>0</v>
      </c>
      <c r="T13" s="10">
        <v>0</v>
      </c>
      <c r="U13" s="10">
        <f t="shared" si="0"/>
        <v>395</v>
      </c>
      <c r="V13" s="2" t="str">
        <f t="shared" si="1"/>
        <v>5520172 - CANE RUN CC GT 2016</v>
      </c>
    </row>
    <row r="14" spans="1:22" x14ac:dyDescent="0.3">
      <c r="A14" s="1" t="s">
        <v>90</v>
      </c>
      <c r="B14" s="1" t="s">
        <v>64</v>
      </c>
      <c r="C14" s="1" t="s">
        <v>6</v>
      </c>
      <c r="D14" s="1" t="s">
        <v>94</v>
      </c>
      <c r="E14" s="1" t="s">
        <v>19</v>
      </c>
      <c r="F14" s="5" t="s">
        <v>113</v>
      </c>
      <c r="G14" s="1" t="s">
        <v>17</v>
      </c>
      <c r="H14" s="1" t="s">
        <v>114</v>
      </c>
      <c r="I14" s="10"/>
      <c r="J14" s="10"/>
      <c r="K14" s="10"/>
      <c r="L14" s="10"/>
      <c r="M14" s="10"/>
      <c r="N14" s="10"/>
      <c r="O14" s="10">
        <v>0</v>
      </c>
      <c r="P14" s="10">
        <v>0</v>
      </c>
      <c r="Q14" s="10">
        <v>0</v>
      </c>
      <c r="R14" s="10">
        <v>169</v>
      </c>
      <c r="S14" s="10">
        <v>0</v>
      </c>
      <c r="T14" s="10">
        <v>0</v>
      </c>
      <c r="U14" s="10">
        <f t="shared" si="0"/>
        <v>169</v>
      </c>
      <c r="V14" s="2" t="str">
        <f t="shared" si="1"/>
        <v>5530172 - CANE RUN CC GT 2016</v>
      </c>
    </row>
    <row r="15" spans="1:22" x14ac:dyDescent="0.3">
      <c r="A15" s="1" t="s">
        <v>90</v>
      </c>
      <c r="B15" s="1" t="s">
        <v>64</v>
      </c>
      <c r="C15" s="1" t="s">
        <v>6</v>
      </c>
      <c r="D15" s="1" t="s">
        <v>94</v>
      </c>
      <c r="E15" s="1" t="s">
        <v>24</v>
      </c>
      <c r="F15" s="5" t="s">
        <v>116</v>
      </c>
      <c r="G15" s="1" t="s">
        <v>17</v>
      </c>
      <c r="H15" s="1" t="s">
        <v>114</v>
      </c>
      <c r="I15" s="10"/>
      <c r="J15" s="10"/>
      <c r="K15" s="10"/>
      <c r="L15" s="10"/>
      <c r="M15" s="10"/>
      <c r="N15" s="10"/>
      <c r="O15" s="10">
        <v>0</v>
      </c>
      <c r="P15" s="10">
        <v>0</v>
      </c>
      <c r="Q15" s="10">
        <v>0</v>
      </c>
      <c r="R15" s="10">
        <v>171</v>
      </c>
      <c r="S15" s="10">
        <v>0</v>
      </c>
      <c r="T15" s="10">
        <v>0</v>
      </c>
      <c r="U15" s="10">
        <f t="shared" si="0"/>
        <v>171</v>
      </c>
      <c r="V15" s="2" t="str">
        <f t="shared" si="1"/>
        <v>5540172 - CANE RUN CC GT 2016</v>
      </c>
    </row>
    <row r="16" spans="1:22" x14ac:dyDescent="0.3">
      <c r="A16" s="1" t="s">
        <v>90</v>
      </c>
      <c r="B16" s="1" t="s">
        <v>64</v>
      </c>
      <c r="C16" s="1" t="s">
        <v>6</v>
      </c>
      <c r="D16" s="1" t="s">
        <v>94</v>
      </c>
      <c r="E16" s="1" t="s">
        <v>24</v>
      </c>
      <c r="F16" s="5" t="s">
        <v>116</v>
      </c>
      <c r="G16" s="1" t="s">
        <v>17</v>
      </c>
      <c r="H16" s="1" t="s">
        <v>115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/>
      <c r="P16" s="10"/>
      <c r="Q16" s="10"/>
      <c r="R16" s="10"/>
      <c r="S16" s="10"/>
      <c r="T16" s="10"/>
      <c r="U16" s="10">
        <f t="shared" si="0"/>
        <v>0</v>
      </c>
      <c r="V16" s="2" t="str">
        <f t="shared" si="1"/>
        <v>5540172 - CANE RUN CC GT 2016</v>
      </c>
    </row>
    <row r="17" spans="1:22" x14ac:dyDescent="0.3">
      <c r="A17" s="1" t="s">
        <v>90</v>
      </c>
      <c r="B17" s="1" t="s">
        <v>64</v>
      </c>
      <c r="C17" s="1" t="s">
        <v>27</v>
      </c>
      <c r="D17" s="1" t="s">
        <v>96</v>
      </c>
      <c r="E17" s="1" t="s">
        <v>14</v>
      </c>
      <c r="F17" s="5" t="s">
        <v>54</v>
      </c>
      <c r="G17" s="1" t="s">
        <v>28</v>
      </c>
      <c r="H17" s="1" t="s">
        <v>114</v>
      </c>
      <c r="I17" s="10"/>
      <c r="J17" s="10"/>
      <c r="K17" s="10"/>
      <c r="L17" s="10"/>
      <c r="M17" s="10"/>
      <c r="N17" s="10"/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f t="shared" si="0"/>
        <v>0</v>
      </c>
      <c r="V17" s="2" t="str">
        <f t="shared" si="1"/>
        <v>5120211 - MILL CREEK 1 - GENERATION</v>
      </c>
    </row>
    <row r="18" spans="1:22" x14ac:dyDescent="0.3">
      <c r="A18" s="1" t="s">
        <v>90</v>
      </c>
      <c r="B18" s="1" t="s">
        <v>64</v>
      </c>
      <c r="C18" s="1" t="s">
        <v>27</v>
      </c>
      <c r="D18" s="1" t="s">
        <v>96</v>
      </c>
      <c r="E18" s="1" t="s">
        <v>14</v>
      </c>
      <c r="F18" s="5" t="s">
        <v>54</v>
      </c>
      <c r="G18" s="1" t="s">
        <v>28</v>
      </c>
      <c r="H18" s="1" t="s">
        <v>115</v>
      </c>
      <c r="I18" s="10">
        <v>0</v>
      </c>
      <c r="J18" s="10">
        <v>0</v>
      </c>
      <c r="K18" s="10">
        <v>60</v>
      </c>
      <c r="L18" s="10">
        <v>390</v>
      </c>
      <c r="M18" s="10">
        <v>50</v>
      </c>
      <c r="N18" s="10">
        <v>0</v>
      </c>
      <c r="O18" s="10"/>
      <c r="P18" s="10"/>
      <c r="Q18" s="10"/>
      <c r="R18" s="10"/>
      <c r="S18" s="10"/>
      <c r="T18" s="10"/>
      <c r="U18" s="10">
        <f t="shared" si="0"/>
        <v>500</v>
      </c>
      <c r="V18" s="2" t="str">
        <f t="shared" si="1"/>
        <v>5120211 - MILL CREEK 1 - GENERATION</v>
      </c>
    </row>
    <row r="19" spans="1:22" x14ac:dyDescent="0.3">
      <c r="A19" s="1" t="s">
        <v>90</v>
      </c>
      <c r="B19" s="1" t="s">
        <v>64</v>
      </c>
      <c r="C19" s="1" t="s">
        <v>27</v>
      </c>
      <c r="D19" s="1" t="s">
        <v>96</v>
      </c>
      <c r="E19" s="1" t="s">
        <v>14</v>
      </c>
      <c r="F19" s="5" t="s">
        <v>54</v>
      </c>
      <c r="G19" s="1" t="s">
        <v>30</v>
      </c>
      <c r="H19" s="1" t="s">
        <v>114</v>
      </c>
      <c r="I19" s="10"/>
      <c r="J19" s="10"/>
      <c r="K19" s="10"/>
      <c r="L19" s="10"/>
      <c r="M19" s="10"/>
      <c r="N19" s="10"/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f t="shared" si="0"/>
        <v>0</v>
      </c>
      <c r="V19" s="2" t="str">
        <f t="shared" si="1"/>
        <v>5120221 - MILL CREEK 2 - GENERATION</v>
      </c>
    </row>
    <row r="20" spans="1:22" x14ac:dyDescent="0.3">
      <c r="A20" s="1" t="s">
        <v>90</v>
      </c>
      <c r="B20" s="1" t="s">
        <v>64</v>
      </c>
      <c r="C20" s="1" t="s">
        <v>27</v>
      </c>
      <c r="D20" s="1" t="s">
        <v>96</v>
      </c>
      <c r="E20" s="1" t="s">
        <v>14</v>
      </c>
      <c r="F20" s="5" t="s">
        <v>54</v>
      </c>
      <c r="G20" s="1" t="s">
        <v>30</v>
      </c>
      <c r="H20" s="1" t="s">
        <v>115</v>
      </c>
      <c r="I20" s="10">
        <v>0</v>
      </c>
      <c r="J20" s="10">
        <v>0</v>
      </c>
      <c r="K20" s="10">
        <v>185</v>
      </c>
      <c r="L20" s="10">
        <v>1394</v>
      </c>
      <c r="M20" s="10">
        <v>160</v>
      </c>
      <c r="N20" s="10">
        <v>0</v>
      </c>
      <c r="O20" s="10"/>
      <c r="P20" s="10"/>
      <c r="Q20" s="10"/>
      <c r="R20" s="10"/>
      <c r="S20" s="10"/>
      <c r="T20" s="10"/>
      <c r="U20" s="10">
        <f t="shared" si="0"/>
        <v>1739</v>
      </c>
      <c r="V20" s="2" t="str">
        <f t="shared" si="1"/>
        <v>5120221 - MILL CREEK 2 - GENERATION</v>
      </c>
    </row>
    <row r="21" spans="1:22" x14ac:dyDescent="0.3">
      <c r="A21" s="1" t="s">
        <v>90</v>
      </c>
      <c r="B21" s="1" t="s">
        <v>64</v>
      </c>
      <c r="C21" s="1" t="s">
        <v>27</v>
      </c>
      <c r="D21" s="1" t="s">
        <v>96</v>
      </c>
      <c r="E21" s="1" t="s">
        <v>14</v>
      </c>
      <c r="F21" s="5" t="s">
        <v>54</v>
      </c>
      <c r="G21" s="1" t="s">
        <v>31</v>
      </c>
      <c r="H21" s="1" t="s">
        <v>114</v>
      </c>
      <c r="I21" s="10"/>
      <c r="J21" s="10"/>
      <c r="K21" s="10"/>
      <c r="L21" s="10"/>
      <c r="M21" s="10"/>
      <c r="N21" s="10"/>
      <c r="O21" s="10">
        <v>0</v>
      </c>
      <c r="P21" s="10">
        <v>0</v>
      </c>
      <c r="Q21" s="10">
        <v>125</v>
      </c>
      <c r="R21" s="10">
        <v>190</v>
      </c>
      <c r="S21" s="10">
        <v>1554</v>
      </c>
      <c r="T21" s="10">
        <v>0</v>
      </c>
      <c r="U21" s="10">
        <f t="shared" ref="U21:U47" si="2">SUM(I21:T21)</f>
        <v>1869</v>
      </c>
      <c r="V21" s="2" t="str">
        <f t="shared" si="1"/>
        <v>5120231 - MILL CREEK 3 - GENERATION</v>
      </c>
    </row>
    <row r="22" spans="1:22" x14ac:dyDescent="0.3">
      <c r="A22" s="1" t="s">
        <v>90</v>
      </c>
      <c r="B22" s="1" t="s">
        <v>64</v>
      </c>
      <c r="C22" s="1" t="s">
        <v>27</v>
      </c>
      <c r="D22" s="1" t="s">
        <v>96</v>
      </c>
      <c r="E22" s="1" t="s">
        <v>14</v>
      </c>
      <c r="F22" s="5" t="s">
        <v>54</v>
      </c>
      <c r="G22" s="1" t="s">
        <v>31</v>
      </c>
      <c r="H22" s="1" t="s">
        <v>115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/>
      <c r="P22" s="10"/>
      <c r="Q22" s="10"/>
      <c r="R22" s="10"/>
      <c r="S22" s="10"/>
      <c r="T22" s="10"/>
      <c r="U22" s="10">
        <f t="shared" si="2"/>
        <v>0</v>
      </c>
      <c r="V22" s="2" t="str">
        <f t="shared" si="1"/>
        <v>5120231 - MILL CREEK 3 - GENERATION</v>
      </c>
    </row>
    <row r="23" spans="1:22" x14ac:dyDescent="0.3">
      <c r="A23" s="1" t="s">
        <v>90</v>
      </c>
      <c r="B23" s="1" t="s">
        <v>64</v>
      </c>
      <c r="C23" s="1" t="s">
        <v>27</v>
      </c>
      <c r="D23" s="1" t="s">
        <v>96</v>
      </c>
      <c r="E23" s="1" t="s">
        <v>14</v>
      </c>
      <c r="F23" s="5" t="s">
        <v>54</v>
      </c>
      <c r="G23" s="1" t="s">
        <v>29</v>
      </c>
      <c r="H23" s="1" t="s">
        <v>114</v>
      </c>
      <c r="I23" s="10"/>
      <c r="J23" s="10"/>
      <c r="K23" s="10"/>
      <c r="L23" s="10"/>
      <c r="M23" s="10"/>
      <c r="N23" s="10"/>
      <c r="O23" s="10">
        <v>0</v>
      </c>
      <c r="P23" s="10">
        <v>0</v>
      </c>
      <c r="Q23" s="10">
        <v>60</v>
      </c>
      <c r="R23" s="10">
        <v>430</v>
      </c>
      <c r="S23" s="10">
        <v>0</v>
      </c>
      <c r="T23" s="10">
        <v>0</v>
      </c>
      <c r="U23" s="10">
        <f t="shared" si="2"/>
        <v>490</v>
      </c>
      <c r="V23" s="2" t="str">
        <f t="shared" si="1"/>
        <v>5120241 - MILL CREEK 4 - GENERATION</v>
      </c>
    </row>
    <row r="24" spans="1:22" x14ac:dyDescent="0.3">
      <c r="A24" s="1" t="s">
        <v>90</v>
      </c>
      <c r="B24" s="1" t="s">
        <v>64</v>
      </c>
      <c r="C24" s="1" t="s">
        <v>27</v>
      </c>
      <c r="D24" s="1" t="s">
        <v>96</v>
      </c>
      <c r="E24" s="1" t="s">
        <v>14</v>
      </c>
      <c r="F24" s="5" t="s">
        <v>54</v>
      </c>
      <c r="G24" s="1" t="s">
        <v>29</v>
      </c>
      <c r="H24" s="1" t="s">
        <v>115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/>
      <c r="P24" s="10"/>
      <c r="Q24" s="10"/>
      <c r="R24" s="10"/>
      <c r="S24" s="10"/>
      <c r="T24" s="10"/>
      <c r="U24" s="10">
        <f t="shared" si="2"/>
        <v>0</v>
      </c>
      <c r="V24" s="2" t="str">
        <f t="shared" si="1"/>
        <v>5120241 - MILL CREEK 4 - GENERATION</v>
      </c>
    </row>
    <row r="25" spans="1:22" x14ac:dyDescent="0.3">
      <c r="A25" s="1" t="s">
        <v>90</v>
      </c>
      <c r="B25" s="1" t="s">
        <v>64</v>
      </c>
      <c r="C25" s="1" t="s">
        <v>27</v>
      </c>
      <c r="D25" s="1" t="s">
        <v>96</v>
      </c>
      <c r="E25" s="1" t="s">
        <v>15</v>
      </c>
      <c r="F25" s="5" t="s">
        <v>59</v>
      </c>
      <c r="G25" s="1" t="s">
        <v>28</v>
      </c>
      <c r="H25" s="1" t="s">
        <v>114</v>
      </c>
      <c r="I25" s="10"/>
      <c r="J25" s="10"/>
      <c r="K25" s="10"/>
      <c r="L25" s="10"/>
      <c r="M25" s="10"/>
      <c r="N25" s="10"/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f t="shared" si="2"/>
        <v>0</v>
      </c>
      <c r="V25" s="2" t="str">
        <f t="shared" si="1"/>
        <v>5130211 - MILL CREEK 1 - GENERATION</v>
      </c>
    </row>
    <row r="26" spans="1:22" x14ac:dyDescent="0.3">
      <c r="A26" s="1" t="s">
        <v>90</v>
      </c>
      <c r="B26" s="1" t="s">
        <v>64</v>
      </c>
      <c r="C26" s="1" t="s">
        <v>27</v>
      </c>
      <c r="D26" s="1" t="s">
        <v>96</v>
      </c>
      <c r="E26" s="1" t="s">
        <v>15</v>
      </c>
      <c r="F26" s="5" t="s">
        <v>59</v>
      </c>
      <c r="G26" s="1" t="s">
        <v>28</v>
      </c>
      <c r="H26" s="1" t="s">
        <v>115</v>
      </c>
      <c r="I26" s="10">
        <v>0</v>
      </c>
      <c r="J26" s="10">
        <v>0</v>
      </c>
      <c r="K26" s="10">
        <v>35</v>
      </c>
      <c r="L26" s="10">
        <v>115</v>
      </c>
      <c r="M26" s="10">
        <v>0</v>
      </c>
      <c r="N26" s="10">
        <v>0</v>
      </c>
      <c r="O26" s="10"/>
      <c r="P26" s="10"/>
      <c r="Q26" s="10"/>
      <c r="R26" s="10"/>
      <c r="S26" s="10"/>
      <c r="T26" s="10"/>
      <c r="U26" s="10">
        <f t="shared" si="2"/>
        <v>150</v>
      </c>
      <c r="V26" s="2" t="str">
        <f t="shared" si="1"/>
        <v>5130211 - MILL CREEK 1 - GENERATION</v>
      </c>
    </row>
    <row r="27" spans="1:22" x14ac:dyDescent="0.3">
      <c r="A27" s="1" t="s">
        <v>90</v>
      </c>
      <c r="B27" s="1" t="s">
        <v>64</v>
      </c>
      <c r="C27" s="1" t="s">
        <v>27</v>
      </c>
      <c r="D27" s="1" t="s">
        <v>96</v>
      </c>
      <c r="E27" s="1" t="s">
        <v>15</v>
      </c>
      <c r="F27" s="5" t="s">
        <v>59</v>
      </c>
      <c r="G27" s="1" t="s">
        <v>30</v>
      </c>
      <c r="H27" s="1" t="s">
        <v>114</v>
      </c>
      <c r="I27" s="10"/>
      <c r="J27" s="10"/>
      <c r="K27" s="10"/>
      <c r="L27" s="10"/>
      <c r="M27" s="10"/>
      <c r="N27" s="10"/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f t="shared" si="2"/>
        <v>0</v>
      </c>
      <c r="V27" s="2" t="str">
        <f t="shared" si="1"/>
        <v>5130221 - MILL CREEK 2 - GENERATION</v>
      </c>
    </row>
    <row r="28" spans="1:22" x14ac:dyDescent="0.3">
      <c r="A28" s="1" t="s">
        <v>90</v>
      </c>
      <c r="B28" s="1" t="s">
        <v>64</v>
      </c>
      <c r="C28" s="1" t="s">
        <v>27</v>
      </c>
      <c r="D28" s="1" t="s">
        <v>96</v>
      </c>
      <c r="E28" s="1" t="s">
        <v>15</v>
      </c>
      <c r="F28" s="5" t="s">
        <v>59</v>
      </c>
      <c r="G28" s="1" t="s">
        <v>30</v>
      </c>
      <c r="H28" s="1" t="s">
        <v>115</v>
      </c>
      <c r="I28" s="10">
        <v>0</v>
      </c>
      <c r="J28" s="10">
        <v>0</v>
      </c>
      <c r="K28" s="10">
        <v>795</v>
      </c>
      <c r="L28" s="10">
        <v>3965</v>
      </c>
      <c r="M28" s="10">
        <v>710</v>
      </c>
      <c r="N28" s="10">
        <v>0</v>
      </c>
      <c r="O28" s="10"/>
      <c r="P28" s="10"/>
      <c r="Q28" s="10"/>
      <c r="R28" s="10"/>
      <c r="S28" s="10"/>
      <c r="T28" s="10"/>
      <c r="U28" s="10">
        <f t="shared" si="2"/>
        <v>5470</v>
      </c>
      <c r="V28" s="2" t="str">
        <f t="shared" si="1"/>
        <v>5130221 - MILL CREEK 2 - GENERATION</v>
      </c>
    </row>
    <row r="29" spans="1:22" x14ac:dyDescent="0.3">
      <c r="A29" s="1" t="s">
        <v>90</v>
      </c>
      <c r="B29" s="1" t="s">
        <v>64</v>
      </c>
      <c r="C29" s="1" t="s">
        <v>27</v>
      </c>
      <c r="D29" s="1" t="s">
        <v>96</v>
      </c>
      <c r="E29" s="1" t="s">
        <v>15</v>
      </c>
      <c r="F29" s="5" t="s">
        <v>59</v>
      </c>
      <c r="G29" s="1" t="s">
        <v>31</v>
      </c>
      <c r="H29" s="1" t="s">
        <v>114</v>
      </c>
      <c r="I29" s="10"/>
      <c r="J29" s="10"/>
      <c r="K29" s="10"/>
      <c r="L29" s="10"/>
      <c r="M29" s="10"/>
      <c r="N29" s="10"/>
      <c r="O29" s="10">
        <v>0</v>
      </c>
      <c r="P29" s="10">
        <v>0</v>
      </c>
      <c r="Q29" s="10">
        <v>0</v>
      </c>
      <c r="R29" s="10">
        <v>180</v>
      </c>
      <c r="S29" s="10">
        <v>1635</v>
      </c>
      <c r="T29" s="10">
        <v>0</v>
      </c>
      <c r="U29" s="10">
        <f t="shared" si="2"/>
        <v>1815</v>
      </c>
      <c r="V29" s="2" t="str">
        <f t="shared" si="1"/>
        <v>5130231 - MILL CREEK 3 - GENERATION</v>
      </c>
    </row>
    <row r="30" spans="1:22" x14ac:dyDescent="0.3">
      <c r="A30" s="1" t="s">
        <v>90</v>
      </c>
      <c r="B30" s="1" t="s">
        <v>64</v>
      </c>
      <c r="C30" s="1" t="s">
        <v>27</v>
      </c>
      <c r="D30" s="1" t="s">
        <v>96</v>
      </c>
      <c r="E30" s="1" t="s">
        <v>15</v>
      </c>
      <c r="F30" s="5" t="s">
        <v>59</v>
      </c>
      <c r="G30" s="1" t="s">
        <v>31</v>
      </c>
      <c r="H30" s="1" t="s">
        <v>115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/>
      <c r="P30" s="10"/>
      <c r="Q30" s="10"/>
      <c r="R30" s="10"/>
      <c r="S30" s="10"/>
      <c r="T30" s="10"/>
      <c r="U30" s="10">
        <f t="shared" si="2"/>
        <v>0</v>
      </c>
      <c r="V30" s="2" t="str">
        <f t="shared" si="1"/>
        <v>5130231 - MILL CREEK 3 - GENERATION</v>
      </c>
    </row>
    <row r="31" spans="1:22" x14ac:dyDescent="0.3">
      <c r="A31" s="1" t="s">
        <v>90</v>
      </c>
      <c r="B31" s="1" t="s">
        <v>64</v>
      </c>
      <c r="C31" s="1" t="s">
        <v>27</v>
      </c>
      <c r="D31" s="1" t="s">
        <v>96</v>
      </c>
      <c r="E31" s="1" t="s">
        <v>15</v>
      </c>
      <c r="F31" s="5" t="s">
        <v>59</v>
      </c>
      <c r="G31" s="1" t="s">
        <v>29</v>
      </c>
      <c r="H31" s="1" t="s">
        <v>114</v>
      </c>
      <c r="I31" s="10"/>
      <c r="J31" s="10"/>
      <c r="K31" s="10"/>
      <c r="L31" s="10"/>
      <c r="M31" s="10"/>
      <c r="N31" s="10"/>
      <c r="O31" s="10">
        <v>0</v>
      </c>
      <c r="P31" s="10">
        <v>0</v>
      </c>
      <c r="Q31" s="10">
        <v>35</v>
      </c>
      <c r="R31" s="10">
        <v>225</v>
      </c>
      <c r="S31" s="10">
        <v>0</v>
      </c>
      <c r="T31" s="10">
        <v>0</v>
      </c>
      <c r="U31" s="10">
        <f t="shared" si="2"/>
        <v>260</v>
      </c>
      <c r="V31" s="2" t="str">
        <f t="shared" si="1"/>
        <v>5130241 - MILL CREEK 4 - GENERATION</v>
      </c>
    </row>
    <row r="32" spans="1:22" x14ac:dyDescent="0.3">
      <c r="A32" s="1" t="s">
        <v>90</v>
      </c>
      <c r="B32" s="1" t="s">
        <v>64</v>
      </c>
      <c r="C32" s="1" t="s">
        <v>27</v>
      </c>
      <c r="D32" s="1" t="s">
        <v>96</v>
      </c>
      <c r="E32" s="1" t="s">
        <v>15</v>
      </c>
      <c r="F32" s="5" t="s">
        <v>59</v>
      </c>
      <c r="G32" s="1" t="s">
        <v>29</v>
      </c>
      <c r="H32" s="1" t="s">
        <v>115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/>
      <c r="P32" s="10"/>
      <c r="Q32" s="10"/>
      <c r="R32" s="10"/>
      <c r="S32" s="10"/>
      <c r="T32" s="10"/>
      <c r="U32" s="10">
        <f t="shared" si="2"/>
        <v>0</v>
      </c>
      <c r="V32" s="2" t="str">
        <f t="shared" si="1"/>
        <v>5130241 - MILL CREEK 4 - GENERATION</v>
      </c>
    </row>
    <row r="33" spans="1:22" x14ac:dyDescent="0.3">
      <c r="A33" s="1" t="s">
        <v>90</v>
      </c>
      <c r="B33" s="1" t="s">
        <v>64</v>
      </c>
      <c r="C33" s="1" t="s">
        <v>35</v>
      </c>
      <c r="D33" s="1" t="s">
        <v>97</v>
      </c>
      <c r="E33" s="1" t="s">
        <v>14</v>
      </c>
      <c r="F33" s="5" t="s">
        <v>54</v>
      </c>
      <c r="G33" s="1" t="s">
        <v>36</v>
      </c>
      <c r="H33" s="1" t="s">
        <v>114</v>
      </c>
      <c r="I33" s="10"/>
      <c r="J33" s="10"/>
      <c r="K33" s="10"/>
      <c r="L33" s="10"/>
      <c r="M33" s="10"/>
      <c r="N33" s="10"/>
      <c r="O33" s="10">
        <v>0</v>
      </c>
      <c r="P33" s="10">
        <v>0</v>
      </c>
      <c r="Q33" s="10">
        <v>0</v>
      </c>
      <c r="R33" s="10">
        <v>1750</v>
      </c>
      <c r="S33" s="10">
        <v>5534</v>
      </c>
      <c r="T33" s="10">
        <v>1000</v>
      </c>
      <c r="U33" s="10">
        <f t="shared" si="2"/>
        <v>8284</v>
      </c>
      <c r="V33" s="2" t="str">
        <f t="shared" si="1"/>
        <v>5120311 - TRIMBLE COUNTY 1 - GENERATION</v>
      </c>
    </row>
    <row r="34" spans="1:22" x14ac:dyDescent="0.3">
      <c r="A34" s="1" t="s">
        <v>90</v>
      </c>
      <c r="B34" s="1" t="s">
        <v>64</v>
      </c>
      <c r="C34" s="1" t="s">
        <v>35</v>
      </c>
      <c r="D34" s="1" t="s">
        <v>97</v>
      </c>
      <c r="E34" s="1" t="s">
        <v>14</v>
      </c>
      <c r="F34" s="5" t="s">
        <v>54</v>
      </c>
      <c r="G34" s="1" t="s">
        <v>36</v>
      </c>
      <c r="H34" s="1" t="s">
        <v>115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/>
      <c r="P34" s="10"/>
      <c r="Q34" s="10"/>
      <c r="R34" s="10"/>
      <c r="S34" s="10"/>
      <c r="T34" s="10"/>
      <c r="U34" s="10">
        <f t="shared" si="2"/>
        <v>0</v>
      </c>
      <c r="V34" s="2" t="str">
        <f t="shared" si="1"/>
        <v>5120311 - TRIMBLE COUNTY 1 - GENERATION</v>
      </c>
    </row>
    <row r="35" spans="1:22" x14ac:dyDescent="0.3">
      <c r="A35" s="1" t="s">
        <v>90</v>
      </c>
      <c r="B35" s="1" t="s">
        <v>64</v>
      </c>
      <c r="C35" s="1" t="s">
        <v>35</v>
      </c>
      <c r="D35" s="1" t="s">
        <v>97</v>
      </c>
      <c r="E35" s="1" t="s">
        <v>14</v>
      </c>
      <c r="F35" s="5" t="s">
        <v>54</v>
      </c>
      <c r="G35" s="1" t="s">
        <v>37</v>
      </c>
      <c r="H35" s="1" t="s">
        <v>114</v>
      </c>
      <c r="I35" s="10"/>
      <c r="J35" s="10"/>
      <c r="K35" s="10"/>
      <c r="L35" s="10"/>
      <c r="M35" s="10"/>
      <c r="N35" s="10"/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f t="shared" si="2"/>
        <v>0</v>
      </c>
      <c r="V35" s="2" t="str">
        <f t="shared" si="1"/>
        <v>5120321 - TRIMBLE COUNTY 2 - GENERATION</v>
      </c>
    </row>
    <row r="36" spans="1:22" x14ac:dyDescent="0.3">
      <c r="A36" s="1" t="s">
        <v>90</v>
      </c>
      <c r="B36" s="1" t="s">
        <v>64</v>
      </c>
      <c r="C36" s="1" t="s">
        <v>35</v>
      </c>
      <c r="D36" s="1" t="s">
        <v>97</v>
      </c>
      <c r="E36" s="1" t="s">
        <v>14</v>
      </c>
      <c r="F36" s="5" t="s">
        <v>54</v>
      </c>
      <c r="G36" s="1" t="s">
        <v>37</v>
      </c>
      <c r="H36" s="1" t="s">
        <v>115</v>
      </c>
      <c r="I36" s="10">
        <v>0</v>
      </c>
      <c r="J36" s="10">
        <v>0</v>
      </c>
      <c r="K36" s="10">
        <v>143</v>
      </c>
      <c r="L36" s="10">
        <v>701</v>
      </c>
      <c r="M36" s="10">
        <v>627</v>
      </c>
      <c r="N36" s="10">
        <v>0</v>
      </c>
      <c r="O36" s="10"/>
      <c r="P36" s="10"/>
      <c r="Q36" s="10"/>
      <c r="R36" s="10"/>
      <c r="S36" s="10"/>
      <c r="T36" s="10"/>
      <c r="U36" s="10">
        <f t="shared" si="2"/>
        <v>1471</v>
      </c>
      <c r="V36" s="2" t="str">
        <f t="shared" si="1"/>
        <v>5120321 - TRIMBLE COUNTY 2 - GENERATION</v>
      </c>
    </row>
    <row r="37" spans="1:22" x14ac:dyDescent="0.3">
      <c r="A37" s="1" t="s">
        <v>90</v>
      </c>
      <c r="B37" s="1" t="s">
        <v>64</v>
      </c>
      <c r="C37" s="1" t="s">
        <v>35</v>
      </c>
      <c r="D37" s="1" t="s">
        <v>97</v>
      </c>
      <c r="E37" s="1" t="s">
        <v>15</v>
      </c>
      <c r="F37" s="5" t="s">
        <v>59</v>
      </c>
      <c r="G37" s="1" t="s">
        <v>36</v>
      </c>
      <c r="H37" s="1" t="s">
        <v>114</v>
      </c>
      <c r="I37" s="10"/>
      <c r="J37" s="10"/>
      <c r="K37" s="10"/>
      <c r="L37" s="10"/>
      <c r="M37" s="10"/>
      <c r="N37" s="10"/>
      <c r="O37" s="10">
        <v>0</v>
      </c>
      <c r="P37" s="10">
        <v>0</v>
      </c>
      <c r="Q37" s="10">
        <v>0</v>
      </c>
      <c r="R37" s="10">
        <v>0</v>
      </c>
      <c r="S37" s="10">
        <v>1080</v>
      </c>
      <c r="T37" s="10">
        <v>0</v>
      </c>
      <c r="U37" s="10">
        <f t="shared" si="2"/>
        <v>1080</v>
      </c>
      <c r="V37" s="2" t="str">
        <f t="shared" si="1"/>
        <v>5130311 - TRIMBLE COUNTY 1 - GENERATION</v>
      </c>
    </row>
    <row r="38" spans="1:22" x14ac:dyDescent="0.3">
      <c r="A38" s="1" t="s">
        <v>90</v>
      </c>
      <c r="B38" s="1" t="s">
        <v>64</v>
      </c>
      <c r="C38" s="1" t="s">
        <v>35</v>
      </c>
      <c r="D38" s="1" t="s">
        <v>97</v>
      </c>
      <c r="E38" s="1" t="s">
        <v>15</v>
      </c>
      <c r="F38" s="5" t="s">
        <v>59</v>
      </c>
      <c r="G38" s="1" t="s">
        <v>37</v>
      </c>
      <c r="H38" s="1" t="s">
        <v>114</v>
      </c>
      <c r="I38" s="10"/>
      <c r="J38" s="10"/>
      <c r="K38" s="10"/>
      <c r="L38" s="10"/>
      <c r="M38" s="10"/>
      <c r="N38" s="10"/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f t="shared" si="2"/>
        <v>0</v>
      </c>
      <c r="V38" s="2" t="str">
        <f t="shared" si="1"/>
        <v>5130321 - TRIMBLE COUNTY 2 - GENERATION</v>
      </c>
    </row>
    <row r="39" spans="1:22" x14ac:dyDescent="0.3">
      <c r="A39" s="1" t="s">
        <v>90</v>
      </c>
      <c r="B39" s="1" t="s">
        <v>64</v>
      </c>
      <c r="C39" s="1" t="s">
        <v>35</v>
      </c>
      <c r="D39" s="1" t="s">
        <v>97</v>
      </c>
      <c r="E39" s="1" t="s">
        <v>15</v>
      </c>
      <c r="F39" s="5" t="s">
        <v>59</v>
      </c>
      <c r="G39" s="1" t="s">
        <v>37</v>
      </c>
      <c r="H39" s="1" t="s">
        <v>115</v>
      </c>
      <c r="I39" s="10">
        <v>0</v>
      </c>
      <c r="J39" s="10">
        <v>0</v>
      </c>
      <c r="K39" s="10">
        <v>0</v>
      </c>
      <c r="L39" s="10">
        <v>143</v>
      </c>
      <c r="M39" s="10">
        <v>29</v>
      </c>
      <c r="N39" s="10">
        <v>0</v>
      </c>
      <c r="O39" s="10"/>
      <c r="P39" s="10"/>
      <c r="Q39" s="10"/>
      <c r="R39" s="10"/>
      <c r="S39" s="10"/>
      <c r="T39" s="10"/>
      <c r="U39" s="10">
        <f t="shared" si="2"/>
        <v>172</v>
      </c>
      <c r="V39" s="2" t="str">
        <f t="shared" si="1"/>
        <v>5130321 - TRIMBLE COUNTY 2 - GENERATION</v>
      </c>
    </row>
    <row r="40" spans="1:22" x14ac:dyDescent="0.3">
      <c r="A40" s="1" t="s">
        <v>90</v>
      </c>
      <c r="B40" s="1" t="s">
        <v>64</v>
      </c>
      <c r="C40" s="1" t="s">
        <v>48</v>
      </c>
      <c r="D40" s="1" t="s">
        <v>48</v>
      </c>
      <c r="E40" s="1" t="s">
        <v>42</v>
      </c>
      <c r="F40" s="5" t="s">
        <v>60</v>
      </c>
      <c r="G40" s="1" t="s">
        <v>28</v>
      </c>
      <c r="H40" s="1" t="s">
        <v>114</v>
      </c>
      <c r="I40" s="10"/>
      <c r="J40" s="10"/>
      <c r="K40" s="10"/>
      <c r="L40" s="10"/>
      <c r="M40" s="10"/>
      <c r="N40" s="10"/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f t="shared" si="2"/>
        <v>0</v>
      </c>
      <c r="V40" s="2" t="str">
        <f t="shared" si="1"/>
        <v>5100211 - MILL CREEK 1 - GENERATION</v>
      </c>
    </row>
    <row r="41" spans="1:22" x14ac:dyDescent="0.3">
      <c r="A41" s="1" t="s">
        <v>90</v>
      </c>
      <c r="B41" s="1" t="s">
        <v>64</v>
      </c>
      <c r="C41" s="1" t="s">
        <v>48</v>
      </c>
      <c r="D41" s="1" t="s">
        <v>48</v>
      </c>
      <c r="E41" s="1" t="s">
        <v>42</v>
      </c>
      <c r="F41" s="5" t="s">
        <v>60</v>
      </c>
      <c r="G41" s="1" t="s">
        <v>29</v>
      </c>
      <c r="H41" s="1" t="s">
        <v>115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/>
      <c r="P41" s="10"/>
      <c r="Q41" s="10"/>
      <c r="R41" s="10"/>
      <c r="S41" s="10"/>
      <c r="T41" s="10"/>
      <c r="U41" s="10">
        <f t="shared" si="2"/>
        <v>0</v>
      </c>
      <c r="V41" s="2" t="str">
        <f t="shared" si="1"/>
        <v>5100241 - MILL CREEK 4 - GENERATION</v>
      </c>
    </row>
    <row r="42" spans="1:22" x14ac:dyDescent="0.3">
      <c r="A42" s="1" t="s">
        <v>90</v>
      </c>
      <c r="B42" s="1" t="s">
        <v>64</v>
      </c>
      <c r="C42" s="1" t="s">
        <v>48</v>
      </c>
      <c r="D42" s="1" t="s">
        <v>48</v>
      </c>
      <c r="E42" s="1" t="s">
        <v>42</v>
      </c>
      <c r="F42" s="5" t="s">
        <v>60</v>
      </c>
      <c r="G42" s="1" t="s">
        <v>36</v>
      </c>
      <c r="H42" s="1" t="s">
        <v>114</v>
      </c>
      <c r="I42" s="10"/>
      <c r="J42" s="10"/>
      <c r="K42" s="10"/>
      <c r="L42" s="10"/>
      <c r="M42" s="10"/>
      <c r="N42" s="10"/>
      <c r="O42" s="10">
        <v>0</v>
      </c>
      <c r="P42" s="10">
        <v>0</v>
      </c>
      <c r="Q42" s="10">
        <v>1075</v>
      </c>
      <c r="R42" s="10">
        <v>0</v>
      </c>
      <c r="S42" s="10">
        <v>0</v>
      </c>
      <c r="T42" s="10">
        <v>0</v>
      </c>
      <c r="U42" s="10">
        <f t="shared" si="2"/>
        <v>1075</v>
      </c>
      <c r="V42" s="2" t="str">
        <f t="shared" si="1"/>
        <v>5100311 - TRIMBLE COUNTY 1 - GENERATION</v>
      </c>
    </row>
    <row r="43" spans="1:22" x14ac:dyDescent="0.3">
      <c r="A43" s="1" t="s">
        <v>90</v>
      </c>
      <c r="B43" s="1" t="s">
        <v>64</v>
      </c>
      <c r="C43" s="1" t="s">
        <v>43</v>
      </c>
      <c r="D43" s="1" t="s">
        <v>99</v>
      </c>
      <c r="E43" s="1" t="s">
        <v>19</v>
      </c>
      <c r="F43" s="5" t="s">
        <v>113</v>
      </c>
      <c r="G43" s="1" t="s">
        <v>46</v>
      </c>
      <c r="H43" s="1" t="s">
        <v>114</v>
      </c>
      <c r="I43" s="10"/>
      <c r="J43" s="10"/>
      <c r="K43" s="10"/>
      <c r="L43" s="10"/>
      <c r="M43" s="10"/>
      <c r="N43" s="10"/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f t="shared" si="2"/>
        <v>0</v>
      </c>
      <c r="V43" s="2" t="str">
        <f t="shared" si="1"/>
        <v>5535635 - E W BROWN COMBUSTION TURBINE UNIT 5</v>
      </c>
    </row>
    <row r="44" spans="1:22" x14ac:dyDescent="0.3">
      <c r="A44" s="1" t="s">
        <v>90</v>
      </c>
      <c r="B44" s="1" t="s">
        <v>64</v>
      </c>
      <c r="C44" s="1" t="s">
        <v>43</v>
      </c>
      <c r="D44" s="1" t="s">
        <v>99</v>
      </c>
      <c r="E44" s="1" t="s">
        <v>19</v>
      </c>
      <c r="F44" s="5" t="s">
        <v>113</v>
      </c>
      <c r="G44" s="1" t="s">
        <v>44</v>
      </c>
      <c r="H44" s="1" t="s">
        <v>115</v>
      </c>
      <c r="I44" s="10">
        <v>0</v>
      </c>
      <c r="J44" s="10">
        <v>0</v>
      </c>
      <c r="K44" s="10">
        <v>0</v>
      </c>
      <c r="L44" s="10">
        <v>0</v>
      </c>
      <c r="M44" s="10">
        <v>290.7</v>
      </c>
      <c r="N44" s="10">
        <v>0</v>
      </c>
      <c r="O44" s="10"/>
      <c r="P44" s="10"/>
      <c r="Q44" s="10"/>
      <c r="R44" s="10"/>
      <c r="S44" s="10"/>
      <c r="T44" s="10"/>
      <c r="U44" s="10">
        <f t="shared" si="2"/>
        <v>290.7</v>
      </c>
      <c r="V44" s="2" t="str">
        <f t="shared" si="1"/>
        <v>5535636 - E W BROWN COMBUSTION TURBINE UNIT 6</v>
      </c>
    </row>
    <row r="45" spans="1:22" x14ac:dyDescent="0.3">
      <c r="A45" s="1" t="s">
        <v>90</v>
      </c>
      <c r="B45" s="1" t="s">
        <v>64</v>
      </c>
      <c r="C45" s="1" t="s">
        <v>43</v>
      </c>
      <c r="D45" s="1" t="s">
        <v>99</v>
      </c>
      <c r="E45" s="1" t="s">
        <v>19</v>
      </c>
      <c r="F45" s="5" t="s">
        <v>113</v>
      </c>
      <c r="G45" s="1" t="s">
        <v>45</v>
      </c>
      <c r="H45" s="1" t="s">
        <v>114</v>
      </c>
      <c r="I45" s="10"/>
      <c r="J45" s="10"/>
      <c r="K45" s="10"/>
      <c r="L45" s="10"/>
      <c r="M45" s="10"/>
      <c r="N45" s="10"/>
      <c r="O45" s="10">
        <v>1.52</v>
      </c>
      <c r="P45" s="10">
        <v>1.52</v>
      </c>
      <c r="Q45" s="10">
        <v>1.52</v>
      </c>
      <c r="R45" s="10">
        <v>1.52</v>
      </c>
      <c r="S45" s="10">
        <v>1.52</v>
      </c>
      <c r="T45" s="10">
        <v>1.52</v>
      </c>
      <c r="U45" s="10">
        <f t="shared" si="2"/>
        <v>9.1199999999999992</v>
      </c>
      <c r="V45" s="2" t="str">
        <f t="shared" si="1"/>
        <v>5535637 - E W BROWN COMBUSTION TURBINE UNIT 7</v>
      </c>
    </row>
    <row r="46" spans="1:22" x14ac:dyDescent="0.3">
      <c r="A46" s="1" t="s">
        <v>90</v>
      </c>
      <c r="B46" s="1" t="s">
        <v>64</v>
      </c>
      <c r="C46" s="1" t="s">
        <v>43</v>
      </c>
      <c r="D46" s="1" t="s">
        <v>99</v>
      </c>
      <c r="E46" s="1" t="s">
        <v>19</v>
      </c>
      <c r="F46" s="5" t="s">
        <v>113</v>
      </c>
      <c r="G46" s="1" t="s">
        <v>45</v>
      </c>
      <c r="H46" s="1" t="s">
        <v>115</v>
      </c>
      <c r="I46" s="10">
        <v>1.52</v>
      </c>
      <c r="J46" s="10">
        <v>1.52</v>
      </c>
      <c r="K46" s="10">
        <v>1.52</v>
      </c>
      <c r="L46" s="10">
        <v>1.52</v>
      </c>
      <c r="M46" s="10">
        <v>1.52</v>
      </c>
      <c r="N46" s="10">
        <v>1.52</v>
      </c>
      <c r="O46" s="10"/>
      <c r="P46" s="10"/>
      <c r="Q46" s="10"/>
      <c r="R46" s="10"/>
      <c r="S46" s="10"/>
      <c r="T46" s="10"/>
      <c r="U46" s="10">
        <f t="shared" si="2"/>
        <v>9.1199999999999992</v>
      </c>
      <c r="V46" s="2" t="str">
        <f t="shared" si="1"/>
        <v>5535637 - E W BROWN COMBUSTION TURBINE UNIT 7</v>
      </c>
    </row>
    <row r="47" spans="1:22" x14ac:dyDescent="0.3">
      <c r="A47" s="1" t="s">
        <v>90</v>
      </c>
      <c r="B47" s="1" t="s">
        <v>64</v>
      </c>
      <c r="C47" s="1" t="s">
        <v>43</v>
      </c>
      <c r="D47" s="1" t="s">
        <v>99</v>
      </c>
      <c r="E47" s="1" t="s">
        <v>21</v>
      </c>
      <c r="F47" s="5" t="s">
        <v>113</v>
      </c>
      <c r="G47" s="1" t="s">
        <v>46</v>
      </c>
      <c r="H47" s="1" t="s">
        <v>114</v>
      </c>
      <c r="I47" s="10"/>
      <c r="J47" s="10"/>
      <c r="K47" s="10"/>
      <c r="L47" s="10"/>
      <c r="M47" s="10"/>
      <c r="N47" s="10"/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f t="shared" si="2"/>
        <v>0</v>
      </c>
      <c r="V47" s="2" t="str">
        <f t="shared" si="1"/>
        <v>5535635 - E W BROWN COMBUSTION TURBINE UNIT 5</v>
      </c>
    </row>
    <row r="48" spans="1:22" x14ac:dyDescent="0.3">
      <c r="A48" s="1"/>
      <c r="B48" s="1"/>
      <c r="C48" s="1"/>
      <c r="D48" s="1"/>
      <c r="E48" s="1"/>
      <c r="F48" s="5"/>
      <c r="G48" s="1"/>
      <c r="H48" s="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2"/>
    </row>
    <row r="49" spans="1:22" x14ac:dyDescent="0.3">
      <c r="A49" s="1"/>
      <c r="B49" s="1"/>
      <c r="C49" s="1"/>
      <c r="D49" s="1"/>
      <c r="E49" s="1"/>
      <c r="F49" s="5"/>
      <c r="G49" s="1"/>
      <c r="H49" s="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2"/>
    </row>
    <row r="50" spans="1:22" x14ac:dyDescent="0.3">
      <c r="A50" s="1"/>
      <c r="B50" s="1"/>
      <c r="C50" s="1"/>
      <c r="D50" s="1"/>
      <c r="E50" s="1"/>
      <c r="F50" s="5"/>
      <c r="G50" s="1"/>
      <c r="H50" s="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2"/>
    </row>
    <row r="51" spans="1:22" x14ac:dyDescent="0.3">
      <c r="A51" s="1"/>
      <c r="B51" s="1"/>
      <c r="C51" s="1"/>
      <c r="D51" s="1"/>
      <c r="E51" s="1"/>
      <c r="F51" s="5"/>
      <c r="G51" s="1"/>
      <c r="H51" s="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2"/>
    </row>
    <row r="52" spans="1:22" x14ac:dyDescent="0.3">
      <c r="A52" s="1"/>
      <c r="B52" s="1"/>
      <c r="C52" s="1"/>
      <c r="D52" s="1"/>
      <c r="E52" s="1"/>
      <c r="F52" s="5"/>
      <c r="G52" s="1"/>
      <c r="H52" s="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2"/>
    </row>
    <row r="53" spans="1:22" x14ac:dyDescent="0.3">
      <c r="A53" s="1"/>
      <c r="B53" s="1"/>
      <c r="C53" s="1"/>
      <c r="D53" s="1"/>
      <c r="E53" s="1"/>
      <c r="F53" s="5"/>
      <c r="G53" s="1"/>
      <c r="H53" s="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2"/>
    </row>
    <row r="54" spans="1:22" x14ac:dyDescent="0.3">
      <c r="A54" s="1"/>
      <c r="B54" s="1"/>
      <c r="C54" s="1"/>
      <c r="D54" s="1"/>
      <c r="E54" s="1"/>
      <c r="F54" s="5"/>
      <c r="G54" s="1"/>
      <c r="H54" s="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2"/>
    </row>
    <row r="55" spans="1:22" x14ac:dyDescent="0.3">
      <c r="A55" s="1"/>
      <c r="B55" s="1"/>
      <c r="C55" s="1"/>
      <c r="D55" s="1"/>
      <c r="E55" s="1"/>
      <c r="F55" s="5"/>
      <c r="G55" s="1"/>
      <c r="H55" s="1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2"/>
    </row>
    <row r="56" spans="1:22" x14ac:dyDescent="0.3">
      <c r="A56" s="1"/>
      <c r="B56" s="1"/>
      <c r="C56" s="1"/>
      <c r="D56" s="1"/>
      <c r="E56" s="1"/>
      <c r="F56" s="5"/>
      <c r="G56" s="1"/>
      <c r="H56" s="1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2"/>
    </row>
    <row r="57" spans="1:22" x14ac:dyDescent="0.3">
      <c r="A57" s="1"/>
      <c r="B57" s="1"/>
      <c r="C57" s="1"/>
      <c r="D57" s="1"/>
      <c r="E57" s="1"/>
      <c r="F57" s="5"/>
      <c r="G57" s="1"/>
      <c r="H57" s="1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"/>
    </row>
    <row r="58" spans="1:22" x14ac:dyDescent="0.3">
      <c r="A58" s="1"/>
      <c r="B58" s="1"/>
      <c r="C58" s="1"/>
      <c r="D58" s="1"/>
      <c r="E58" s="1"/>
      <c r="F58" s="5"/>
      <c r="G58" s="1"/>
      <c r="H58" s="1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2"/>
    </row>
    <row r="59" spans="1:22" x14ac:dyDescent="0.3">
      <c r="A59" s="1"/>
      <c r="B59" s="1"/>
      <c r="C59" s="1"/>
      <c r="D59" s="1"/>
      <c r="E59" s="1"/>
      <c r="F59" s="5"/>
      <c r="G59" s="1"/>
      <c r="H59" s="1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2"/>
    </row>
    <row r="60" spans="1:22" x14ac:dyDescent="0.3">
      <c r="A60" s="1"/>
      <c r="B60" s="1"/>
      <c r="C60" s="1"/>
      <c r="D60" s="1"/>
      <c r="E60" s="1"/>
      <c r="F60" s="5"/>
      <c r="G60" s="1"/>
      <c r="H60" s="1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2"/>
    </row>
    <row r="61" spans="1:22" x14ac:dyDescent="0.3">
      <c r="A61" s="1"/>
      <c r="B61" s="1"/>
      <c r="C61" s="1"/>
      <c r="D61" s="1"/>
      <c r="E61" s="1"/>
      <c r="F61" s="5"/>
      <c r="G61" s="1"/>
      <c r="H61" s="1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2"/>
    </row>
  </sheetData>
  <pageMargins left="0.5" right="0.5" top="1" bottom="1" header="0.5" footer="0.5"/>
  <pageSetup scale="57" orientation="landscape" r:id="rId1"/>
  <headerFooter>
    <oddFooter>&amp;R&amp;"Times New Roman,Bold"&amp;12REVISED Attachment to Response to Kroger-2 Question No. 9
Page &amp;P of &amp;N
Bellar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LGE</vt:lpstr>
      <vt:lpstr>actual data</vt:lpstr>
      <vt:lpstr>data for base</vt:lpstr>
      <vt:lpstr>2017 thru 2020</vt:lpstr>
      <vt:lpstr>test yr</vt:lpstr>
      <vt:lpstr>LGE!Print_Titles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Neal, Susan</dc:creator>
  <cp:lastModifiedBy>Barnes, Joe</cp:lastModifiedBy>
  <cp:lastPrinted>2017-03-27T14:13:53Z</cp:lastPrinted>
  <dcterms:created xsi:type="dcterms:W3CDTF">2017-01-12T23:18:31Z</dcterms:created>
  <dcterms:modified xsi:type="dcterms:W3CDTF">2017-03-27T14:14:41Z</dcterms:modified>
</cp:coreProperties>
</file>