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75" windowWidth="21075" windowHeight="10545"/>
  </bookViews>
  <sheets>
    <sheet name="KIUC 8 (b) (d)" sheetId="2" r:id="rId1"/>
  </sheets>
  <definedNames>
    <definedName name="_xlnm.Print_Area" localSheetId="0">'KIUC 8 (b) (d)'!$A$1:$K$39</definedName>
    <definedName name="_xlnm.Print_Titles" localSheetId="0">'KIUC 8 (b) (d)'!$A:$A,'KIUC 8 (b) (d)'!$1:$2</definedName>
  </definedNames>
  <calcPr calcId="152511"/>
</workbook>
</file>

<file path=xl/calcChain.xml><?xml version="1.0" encoding="utf-8"?>
<calcChain xmlns="http://schemas.openxmlformats.org/spreadsheetml/2006/main">
  <c r="I24" i="2" l="1"/>
  <c r="D24" i="2"/>
  <c r="E24" i="2"/>
  <c r="C24" i="2"/>
  <c r="F24" i="2" l="1"/>
  <c r="J11" i="2"/>
  <c r="J24" i="2" s="1"/>
  <c r="F22" i="2" l="1"/>
  <c r="K22" i="2"/>
  <c r="K20" i="2"/>
  <c r="K23" i="2"/>
  <c r="K19" i="2"/>
  <c r="K18" i="2"/>
  <c r="K17" i="2"/>
  <c r="K4" i="2"/>
  <c r="K6" i="2"/>
  <c r="K3" i="2"/>
  <c r="K5" i="2"/>
  <c r="K12" i="2"/>
  <c r="K10" i="2"/>
  <c r="K11" i="2"/>
  <c r="K9" i="2"/>
  <c r="K15" i="2"/>
  <c r="K14" i="2"/>
  <c r="K13" i="2"/>
  <c r="K8" i="2"/>
  <c r="K7" i="2"/>
  <c r="F19" i="2" l="1"/>
  <c r="H16" i="2" l="1"/>
  <c r="H24" i="2" s="1"/>
  <c r="K24" i="2" s="1"/>
  <c r="K16" i="2" l="1"/>
  <c r="F17" i="2"/>
  <c r="F16" i="2" l="1"/>
  <c r="F4" i="2" l="1"/>
  <c r="F14" i="2" l="1"/>
  <c r="F13" i="2"/>
  <c r="F11" i="2" l="1"/>
  <c r="F8" i="2" l="1"/>
  <c r="F9" i="2"/>
  <c r="F6" i="2"/>
  <c r="F10" i="2"/>
  <c r="F15" i="2"/>
  <c r="F5" i="2"/>
  <c r="F21" i="2"/>
  <c r="F20" i="2"/>
  <c r="F7" i="2"/>
  <c r="F12" i="2"/>
  <c r="F18" i="2"/>
</calcChain>
</file>

<file path=xl/sharedStrings.xml><?xml version="1.0" encoding="utf-8"?>
<sst xmlns="http://schemas.openxmlformats.org/spreadsheetml/2006/main" count="45" uniqueCount="41">
  <si>
    <t>WIND STORM REGULATORY ASSET</t>
  </si>
  <si>
    <t>2011 SUMMER STORM - ELECTRIC</t>
  </si>
  <si>
    <t>Description</t>
  </si>
  <si>
    <t>Amortization</t>
  </si>
  <si>
    <t>ENVIRONMENTAL COST RECOVERY</t>
  </si>
  <si>
    <t>PERFORMANCE-BASED RATES</t>
  </si>
  <si>
    <t>CARBON MANAGEMENT RESEARCH GROUP</t>
  </si>
  <si>
    <t>FORWARD STARTING SWAP LOSSES</t>
  </si>
  <si>
    <t>AMS REGULATORY ASSET (a)</t>
  </si>
  <si>
    <t>Activity</t>
  </si>
  <si>
    <t>Forecasted Test Period</t>
  </si>
  <si>
    <t>Beginning Balance</t>
  </si>
  <si>
    <t>Ending Balance</t>
  </si>
  <si>
    <t>Notes:</t>
  </si>
  <si>
    <r>
      <rPr>
        <vertAlign val="superscript"/>
        <sz val="9.6"/>
        <rFont val="Times New Roman"/>
        <family val="1"/>
      </rPr>
      <t>5</t>
    </r>
    <r>
      <rPr>
        <sz val="12"/>
        <rFont val="Times New Roman"/>
        <family val="1"/>
      </rPr>
      <t xml:space="preserve"> = The response to KIUC 1-28 did not include the activity for the FAC because this is a regulatory liability. However, for the forecasted periods, the activity is recorded to the regulatory asset balance.</t>
    </r>
  </si>
  <si>
    <t>Total Regulatory Assets*</t>
  </si>
  <si>
    <r>
      <rPr>
        <vertAlign val="superscript"/>
        <sz val="9.6"/>
        <rFont val="Times New Roman"/>
        <family val="1"/>
      </rPr>
      <t xml:space="preserve">3 </t>
    </r>
    <r>
      <rPr>
        <sz val="11"/>
        <rFont val="Times New Roman"/>
        <family val="1"/>
      </rPr>
      <t xml:space="preserve">= In the response KIUC 1-28 for the Electric and Gas balances we had </t>
    </r>
    <r>
      <rPr>
        <sz val="12"/>
        <rFont val="Times New Roman"/>
        <family val="1"/>
      </rPr>
      <t>inadvertently used the incorrect electric and gas percentage split, this schedule reflects the corrected split.</t>
    </r>
  </si>
  <si>
    <r>
      <t xml:space="preserve">WINTER STORM 2009 - ELECTRIC </t>
    </r>
    <r>
      <rPr>
        <vertAlign val="superscript"/>
        <sz val="9.6"/>
        <rFont val="Times New Roman"/>
        <family val="1"/>
      </rPr>
      <t>3</t>
    </r>
  </si>
  <si>
    <r>
      <t xml:space="preserve">WINTER STORM 2009 - GAS </t>
    </r>
    <r>
      <rPr>
        <vertAlign val="superscript"/>
        <sz val="9.6"/>
        <rFont val="Times New Roman"/>
        <family val="1"/>
      </rPr>
      <t>3</t>
    </r>
  </si>
  <si>
    <r>
      <t xml:space="preserve">RATE CASE EXPENSES - GAS </t>
    </r>
    <r>
      <rPr>
        <vertAlign val="superscript"/>
        <sz val="9.6"/>
        <rFont val="Times New Roman"/>
        <family val="1"/>
      </rPr>
      <t>3</t>
    </r>
  </si>
  <si>
    <r>
      <t xml:space="preserve">RATE CASE EXPENSES - ELECTRIC </t>
    </r>
    <r>
      <rPr>
        <vertAlign val="superscript"/>
        <sz val="9.6"/>
        <rFont val="Times New Roman"/>
        <family val="1"/>
      </rPr>
      <t>3</t>
    </r>
  </si>
  <si>
    <r>
      <t xml:space="preserve">ASC 715 - PENSION AND POSTRETIREMENT </t>
    </r>
    <r>
      <rPr>
        <vertAlign val="superscript"/>
        <sz val="9.6"/>
        <rFont val="Times New Roman"/>
        <family val="1"/>
      </rPr>
      <t>2</t>
    </r>
  </si>
  <si>
    <r>
      <t xml:space="preserve">INTEREST RATE SWAPS (Mark to Market, Wachovia Swap Termination and Bank of America Swap Termination)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</si>
  <si>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9.6"/>
        <rFont val="Times New Roman"/>
        <family val="1"/>
      </rPr>
      <t>4</t>
    </r>
    <r>
      <rPr>
        <sz val="12"/>
        <rFont val="Times New Roman"/>
        <family val="1"/>
      </rPr>
      <t xml:space="preserve"> = In the response to KIUC 1-28,  these items were shown separately, to be consistent with the balance sheet presentation these are added together.</t>
    </r>
  </si>
  <si>
    <t>b) ARO CCR detail is not available from the Business Plan in UI Planner - detail is combined in the ARO line item.</t>
  </si>
  <si>
    <t xml:space="preserve">a) Business Plan assumed a regulatory asset would be recorded as retirements of meters occurred.  Since then the Company determined it should establish a regulatory asset at the end of the meter replacement program.  No amortization has been forecasted. There is no impact on ratemaking. </t>
  </si>
  <si>
    <t xml:space="preserve">Base Period </t>
  </si>
  <si>
    <t>*Balances agree to monthly Total Company Balance Sheet provided in Attachment to LGE PSC1-59 (Supplemental) - LGE Electric Schedule B</t>
  </si>
  <si>
    <r>
      <rPr>
        <vertAlign val="superscript"/>
        <sz val="9.6"/>
        <rFont val="Times New Roman"/>
        <family val="1"/>
      </rPr>
      <t>6</t>
    </r>
    <r>
      <rPr>
        <sz val="12"/>
        <rFont val="Times New Roman"/>
        <family val="1"/>
      </rPr>
      <t xml:space="preserve"> = The response to KIUC 1-28 inadvertently reflected the net GSC, GLT balances and activity, this schedule reflects the regulatory asset balance only. The OST is a regulatory liability, the response to KIUC 1-28 reflected the net balances and activity, however for the forecasted periods the activity is recorded to the regulatory asset balance.</t>
    </r>
  </si>
  <si>
    <t>PENSION GAIN-LOSS AMORTIZATION - 15 years</t>
  </si>
  <si>
    <r>
      <rPr>
        <vertAlign val="superscript"/>
        <sz val="9.6"/>
        <rFont val="Times New Roman"/>
        <family val="1"/>
      </rPr>
      <t>7</t>
    </r>
    <r>
      <rPr>
        <sz val="12"/>
        <rFont val="Times New Roman"/>
        <family val="1"/>
      </rPr>
      <t xml:space="preserve"> = For the Forecasted Test Period, in the response to KIUC 1-28, we inadvertently used the incorrect month for the beginning balance which resulted in the incorrect activity total but the correct ending balance.</t>
    </r>
  </si>
  <si>
    <r>
      <t xml:space="preserve">ASC 740 - INCOME TAXES </t>
    </r>
    <r>
      <rPr>
        <vertAlign val="superscript"/>
        <sz val="9.6"/>
        <rFont val="Times New Roman"/>
        <family val="1"/>
      </rPr>
      <t>1</t>
    </r>
  </si>
  <si>
    <r>
      <t xml:space="preserve"> </t>
    </r>
    <r>
      <rPr>
        <vertAlign val="superscript"/>
        <sz val="9.6"/>
        <rFont val="Times New Roman"/>
        <family val="1"/>
      </rPr>
      <t xml:space="preserve">1 </t>
    </r>
    <r>
      <rPr>
        <sz val="12"/>
        <rFont val="Times New Roman"/>
        <family val="1"/>
      </rPr>
      <t>= The response to KIUC 1-28  inadvertently reflected the incorrect balances and included the net of the tax assets and liability balances and activity, this schedule reflects the regulatory asset balance and activity only.</t>
    </r>
  </si>
  <si>
    <r>
      <rPr>
        <vertAlign val="superscript"/>
        <sz val="9.6"/>
        <rFont val="Times New Roman"/>
        <family val="1"/>
      </rPr>
      <t xml:space="preserve">2 </t>
    </r>
    <r>
      <rPr>
        <sz val="12"/>
        <rFont val="Times New Roman"/>
        <family val="1"/>
      </rPr>
      <t>= For the Base Period, the response to KIUC 1-28 inadvertently included the March 30, 2016, balance for the Postretirement instead of the March 1, 2016.  For the Forecasted Test Period, the response to KIUC 1-28 inadvertently did not include the Postretirement beginning balance, activity nor the ending balance.</t>
    </r>
  </si>
  <si>
    <r>
      <t xml:space="preserve">FUEL ADJUSTMENT CLAUSE (FAC) </t>
    </r>
    <r>
      <rPr>
        <vertAlign val="superscript"/>
        <sz val="9.6"/>
        <rFont val="Times New Roman"/>
        <family val="1"/>
      </rPr>
      <t>5</t>
    </r>
  </si>
  <si>
    <r>
      <t xml:space="preserve">GAS SUPPLY CLAUSE (GSC) </t>
    </r>
    <r>
      <rPr>
        <vertAlign val="superscript"/>
        <sz val="9.6"/>
        <rFont val="Times New Roman"/>
        <family val="1"/>
      </rPr>
      <t>6</t>
    </r>
  </si>
  <si>
    <r>
      <t xml:space="preserve">GAS LINE TRACKER (GLT) </t>
    </r>
    <r>
      <rPr>
        <vertAlign val="superscript"/>
        <sz val="9.6"/>
        <rFont val="Times New Roman"/>
        <family val="1"/>
      </rPr>
      <t>6</t>
    </r>
  </si>
  <si>
    <r>
      <t xml:space="preserve">OFF-SYSTEM TRACKER (OST) </t>
    </r>
    <r>
      <rPr>
        <vertAlign val="superscript"/>
        <sz val="9.6"/>
        <rFont val="Times New Roman"/>
        <family val="1"/>
      </rPr>
      <t>6</t>
    </r>
  </si>
  <si>
    <r>
      <t xml:space="preserve">ASSET RETIREMENT OBLIGATION - ELECTRIC (ARO) </t>
    </r>
    <r>
      <rPr>
        <vertAlign val="superscript"/>
        <sz val="9.6"/>
        <rFont val="Times New Roman"/>
        <family val="1"/>
      </rPr>
      <t xml:space="preserve">3, 7 </t>
    </r>
    <r>
      <rPr>
        <sz val="12"/>
        <rFont val="Times New Roman"/>
        <family val="1"/>
      </rPr>
      <t>(b)</t>
    </r>
  </si>
  <si>
    <r>
      <t xml:space="preserve">ASSET RETIREMENT OBLIGATION (ARO) - GAS </t>
    </r>
    <r>
      <rPr>
        <vertAlign val="superscript"/>
        <sz val="9.6"/>
        <rFont val="Times New Roman"/>
        <family val="1"/>
      </rPr>
      <t>3</t>
    </r>
  </si>
  <si>
    <t>The derivation of the calculations are from UIPlanner. For assumptions used and the Orders authorizing the assumptions as it relates to activity and amortization see response to KIUC 2-8(c)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</si>
</sst>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vertAlign val="superscript"/>
      <sz val="9.6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4" fillId="0" borderId="0"/>
    <xf numFmtId="43" fontId="3" fillId="0" borderId="0" applyFont="0" applyFill="0" applyBorder="0" applyAlignment="0" applyProtection="0"/>
    <xf numFmtId="41" fontId="5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vertical="top"/>
    </xf>
    <xf numFmtId="165" fontId="6" fillId="0" borderId="0" xfId="5" applyNumberFormat="1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5" fontId="6" fillId="0" borderId="0" xfId="5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17" fontId="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10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1" fontId="6" fillId="0" borderId="0" xfId="5" applyNumberFormat="1" applyFont="1" applyFill="1" applyBorder="1" applyAlignment="1">
      <alignment vertical="top"/>
    </xf>
    <xf numFmtId="0" fontId="6" fillId="0" borderId="0" xfId="5" applyNumberFormat="1" applyFont="1" applyFill="1" applyBorder="1" applyAlignment="1">
      <alignment vertical="top"/>
    </xf>
    <xf numFmtId="0" fontId="0" fillId="0" borderId="0" xfId="0" applyFill="1" applyBorder="1"/>
    <xf numFmtId="165" fontId="10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5" fontId="6" fillId="0" borderId="0" xfId="0" applyNumberFormat="1" applyFont="1" applyAlignment="1">
      <alignment vertical="top"/>
    </xf>
    <xf numFmtId="42" fontId="6" fillId="0" borderId="0" xfId="11" applyNumberFormat="1" applyFont="1" applyFill="1" applyBorder="1" applyAlignment="1">
      <alignment vertical="top"/>
    </xf>
    <xf numFmtId="42" fontId="7" fillId="0" borderId="1" xfId="11" applyNumberFormat="1" applyFont="1" applyBorder="1" applyAlignment="1">
      <alignment vertical="top"/>
    </xf>
    <xf numFmtId="41" fontId="7" fillId="0" borderId="0" xfId="0" applyNumberFormat="1" applyFont="1" applyBorder="1" applyAlignment="1">
      <alignment vertical="top"/>
    </xf>
    <xf numFmtId="0" fontId="2" fillId="0" borderId="0" xfId="5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7" fontId="1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/>
    </xf>
  </cellXfs>
  <cellStyles count="12">
    <cellStyle name="Comma" xfId="5" builtinId="3"/>
    <cellStyle name="Comma 12" xfId="2"/>
    <cellStyle name="Comma 2" xfId="6"/>
    <cellStyle name="Comma 6" xfId="10"/>
    <cellStyle name="Currency" xfId="11" builtinId="4"/>
    <cellStyle name="Normal" xfId="0" builtinId="0"/>
    <cellStyle name="Normal 101" xfId="3"/>
    <cellStyle name="Normal 2" xfId="4"/>
    <cellStyle name="Normal 2 2" xfId="7"/>
    <cellStyle name="Normal 2 3" xfId="9"/>
    <cellStyle name="Normal 39 2" xfId="1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8"/>
  <sheetViews>
    <sheetView tabSelected="1" zoomScale="90" zoomScaleNormal="90" workbookViewId="0">
      <selection activeCell="A8" sqref="A8"/>
    </sheetView>
  </sheetViews>
  <sheetFormatPr defaultRowHeight="15.75" x14ac:dyDescent="0.25"/>
  <cols>
    <col min="1" max="1" width="61.7109375" style="15" customWidth="1"/>
    <col min="2" max="2" width="1.7109375" style="8" customWidth="1"/>
    <col min="3" max="6" width="20.7109375" style="7" customWidth="1"/>
    <col min="7" max="7" width="1.7109375" style="8" customWidth="1"/>
    <col min="8" max="11" width="20.7109375" style="7" customWidth="1"/>
    <col min="12" max="12" width="2.7109375" style="7" customWidth="1"/>
    <col min="13" max="16384" width="9.140625" style="7"/>
  </cols>
  <sheetData>
    <row r="1" spans="1:11" s="8" customFormat="1" x14ac:dyDescent="0.25">
      <c r="A1" s="1"/>
      <c r="B1" s="1"/>
      <c r="C1" s="33" t="s">
        <v>26</v>
      </c>
      <c r="D1" s="33"/>
      <c r="E1" s="33"/>
      <c r="F1" s="33"/>
      <c r="G1" s="13"/>
      <c r="H1" s="33" t="s">
        <v>10</v>
      </c>
      <c r="I1" s="33"/>
      <c r="J1" s="33"/>
      <c r="K1" s="33"/>
    </row>
    <row r="2" spans="1:11" s="8" customFormat="1" ht="31.5" x14ac:dyDescent="0.25">
      <c r="A2" s="30" t="s">
        <v>2</v>
      </c>
      <c r="B2" s="1"/>
      <c r="C2" s="32" t="s">
        <v>11</v>
      </c>
      <c r="D2" s="32" t="s">
        <v>9</v>
      </c>
      <c r="E2" s="32" t="s">
        <v>3</v>
      </c>
      <c r="F2" s="32" t="s">
        <v>12</v>
      </c>
      <c r="G2" s="9"/>
      <c r="H2" s="32" t="s">
        <v>11</v>
      </c>
      <c r="I2" s="32" t="s">
        <v>9</v>
      </c>
      <c r="J2" s="32" t="s">
        <v>3</v>
      </c>
      <c r="K2" s="32" t="s">
        <v>12</v>
      </c>
    </row>
    <row r="3" spans="1:11" s="8" customFormat="1" x14ac:dyDescent="0.25">
      <c r="A3" s="1" t="s">
        <v>8</v>
      </c>
      <c r="B3" s="3"/>
      <c r="C3" s="24">
        <v>0</v>
      </c>
      <c r="D3" s="24">
        <v>0</v>
      </c>
      <c r="E3" s="24">
        <v>0</v>
      </c>
      <c r="F3" s="24">
        <v>0</v>
      </c>
      <c r="G3" s="17"/>
      <c r="H3" s="24">
        <v>0</v>
      </c>
      <c r="I3" s="24">
        <v>5248999.4688981129</v>
      </c>
      <c r="J3" s="24">
        <v>0</v>
      </c>
      <c r="K3" s="24">
        <f t="shared" ref="K3:K20" si="0">SUM(H3:J3)</f>
        <v>5248999.4688981129</v>
      </c>
    </row>
    <row r="4" spans="1:11" s="8" customFormat="1" x14ac:dyDescent="0.25">
      <c r="A4" s="1" t="s">
        <v>31</v>
      </c>
      <c r="B4" s="1"/>
      <c r="C4" s="17">
        <v>13526883.559999999</v>
      </c>
      <c r="D4" s="17">
        <v>954991.81</v>
      </c>
      <c r="E4" s="17">
        <v>-134208.16999999946</v>
      </c>
      <c r="F4" s="17">
        <f t="shared" ref="F4:F22" si="1">SUM(C4:E4)</f>
        <v>14347667.199999999</v>
      </c>
      <c r="G4" s="17"/>
      <c r="H4" s="17">
        <v>14347667.199999999</v>
      </c>
      <c r="I4" s="17">
        <v>0</v>
      </c>
      <c r="J4" s="17">
        <v>0</v>
      </c>
      <c r="K4" s="17">
        <f t="shared" si="0"/>
        <v>14347667.199999999</v>
      </c>
    </row>
    <row r="5" spans="1:11" s="8" customFormat="1" x14ac:dyDescent="0.25">
      <c r="A5" s="1" t="s">
        <v>29</v>
      </c>
      <c r="B5" s="1"/>
      <c r="C5" s="17">
        <v>5747780</v>
      </c>
      <c r="D5" s="17">
        <v>5467431.4687816324</v>
      </c>
      <c r="E5" s="17">
        <v>-36927</v>
      </c>
      <c r="F5" s="17">
        <f t="shared" si="1"/>
        <v>11178284.468781631</v>
      </c>
      <c r="G5" s="17"/>
      <c r="H5" s="17">
        <v>17786751.961919099</v>
      </c>
      <c r="I5" s="17">
        <v>11220571.724396409</v>
      </c>
      <c r="J5" s="17">
        <v>0</v>
      </c>
      <c r="K5" s="17">
        <f t="shared" si="0"/>
        <v>29007323.686315507</v>
      </c>
    </row>
    <row r="6" spans="1:11" s="8" customFormat="1" x14ac:dyDescent="0.25">
      <c r="A6" s="1" t="s">
        <v>21</v>
      </c>
      <c r="B6" s="1"/>
      <c r="C6" s="17">
        <v>208956367.5</v>
      </c>
      <c r="D6" s="17">
        <v>71086295.438821808</v>
      </c>
      <c r="E6" s="17">
        <v>-15162370.365858234</v>
      </c>
      <c r="F6" s="17">
        <f t="shared" si="1"/>
        <v>264880292.57296357</v>
      </c>
      <c r="G6" s="17"/>
      <c r="H6" s="17">
        <v>253362819.88627362</v>
      </c>
      <c r="I6" s="17">
        <v>-9040922.00809904</v>
      </c>
      <c r="J6" s="17">
        <v>-19028777.991900913</v>
      </c>
      <c r="K6" s="17">
        <f t="shared" si="0"/>
        <v>225293119.88627365</v>
      </c>
    </row>
    <row r="7" spans="1:11" s="8" customFormat="1" x14ac:dyDescent="0.25">
      <c r="A7" s="1" t="s">
        <v>17</v>
      </c>
      <c r="B7" s="1"/>
      <c r="C7" s="17">
        <v>19287893.460000001</v>
      </c>
      <c r="D7" s="17">
        <v>0</v>
      </c>
      <c r="E7" s="17">
        <v>-4367070.1199999992</v>
      </c>
      <c r="F7" s="17">
        <f t="shared" si="1"/>
        <v>14920823.340000002</v>
      </c>
      <c r="G7" s="17"/>
      <c r="H7" s="17">
        <v>13465133.300000001</v>
      </c>
      <c r="I7" s="17">
        <v>0</v>
      </c>
      <c r="J7" s="17">
        <v>-4367070.1199999992</v>
      </c>
      <c r="K7" s="17">
        <f t="shared" si="0"/>
        <v>9098063.1800000016</v>
      </c>
    </row>
    <row r="8" spans="1:11" s="8" customFormat="1" x14ac:dyDescent="0.25">
      <c r="A8" s="1" t="s">
        <v>18</v>
      </c>
      <c r="B8" s="1"/>
      <c r="C8" s="17">
        <v>74062.990000000005</v>
      </c>
      <c r="D8" s="17">
        <v>0</v>
      </c>
      <c r="E8" s="17">
        <v>-16768.920000000002</v>
      </c>
      <c r="F8" s="17">
        <f t="shared" si="1"/>
        <v>57294.070000000007</v>
      </c>
      <c r="G8" s="17"/>
      <c r="H8" s="17">
        <v>51704.429999999964</v>
      </c>
      <c r="I8" s="17">
        <v>0</v>
      </c>
      <c r="J8" s="17">
        <v>-16768.920000000002</v>
      </c>
      <c r="K8" s="17">
        <f t="shared" si="0"/>
        <v>34935.509999999966</v>
      </c>
    </row>
    <row r="9" spans="1:11" s="8" customFormat="1" x14ac:dyDescent="0.25">
      <c r="A9" s="1" t="s">
        <v>0</v>
      </c>
      <c r="B9" s="1"/>
      <c r="C9" s="17">
        <v>10396980.3099999</v>
      </c>
      <c r="D9" s="17">
        <v>0</v>
      </c>
      <c r="E9" s="17">
        <v>-2354033.2799999816</v>
      </c>
      <c r="F9" s="17">
        <f t="shared" si="1"/>
        <v>8042947.0299999183</v>
      </c>
      <c r="G9" s="17"/>
      <c r="H9" s="17">
        <v>7258269.27000002</v>
      </c>
      <c r="I9" s="17">
        <v>0</v>
      </c>
      <c r="J9" s="17">
        <v>-2354033.2799999639</v>
      </c>
      <c r="K9" s="17">
        <f t="shared" si="0"/>
        <v>4904235.9900000561</v>
      </c>
    </row>
    <row r="10" spans="1:11" s="8" customFormat="1" x14ac:dyDescent="0.25">
      <c r="A10" s="1" t="s">
        <v>1</v>
      </c>
      <c r="B10" s="1"/>
      <c r="C10" s="17">
        <v>2952445.6099999901</v>
      </c>
      <c r="D10" s="17">
        <v>0</v>
      </c>
      <c r="E10" s="17">
        <v>-1610424.9497999996</v>
      </c>
      <c r="F10" s="17">
        <f t="shared" si="1"/>
        <v>1342020.6601999905</v>
      </c>
      <c r="G10" s="17"/>
      <c r="H10" s="17">
        <v>805212.34699999902</v>
      </c>
      <c r="I10" s="17">
        <v>0</v>
      </c>
      <c r="J10" s="17">
        <v>-805212.34699999902</v>
      </c>
      <c r="K10" s="17">
        <f t="shared" si="0"/>
        <v>0</v>
      </c>
    </row>
    <row r="11" spans="1:11" s="8" customFormat="1" ht="54.75" customHeight="1" x14ac:dyDescent="0.25">
      <c r="A11" s="3" t="s">
        <v>22</v>
      </c>
      <c r="B11" s="3"/>
      <c r="C11" s="17">
        <v>62204389.6199999</v>
      </c>
      <c r="D11" s="17">
        <v>4137228.6100000003</v>
      </c>
      <c r="E11" s="17">
        <v>-7690056.6699999999</v>
      </c>
      <c r="F11" s="17">
        <f t="shared" si="1"/>
        <v>58651561.559999898</v>
      </c>
      <c r="G11" s="17"/>
      <c r="H11" s="17">
        <v>56144442.390000001</v>
      </c>
      <c r="I11" s="17">
        <v>0</v>
      </c>
      <c r="J11" s="17">
        <f>-1164380.33886812-6271032.7956625</f>
        <v>-7435413.1345306197</v>
      </c>
      <c r="K11" s="17">
        <f t="shared" si="0"/>
        <v>48709029.255469382</v>
      </c>
    </row>
    <row r="12" spans="1:11" s="8" customFormat="1" x14ac:dyDescent="0.25">
      <c r="A12" s="1" t="s">
        <v>7</v>
      </c>
      <c r="B12" s="3"/>
      <c r="C12" s="17">
        <v>42672760.7299999</v>
      </c>
      <c r="D12" s="17">
        <v>0</v>
      </c>
      <c r="E12" s="17">
        <v>-2391435.9332258021</v>
      </c>
      <c r="F12" s="17">
        <f t="shared" si="1"/>
        <v>40281324.796774097</v>
      </c>
      <c r="G12" s="17"/>
      <c r="H12" s="17">
        <v>39481995.515483804</v>
      </c>
      <c r="I12" s="17">
        <v>0</v>
      </c>
      <c r="J12" s="17">
        <v>-2391435.9645161279</v>
      </c>
      <c r="K12" s="17">
        <f t="shared" si="0"/>
        <v>37090559.550967678</v>
      </c>
    </row>
    <row r="13" spans="1:11" s="8" customFormat="1" x14ac:dyDescent="0.25">
      <c r="A13" s="1" t="s">
        <v>20</v>
      </c>
      <c r="B13" s="1"/>
      <c r="C13" s="17">
        <v>884683.12</v>
      </c>
      <c r="D13" s="17">
        <v>846886.50514285709</v>
      </c>
      <c r="E13" s="17">
        <v>-379199.30000000005</v>
      </c>
      <c r="F13" s="17">
        <f t="shared" si="1"/>
        <v>1352370.3251428569</v>
      </c>
      <c r="G13" s="17"/>
      <c r="H13" s="17">
        <v>1428408.3479999998</v>
      </c>
      <c r="I13" s="17">
        <v>50609.428571428572</v>
      </c>
      <c r="J13" s="17">
        <v>-745805.26533333352</v>
      </c>
      <c r="K13" s="17">
        <f t="shared" si="0"/>
        <v>733212.51123809488</v>
      </c>
    </row>
    <row r="14" spans="1:11" s="8" customFormat="1" x14ac:dyDescent="0.25">
      <c r="A14" s="1" t="s">
        <v>19</v>
      </c>
      <c r="B14" s="1"/>
      <c r="C14" s="17">
        <v>221176.7</v>
      </c>
      <c r="D14" s="17">
        <v>222059.86342857144</v>
      </c>
      <c r="E14" s="17">
        <v>-94799.88</v>
      </c>
      <c r="F14" s="17">
        <f t="shared" si="1"/>
        <v>348436.68342857144</v>
      </c>
      <c r="G14" s="17"/>
      <c r="H14" s="17">
        <v>373129.89199999999</v>
      </c>
      <c r="I14" s="17">
        <v>14073.285714285714</v>
      </c>
      <c r="J14" s="17">
        <v>-192267.75466666662</v>
      </c>
      <c r="K14" s="17">
        <f t="shared" si="0"/>
        <v>194935.42304761912</v>
      </c>
    </row>
    <row r="15" spans="1:11" s="8" customFormat="1" x14ac:dyDescent="0.25">
      <c r="A15" s="1" t="s">
        <v>6</v>
      </c>
      <c r="B15" s="1"/>
      <c r="C15" s="17">
        <v>235770</v>
      </c>
      <c r="D15" s="17">
        <v>97560</v>
      </c>
      <c r="E15" s="17">
        <v>-97560.000000002095</v>
      </c>
      <c r="F15" s="17">
        <f t="shared" si="1"/>
        <v>235769.9999999979</v>
      </c>
      <c r="G15" s="17"/>
      <c r="H15" s="17">
        <v>203249.99999999598</v>
      </c>
      <c r="I15" s="17">
        <v>97560</v>
      </c>
      <c r="J15" s="17">
        <v>-97560.000000004206</v>
      </c>
      <c r="K15" s="17">
        <f t="shared" si="0"/>
        <v>203249.99999999179</v>
      </c>
    </row>
    <row r="16" spans="1:11" s="10" customFormat="1" ht="32.25" x14ac:dyDescent="0.25">
      <c r="A16" s="3" t="s">
        <v>38</v>
      </c>
      <c r="B16" s="1"/>
      <c r="C16" s="17">
        <v>57721068.690000005</v>
      </c>
      <c r="D16" s="17">
        <v>24849836.859894015</v>
      </c>
      <c r="E16" s="17">
        <v>-271421.6020464875</v>
      </c>
      <c r="F16" s="17">
        <f t="shared" si="1"/>
        <v>82299483.94784753</v>
      </c>
      <c r="G16" s="17"/>
      <c r="H16" s="17">
        <f>89171772.809682-502246</f>
        <v>88669526.809681997</v>
      </c>
      <c r="I16" s="17">
        <v>19533280.119363993</v>
      </c>
      <c r="J16" s="17">
        <v>-1104228.7094326569</v>
      </c>
      <c r="K16" s="17">
        <f t="shared" si="0"/>
        <v>107098578.21961333</v>
      </c>
    </row>
    <row r="17" spans="1:13" s="10" customFormat="1" ht="16.5" x14ac:dyDescent="0.25">
      <c r="A17" s="3" t="s">
        <v>39</v>
      </c>
      <c r="B17" s="1"/>
      <c r="C17" s="17">
        <v>3750562.27</v>
      </c>
      <c r="D17" s="17">
        <v>1320392.6894579995</v>
      </c>
      <c r="E17" s="17">
        <v>0</v>
      </c>
      <c r="F17" s="17">
        <f t="shared" si="1"/>
        <v>5070954.9594579991</v>
      </c>
      <c r="G17" s="17"/>
      <c r="H17" s="17">
        <v>5491969.3883739989</v>
      </c>
      <c r="I17" s="17">
        <v>1296608.476747999</v>
      </c>
      <c r="J17" s="17">
        <v>0</v>
      </c>
      <c r="K17" s="17">
        <f t="shared" si="0"/>
        <v>6788577.8651219979</v>
      </c>
    </row>
    <row r="18" spans="1:13" s="10" customFormat="1" x14ac:dyDescent="0.25">
      <c r="A18" s="1" t="s">
        <v>4</v>
      </c>
      <c r="B18" s="1"/>
      <c r="C18" s="17">
        <v>7525000</v>
      </c>
      <c r="D18" s="17">
        <v>26890807.170467857</v>
      </c>
      <c r="E18" s="17">
        <v>-28987643.119201705</v>
      </c>
      <c r="F18" s="17">
        <f t="shared" si="1"/>
        <v>5428164.0512661487</v>
      </c>
      <c r="G18" s="17"/>
      <c r="H18" s="17">
        <v>5336517.9527356606</v>
      </c>
      <c r="I18" s="17">
        <v>89426583.775512397</v>
      </c>
      <c r="J18" s="17">
        <v>-85020181.84162119</v>
      </c>
      <c r="K18" s="17">
        <f t="shared" si="0"/>
        <v>9742919.8866268694</v>
      </c>
      <c r="L18" s="19"/>
    </row>
    <row r="19" spans="1:13" s="10" customFormat="1" x14ac:dyDescent="0.25">
      <c r="A19" s="1" t="s">
        <v>34</v>
      </c>
      <c r="B19" s="1"/>
      <c r="C19" s="17">
        <v>0</v>
      </c>
      <c r="D19" s="17">
        <v>-15098556.343622932</v>
      </c>
      <c r="E19" s="17">
        <v>14491615.166938119</v>
      </c>
      <c r="F19" s="17">
        <f t="shared" si="1"/>
        <v>-606941.17668481357</v>
      </c>
      <c r="G19" s="17"/>
      <c r="H19" s="17">
        <v>-1194195</v>
      </c>
      <c r="I19" s="17">
        <v>-43944430.829406559</v>
      </c>
      <c r="J19" s="17">
        <v>42892027.690762497</v>
      </c>
      <c r="K19" s="17">
        <f t="shared" si="0"/>
        <v>-2246598.138644062</v>
      </c>
      <c r="L19" s="19"/>
    </row>
    <row r="20" spans="1:13" s="10" customFormat="1" x14ac:dyDescent="0.25">
      <c r="A20" s="1" t="s">
        <v>35</v>
      </c>
      <c r="B20" s="1"/>
      <c r="C20" s="17">
        <v>314000</v>
      </c>
      <c r="D20" s="17">
        <v>1303711.4600000004</v>
      </c>
      <c r="E20" s="17">
        <v>-539237.16</v>
      </c>
      <c r="F20" s="17">
        <f t="shared" si="1"/>
        <v>1078474.3000000003</v>
      </c>
      <c r="G20" s="17"/>
      <c r="H20" s="17">
        <v>718982.86</v>
      </c>
      <c r="I20" s="17">
        <v>0</v>
      </c>
      <c r="J20" s="17">
        <v>-718982.86</v>
      </c>
      <c r="K20" s="17">
        <f t="shared" si="0"/>
        <v>0</v>
      </c>
      <c r="L20" s="19"/>
    </row>
    <row r="21" spans="1:13" s="10" customFormat="1" x14ac:dyDescent="0.25">
      <c r="A21" s="1" t="s">
        <v>36</v>
      </c>
      <c r="B21" s="1"/>
      <c r="C21" s="17">
        <v>1464570</v>
      </c>
      <c r="D21" s="17">
        <v>-1464570</v>
      </c>
      <c r="E21" s="17">
        <v>0</v>
      </c>
      <c r="F21" s="17">
        <f t="shared" si="1"/>
        <v>0</v>
      </c>
      <c r="G21" s="17"/>
      <c r="H21" s="17">
        <v>0</v>
      </c>
      <c r="I21" s="17">
        <v>0</v>
      </c>
      <c r="J21" s="17">
        <v>0</v>
      </c>
      <c r="K21" s="17">
        <v>0</v>
      </c>
      <c r="L21" s="19"/>
    </row>
    <row r="22" spans="1:13" s="10" customFormat="1" x14ac:dyDescent="0.25">
      <c r="A22" s="1" t="s">
        <v>37</v>
      </c>
      <c r="B22" s="1"/>
      <c r="C22" s="17">
        <v>0</v>
      </c>
      <c r="D22" s="17">
        <v>-370701.34738682123</v>
      </c>
      <c r="E22" s="17">
        <v>189878.10430240261</v>
      </c>
      <c r="F22" s="17">
        <f t="shared" si="1"/>
        <v>-180823.24308441862</v>
      </c>
      <c r="G22" s="17"/>
      <c r="H22" s="17">
        <v>-17127</v>
      </c>
      <c r="I22" s="17">
        <v>-1059269.895222612</v>
      </c>
      <c r="J22" s="17">
        <v>1020459.4189233994</v>
      </c>
      <c r="K22" s="17">
        <f>SUM(H22:J22)</f>
        <v>-55937.476299212547</v>
      </c>
      <c r="L22" s="19"/>
    </row>
    <row r="23" spans="1:13" s="10" customFormat="1" x14ac:dyDescent="0.25">
      <c r="A23" s="1" t="s">
        <v>5</v>
      </c>
      <c r="B23" s="1"/>
      <c r="C23" s="17">
        <v>980832.83</v>
      </c>
      <c r="D23" s="17">
        <v>-980832.83000000007</v>
      </c>
      <c r="E23" s="17">
        <v>0</v>
      </c>
      <c r="F23" s="17">
        <v>0</v>
      </c>
      <c r="G23" s="17"/>
      <c r="H23" s="17">
        <v>0</v>
      </c>
      <c r="I23" s="17">
        <v>0</v>
      </c>
      <c r="J23" s="17">
        <v>0</v>
      </c>
      <c r="K23" s="17">
        <f>SUM(H23:J23)</f>
        <v>0</v>
      </c>
      <c r="L23" s="19"/>
    </row>
    <row r="24" spans="1:13" s="5" customFormat="1" ht="16.5" thickBot="1" x14ac:dyDescent="0.3">
      <c r="A24" s="16" t="s">
        <v>15</v>
      </c>
      <c r="B24" s="2"/>
      <c r="C24" s="25">
        <f>SUM(C3:C23)</f>
        <v>438917227.38999969</v>
      </c>
      <c r="D24" s="25">
        <f t="shared" ref="D24:E24" si="2">SUM(D3:D23)</f>
        <v>119262541.354985</v>
      </c>
      <c r="E24" s="25">
        <f t="shared" si="2"/>
        <v>-49451663.198891684</v>
      </c>
      <c r="F24" s="25">
        <f>SUM(C24:E24)</f>
        <v>508728105.54609293</v>
      </c>
      <c r="G24" s="26"/>
      <c r="H24" s="25">
        <f>SUM(H3:H23)</f>
        <v>503714459.55146825</v>
      </c>
      <c r="I24" s="25">
        <f t="shared" ref="I24:J24" si="3">SUM(I3:I23)</f>
        <v>72843663.546476409</v>
      </c>
      <c r="J24" s="25">
        <f t="shared" si="3"/>
        <v>-80365251.079315573</v>
      </c>
      <c r="K24" s="25">
        <f>SUM(H24:J24)</f>
        <v>496192872.01862907</v>
      </c>
    </row>
    <row r="25" spans="1:13" ht="16.5" thickTop="1" x14ac:dyDescent="0.25">
      <c r="B25" s="2"/>
      <c r="C25" s="12"/>
      <c r="D25" s="12"/>
      <c r="E25" s="12"/>
      <c r="F25" s="12"/>
      <c r="G25" s="20"/>
      <c r="H25" s="12"/>
      <c r="I25" s="12"/>
      <c r="J25" s="12"/>
      <c r="K25" s="12"/>
    </row>
    <row r="26" spans="1:13" s="5" customFormat="1" x14ac:dyDescent="0.25">
      <c r="A26" s="14" t="s">
        <v>27</v>
      </c>
      <c r="B26" s="2"/>
      <c r="F26" s="23"/>
      <c r="G26" s="6"/>
      <c r="K26" s="23"/>
    </row>
    <row r="27" spans="1:13" x14ac:dyDescent="0.25">
      <c r="A27" s="14" t="s">
        <v>40</v>
      </c>
      <c r="B27" s="14"/>
    </row>
    <row r="28" spans="1:13" x14ac:dyDescent="0.25">
      <c r="A28" s="14"/>
      <c r="B28" s="14"/>
    </row>
    <row r="29" spans="1:13" s="4" customFormat="1" ht="31.5" customHeight="1" x14ac:dyDescent="0.25">
      <c r="A29" s="29" t="s">
        <v>25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2"/>
      <c r="M29" s="22"/>
    </row>
    <row r="30" spans="1:13" s="4" customFormat="1" ht="15.75" customHeight="1" x14ac:dyDescent="0.25">
      <c r="A30" s="11" t="s">
        <v>24</v>
      </c>
      <c r="B30" s="6"/>
      <c r="C30" s="6"/>
      <c r="D30" s="6"/>
      <c r="E30" s="6"/>
      <c r="F30" s="6"/>
      <c r="G30" s="6"/>
    </row>
    <row r="31" spans="1:13" x14ac:dyDescent="0.25">
      <c r="A31" s="21" t="s">
        <v>13</v>
      </c>
    </row>
    <row r="32" spans="1:13" x14ac:dyDescent="0.25">
      <c r="A32" s="31" t="s">
        <v>32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35.25" customHeight="1" x14ac:dyDescent="0.25">
      <c r="A33" s="28" t="s">
        <v>33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1" t="s">
        <v>16</v>
      </c>
    </row>
    <row r="35" spans="1:11" x14ac:dyDescent="0.25">
      <c r="A35" s="1" t="s">
        <v>23</v>
      </c>
    </row>
    <row r="36" spans="1:11" s="18" customFormat="1" x14ac:dyDescent="0.25">
      <c r="A36" s="27" t="s">
        <v>14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s="18" customFormat="1" ht="37.5" customHeight="1" x14ac:dyDescent="0.25">
      <c r="A37" s="27" t="s">
        <v>28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29" t="s">
        <v>30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</sheetData>
  <mergeCells count="8">
    <mergeCell ref="A38:K38"/>
    <mergeCell ref="A36:K36"/>
    <mergeCell ref="A37:K37"/>
    <mergeCell ref="A33:K33"/>
    <mergeCell ref="H1:K1"/>
    <mergeCell ref="C1:F1"/>
    <mergeCell ref="A29:K29"/>
    <mergeCell ref="A32:K32"/>
  </mergeCells>
  <pageMargins left="0.5" right="0.5" top="1" bottom="0.5" header="0.5" footer="0.5"/>
  <pageSetup scale="55" pageOrder="overThenDown" orientation="landscape" r:id="rId1"/>
  <headerFooter>
    <oddHeader>&amp;C&amp;"Times New Roman,Bold"&amp;12LOUISVILLE GAS AND ELECTRIC COMPANY
Case No. 2016-00371
Schedule of Regulatory Assets</oddHeader>
    <oddFooter>&amp;R&amp;"Times New Roman,Bold"&amp;12Attachment to Response to LGE KIUC-2 Question No. 8(b) and 8(d)
&amp;P of &amp;N
Scott/Arbough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008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34A72BA0-ECAA-41EC-B8FF-B9B64CD47C44}"/>
</file>

<file path=customXml/itemProps2.xml><?xml version="1.0" encoding="utf-8"?>
<ds:datastoreItem xmlns:ds="http://schemas.openxmlformats.org/officeDocument/2006/customXml" ds:itemID="{90837332-4E6A-4775-977F-CC8A09021798}"/>
</file>

<file path=customXml/itemProps3.xml><?xml version="1.0" encoding="utf-8"?>
<ds:datastoreItem xmlns:ds="http://schemas.openxmlformats.org/officeDocument/2006/customXml" ds:itemID="{7033D817-7767-44C0-A28A-BF335A296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KIUC 8 (b) (d)</vt:lpstr>
      <vt:lpstr>'KIUC 8 (b) (d)'!Print_Area</vt:lpstr>
      <vt:lpstr>'KIUC 8 (b) (d)'!Print_Titles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2017-02-17T01:17:13Z</dcterms:created>
  <dcterms:modified xsi:type="dcterms:W3CDTF">2017-02-17T22:20:58Z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