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75" windowWidth="21075" windowHeight="10545"/>
  </bookViews>
  <sheets>
    <sheet name="Summary" sheetId="3" r:id="rId1"/>
  </sheets>
  <definedNames>
    <definedName name="_xlnm.Print_Area" localSheetId="0">Summary!$A$1:$AF$38</definedName>
    <definedName name="_xlnm.Print_Titles" localSheetId="0">Summary!$A:$B,Summary!$1:$2</definedName>
  </definedNames>
  <calcPr calcId="152511"/>
</workbook>
</file>

<file path=xl/calcChain.xml><?xml version="1.0" encoding="utf-8"?>
<calcChain xmlns="http://schemas.openxmlformats.org/spreadsheetml/2006/main">
  <c r="AD34" i="3" l="1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D4" i="3"/>
  <c r="AD3" i="3"/>
  <c r="AA34" i="3"/>
  <c r="AA33" i="3"/>
  <c r="AA32" i="3"/>
  <c r="AA31" i="3"/>
  <c r="AA30" i="3"/>
  <c r="AA29" i="3"/>
  <c r="AA28" i="3"/>
  <c r="AA26" i="3"/>
  <c r="AA25" i="3"/>
  <c r="AA24" i="3"/>
  <c r="AA23" i="3"/>
  <c r="AA22" i="3"/>
  <c r="AA20" i="3"/>
  <c r="AA18" i="3"/>
  <c r="AA17" i="3"/>
  <c r="AA16" i="3"/>
  <c r="AA15" i="3"/>
  <c r="AA14" i="3"/>
  <c r="AA13" i="3"/>
  <c r="AA12" i="3"/>
  <c r="AA4" i="3"/>
  <c r="AA5" i="3"/>
  <c r="AA6" i="3"/>
  <c r="AA7" i="3"/>
  <c r="AA8" i="3"/>
  <c r="AA9" i="3"/>
  <c r="AA10" i="3"/>
  <c r="AA11" i="3"/>
  <c r="AA3" i="3" l="1"/>
  <c r="AE35" i="3" l="1"/>
  <c r="AD35" i="3"/>
  <c r="AC35" i="3"/>
  <c r="AB35" i="3"/>
  <c r="AA35" i="3"/>
  <c r="Z35" i="3"/>
  <c r="X35" i="3"/>
  <c r="W35" i="3"/>
  <c r="T35" i="3"/>
  <c r="S35" i="3"/>
  <c r="P35" i="3"/>
  <c r="O35" i="3"/>
  <c r="L35" i="3"/>
  <c r="K35" i="3"/>
  <c r="H35" i="3"/>
  <c r="G35" i="3"/>
  <c r="F35" i="3"/>
  <c r="I34" i="3"/>
  <c r="J34" i="3" s="1"/>
  <c r="M34" i="3" s="1"/>
  <c r="I33" i="3"/>
  <c r="J33" i="3" s="1"/>
  <c r="M33" i="3" s="1"/>
  <c r="I32" i="3"/>
  <c r="J32" i="3" s="1"/>
  <c r="M32" i="3" s="1"/>
  <c r="I31" i="3"/>
  <c r="J31" i="3" s="1"/>
  <c r="M31" i="3" s="1"/>
  <c r="I30" i="3"/>
  <c r="J30" i="3" s="1"/>
  <c r="M30" i="3" s="1"/>
  <c r="I29" i="3"/>
  <c r="J29" i="3" s="1"/>
  <c r="M29" i="3" s="1"/>
  <c r="I28" i="3"/>
  <c r="J28" i="3" s="1"/>
  <c r="M28" i="3" s="1"/>
  <c r="I27" i="3"/>
  <c r="J27" i="3" s="1"/>
  <c r="M27" i="3" s="1"/>
  <c r="I26" i="3"/>
  <c r="J26" i="3" s="1"/>
  <c r="M26" i="3" s="1"/>
  <c r="I25" i="3"/>
  <c r="J25" i="3" s="1"/>
  <c r="M25" i="3" s="1"/>
  <c r="I24" i="3"/>
  <c r="J24" i="3" s="1"/>
  <c r="M24" i="3" s="1"/>
  <c r="I23" i="3"/>
  <c r="J23" i="3" s="1"/>
  <c r="M23" i="3" s="1"/>
  <c r="I22" i="3"/>
  <c r="J22" i="3" s="1"/>
  <c r="M22" i="3" s="1"/>
  <c r="I20" i="3"/>
  <c r="J20" i="3" s="1"/>
  <c r="M20" i="3" s="1"/>
  <c r="I18" i="3"/>
  <c r="J18" i="3" s="1"/>
  <c r="M18" i="3" s="1"/>
  <c r="I17" i="3"/>
  <c r="J17" i="3" s="1"/>
  <c r="M17" i="3" s="1"/>
  <c r="N17" i="3" s="1"/>
  <c r="Q17" i="3" s="1"/>
  <c r="I16" i="3"/>
  <c r="J16" i="3" s="1"/>
  <c r="M16" i="3" s="1"/>
  <c r="N16" i="3" s="1"/>
  <c r="Q16" i="3" s="1"/>
  <c r="I15" i="3"/>
  <c r="J15" i="3" s="1"/>
  <c r="M15" i="3" s="1"/>
  <c r="N15" i="3" s="1"/>
  <c r="Q15" i="3" s="1"/>
  <c r="I14" i="3"/>
  <c r="J14" i="3" s="1"/>
  <c r="M14" i="3" s="1"/>
  <c r="N14" i="3" s="1"/>
  <c r="Q14" i="3" s="1"/>
  <c r="I13" i="3"/>
  <c r="J13" i="3" s="1"/>
  <c r="M13" i="3" s="1"/>
  <c r="N13" i="3" s="1"/>
  <c r="Q13" i="3" s="1"/>
  <c r="I12" i="3"/>
  <c r="J12" i="3" s="1"/>
  <c r="M12" i="3" s="1"/>
  <c r="N12" i="3" s="1"/>
  <c r="Q12" i="3" s="1"/>
  <c r="I11" i="3"/>
  <c r="J11" i="3" s="1"/>
  <c r="M11" i="3" s="1"/>
  <c r="N11" i="3" s="1"/>
  <c r="Q11" i="3" s="1"/>
  <c r="I10" i="3"/>
  <c r="J10" i="3" s="1"/>
  <c r="M10" i="3" s="1"/>
  <c r="N10" i="3" s="1"/>
  <c r="Q10" i="3" s="1"/>
  <c r="I9" i="3"/>
  <c r="J9" i="3" s="1"/>
  <c r="M9" i="3" s="1"/>
  <c r="N9" i="3" s="1"/>
  <c r="Q9" i="3" s="1"/>
  <c r="I8" i="3"/>
  <c r="J8" i="3" s="1"/>
  <c r="M8" i="3" s="1"/>
  <c r="N8" i="3" s="1"/>
  <c r="Q8" i="3" s="1"/>
  <c r="I7" i="3"/>
  <c r="J7" i="3" s="1"/>
  <c r="M7" i="3" s="1"/>
  <c r="N7" i="3" s="1"/>
  <c r="Q7" i="3" s="1"/>
  <c r="I6" i="3"/>
  <c r="J6" i="3" s="1"/>
  <c r="M6" i="3" s="1"/>
  <c r="N6" i="3" s="1"/>
  <c r="Q6" i="3" s="1"/>
  <c r="I5" i="3"/>
  <c r="J5" i="3" s="1"/>
  <c r="M5" i="3" s="1"/>
  <c r="N5" i="3" s="1"/>
  <c r="Q5" i="3" s="1"/>
  <c r="I4" i="3"/>
  <c r="J4" i="3" s="1"/>
  <c r="I3" i="3"/>
  <c r="I35" i="3" l="1"/>
  <c r="M4" i="3"/>
  <c r="N4" i="3" s="1"/>
  <c r="Q4" i="3" s="1"/>
  <c r="J3" i="3"/>
  <c r="M3" i="3" s="1"/>
  <c r="N3" i="3" s="1"/>
  <c r="Q3" i="3" s="1"/>
  <c r="V21" i="3"/>
  <c r="V19" i="3"/>
  <c r="V6" i="3"/>
  <c r="Y6" i="3" s="1"/>
  <c r="R21" i="3"/>
  <c r="R19" i="3"/>
  <c r="R17" i="3"/>
  <c r="U17" i="3" s="1"/>
  <c r="V17" i="3" s="1"/>
  <c r="Y17" i="3" s="1"/>
  <c r="R16" i="3"/>
  <c r="U16" i="3" s="1"/>
  <c r="V16" i="3" s="1"/>
  <c r="Y16" i="3" s="1"/>
  <c r="R15" i="3"/>
  <c r="U15" i="3" s="1"/>
  <c r="V15" i="3" s="1"/>
  <c r="Y15" i="3" s="1"/>
  <c r="R14" i="3"/>
  <c r="U14" i="3" s="1"/>
  <c r="V14" i="3" s="1"/>
  <c r="Y14" i="3" s="1"/>
  <c r="R13" i="3"/>
  <c r="U13" i="3" s="1"/>
  <c r="V13" i="3" s="1"/>
  <c r="Y13" i="3" s="1"/>
  <c r="R12" i="3"/>
  <c r="U12" i="3" s="1"/>
  <c r="V12" i="3" s="1"/>
  <c r="Y12" i="3" s="1"/>
  <c r="R11" i="3"/>
  <c r="U11" i="3" s="1"/>
  <c r="V11" i="3" s="1"/>
  <c r="Y11" i="3" s="1"/>
  <c r="R10" i="3"/>
  <c r="U10" i="3" s="1"/>
  <c r="V10" i="3" s="1"/>
  <c r="Y10" i="3" s="1"/>
  <c r="R9" i="3"/>
  <c r="U9" i="3" s="1"/>
  <c r="V9" i="3" s="1"/>
  <c r="Y9" i="3" s="1"/>
  <c r="R8" i="3"/>
  <c r="U8" i="3" s="1"/>
  <c r="V8" i="3" s="1"/>
  <c r="Y8" i="3" s="1"/>
  <c r="R7" i="3"/>
  <c r="U7" i="3" s="1"/>
  <c r="V7" i="3" s="1"/>
  <c r="Y7" i="3" s="1"/>
  <c r="R6" i="3"/>
  <c r="U6" i="3" s="1"/>
  <c r="R5" i="3"/>
  <c r="U5" i="3" s="1"/>
  <c r="V5" i="3" s="1"/>
  <c r="Y5" i="3" s="1"/>
  <c r="R4" i="3"/>
  <c r="U4" i="3" s="1"/>
  <c r="V4" i="3" s="1"/>
  <c r="Y4" i="3" s="1"/>
  <c r="R3" i="3"/>
  <c r="N34" i="3"/>
  <c r="Q34" i="3" s="1"/>
  <c r="R34" i="3" s="1"/>
  <c r="U34" i="3" s="1"/>
  <c r="V34" i="3" s="1"/>
  <c r="Y34" i="3" s="1"/>
  <c r="N33" i="3"/>
  <c r="Q33" i="3" s="1"/>
  <c r="R33" i="3" s="1"/>
  <c r="U33" i="3" s="1"/>
  <c r="V33" i="3" s="1"/>
  <c r="Y33" i="3" s="1"/>
  <c r="N32" i="3"/>
  <c r="Q32" i="3" s="1"/>
  <c r="R32" i="3" s="1"/>
  <c r="U32" i="3" s="1"/>
  <c r="V32" i="3" s="1"/>
  <c r="Y32" i="3" s="1"/>
  <c r="N31" i="3"/>
  <c r="Q31" i="3" s="1"/>
  <c r="R31" i="3" s="1"/>
  <c r="U31" i="3" s="1"/>
  <c r="V31" i="3" s="1"/>
  <c r="Y31" i="3" s="1"/>
  <c r="N30" i="3"/>
  <c r="Q30" i="3" s="1"/>
  <c r="R30" i="3" s="1"/>
  <c r="U30" i="3" s="1"/>
  <c r="V30" i="3" s="1"/>
  <c r="Y30" i="3" s="1"/>
  <c r="N29" i="3"/>
  <c r="Q29" i="3" s="1"/>
  <c r="R29" i="3" s="1"/>
  <c r="U29" i="3" s="1"/>
  <c r="V29" i="3" s="1"/>
  <c r="Y29" i="3" s="1"/>
  <c r="N28" i="3"/>
  <c r="Q28" i="3" s="1"/>
  <c r="R28" i="3" s="1"/>
  <c r="U28" i="3" s="1"/>
  <c r="V28" i="3" s="1"/>
  <c r="Y28" i="3" s="1"/>
  <c r="N27" i="3"/>
  <c r="Q27" i="3" s="1"/>
  <c r="R27" i="3" s="1"/>
  <c r="U27" i="3" s="1"/>
  <c r="V27" i="3" s="1"/>
  <c r="Y27" i="3" s="1"/>
  <c r="N26" i="3"/>
  <c r="Q26" i="3" s="1"/>
  <c r="R26" i="3" s="1"/>
  <c r="U26" i="3" s="1"/>
  <c r="V26" i="3" s="1"/>
  <c r="Y26" i="3" s="1"/>
  <c r="N25" i="3"/>
  <c r="Q25" i="3" s="1"/>
  <c r="R25" i="3" s="1"/>
  <c r="U25" i="3" s="1"/>
  <c r="V25" i="3" s="1"/>
  <c r="Y25" i="3" s="1"/>
  <c r="N24" i="3"/>
  <c r="Q24" i="3" s="1"/>
  <c r="R24" i="3" s="1"/>
  <c r="U24" i="3" s="1"/>
  <c r="V24" i="3" s="1"/>
  <c r="Y24" i="3" s="1"/>
  <c r="N23" i="3"/>
  <c r="Q23" i="3" s="1"/>
  <c r="R23" i="3" s="1"/>
  <c r="U23" i="3" s="1"/>
  <c r="V23" i="3" s="1"/>
  <c r="Y23" i="3" s="1"/>
  <c r="N22" i="3"/>
  <c r="Q22" i="3" s="1"/>
  <c r="R22" i="3" s="1"/>
  <c r="U22" i="3" s="1"/>
  <c r="V22" i="3" s="1"/>
  <c r="Y22" i="3" s="1"/>
  <c r="N20" i="3"/>
  <c r="Q20" i="3" s="1"/>
  <c r="R20" i="3" s="1"/>
  <c r="U20" i="3" s="1"/>
  <c r="V20" i="3" s="1"/>
  <c r="Y20" i="3" s="1"/>
  <c r="N18" i="3"/>
  <c r="Q18" i="3" s="1"/>
  <c r="R18" i="3" s="1"/>
  <c r="U18" i="3" s="1"/>
  <c r="V18" i="3" s="1"/>
  <c r="Y18" i="3" s="1"/>
  <c r="Q35" i="3" l="1"/>
  <c r="M35" i="3"/>
  <c r="J35" i="3"/>
  <c r="R35" i="3"/>
  <c r="U3" i="3"/>
  <c r="N35" i="3"/>
  <c r="U35" i="3" l="1"/>
  <c r="V3" i="3"/>
  <c r="Y3" i="3" l="1"/>
  <c r="Y35" i="3" s="1"/>
  <c r="V35" i="3"/>
</calcChain>
</file>

<file path=xl/sharedStrings.xml><?xml version="1.0" encoding="utf-8"?>
<sst xmlns="http://schemas.openxmlformats.org/spreadsheetml/2006/main" count="149" uniqueCount="102">
  <si>
    <t>Beginning Balance</t>
  </si>
  <si>
    <t>Ending Balance</t>
  </si>
  <si>
    <t>182320/182345</t>
  </si>
  <si>
    <t>182342/182346</t>
  </si>
  <si>
    <t>MISO EXIT FEE</t>
  </si>
  <si>
    <t>182322/182335</t>
  </si>
  <si>
    <t>182323/182336</t>
  </si>
  <si>
    <t>182324/182337</t>
  </si>
  <si>
    <t>182332/182348</t>
  </si>
  <si>
    <t>182333/182349</t>
  </si>
  <si>
    <t>182334/182347</t>
  </si>
  <si>
    <t xml:space="preserve">Amortization Period </t>
  </si>
  <si>
    <t>Order No. / Docket No.</t>
  </si>
  <si>
    <t>Aug-10 to Jul-20</t>
  </si>
  <si>
    <t>Jan-13 to Dec-15</t>
  </si>
  <si>
    <t>Aug-10 to Jul-14</t>
  </si>
  <si>
    <t>Jan-13 to Dec-17</t>
  </si>
  <si>
    <t>Aug-10 to Apr-35</t>
  </si>
  <si>
    <t>WINTER STORM 2009 - ELECTRIC</t>
  </si>
  <si>
    <t>WINTER STORM 2009 - GAS</t>
  </si>
  <si>
    <t>RATE CASE EXPENSES - ELECTRIC</t>
  </si>
  <si>
    <t>RATE CASE EXPENSES - GAS</t>
  </si>
  <si>
    <t>WIND STORM REGULATORY ASSET</t>
  </si>
  <si>
    <t>GENERAL MANAGEMENT AUDIT - ELECTRIC</t>
  </si>
  <si>
    <t>GENERAL MANAGEMENT AUDIT - GAS</t>
  </si>
  <si>
    <t>2011 SUMMER STORM - ELECTRIC</t>
  </si>
  <si>
    <t>Mar-09 to Feb-14</t>
  </si>
  <si>
    <t>EKPC FERC TRANSMISSION COST - KY PORTION</t>
  </si>
  <si>
    <t>Account</t>
  </si>
  <si>
    <t>Description</t>
  </si>
  <si>
    <t>Annual Activity</t>
  </si>
  <si>
    <t>Amortization</t>
  </si>
  <si>
    <t>182305/182315</t>
  </si>
  <si>
    <t>ASC 715 - PENSION AND POSTRETIREMENT</t>
  </si>
  <si>
    <t>182328-182331</t>
  </si>
  <si>
    <t>ASC 740 - INCOME TAXES</t>
  </si>
  <si>
    <t>182317-18/182325</t>
  </si>
  <si>
    <t>ASSET RETIREMENT OBLIGATION - ELECTRIC</t>
  </si>
  <si>
    <t>ASSET RETIREMENT OBLIGATION - GAS</t>
  </si>
  <si>
    <t>ASSET RETIREMENT OBLIGATION - COMMON</t>
  </si>
  <si>
    <t>ENVIRONMENTAL COST RECOVERY</t>
  </si>
  <si>
    <t>FUEL ADJUSTMENT CLAUSE</t>
  </si>
  <si>
    <t>PERFORMANCE-BASED RATES</t>
  </si>
  <si>
    <t>GAS SUPPLY CLAUSE</t>
  </si>
  <si>
    <t>DSM COST RECOVERY - UNDER-RECOVERY</t>
  </si>
  <si>
    <t>LG&amp;E Regulatory Assets Total</t>
  </si>
  <si>
    <t>REG ASSET - PENSION GAIN-LOSS AMORTIZATION</t>
  </si>
  <si>
    <t>GAS LINE TRACKER</t>
  </si>
  <si>
    <t>182372-182373</t>
  </si>
  <si>
    <t>Account Used for Amortization</t>
  </si>
  <si>
    <t>571/593</t>
  </si>
  <si>
    <t>440-445</t>
  </si>
  <si>
    <t>456/566</t>
  </si>
  <si>
    <t>Ongoing</t>
  </si>
  <si>
    <t>Varying from 2020 - 2033</t>
  </si>
  <si>
    <t>Sep-15 to Oct-25
Sep-15 to Oct-45</t>
  </si>
  <si>
    <t>KRS 278.183</t>
  </si>
  <si>
    <t>807 KAR 5:056</t>
  </si>
  <si>
    <t>KRS 278.285</t>
  </si>
  <si>
    <t>480-482</t>
  </si>
  <si>
    <t>FERC ER06-1458</t>
  </si>
  <si>
    <t>CARBON MANAGEMENT RESEARCH GROUP</t>
  </si>
  <si>
    <t>KY CONSORTIUM FOR CARBON STORAGE</t>
  </si>
  <si>
    <t>Forecast Base Period (3/16 - 2/17)</t>
  </si>
  <si>
    <t>Forecast Test Period (7/17 - 6/18)</t>
  </si>
  <si>
    <t>440-445, 480-482, 489</t>
  </si>
  <si>
    <t>282/283</t>
  </si>
  <si>
    <t>SWAP TERMINATION (Wachovia)</t>
  </si>
  <si>
    <t>FORWARD STARTING SWAP LOSSES</t>
  </si>
  <si>
    <t>Jul-16 to Jun-26
Jul-16 to Jun-41</t>
  </si>
  <si>
    <t>INTEREST RATE SWAPS (Mark to Market)</t>
  </si>
  <si>
    <t>KPSC 2009-00549
KPSC 2012-00222
KPSC 2014-00372 
307 U.S. at 120-121
294 U.S. at 73</t>
  </si>
  <si>
    <t>KPSC 2003-00266 
KPSC 2008-00252 
KPSC 2012-00222 
KPSC 2014-00372 
FERC EC06-4-000      
FERC EC06-4-001      
FERC ER06-20-000    
FERC ER06-20-001</t>
  </si>
  <si>
    <t xml:space="preserve">KPSC 2000-00275 
KPSC 2003-00299 
KPSC 2003-00433 
KPSC 2008-00252 
KPSC 2009-00549 
KPSC 2012-00222 
KPSC 2014-00372 </t>
  </si>
  <si>
    <t xml:space="preserve">KPSC 2011-00380 
KPSC 2012-00222 
KPSC 2014-00372 </t>
  </si>
  <si>
    <t xml:space="preserve">KPSC 2014-00089 
KPSC 2014-00372  </t>
  </si>
  <si>
    <t xml:space="preserve">KPSC 2009-00549 
KPSC 2012-00222 
KPSC 2014-00372 </t>
  </si>
  <si>
    <t xml:space="preserve">KPSC 2003-00433 
KPSC 2008-00252 
KPSC 2009-00549 
KPSC 2012-00222 
KPSC 2014-00372 
FERC AI04-2-000 
FERC AI07-1-000 </t>
  </si>
  <si>
    <t xml:space="preserve">KPSC 2005-00180 
KPSC 2006-00457  
KPSC 2009-00549 
KPSC 2012-00222 
KPSC 2014-00372 </t>
  </si>
  <si>
    <t xml:space="preserve">KPSC 2003-00426 
KPSC 2003-00433 
KPSC 2008-00252 
KPSC 2009-00549 
KPSC 2012-00222 
KPSC 2014-00372 
FERC FA 12-12-000 
FERC ER08-1588-000 </t>
  </si>
  <si>
    <t xml:space="preserve">KPSC 1997-00171 
KPSC 2005-00031 
KPSC 2009-00550 
KPSC 2012-00222 
KPSC 2014-00372 </t>
  </si>
  <si>
    <t xml:space="preserve">KPSC 9133
KPSC 2003-00433 
KPSC 2008-00252 
KPSC 2009-00549 
KPSC 2012-00222 
KPSC 2014-00372 </t>
  </si>
  <si>
    <t xml:space="preserve">KPSC 2009-00175         
KPSC 2009-00549
KPSC 2012-00222 
KPSC 2014-00372 </t>
  </si>
  <si>
    <t>KPSC 2016-00393</t>
  </si>
  <si>
    <t xml:space="preserve">KPSC 2008-00308 
KPSC 2009-00549 
KPSC 2012-00222 
KPSC 2014-00372 </t>
  </si>
  <si>
    <t xml:space="preserve">KPSC 2008-00456        
KPSC 2009-00549 
KPSC 2012-00222 
KPSC 2014-00372 </t>
  </si>
  <si>
    <t>KPSC 2012-00222</t>
  </si>
  <si>
    <t>KPSC 2014-00372</t>
  </si>
  <si>
    <t xml:space="preserve">KPSC 2012-00222
KPSC 2014-00372 </t>
  </si>
  <si>
    <t>SWAP TERMINATION (Bank of America)</t>
  </si>
  <si>
    <t>Dec-16 to Oct 33</t>
  </si>
  <si>
    <t>Mar-09 to Dec-14</t>
  </si>
  <si>
    <t>Rolling 15 Years</t>
  </si>
  <si>
    <t>KPSC 2003-00426 
KPSC 2003-00433 
KPSC 2008-00252 
KPSC 2009-00549 
KPSC 2012-00222 
KPSC 2014-00372 
FERC FA 12-12-000 
FERC ER08-1588-000 KPSC 2016-00027
FERC ER17-234-000</t>
  </si>
  <si>
    <t>ARO - GENERATION - COAL COMBUSTION RESIDUALS (b)</t>
  </si>
  <si>
    <t>b) ARO CCR detail is not available from the Business Plan in UI Planner - detail is combined in the ARO line item</t>
  </si>
  <si>
    <t xml:space="preserve">a) Business Plan assumed a regulatory asset would be recorded as retirements of meters occurred.  Since then the Company determined it should  establish a regulatory asset at the end of the meter replacement program.  There is no impact on ratemaking. </t>
  </si>
  <si>
    <t>AMS REGULATORY ASSET (a)</t>
  </si>
  <si>
    <t>OFF-SYSTEM TRACKER</t>
  </si>
  <si>
    <t>KPSC 2014-00371</t>
  </si>
  <si>
    <t>* These balances are a result of netting the regulatory asset and the regulatory liability in the forecast - the net balance was a regulatory liability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</si>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</sst>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4" fillId="0" borderId="0"/>
    <xf numFmtId="43" fontId="3" fillId="0" borderId="0" applyFont="0" applyFill="0" applyBorder="0" applyAlignment="0" applyProtection="0"/>
    <xf numFmtId="41" fontId="5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2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165" fontId="7" fillId="0" borderId="0" xfId="5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1" fillId="0" borderId="0" xfId="0" quotePrefix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165" fontId="2" fillId="0" borderId="0" xfId="5" applyNumberFormat="1" applyFont="1" applyFill="1" applyBorder="1" applyAlignment="1">
      <alignment vertical="top"/>
    </xf>
    <xf numFmtId="165" fontId="7" fillId="0" borderId="0" xfId="5" applyNumberFormat="1" applyFont="1" applyFill="1" applyBorder="1" applyAlignment="1">
      <alignment vertical="top"/>
    </xf>
    <xf numFmtId="165" fontId="6" fillId="0" borderId="0" xfId="0" applyNumberFormat="1" applyFont="1" applyBorder="1" applyAlignment="1">
      <alignment vertical="top"/>
    </xf>
    <xf numFmtId="165" fontId="2" fillId="0" borderId="0" xfId="5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165" fontId="2" fillId="0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horizontal="left" vertical="top"/>
    </xf>
    <xf numFmtId="165" fontId="7" fillId="0" borderId="0" xfId="5" applyNumberFormat="1" applyFont="1" applyFill="1" applyBorder="1" applyAlignment="1">
      <alignment horizontal="center" vertical="center"/>
    </xf>
    <xf numFmtId="165" fontId="2" fillId="0" borderId="0" xfId="5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165" fontId="2" fillId="0" borderId="0" xfId="5" applyNumberFormat="1" applyFont="1" applyFill="1" applyBorder="1" applyAlignment="1">
      <alignment horizontal="center" vertical="top" wrapText="1"/>
    </xf>
    <xf numFmtId="0" fontId="1" fillId="0" borderId="1" xfId="0" quotePrefix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165" fontId="8" fillId="0" borderId="0" xfId="5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</cellXfs>
  <cellStyles count="7">
    <cellStyle name="Comma" xfId="5" builtinId="3"/>
    <cellStyle name="Comma 12" xfId="2"/>
    <cellStyle name="Comma 2" xfId="6"/>
    <cellStyle name="Normal" xfId="0" builtinId="0"/>
    <cellStyle name="Normal 101" xfId="3"/>
    <cellStyle name="Normal 2" xfId="4"/>
    <cellStyle name="Normal 3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38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RowHeight="15.75" x14ac:dyDescent="0.25"/>
  <cols>
    <col min="1" max="1" width="14.85546875" style="12" customWidth="1"/>
    <col min="2" max="2" width="63.28515625" style="2" bestFit="1" customWidth="1"/>
    <col min="3" max="3" width="17.42578125" style="2" customWidth="1"/>
    <col min="4" max="4" width="24.42578125" style="2" bestFit="1" customWidth="1"/>
    <col min="5" max="5" width="22.85546875" style="2" bestFit="1" customWidth="1"/>
    <col min="6" max="6" width="18.28515625" style="2" customWidth="1"/>
    <col min="7" max="7" width="18" style="2" bestFit="1" customWidth="1"/>
    <col min="8" max="8" width="16.7109375" style="2" bestFit="1" customWidth="1"/>
    <col min="9" max="9" width="17.140625" style="2" bestFit="1" customWidth="1"/>
    <col min="10" max="10" width="17.140625" style="2" customWidth="1"/>
    <col min="11" max="11" width="16.5703125" style="2" bestFit="1" customWidth="1"/>
    <col min="12" max="12" width="17.7109375" style="2" bestFit="1" customWidth="1"/>
    <col min="13" max="13" width="22.85546875" style="2" bestFit="1" customWidth="1"/>
    <col min="14" max="14" width="22.85546875" style="2" customWidth="1"/>
    <col min="15" max="15" width="15.85546875" style="2" bestFit="1" customWidth="1"/>
    <col min="16" max="16" width="16.85546875" style="2" bestFit="1" customWidth="1"/>
    <col min="17" max="17" width="19.140625" style="2" bestFit="1" customWidth="1"/>
    <col min="18" max="18" width="19.140625" style="2" customWidth="1"/>
    <col min="19" max="19" width="18" style="2" bestFit="1" customWidth="1"/>
    <col min="20" max="20" width="16.85546875" style="2" bestFit="1" customWidth="1"/>
    <col min="21" max="21" width="19.140625" style="2" bestFit="1" customWidth="1"/>
    <col min="22" max="22" width="19.140625" style="2" customWidth="1"/>
    <col min="23" max="23" width="18" style="2" bestFit="1" customWidth="1"/>
    <col min="24" max="24" width="16.85546875" style="2" bestFit="1" customWidth="1"/>
    <col min="25" max="25" width="19.140625" style="2" bestFit="1" customWidth="1"/>
    <col min="26" max="26" width="23.42578125" style="3" bestFit="1" customWidth="1"/>
    <col min="27" max="27" width="18.42578125" style="3" bestFit="1" customWidth="1"/>
    <col min="28" max="28" width="19.7109375" style="3" bestFit="1" customWidth="1"/>
    <col min="29" max="29" width="23.42578125" style="3" bestFit="1" customWidth="1"/>
    <col min="30" max="30" width="18.42578125" style="3" bestFit="1" customWidth="1"/>
    <col min="31" max="31" width="19.7109375" style="3" bestFit="1" customWidth="1"/>
    <col min="32" max="32" width="2.5703125" style="2" bestFit="1" customWidth="1"/>
    <col min="33" max="33" width="9.140625" style="4" customWidth="1"/>
    <col min="34" max="16384" width="9.140625" style="4"/>
  </cols>
  <sheetData>
    <row r="1" spans="1:32" ht="31.5" customHeight="1" x14ac:dyDescent="0.25">
      <c r="A1" s="5"/>
      <c r="B1" s="1"/>
      <c r="C1" s="1"/>
      <c r="D1" s="1"/>
      <c r="E1" s="1"/>
      <c r="F1" s="28">
        <v>2012</v>
      </c>
      <c r="G1" s="28"/>
      <c r="H1" s="28"/>
      <c r="I1" s="28"/>
      <c r="J1" s="25">
        <v>2013</v>
      </c>
      <c r="K1" s="25"/>
      <c r="L1" s="25"/>
      <c r="M1" s="25"/>
      <c r="N1" s="25">
        <v>2014</v>
      </c>
      <c r="O1" s="25"/>
      <c r="P1" s="25"/>
      <c r="Q1" s="25"/>
      <c r="R1" s="25">
        <v>2015</v>
      </c>
      <c r="S1" s="25"/>
      <c r="T1" s="25"/>
      <c r="U1" s="25"/>
      <c r="V1" s="25">
        <v>2016</v>
      </c>
      <c r="W1" s="25"/>
      <c r="X1" s="25"/>
      <c r="Y1" s="25"/>
      <c r="Z1" s="26" t="s">
        <v>63</v>
      </c>
      <c r="AA1" s="26"/>
      <c r="AB1" s="26"/>
      <c r="AC1" s="26" t="s">
        <v>64</v>
      </c>
      <c r="AD1" s="26"/>
      <c r="AE1" s="26"/>
    </row>
    <row r="2" spans="1:32" ht="31.5" x14ac:dyDescent="0.25">
      <c r="A2" s="6" t="s">
        <v>28</v>
      </c>
      <c r="B2" s="1" t="s">
        <v>29</v>
      </c>
      <c r="C2" s="19" t="s">
        <v>49</v>
      </c>
      <c r="D2" s="1" t="s">
        <v>11</v>
      </c>
      <c r="E2" s="1" t="s">
        <v>12</v>
      </c>
      <c r="F2" s="19" t="s">
        <v>0</v>
      </c>
      <c r="G2" s="19" t="s">
        <v>30</v>
      </c>
      <c r="H2" s="19" t="s">
        <v>31</v>
      </c>
      <c r="I2" s="19" t="s">
        <v>1</v>
      </c>
      <c r="J2" s="19" t="s">
        <v>0</v>
      </c>
      <c r="K2" s="19" t="s">
        <v>30</v>
      </c>
      <c r="L2" s="19" t="s">
        <v>31</v>
      </c>
      <c r="M2" s="19" t="s">
        <v>1</v>
      </c>
      <c r="N2" s="19" t="s">
        <v>0</v>
      </c>
      <c r="O2" s="19" t="s">
        <v>30</v>
      </c>
      <c r="P2" s="19" t="s">
        <v>31</v>
      </c>
      <c r="Q2" s="19" t="s">
        <v>1</v>
      </c>
      <c r="R2" s="19" t="s">
        <v>0</v>
      </c>
      <c r="S2" s="19" t="s">
        <v>30</v>
      </c>
      <c r="T2" s="19" t="s">
        <v>31</v>
      </c>
      <c r="U2" s="19" t="s">
        <v>1</v>
      </c>
      <c r="V2" s="19" t="s">
        <v>0</v>
      </c>
      <c r="W2" s="19" t="s">
        <v>30</v>
      </c>
      <c r="X2" s="19" t="s">
        <v>31</v>
      </c>
      <c r="Y2" s="19" t="s">
        <v>1</v>
      </c>
      <c r="Z2" s="20" t="s">
        <v>0</v>
      </c>
      <c r="AA2" s="20" t="s">
        <v>30</v>
      </c>
      <c r="AB2" s="20" t="s">
        <v>1</v>
      </c>
      <c r="AC2" s="20" t="s">
        <v>0</v>
      </c>
      <c r="AD2" s="20" t="s">
        <v>30</v>
      </c>
      <c r="AE2" s="20" t="s">
        <v>1</v>
      </c>
    </row>
    <row r="3" spans="1:32" ht="63" x14ac:dyDescent="0.25">
      <c r="A3" s="6" t="s">
        <v>2</v>
      </c>
      <c r="B3" s="1" t="s">
        <v>18</v>
      </c>
      <c r="C3" s="6" t="s">
        <v>50</v>
      </c>
      <c r="D3" s="1" t="s">
        <v>13</v>
      </c>
      <c r="E3" s="7" t="s">
        <v>82</v>
      </c>
      <c r="F3" s="8">
        <v>37484018.960000001</v>
      </c>
      <c r="G3" s="8">
        <v>0</v>
      </c>
      <c r="H3" s="8">
        <v>-4367070.1199999992</v>
      </c>
      <c r="I3" s="8">
        <f>SUM(F3:H3)</f>
        <v>33116948.840000004</v>
      </c>
      <c r="J3" s="8">
        <f>+I3</f>
        <v>33116948.840000004</v>
      </c>
      <c r="K3" s="8">
        <v>0</v>
      </c>
      <c r="L3" s="8">
        <v>-4367070.12</v>
      </c>
      <c r="M3" s="8">
        <f>+ROUND(J3+K3+L3,2)</f>
        <v>28749878.719999999</v>
      </c>
      <c r="N3" s="8">
        <f>+M3</f>
        <v>28749878.719999999</v>
      </c>
      <c r="O3" s="8">
        <v>0</v>
      </c>
      <c r="P3" s="8">
        <v>-4367070.12</v>
      </c>
      <c r="Q3" s="8">
        <f>+ROUND(N3+O3+P3,2)</f>
        <v>24382808.600000001</v>
      </c>
      <c r="R3" s="8">
        <f>Q3</f>
        <v>24382808.600000001</v>
      </c>
      <c r="S3" s="3">
        <v>0</v>
      </c>
      <c r="T3" s="3">
        <v>-4367070.12</v>
      </c>
      <c r="U3" s="8">
        <f>+ROUND(R3+S3+T3,2)</f>
        <v>20015738.48</v>
      </c>
      <c r="V3" s="8">
        <f>U3</f>
        <v>20015738.48</v>
      </c>
      <c r="W3" s="3">
        <v>0</v>
      </c>
      <c r="X3" s="3">
        <v>-4367070.12</v>
      </c>
      <c r="Y3" s="8">
        <f>+ROUND(V3+W3+X3,2)</f>
        <v>15648668.359999999</v>
      </c>
      <c r="Z3" s="3">
        <v>19288000</v>
      </c>
      <c r="AA3" s="9">
        <f>+AB3-Z3</f>
        <v>-4367070</v>
      </c>
      <c r="AB3" s="3">
        <v>14920930</v>
      </c>
      <c r="AC3" s="3">
        <v>13463000</v>
      </c>
      <c r="AD3" s="9">
        <f>+AE3-AC3</f>
        <v>-4367070</v>
      </c>
      <c r="AE3" s="3">
        <v>9095930</v>
      </c>
    </row>
    <row r="4" spans="1:32" ht="63" x14ac:dyDescent="0.25">
      <c r="A4" s="6" t="s">
        <v>3</v>
      </c>
      <c r="B4" s="1" t="s">
        <v>19</v>
      </c>
      <c r="C4" s="6">
        <v>880</v>
      </c>
      <c r="D4" s="1" t="s">
        <v>13</v>
      </c>
      <c r="E4" s="7" t="s">
        <v>82</v>
      </c>
      <c r="F4" s="8">
        <v>143933.49</v>
      </c>
      <c r="G4" s="8">
        <v>0</v>
      </c>
      <c r="H4" s="8">
        <v>-16768.920000000002</v>
      </c>
      <c r="I4" s="8">
        <f t="shared" ref="I4:I34" si="0">SUM(F4:H4)</f>
        <v>127164.56999999999</v>
      </c>
      <c r="J4" s="8">
        <f t="shared" ref="J4:J34" si="1">+I4</f>
        <v>127164.56999999999</v>
      </c>
      <c r="K4" s="8">
        <v>0</v>
      </c>
      <c r="L4" s="8">
        <v>-16768.920000000002</v>
      </c>
      <c r="M4" s="8">
        <f t="shared" ref="M4:M34" si="2">+ROUND(J4+K4+L4,2)</f>
        <v>110395.65</v>
      </c>
      <c r="N4" s="8">
        <f t="shared" ref="N4:N17" si="3">+M4</f>
        <v>110395.65</v>
      </c>
      <c r="O4" s="8">
        <v>0</v>
      </c>
      <c r="P4" s="8">
        <v>-16768.920000000002</v>
      </c>
      <c r="Q4" s="8">
        <f t="shared" ref="Q4:Q34" si="4">+ROUND(N4+O4+P4,2)</f>
        <v>93626.73</v>
      </c>
      <c r="R4" s="8">
        <f t="shared" ref="R4:R34" si="5">Q4</f>
        <v>93626.73</v>
      </c>
      <c r="S4" s="3"/>
      <c r="T4" s="3">
        <v>-16768.920000000002</v>
      </c>
      <c r="U4" s="8">
        <f t="shared" ref="U4:U34" si="6">+ROUND(R4+S4+T4,2)</f>
        <v>76857.81</v>
      </c>
      <c r="V4" s="8">
        <f t="shared" ref="V4:V34" si="7">U4</f>
        <v>76857.81</v>
      </c>
      <c r="W4" s="3"/>
      <c r="X4" s="3">
        <v>-16768.920000000002</v>
      </c>
      <c r="Y4" s="8">
        <f t="shared" ref="Y4:Y34" si="8">+ROUND(V4+W4+X4,2)</f>
        <v>60088.89</v>
      </c>
      <c r="Z4" s="9">
        <v>74000</v>
      </c>
      <c r="AA4" s="9">
        <f t="shared" ref="AA4:AA34" si="9">+AB4-Z4</f>
        <v>-16769</v>
      </c>
      <c r="AB4" s="9">
        <v>57231</v>
      </c>
      <c r="AC4" s="9">
        <v>54000</v>
      </c>
      <c r="AD4" s="9">
        <f t="shared" ref="AD4:AD34" si="10">+AE4-AC4</f>
        <v>-16769</v>
      </c>
      <c r="AE4" s="9">
        <v>37231</v>
      </c>
    </row>
    <row r="5" spans="1:32" ht="126" x14ac:dyDescent="0.25">
      <c r="A5" s="6">
        <v>182321</v>
      </c>
      <c r="B5" s="1" t="s">
        <v>4</v>
      </c>
      <c r="C5" s="6">
        <v>575.70000000000005</v>
      </c>
      <c r="D5" s="1" t="s">
        <v>91</v>
      </c>
      <c r="E5" s="7" t="s">
        <v>72</v>
      </c>
      <c r="F5" s="8">
        <v>759632.7</v>
      </c>
      <c r="G5" s="8">
        <v>0</v>
      </c>
      <c r="H5" s="8">
        <v>-749834.39999999991</v>
      </c>
      <c r="I5" s="8">
        <f t="shared" si="0"/>
        <v>9798.3000000000466</v>
      </c>
      <c r="J5" s="8">
        <f t="shared" si="1"/>
        <v>9798.3000000000466</v>
      </c>
      <c r="K5" s="8">
        <v>-9798.2999999999993</v>
      </c>
      <c r="L5" s="8">
        <v>0</v>
      </c>
      <c r="M5" s="8">
        <f t="shared" si="2"/>
        <v>0</v>
      </c>
      <c r="N5" s="8">
        <f t="shared" si="3"/>
        <v>0</v>
      </c>
      <c r="O5" s="8"/>
      <c r="P5" s="8"/>
      <c r="Q5" s="8">
        <f t="shared" si="4"/>
        <v>0</v>
      </c>
      <c r="R5" s="8">
        <f t="shared" si="5"/>
        <v>0</v>
      </c>
      <c r="S5" s="3"/>
      <c r="T5" s="3"/>
      <c r="U5" s="8">
        <f t="shared" si="6"/>
        <v>0</v>
      </c>
      <c r="V5" s="8">
        <f t="shared" si="7"/>
        <v>0</v>
      </c>
      <c r="W5" s="3"/>
      <c r="X5" s="3"/>
      <c r="Y5" s="8">
        <f t="shared" si="8"/>
        <v>0</v>
      </c>
      <c r="Z5" s="3">
        <v>0</v>
      </c>
      <c r="AA5" s="9">
        <f t="shared" si="9"/>
        <v>0</v>
      </c>
      <c r="AB5" s="3">
        <v>0</v>
      </c>
      <c r="AC5" s="3">
        <v>0</v>
      </c>
      <c r="AD5" s="9">
        <f t="shared" si="10"/>
        <v>0</v>
      </c>
      <c r="AE5" s="3">
        <v>0</v>
      </c>
    </row>
    <row r="6" spans="1:32" ht="78.75" x14ac:dyDescent="0.25">
      <c r="A6" s="6" t="s">
        <v>5</v>
      </c>
      <c r="B6" s="1" t="s">
        <v>20</v>
      </c>
      <c r="C6" s="6">
        <v>928</v>
      </c>
      <c r="D6" s="1" t="s">
        <v>14</v>
      </c>
      <c r="E6" s="7" t="s">
        <v>71</v>
      </c>
      <c r="F6" s="8">
        <v>484359.44999999995</v>
      </c>
      <c r="G6" s="8">
        <v>894414</v>
      </c>
      <c r="H6" s="8">
        <v>-321124.37</v>
      </c>
      <c r="I6" s="8">
        <f t="shared" si="0"/>
        <v>1057649.08</v>
      </c>
      <c r="J6" s="8">
        <f t="shared" si="1"/>
        <v>1057649.08</v>
      </c>
      <c r="K6" s="8">
        <v>74.450000000000045</v>
      </c>
      <c r="L6" s="8">
        <v>-461372.99000000005</v>
      </c>
      <c r="M6" s="8">
        <f t="shared" si="2"/>
        <v>596350.54</v>
      </c>
      <c r="N6" s="8">
        <f t="shared" si="3"/>
        <v>596350.54</v>
      </c>
      <c r="O6" s="8">
        <v>753343.59</v>
      </c>
      <c r="P6" s="8">
        <v>-298137.96000000002</v>
      </c>
      <c r="Q6" s="8">
        <f t="shared" si="4"/>
        <v>1051556.17</v>
      </c>
      <c r="R6" s="8">
        <f t="shared" si="5"/>
        <v>1051556.17</v>
      </c>
      <c r="S6" s="3">
        <v>383891.56</v>
      </c>
      <c r="T6" s="3">
        <v>-487737.78</v>
      </c>
      <c r="U6" s="8">
        <f t="shared" si="6"/>
        <v>947709.95</v>
      </c>
      <c r="V6" s="8">
        <f t="shared" si="7"/>
        <v>947709.95</v>
      </c>
      <c r="W6" s="3">
        <v>1370907.81</v>
      </c>
      <c r="X6" s="3">
        <v>-661160.93000000005</v>
      </c>
      <c r="Y6" s="8">
        <f t="shared" si="8"/>
        <v>1657456.83</v>
      </c>
      <c r="Z6" s="9">
        <v>806000</v>
      </c>
      <c r="AA6" s="9">
        <f t="shared" si="9"/>
        <v>437000</v>
      </c>
      <c r="AB6" s="9">
        <v>1243000</v>
      </c>
      <c r="AC6" s="9">
        <v>1314000</v>
      </c>
      <c r="AD6" s="9">
        <f t="shared" si="10"/>
        <v>-636000</v>
      </c>
      <c r="AE6" s="9">
        <v>678000</v>
      </c>
    </row>
    <row r="7" spans="1:32" ht="78.75" x14ac:dyDescent="0.25">
      <c r="A7" s="6" t="s">
        <v>6</v>
      </c>
      <c r="B7" s="1" t="s">
        <v>21</v>
      </c>
      <c r="C7" s="6">
        <v>928</v>
      </c>
      <c r="D7" s="1" t="s">
        <v>14</v>
      </c>
      <c r="E7" s="7" t="s">
        <v>71</v>
      </c>
      <c r="F7" s="8">
        <v>267390.21999999997</v>
      </c>
      <c r="G7" s="8">
        <v>284805.70999999996</v>
      </c>
      <c r="H7" s="8">
        <v>-173974.00999999995</v>
      </c>
      <c r="I7" s="8">
        <f t="shared" si="0"/>
        <v>378221.92</v>
      </c>
      <c r="J7" s="8">
        <f t="shared" si="1"/>
        <v>378221.92</v>
      </c>
      <c r="K7" s="8">
        <v>24.240000000000009</v>
      </c>
      <c r="L7" s="8">
        <v>-188351.28999999998</v>
      </c>
      <c r="M7" s="8">
        <f t="shared" si="2"/>
        <v>189894.87</v>
      </c>
      <c r="N7" s="8">
        <f t="shared" si="3"/>
        <v>189894.87</v>
      </c>
      <c r="O7" s="8">
        <v>188335.92</v>
      </c>
      <c r="P7" s="8">
        <v>-94935.24</v>
      </c>
      <c r="Q7" s="8">
        <f t="shared" si="4"/>
        <v>283295.55</v>
      </c>
      <c r="R7" s="8">
        <f t="shared" si="5"/>
        <v>283295.55</v>
      </c>
      <c r="S7" s="3">
        <v>95967.27</v>
      </c>
      <c r="T7" s="3">
        <v>-142335.17000000001</v>
      </c>
      <c r="U7" s="8">
        <f t="shared" si="6"/>
        <v>236927.65</v>
      </c>
      <c r="V7" s="8">
        <f t="shared" si="7"/>
        <v>236927.65</v>
      </c>
      <c r="W7" s="3">
        <v>393875.86</v>
      </c>
      <c r="X7" s="3">
        <v>-184151.73</v>
      </c>
      <c r="Y7" s="8">
        <f t="shared" si="8"/>
        <v>446651.78</v>
      </c>
      <c r="Z7" s="9">
        <v>300000</v>
      </c>
      <c r="AA7" s="9">
        <f t="shared" si="9"/>
        <v>158000</v>
      </c>
      <c r="AB7" s="9">
        <v>458000</v>
      </c>
      <c r="AC7" s="9">
        <v>488000</v>
      </c>
      <c r="AD7" s="9">
        <f t="shared" si="10"/>
        <v>-238000</v>
      </c>
      <c r="AE7" s="9">
        <v>250000</v>
      </c>
    </row>
    <row r="8" spans="1:32" x14ac:dyDescent="0.25">
      <c r="A8" s="6" t="s">
        <v>7</v>
      </c>
      <c r="B8" s="1" t="s">
        <v>27</v>
      </c>
      <c r="C8" s="6" t="s">
        <v>52</v>
      </c>
      <c r="D8" s="1" t="s">
        <v>26</v>
      </c>
      <c r="E8" s="1" t="s">
        <v>60</v>
      </c>
      <c r="F8" s="8">
        <v>367406.8</v>
      </c>
      <c r="G8" s="8">
        <v>0</v>
      </c>
      <c r="H8" s="8">
        <v>-169572.48000000007</v>
      </c>
      <c r="I8" s="8">
        <f t="shared" si="0"/>
        <v>197834.31999999992</v>
      </c>
      <c r="J8" s="8">
        <f t="shared" si="1"/>
        <v>197834.31999999992</v>
      </c>
      <c r="K8" s="8"/>
      <c r="L8" s="8">
        <v>-169572.48000000001</v>
      </c>
      <c r="M8" s="8">
        <f t="shared" si="2"/>
        <v>28261.84</v>
      </c>
      <c r="N8" s="8">
        <f t="shared" si="3"/>
        <v>28261.84</v>
      </c>
      <c r="O8" s="8"/>
      <c r="P8" s="8">
        <v>-28261.84</v>
      </c>
      <c r="Q8" s="8">
        <f t="shared" si="4"/>
        <v>0</v>
      </c>
      <c r="R8" s="8">
        <f t="shared" si="5"/>
        <v>0</v>
      </c>
      <c r="S8" s="3"/>
      <c r="T8" s="3"/>
      <c r="U8" s="8">
        <f t="shared" si="6"/>
        <v>0</v>
      </c>
      <c r="V8" s="8">
        <f t="shared" si="7"/>
        <v>0</v>
      </c>
      <c r="W8" s="3"/>
      <c r="X8" s="3"/>
      <c r="Y8" s="8">
        <f t="shared" si="8"/>
        <v>0</v>
      </c>
      <c r="Z8" s="3">
        <v>0</v>
      </c>
      <c r="AA8" s="9">
        <f t="shared" si="9"/>
        <v>0</v>
      </c>
      <c r="AB8" s="3">
        <v>0</v>
      </c>
      <c r="AC8" s="3">
        <v>0</v>
      </c>
      <c r="AD8" s="9">
        <f t="shared" si="10"/>
        <v>0</v>
      </c>
      <c r="AE8" s="3">
        <v>0</v>
      </c>
      <c r="AF8" s="10"/>
    </row>
    <row r="9" spans="1:32" ht="63" x14ac:dyDescent="0.25">
      <c r="A9" s="6" t="s">
        <v>8</v>
      </c>
      <c r="B9" s="1" t="s">
        <v>61</v>
      </c>
      <c r="C9" s="6">
        <v>930</v>
      </c>
      <c r="D9" s="1" t="s">
        <v>13</v>
      </c>
      <c r="E9" s="7" t="s">
        <v>84</v>
      </c>
      <c r="F9" s="8">
        <v>154470</v>
      </c>
      <c r="G9" s="8">
        <v>97560</v>
      </c>
      <c r="H9" s="8">
        <v>-97560</v>
      </c>
      <c r="I9" s="8">
        <f t="shared" si="0"/>
        <v>154470</v>
      </c>
      <c r="J9" s="8">
        <f t="shared" si="1"/>
        <v>154470</v>
      </c>
      <c r="K9" s="8">
        <v>78000.45</v>
      </c>
      <c r="L9" s="8">
        <v>-97560</v>
      </c>
      <c r="M9" s="8">
        <f t="shared" si="2"/>
        <v>134910.45000000001</v>
      </c>
      <c r="N9" s="8">
        <f t="shared" si="3"/>
        <v>134910.45000000001</v>
      </c>
      <c r="O9" s="8">
        <v>78000</v>
      </c>
      <c r="P9" s="8">
        <v>-58440</v>
      </c>
      <c r="Q9" s="8">
        <f t="shared" si="4"/>
        <v>154470.45000000001</v>
      </c>
      <c r="R9" s="8">
        <f t="shared" si="5"/>
        <v>154470.45000000001</v>
      </c>
      <c r="S9" s="3">
        <v>97560</v>
      </c>
      <c r="T9" s="3">
        <v>-97560</v>
      </c>
      <c r="U9" s="8">
        <f t="shared" si="6"/>
        <v>154470.45000000001</v>
      </c>
      <c r="V9" s="8">
        <f t="shared" si="7"/>
        <v>154470.45000000001</v>
      </c>
      <c r="W9" s="3">
        <v>97560</v>
      </c>
      <c r="X9" s="3">
        <v>-97560</v>
      </c>
      <c r="Y9" s="8">
        <f t="shared" si="8"/>
        <v>154470.45000000001</v>
      </c>
      <c r="Z9" s="3">
        <v>236000</v>
      </c>
      <c r="AA9" s="9">
        <f t="shared" si="9"/>
        <v>0</v>
      </c>
      <c r="AB9" s="3">
        <v>236000</v>
      </c>
      <c r="AC9" s="3">
        <v>203000</v>
      </c>
      <c r="AD9" s="9">
        <f t="shared" si="10"/>
        <v>0</v>
      </c>
      <c r="AE9" s="3">
        <v>203000</v>
      </c>
    </row>
    <row r="10" spans="1:32" ht="63" x14ac:dyDescent="0.25">
      <c r="A10" s="6" t="s">
        <v>9</v>
      </c>
      <c r="B10" s="1" t="s">
        <v>62</v>
      </c>
      <c r="C10" s="6">
        <v>930.2</v>
      </c>
      <c r="D10" s="1" t="s">
        <v>15</v>
      </c>
      <c r="E10" s="7" t="s">
        <v>84</v>
      </c>
      <c r="F10" s="8">
        <v>567067.83000000007</v>
      </c>
      <c r="G10" s="8">
        <v>0</v>
      </c>
      <c r="H10" s="8">
        <v>-219510.12000000002</v>
      </c>
      <c r="I10" s="8">
        <f t="shared" si="0"/>
        <v>347557.71000000008</v>
      </c>
      <c r="J10" s="8">
        <f t="shared" si="1"/>
        <v>347557.71000000008</v>
      </c>
      <c r="K10" s="8">
        <v>0</v>
      </c>
      <c r="L10" s="8">
        <v>-219510.13999999998</v>
      </c>
      <c r="M10" s="8">
        <f t="shared" si="2"/>
        <v>128047.57</v>
      </c>
      <c r="N10" s="8">
        <f t="shared" si="3"/>
        <v>128047.57</v>
      </c>
      <c r="O10" s="8"/>
      <c r="P10" s="8">
        <v>-128047.57</v>
      </c>
      <c r="Q10" s="8">
        <f t="shared" si="4"/>
        <v>0</v>
      </c>
      <c r="R10" s="8">
        <f t="shared" si="5"/>
        <v>0</v>
      </c>
      <c r="S10" s="3"/>
      <c r="T10" s="3"/>
      <c r="U10" s="8">
        <f t="shared" si="6"/>
        <v>0</v>
      </c>
      <c r="V10" s="8">
        <f t="shared" si="7"/>
        <v>0</v>
      </c>
      <c r="W10" s="3"/>
      <c r="X10" s="3"/>
      <c r="Y10" s="8">
        <f t="shared" si="8"/>
        <v>0</v>
      </c>
      <c r="Z10" s="3">
        <v>0</v>
      </c>
      <c r="AA10" s="9">
        <f t="shared" si="9"/>
        <v>0</v>
      </c>
      <c r="AB10" s="3">
        <v>0</v>
      </c>
      <c r="AC10" s="3">
        <v>0</v>
      </c>
      <c r="AD10" s="9">
        <f t="shared" si="10"/>
        <v>0</v>
      </c>
      <c r="AE10" s="3">
        <v>0</v>
      </c>
    </row>
    <row r="11" spans="1:32" ht="63" x14ac:dyDescent="0.25">
      <c r="A11" s="6" t="s">
        <v>10</v>
      </c>
      <c r="B11" s="1" t="s">
        <v>22</v>
      </c>
      <c r="C11" s="6">
        <v>593</v>
      </c>
      <c r="D11" s="1" t="s">
        <v>13</v>
      </c>
      <c r="E11" s="7" t="s">
        <v>85</v>
      </c>
      <c r="F11" s="8">
        <v>20205452.310000002</v>
      </c>
      <c r="G11" s="8">
        <v>0</v>
      </c>
      <c r="H11" s="8">
        <v>-2354033.2799999998</v>
      </c>
      <c r="I11" s="8">
        <f t="shared" si="0"/>
        <v>17851419.030000001</v>
      </c>
      <c r="J11" s="8">
        <f t="shared" si="1"/>
        <v>17851419.030000001</v>
      </c>
      <c r="K11" s="8">
        <v>0</v>
      </c>
      <c r="L11" s="8">
        <v>-2354033.2800000003</v>
      </c>
      <c r="M11" s="8">
        <f t="shared" si="2"/>
        <v>15497385.75</v>
      </c>
      <c r="N11" s="8">
        <f t="shared" si="3"/>
        <v>15497385.75</v>
      </c>
      <c r="O11" s="8"/>
      <c r="P11" s="8">
        <v>-2354033.2800000003</v>
      </c>
      <c r="Q11" s="8">
        <f t="shared" si="4"/>
        <v>13143352.470000001</v>
      </c>
      <c r="R11" s="8">
        <f t="shared" si="5"/>
        <v>13143352.470000001</v>
      </c>
      <c r="S11" s="3"/>
      <c r="T11" s="3">
        <v>-2354033.2800000003</v>
      </c>
      <c r="U11" s="8">
        <f t="shared" si="6"/>
        <v>10789319.189999999</v>
      </c>
      <c r="V11" s="8">
        <f t="shared" si="7"/>
        <v>10789319.189999999</v>
      </c>
      <c r="W11" s="3"/>
      <c r="X11" s="3">
        <v>-2354033.2800000003</v>
      </c>
      <c r="Y11" s="8">
        <f t="shared" si="8"/>
        <v>8435285.9100000001</v>
      </c>
      <c r="Z11" s="3">
        <v>10397000</v>
      </c>
      <c r="AA11" s="9">
        <f t="shared" si="9"/>
        <v>-2354000</v>
      </c>
      <c r="AB11" s="3">
        <v>8043000</v>
      </c>
      <c r="AC11" s="3">
        <v>7258000</v>
      </c>
      <c r="AD11" s="9">
        <f t="shared" si="10"/>
        <v>-2354000</v>
      </c>
      <c r="AE11" s="3">
        <v>4904000</v>
      </c>
    </row>
    <row r="12" spans="1:32" ht="110.25" x14ac:dyDescent="0.25">
      <c r="A12" s="6">
        <v>182352</v>
      </c>
      <c r="B12" s="1" t="s">
        <v>70</v>
      </c>
      <c r="C12" s="6">
        <v>244</v>
      </c>
      <c r="D12" s="7" t="s">
        <v>54</v>
      </c>
      <c r="E12" s="7" t="s">
        <v>73</v>
      </c>
      <c r="F12" s="8">
        <v>59566464</v>
      </c>
      <c r="G12" s="8">
        <v>-960980</v>
      </c>
      <c r="H12" s="8">
        <v>0</v>
      </c>
      <c r="I12" s="8">
        <f t="shared" si="0"/>
        <v>58605484</v>
      </c>
      <c r="J12" s="8">
        <f t="shared" si="1"/>
        <v>58605484</v>
      </c>
      <c r="K12" s="8">
        <v>-22692563</v>
      </c>
      <c r="L12" s="8">
        <v>0</v>
      </c>
      <c r="M12" s="8">
        <f t="shared" si="2"/>
        <v>35912921</v>
      </c>
      <c r="N12" s="8">
        <f t="shared" si="3"/>
        <v>35912921</v>
      </c>
      <c r="O12" s="8">
        <v>12075906.640000001</v>
      </c>
      <c r="P12" s="8">
        <v>0</v>
      </c>
      <c r="Q12" s="8">
        <f t="shared" si="4"/>
        <v>47988827.640000001</v>
      </c>
      <c r="R12" s="8">
        <f t="shared" si="5"/>
        <v>47988827.640000001</v>
      </c>
      <c r="S12" s="3">
        <v>-843464</v>
      </c>
      <c r="T12" s="3">
        <v>0</v>
      </c>
      <c r="U12" s="8">
        <f t="shared" si="6"/>
        <v>47145363.640000001</v>
      </c>
      <c r="V12" s="8">
        <f t="shared" si="7"/>
        <v>47145363.640000001</v>
      </c>
      <c r="W12" s="3">
        <v>-16180347.079999998</v>
      </c>
      <c r="X12" s="3">
        <v>0</v>
      </c>
      <c r="Y12" s="8">
        <f t="shared" si="8"/>
        <v>30965016.559999999</v>
      </c>
      <c r="Z12" s="3">
        <v>41687752</v>
      </c>
      <c r="AA12" s="9">
        <f t="shared" si="9"/>
        <v>-2972726</v>
      </c>
      <c r="AB12" s="3">
        <v>38715026</v>
      </c>
      <c r="AC12" s="3">
        <v>36597308</v>
      </c>
      <c r="AD12" s="9">
        <f t="shared" si="10"/>
        <v>-6271279</v>
      </c>
      <c r="AE12" s="3">
        <v>30326029</v>
      </c>
    </row>
    <row r="13" spans="1:32" x14ac:dyDescent="0.25">
      <c r="A13" s="6">
        <v>182359</v>
      </c>
      <c r="B13" s="1" t="s">
        <v>23</v>
      </c>
      <c r="C13" s="6">
        <v>928</v>
      </c>
      <c r="D13" s="1" t="s">
        <v>14</v>
      </c>
      <c r="E13" s="1" t="s">
        <v>86</v>
      </c>
      <c r="F13" s="8">
        <v>90545.2</v>
      </c>
      <c r="G13" s="8">
        <v>1037.55</v>
      </c>
      <c r="H13" s="8">
        <v>0</v>
      </c>
      <c r="I13" s="8">
        <f t="shared" si="0"/>
        <v>91582.75</v>
      </c>
      <c r="J13" s="8">
        <f t="shared" si="1"/>
        <v>91582.75</v>
      </c>
      <c r="K13" s="8">
        <v>0</v>
      </c>
      <c r="L13" s="8">
        <v>-30527.64</v>
      </c>
      <c r="M13" s="8">
        <f t="shared" si="2"/>
        <v>61055.11</v>
      </c>
      <c r="N13" s="8">
        <f t="shared" si="3"/>
        <v>61055.11</v>
      </c>
      <c r="O13" s="8">
        <v>0</v>
      </c>
      <c r="P13" s="8">
        <v>-30527.64</v>
      </c>
      <c r="Q13" s="8">
        <f t="shared" si="4"/>
        <v>30527.47</v>
      </c>
      <c r="R13" s="8">
        <f t="shared" si="5"/>
        <v>30527.47</v>
      </c>
      <c r="S13" s="3">
        <v>0</v>
      </c>
      <c r="T13" s="3">
        <v>-30527.47</v>
      </c>
      <c r="U13" s="8">
        <f t="shared" si="6"/>
        <v>0</v>
      </c>
      <c r="V13" s="8">
        <f t="shared" si="7"/>
        <v>0</v>
      </c>
      <c r="W13" s="3"/>
      <c r="X13" s="3"/>
      <c r="Y13" s="8">
        <f t="shared" si="8"/>
        <v>0</v>
      </c>
      <c r="Z13" s="3">
        <v>0</v>
      </c>
      <c r="AA13" s="9">
        <f t="shared" si="9"/>
        <v>0</v>
      </c>
      <c r="AB13" s="3">
        <v>0</v>
      </c>
      <c r="AC13" s="3">
        <v>0</v>
      </c>
      <c r="AD13" s="9">
        <f t="shared" si="10"/>
        <v>0</v>
      </c>
      <c r="AE13" s="3">
        <v>0</v>
      </c>
    </row>
    <row r="14" spans="1:32" x14ac:dyDescent="0.25">
      <c r="A14" s="6">
        <v>182360</v>
      </c>
      <c r="B14" s="1" t="s">
        <v>24</v>
      </c>
      <c r="C14" s="6">
        <v>928</v>
      </c>
      <c r="D14" s="1" t="s">
        <v>14</v>
      </c>
      <c r="E14" s="1" t="s">
        <v>86</v>
      </c>
      <c r="F14" s="8">
        <v>29485.9</v>
      </c>
      <c r="G14" s="8">
        <v>337.88</v>
      </c>
      <c r="H14" s="8">
        <v>0</v>
      </c>
      <c r="I14" s="8">
        <f t="shared" si="0"/>
        <v>29823.780000000002</v>
      </c>
      <c r="J14" s="8">
        <f t="shared" si="1"/>
        <v>29823.780000000002</v>
      </c>
      <c r="K14" s="8">
        <v>0</v>
      </c>
      <c r="L14" s="8">
        <v>-9941.2800000000007</v>
      </c>
      <c r="M14" s="8">
        <f t="shared" si="2"/>
        <v>19882.5</v>
      </c>
      <c r="N14" s="8">
        <f t="shared" si="3"/>
        <v>19882.5</v>
      </c>
      <c r="O14" s="8">
        <v>0</v>
      </c>
      <c r="P14" s="8">
        <v>-9941.2800000000007</v>
      </c>
      <c r="Q14" s="8">
        <f t="shared" si="4"/>
        <v>9941.2199999999993</v>
      </c>
      <c r="R14" s="8">
        <f t="shared" si="5"/>
        <v>9941.2199999999993</v>
      </c>
      <c r="S14" s="3">
        <v>0</v>
      </c>
      <c r="T14" s="3">
        <v>-9941.2199999999993</v>
      </c>
      <c r="U14" s="8">
        <f t="shared" si="6"/>
        <v>0</v>
      </c>
      <c r="V14" s="8">
        <f t="shared" si="7"/>
        <v>0</v>
      </c>
      <c r="W14" s="3"/>
      <c r="X14" s="3"/>
      <c r="Y14" s="8">
        <f t="shared" si="8"/>
        <v>0</v>
      </c>
      <c r="Z14" s="3">
        <v>0</v>
      </c>
      <c r="AA14" s="9">
        <f t="shared" si="9"/>
        <v>0</v>
      </c>
      <c r="AB14" s="3">
        <v>0</v>
      </c>
      <c r="AC14" s="3">
        <v>0</v>
      </c>
      <c r="AD14" s="9">
        <f t="shared" si="10"/>
        <v>0</v>
      </c>
      <c r="AE14" s="3">
        <v>0</v>
      </c>
    </row>
    <row r="15" spans="1:32" ht="47.25" x14ac:dyDescent="0.25">
      <c r="A15" s="6">
        <v>182361</v>
      </c>
      <c r="B15" s="1" t="s">
        <v>25</v>
      </c>
      <c r="C15" s="6">
        <v>593</v>
      </c>
      <c r="D15" s="1" t="s">
        <v>16</v>
      </c>
      <c r="E15" s="7" t="s">
        <v>74</v>
      </c>
      <c r="F15" s="8">
        <v>8052124.6500000004</v>
      </c>
      <c r="G15" s="8">
        <v>0</v>
      </c>
      <c r="H15" s="8">
        <v>0</v>
      </c>
      <c r="I15" s="8">
        <f t="shared" si="0"/>
        <v>8052124.6500000004</v>
      </c>
      <c r="J15" s="8">
        <f t="shared" si="1"/>
        <v>8052124.6500000004</v>
      </c>
      <c r="K15" s="8">
        <v>0</v>
      </c>
      <c r="L15" s="8">
        <v>-1610424.96</v>
      </c>
      <c r="M15" s="8">
        <f t="shared" si="2"/>
        <v>6441699.6900000004</v>
      </c>
      <c r="N15" s="8">
        <f t="shared" si="3"/>
        <v>6441699.6900000004</v>
      </c>
      <c r="O15" s="8">
        <v>0</v>
      </c>
      <c r="P15" s="8">
        <v>-1610424.96</v>
      </c>
      <c r="Q15" s="8">
        <f t="shared" si="4"/>
        <v>4831274.7300000004</v>
      </c>
      <c r="R15" s="8">
        <f t="shared" si="5"/>
        <v>4831274.7300000004</v>
      </c>
      <c r="S15" s="3">
        <v>0</v>
      </c>
      <c r="T15" s="3">
        <v>-1610424.96</v>
      </c>
      <c r="U15" s="8">
        <f t="shared" si="6"/>
        <v>3220849.77</v>
      </c>
      <c r="V15" s="8">
        <f t="shared" si="7"/>
        <v>3220849.77</v>
      </c>
      <c r="W15" s="3">
        <v>0</v>
      </c>
      <c r="X15" s="3">
        <v>-1610424.96</v>
      </c>
      <c r="Y15" s="8">
        <f t="shared" si="8"/>
        <v>1610424.81</v>
      </c>
      <c r="Z15" s="3">
        <v>2952000</v>
      </c>
      <c r="AA15" s="9">
        <f t="shared" si="9"/>
        <v>-1610000</v>
      </c>
      <c r="AB15" s="3">
        <v>1342000</v>
      </c>
      <c r="AC15" s="3">
        <v>805000</v>
      </c>
      <c r="AD15" s="9">
        <f t="shared" si="10"/>
        <v>-805000</v>
      </c>
      <c r="AE15" s="3">
        <v>0</v>
      </c>
    </row>
    <row r="16" spans="1:32" ht="31.5" x14ac:dyDescent="0.25">
      <c r="A16" s="6">
        <v>182364</v>
      </c>
      <c r="B16" s="1" t="s">
        <v>68</v>
      </c>
      <c r="C16" s="6">
        <v>427</v>
      </c>
      <c r="D16" s="7" t="s">
        <v>55</v>
      </c>
      <c r="E16" s="7" t="s">
        <v>75</v>
      </c>
      <c r="F16" s="8"/>
      <c r="G16" s="8"/>
      <c r="H16" s="8"/>
      <c r="I16" s="8">
        <f t="shared" si="0"/>
        <v>0</v>
      </c>
      <c r="J16" s="8">
        <f t="shared" si="1"/>
        <v>0</v>
      </c>
      <c r="K16" s="9"/>
      <c r="L16" s="3"/>
      <c r="M16" s="8">
        <f t="shared" si="2"/>
        <v>0</v>
      </c>
      <c r="N16" s="8">
        <f t="shared" si="3"/>
        <v>0</v>
      </c>
      <c r="O16" s="11">
        <v>33263681.100000001</v>
      </c>
      <c r="P16" s="11">
        <v>0</v>
      </c>
      <c r="Q16" s="8">
        <f t="shared" si="4"/>
        <v>33263681.100000001</v>
      </c>
      <c r="R16" s="8">
        <f t="shared" si="5"/>
        <v>33263681.100000001</v>
      </c>
      <c r="S16" s="3">
        <v>43065873</v>
      </c>
      <c r="T16" s="3">
        <v>-33263681.100000001</v>
      </c>
      <c r="U16" s="8">
        <f t="shared" si="6"/>
        <v>43065873</v>
      </c>
      <c r="V16" s="8">
        <f t="shared" si="7"/>
        <v>43065873</v>
      </c>
      <c r="W16" s="3"/>
      <c r="X16" s="3">
        <v>-2397987.7800000003</v>
      </c>
      <c r="Y16" s="8">
        <f t="shared" si="8"/>
        <v>40667885.219999999</v>
      </c>
      <c r="Z16" s="9">
        <v>42673000</v>
      </c>
      <c r="AA16" s="9">
        <f t="shared" si="9"/>
        <v>-2392000</v>
      </c>
      <c r="AB16" s="9">
        <v>40281000</v>
      </c>
      <c r="AC16" s="9">
        <v>39482000</v>
      </c>
      <c r="AD16" s="9">
        <f t="shared" si="10"/>
        <v>-2391000</v>
      </c>
      <c r="AE16" s="9">
        <v>37091000</v>
      </c>
    </row>
    <row r="17" spans="1:31" ht="47.25" x14ac:dyDescent="0.25">
      <c r="A17" s="6">
        <v>182344</v>
      </c>
      <c r="B17" s="1" t="s">
        <v>67</v>
      </c>
      <c r="C17" s="6">
        <v>930</v>
      </c>
      <c r="D17" s="1" t="s">
        <v>17</v>
      </c>
      <c r="E17" s="7" t="s">
        <v>76</v>
      </c>
      <c r="F17" s="8">
        <v>8937221.7799999993</v>
      </c>
      <c r="G17" s="8">
        <v>0</v>
      </c>
      <c r="H17" s="8">
        <v>-258475.92</v>
      </c>
      <c r="I17" s="8">
        <f t="shared" si="0"/>
        <v>8678745.8599999994</v>
      </c>
      <c r="J17" s="8">
        <f t="shared" si="1"/>
        <v>8678745.8599999994</v>
      </c>
      <c r="K17" s="8">
        <v>0</v>
      </c>
      <c r="L17" s="8">
        <v>-388659</v>
      </c>
      <c r="M17" s="8">
        <f t="shared" si="2"/>
        <v>8290086.8600000003</v>
      </c>
      <c r="N17" s="8">
        <f t="shared" si="3"/>
        <v>8290086.8600000003</v>
      </c>
      <c r="O17" s="8">
        <v>0</v>
      </c>
      <c r="P17" s="8">
        <v>-388659</v>
      </c>
      <c r="Q17" s="8">
        <f t="shared" si="4"/>
        <v>7901427.8600000003</v>
      </c>
      <c r="R17" s="8">
        <f t="shared" si="5"/>
        <v>7901427.8600000003</v>
      </c>
      <c r="S17" s="3">
        <v>0</v>
      </c>
      <c r="T17" s="3">
        <v>-388659</v>
      </c>
      <c r="U17" s="8">
        <f t="shared" si="6"/>
        <v>7512768.8600000003</v>
      </c>
      <c r="V17" s="8">
        <f t="shared" si="7"/>
        <v>7512768.8600000003</v>
      </c>
      <c r="W17" s="3">
        <v>0</v>
      </c>
      <c r="X17" s="3">
        <v>-388659</v>
      </c>
      <c r="Y17" s="8">
        <f t="shared" si="8"/>
        <v>7124109.8600000003</v>
      </c>
      <c r="Z17" s="3">
        <v>7448000</v>
      </c>
      <c r="AA17" s="9">
        <f t="shared" si="9"/>
        <v>-389000</v>
      </c>
      <c r="AB17" s="3">
        <v>7059000</v>
      </c>
      <c r="AC17" s="3">
        <v>6930000</v>
      </c>
      <c r="AD17" s="9">
        <f t="shared" si="10"/>
        <v>-389000</v>
      </c>
      <c r="AE17" s="3">
        <v>6541000</v>
      </c>
    </row>
    <row r="18" spans="1:31" x14ac:dyDescent="0.25">
      <c r="A18" s="6">
        <v>182381</v>
      </c>
      <c r="B18" s="1" t="s">
        <v>89</v>
      </c>
      <c r="C18" s="6">
        <v>427</v>
      </c>
      <c r="D18" s="1" t="s">
        <v>90</v>
      </c>
      <c r="E18" s="7" t="s">
        <v>83</v>
      </c>
      <c r="F18" s="8"/>
      <c r="G18" s="8"/>
      <c r="H18" s="8"/>
      <c r="I18" s="8">
        <f t="shared" si="0"/>
        <v>0</v>
      </c>
      <c r="J18" s="8">
        <f t="shared" si="1"/>
        <v>0</v>
      </c>
      <c r="K18" s="8"/>
      <c r="L18" s="8"/>
      <c r="M18" s="8">
        <f t="shared" si="2"/>
        <v>0</v>
      </c>
      <c r="N18" s="8">
        <f t="shared" ref="N18:N34" si="11">M18</f>
        <v>0</v>
      </c>
      <c r="O18" s="8"/>
      <c r="P18" s="8"/>
      <c r="Q18" s="8">
        <f t="shared" si="4"/>
        <v>0</v>
      </c>
      <c r="R18" s="8">
        <f t="shared" si="5"/>
        <v>0</v>
      </c>
      <c r="S18" s="3"/>
      <c r="T18" s="3"/>
      <c r="U18" s="8">
        <f t="shared" si="6"/>
        <v>0</v>
      </c>
      <c r="V18" s="8">
        <f t="shared" si="7"/>
        <v>0</v>
      </c>
      <c r="W18" s="3">
        <v>9409000</v>
      </c>
      <c r="X18" s="3"/>
      <c r="Y18" s="8">
        <f t="shared" si="8"/>
        <v>9409000</v>
      </c>
      <c r="Z18" s="3">
        <v>13068248</v>
      </c>
      <c r="AA18" s="9">
        <f t="shared" si="9"/>
        <v>-191274</v>
      </c>
      <c r="AB18" s="3">
        <v>12876974</v>
      </c>
      <c r="AC18" s="3">
        <v>12617692</v>
      </c>
      <c r="AD18" s="9">
        <f t="shared" si="10"/>
        <v>-775721</v>
      </c>
      <c r="AE18" s="3">
        <v>11841971</v>
      </c>
    </row>
    <row r="19" spans="1:31" x14ac:dyDescent="0.25">
      <c r="I19" s="8"/>
      <c r="J19" s="8"/>
      <c r="M19" s="8"/>
      <c r="N19" s="8"/>
      <c r="Q19" s="8"/>
      <c r="R19" s="8">
        <f t="shared" si="5"/>
        <v>0</v>
      </c>
      <c r="U19" s="8"/>
      <c r="V19" s="8">
        <f t="shared" si="7"/>
        <v>0</v>
      </c>
      <c r="Y19" s="8"/>
      <c r="AA19" s="9"/>
      <c r="AD19" s="9"/>
    </row>
    <row r="20" spans="1:31" x14ac:dyDescent="0.25">
      <c r="A20" s="6">
        <v>182313</v>
      </c>
      <c r="B20" s="1" t="s">
        <v>46</v>
      </c>
      <c r="C20" s="6">
        <v>926</v>
      </c>
      <c r="D20" s="1" t="s">
        <v>92</v>
      </c>
      <c r="E20" s="1" t="s">
        <v>87</v>
      </c>
      <c r="F20" s="13">
        <v>0</v>
      </c>
      <c r="G20" s="13">
        <v>0</v>
      </c>
      <c r="H20" s="13">
        <v>0</v>
      </c>
      <c r="I20" s="8">
        <f t="shared" si="0"/>
        <v>0</v>
      </c>
      <c r="J20" s="8">
        <f t="shared" si="1"/>
        <v>0</v>
      </c>
      <c r="K20" s="13">
        <v>0</v>
      </c>
      <c r="L20" s="13">
        <v>0</v>
      </c>
      <c r="M20" s="8">
        <f t="shared" si="2"/>
        <v>0</v>
      </c>
      <c r="N20" s="8">
        <f t="shared" si="11"/>
        <v>0</v>
      </c>
      <c r="O20" s="13">
        <v>0</v>
      </c>
      <c r="P20" s="13">
        <v>0</v>
      </c>
      <c r="Q20" s="8">
        <f t="shared" si="4"/>
        <v>0</v>
      </c>
      <c r="R20" s="8">
        <f t="shared" si="5"/>
        <v>0</v>
      </c>
      <c r="S20" s="13">
        <v>5747780</v>
      </c>
      <c r="T20" s="13">
        <v>0</v>
      </c>
      <c r="U20" s="8">
        <f t="shared" si="6"/>
        <v>5747780</v>
      </c>
      <c r="V20" s="8">
        <f t="shared" si="7"/>
        <v>5747780</v>
      </c>
      <c r="W20" s="13">
        <v>7285790</v>
      </c>
      <c r="X20" s="13">
        <v>-2148328</v>
      </c>
      <c r="Y20" s="8">
        <f t="shared" si="8"/>
        <v>10885242</v>
      </c>
      <c r="Z20" s="8">
        <v>5748000</v>
      </c>
      <c r="AA20" s="9">
        <f t="shared" si="9"/>
        <v>5430000</v>
      </c>
      <c r="AB20" s="8">
        <v>11178000</v>
      </c>
      <c r="AC20" s="3">
        <v>17787000</v>
      </c>
      <c r="AD20" s="9">
        <f t="shared" si="10"/>
        <v>11220000</v>
      </c>
      <c r="AE20" s="8">
        <v>29007000</v>
      </c>
    </row>
    <row r="21" spans="1:31" x14ac:dyDescent="0.25">
      <c r="A21" s="6"/>
      <c r="B21" s="1" t="s">
        <v>97</v>
      </c>
      <c r="C21" s="6"/>
      <c r="D21" s="7"/>
      <c r="E21" s="1"/>
      <c r="F21" s="13"/>
      <c r="G21" s="13"/>
      <c r="H21" s="13"/>
      <c r="I21" s="8"/>
      <c r="J21" s="8"/>
      <c r="K21" s="15"/>
      <c r="L21" s="15"/>
      <c r="M21" s="8"/>
      <c r="N21" s="8"/>
      <c r="O21" s="16"/>
      <c r="P21" s="16"/>
      <c r="Q21" s="8"/>
      <c r="R21" s="8">
        <f t="shared" si="5"/>
        <v>0</v>
      </c>
      <c r="S21" s="15"/>
      <c r="T21" s="15"/>
      <c r="U21" s="8"/>
      <c r="V21" s="8">
        <f t="shared" si="7"/>
        <v>0</v>
      </c>
      <c r="W21" s="15"/>
      <c r="X21" s="15"/>
      <c r="Y21" s="8"/>
      <c r="Z21" s="17"/>
      <c r="AA21" s="9"/>
      <c r="AB21" s="17"/>
      <c r="AC21" s="3">
        <v>0</v>
      </c>
      <c r="AD21" s="9">
        <f t="shared" si="10"/>
        <v>5249000</v>
      </c>
      <c r="AE21" s="3">
        <v>5249000</v>
      </c>
    </row>
    <row r="22" spans="1:31" ht="110.25" x14ac:dyDescent="0.25">
      <c r="A22" s="6" t="s">
        <v>32</v>
      </c>
      <c r="B22" s="1" t="s">
        <v>33</v>
      </c>
      <c r="C22" s="6">
        <v>926</v>
      </c>
      <c r="D22" s="1" t="s">
        <v>53</v>
      </c>
      <c r="E22" s="7" t="s">
        <v>77</v>
      </c>
      <c r="F22" s="13">
        <v>225305162</v>
      </c>
      <c r="G22" s="13">
        <v>31200453</v>
      </c>
      <c r="H22" s="13">
        <v>-24799966</v>
      </c>
      <c r="I22" s="8">
        <f t="shared" si="0"/>
        <v>231705649</v>
      </c>
      <c r="J22" s="8">
        <f t="shared" si="1"/>
        <v>231705649</v>
      </c>
      <c r="K22" s="13">
        <v>23775059</v>
      </c>
      <c r="L22" s="13">
        <v>-91392827</v>
      </c>
      <c r="M22" s="8">
        <f t="shared" si="2"/>
        <v>164087881</v>
      </c>
      <c r="N22" s="8">
        <f t="shared" si="11"/>
        <v>164087881</v>
      </c>
      <c r="O22" s="13">
        <v>64338355</v>
      </c>
      <c r="P22" s="13">
        <v>-13887774</v>
      </c>
      <c r="Q22" s="8">
        <f t="shared" si="4"/>
        <v>214538462</v>
      </c>
      <c r="R22" s="8">
        <f t="shared" si="5"/>
        <v>214538462</v>
      </c>
      <c r="S22" s="13">
        <v>31966740</v>
      </c>
      <c r="T22" s="13">
        <v>-37548834</v>
      </c>
      <c r="U22" s="8">
        <f t="shared" si="6"/>
        <v>208956368</v>
      </c>
      <c r="V22" s="8">
        <f t="shared" si="7"/>
        <v>208956368</v>
      </c>
      <c r="W22" s="13">
        <v>-1545009</v>
      </c>
      <c r="X22" s="13">
        <v>3550620</v>
      </c>
      <c r="Y22" s="8">
        <f t="shared" si="8"/>
        <v>210961979</v>
      </c>
      <c r="Z22" s="8">
        <v>208707000</v>
      </c>
      <c r="AA22" s="9">
        <f t="shared" si="9"/>
        <v>56174000</v>
      </c>
      <c r="AB22" s="8">
        <v>264881000</v>
      </c>
      <c r="AC22" s="3">
        <v>240642000</v>
      </c>
      <c r="AD22" s="9">
        <f t="shared" si="10"/>
        <v>-15349000</v>
      </c>
      <c r="AE22" s="8">
        <v>225293000</v>
      </c>
    </row>
    <row r="23" spans="1:31" ht="78.75" x14ac:dyDescent="0.25">
      <c r="A23" s="6" t="s">
        <v>34</v>
      </c>
      <c r="B23" s="1" t="s">
        <v>35</v>
      </c>
      <c r="C23" s="6" t="s">
        <v>66</v>
      </c>
      <c r="D23" s="1" t="s">
        <v>53</v>
      </c>
      <c r="E23" s="7" t="s">
        <v>78</v>
      </c>
      <c r="F23" s="13">
        <v>14730134</v>
      </c>
      <c r="G23" s="13">
        <v>118389</v>
      </c>
      <c r="H23" s="13">
        <v>-525940</v>
      </c>
      <c r="I23" s="8">
        <f t="shared" si="0"/>
        <v>14322583</v>
      </c>
      <c r="J23" s="8">
        <f t="shared" si="1"/>
        <v>14322583</v>
      </c>
      <c r="K23" s="13">
        <v>166627</v>
      </c>
      <c r="L23" s="13">
        <v>-431860</v>
      </c>
      <c r="M23" s="8">
        <f t="shared" si="2"/>
        <v>14057350</v>
      </c>
      <c r="N23" s="8">
        <f t="shared" si="11"/>
        <v>14057350</v>
      </c>
      <c r="O23" s="13">
        <v>14319</v>
      </c>
      <c r="P23" s="13">
        <v>-279552</v>
      </c>
      <c r="Q23" s="8">
        <f t="shared" si="4"/>
        <v>13792117</v>
      </c>
      <c r="R23" s="8">
        <f t="shared" si="5"/>
        <v>13792117</v>
      </c>
      <c r="S23" s="13">
        <v>14319</v>
      </c>
      <c r="T23" s="13">
        <v>-279552</v>
      </c>
      <c r="U23" s="8">
        <f t="shared" si="6"/>
        <v>13526884</v>
      </c>
      <c r="V23" s="8">
        <f t="shared" si="7"/>
        <v>13526884</v>
      </c>
      <c r="W23" s="13">
        <v>1023098.06</v>
      </c>
      <c r="X23" s="13">
        <v>-374697.84</v>
      </c>
      <c r="Y23" s="8">
        <f t="shared" si="8"/>
        <v>14175284.220000001</v>
      </c>
      <c r="Z23" s="8">
        <v>22393000</v>
      </c>
      <c r="AA23" s="9">
        <f t="shared" si="9"/>
        <v>-22393000</v>
      </c>
      <c r="AB23" s="8">
        <v>0</v>
      </c>
      <c r="AC23" s="3">
        <v>21613000</v>
      </c>
      <c r="AD23" s="9">
        <f t="shared" si="10"/>
        <v>-21613000</v>
      </c>
      <c r="AE23" s="8">
        <v>0</v>
      </c>
    </row>
    <row r="24" spans="1:31" ht="126" x14ac:dyDescent="0.25">
      <c r="A24" s="6" t="s">
        <v>36</v>
      </c>
      <c r="B24" s="1" t="s">
        <v>37</v>
      </c>
      <c r="C24" s="6">
        <v>407</v>
      </c>
      <c r="D24" s="1" t="s">
        <v>53</v>
      </c>
      <c r="E24" s="7" t="s">
        <v>79</v>
      </c>
      <c r="F24" s="13">
        <v>9423533</v>
      </c>
      <c r="G24" s="13">
        <v>3699843</v>
      </c>
      <c r="H24" s="13">
        <v>-113009</v>
      </c>
      <c r="I24" s="8">
        <f t="shared" si="0"/>
        <v>13010367</v>
      </c>
      <c r="J24" s="8">
        <f t="shared" si="1"/>
        <v>13010367</v>
      </c>
      <c r="K24" s="13">
        <v>6705785</v>
      </c>
      <c r="L24" s="13">
        <v>-1685805</v>
      </c>
      <c r="M24" s="8">
        <f t="shared" si="2"/>
        <v>18030347</v>
      </c>
      <c r="N24" s="8">
        <f t="shared" si="11"/>
        <v>18030347</v>
      </c>
      <c r="O24" s="13">
        <v>6941551</v>
      </c>
      <c r="P24" s="13">
        <v>-114037</v>
      </c>
      <c r="Q24" s="8">
        <f t="shared" si="4"/>
        <v>24857861</v>
      </c>
      <c r="R24" s="8">
        <f t="shared" si="5"/>
        <v>24857861</v>
      </c>
      <c r="S24" s="13">
        <v>29252876</v>
      </c>
      <c r="T24" s="13">
        <v>-740182</v>
      </c>
      <c r="U24" s="8">
        <f t="shared" si="6"/>
        <v>53370555</v>
      </c>
      <c r="V24" s="8">
        <f t="shared" si="7"/>
        <v>53370555</v>
      </c>
      <c r="W24" s="13">
        <v>21076596.349999998</v>
      </c>
      <c r="X24" s="13">
        <v>-38578974.829999998</v>
      </c>
      <c r="Y24" s="8">
        <f t="shared" si="8"/>
        <v>35868176.520000003</v>
      </c>
      <c r="Z24" s="8">
        <v>55672000</v>
      </c>
      <c r="AA24" s="9">
        <f t="shared" si="9"/>
        <v>23524000</v>
      </c>
      <c r="AB24" s="8">
        <v>79196000</v>
      </c>
      <c r="AC24" s="3">
        <v>84205000</v>
      </c>
      <c r="AD24" s="9">
        <f t="shared" si="10"/>
        <v>18964000</v>
      </c>
      <c r="AE24" s="8">
        <v>103169000</v>
      </c>
    </row>
    <row r="25" spans="1:31" ht="126" x14ac:dyDescent="0.25">
      <c r="A25" s="6">
        <v>182326</v>
      </c>
      <c r="B25" s="1" t="s">
        <v>38</v>
      </c>
      <c r="C25" s="6">
        <v>407</v>
      </c>
      <c r="D25" s="1" t="s">
        <v>53</v>
      </c>
      <c r="E25" s="7" t="s">
        <v>79</v>
      </c>
      <c r="F25" s="13">
        <v>1233920</v>
      </c>
      <c r="G25" s="13">
        <v>2410208</v>
      </c>
      <c r="H25" s="13">
        <v>-1646097</v>
      </c>
      <c r="I25" s="8">
        <f t="shared" si="0"/>
        <v>1998031</v>
      </c>
      <c r="J25" s="8">
        <f t="shared" si="1"/>
        <v>1998031</v>
      </c>
      <c r="K25" s="13">
        <v>1903745</v>
      </c>
      <c r="L25" s="13">
        <v>-996849</v>
      </c>
      <c r="M25" s="8">
        <f t="shared" si="2"/>
        <v>2904927</v>
      </c>
      <c r="N25" s="8">
        <f t="shared" si="11"/>
        <v>2904927</v>
      </c>
      <c r="O25" s="13">
        <v>2020595</v>
      </c>
      <c r="P25" s="13">
        <v>-1536648</v>
      </c>
      <c r="Q25" s="8">
        <f t="shared" si="4"/>
        <v>3388874</v>
      </c>
      <c r="R25" s="8">
        <f t="shared" si="5"/>
        <v>3388874</v>
      </c>
      <c r="S25" s="13">
        <v>1947945</v>
      </c>
      <c r="T25" s="13">
        <v>-1713247</v>
      </c>
      <c r="U25" s="8">
        <f t="shared" si="6"/>
        <v>3623572</v>
      </c>
      <c r="V25" s="8">
        <f t="shared" si="7"/>
        <v>3623572</v>
      </c>
      <c r="W25" s="13">
        <v>1804568.74</v>
      </c>
      <c r="X25" s="13">
        <v>-2054147.46</v>
      </c>
      <c r="Y25" s="8">
        <f t="shared" si="8"/>
        <v>3373993.28</v>
      </c>
      <c r="Z25" s="8">
        <v>5800000</v>
      </c>
      <c r="AA25" s="9">
        <f t="shared" si="9"/>
        <v>2374000</v>
      </c>
      <c r="AB25" s="8">
        <v>8174000</v>
      </c>
      <c r="AC25" s="9">
        <v>8700000</v>
      </c>
      <c r="AD25" s="9">
        <f t="shared" si="10"/>
        <v>2018000</v>
      </c>
      <c r="AE25" s="8">
        <v>10718000</v>
      </c>
    </row>
    <row r="26" spans="1:31" ht="126" x14ac:dyDescent="0.25">
      <c r="A26" s="6">
        <v>182327</v>
      </c>
      <c r="B26" s="1" t="s">
        <v>39</v>
      </c>
      <c r="C26" s="6">
        <v>407</v>
      </c>
      <c r="D26" s="1" t="s">
        <v>53</v>
      </c>
      <c r="E26" s="7" t="s">
        <v>79</v>
      </c>
      <c r="F26" s="13">
        <v>9107</v>
      </c>
      <c r="G26" s="13">
        <v>8585</v>
      </c>
      <c r="H26" s="13">
        <v>-465</v>
      </c>
      <c r="I26" s="8">
        <f t="shared" si="0"/>
        <v>17227</v>
      </c>
      <c r="J26" s="8">
        <f t="shared" si="1"/>
        <v>17227</v>
      </c>
      <c r="K26" s="13">
        <v>8277</v>
      </c>
      <c r="L26" s="13">
        <v>-506</v>
      </c>
      <c r="M26" s="8">
        <f t="shared" si="2"/>
        <v>24998</v>
      </c>
      <c r="N26" s="8">
        <f t="shared" si="11"/>
        <v>24998</v>
      </c>
      <c r="O26" s="13">
        <v>104517</v>
      </c>
      <c r="P26" s="13">
        <v>-129515</v>
      </c>
      <c r="Q26" s="8">
        <f t="shared" si="4"/>
        <v>0</v>
      </c>
      <c r="R26" s="8">
        <f t="shared" si="5"/>
        <v>0</v>
      </c>
      <c r="S26" s="13">
        <v>0</v>
      </c>
      <c r="T26" s="13">
        <v>0</v>
      </c>
      <c r="U26" s="8">
        <f t="shared" si="6"/>
        <v>0</v>
      </c>
      <c r="V26" s="8">
        <f t="shared" si="7"/>
        <v>0</v>
      </c>
      <c r="W26" s="13">
        <v>0</v>
      </c>
      <c r="X26" s="13">
        <v>0</v>
      </c>
      <c r="Y26" s="8">
        <f t="shared" si="8"/>
        <v>0</v>
      </c>
      <c r="Z26" s="8">
        <v>0</v>
      </c>
      <c r="AA26" s="9">
        <f t="shared" si="9"/>
        <v>0</v>
      </c>
      <c r="AB26" s="3">
        <v>0</v>
      </c>
      <c r="AC26" s="3">
        <v>0</v>
      </c>
      <c r="AD26" s="9">
        <f t="shared" si="10"/>
        <v>0</v>
      </c>
      <c r="AE26" s="3">
        <v>0</v>
      </c>
    </row>
    <row r="27" spans="1:31" ht="157.5" x14ac:dyDescent="0.25">
      <c r="A27" s="6" t="s">
        <v>48</v>
      </c>
      <c r="B27" s="1" t="s">
        <v>94</v>
      </c>
      <c r="C27" s="6">
        <v>407</v>
      </c>
      <c r="D27" s="7" t="s">
        <v>69</v>
      </c>
      <c r="E27" s="7" t="s">
        <v>93</v>
      </c>
      <c r="F27" s="13">
        <v>0</v>
      </c>
      <c r="G27" s="13">
        <v>0</v>
      </c>
      <c r="H27" s="13">
        <v>0</v>
      </c>
      <c r="I27" s="8">
        <f t="shared" si="0"/>
        <v>0</v>
      </c>
      <c r="J27" s="8">
        <f t="shared" si="1"/>
        <v>0</v>
      </c>
      <c r="K27" s="13">
        <v>0</v>
      </c>
      <c r="L27" s="13">
        <v>0</v>
      </c>
      <c r="M27" s="8">
        <f t="shared" si="2"/>
        <v>0</v>
      </c>
      <c r="N27" s="8">
        <f t="shared" si="11"/>
        <v>0</v>
      </c>
      <c r="O27" s="13">
        <v>0</v>
      </c>
      <c r="P27" s="13">
        <v>0</v>
      </c>
      <c r="Q27" s="8">
        <f t="shared" si="4"/>
        <v>0</v>
      </c>
      <c r="R27" s="8">
        <f t="shared" si="5"/>
        <v>0</v>
      </c>
      <c r="S27" s="13">
        <v>0</v>
      </c>
      <c r="T27" s="13">
        <v>0</v>
      </c>
      <c r="U27" s="8">
        <f t="shared" si="6"/>
        <v>0</v>
      </c>
      <c r="V27" s="8">
        <f t="shared" si="7"/>
        <v>0</v>
      </c>
      <c r="W27" s="13">
        <v>31064240.699999999</v>
      </c>
      <c r="X27" s="13">
        <v>-95996.89</v>
      </c>
      <c r="Y27" s="8">
        <f t="shared" si="8"/>
        <v>30968243.809999999</v>
      </c>
      <c r="Z27" s="18"/>
      <c r="AA27" s="9"/>
      <c r="AB27" s="18"/>
      <c r="AC27" s="17"/>
      <c r="AD27" s="9">
        <f t="shared" si="10"/>
        <v>0</v>
      </c>
      <c r="AE27" s="18"/>
    </row>
    <row r="28" spans="1:31" x14ac:dyDescent="0.25">
      <c r="A28" s="6">
        <v>182307</v>
      </c>
      <c r="B28" s="1" t="s">
        <v>40</v>
      </c>
      <c r="C28" s="6" t="s">
        <v>51</v>
      </c>
      <c r="D28" s="1" t="s">
        <v>53</v>
      </c>
      <c r="E28" s="1" t="s">
        <v>56</v>
      </c>
      <c r="F28" s="13">
        <v>0</v>
      </c>
      <c r="G28" s="13">
        <v>1055680</v>
      </c>
      <c r="H28" s="13">
        <v>-424145</v>
      </c>
      <c r="I28" s="8">
        <f t="shared" si="0"/>
        <v>631535</v>
      </c>
      <c r="J28" s="8">
        <f t="shared" si="1"/>
        <v>631535</v>
      </c>
      <c r="K28" s="13">
        <v>2318727</v>
      </c>
      <c r="L28" s="13">
        <v>-789551</v>
      </c>
      <c r="M28" s="8">
        <f t="shared" si="2"/>
        <v>2160711</v>
      </c>
      <c r="N28" s="8">
        <f t="shared" si="11"/>
        <v>2160711</v>
      </c>
      <c r="O28" s="13">
        <v>4839904</v>
      </c>
      <c r="P28" s="13">
        <v>-3160615</v>
      </c>
      <c r="Q28" s="8">
        <f t="shared" si="4"/>
        <v>3840000</v>
      </c>
      <c r="R28" s="8">
        <f t="shared" si="5"/>
        <v>3840000</v>
      </c>
      <c r="S28" s="13">
        <v>10486000</v>
      </c>
      <c r="T28" s="13">
        <v>-1020000</v>
      </c>
      <c r="U28" s="8">
        <f t="shared" si="6"/>
        <v>13306000</v>
      </c>
      <c r="V28" s="8">
        <f t="shared" si="7"/>
        <v>13306000</v>
      </c>
      <c r="W28" s="13">
        <v>6865000</v>
      </c>
      <c r="X28" s="13">
        <v>-13737000</v>
      </c>
      <c r="Y28" s="8">
        <f t="shared" si="8"/>
        <v>6434000</v>
      </c>
      <c r="Z28" s="8">
        <v>7525000</v>
      </c>
      <c r="AA28" s="9">
        <f t="shared" si="9"/>
        <v>-2096836</v>
      </c>
      <c r="AB28" s="8">
        <v>5428164</v>
      </c>
      <c r="AC28" s="3">
        <v>5336518</v>
      </c>
      <c r="AD28" s="9">
        <f t="shared" si="10"/>
        <v>4406402</v>
      </c>
      <c r="AE28" s="8">
        <v>9742920</v>
      </c>
    </row>
    <row r="29" spans="1:31" x14ac:dyDescent="0.25">
      <c r="A29" s="6">
        <v>182306</v>
      </c>
      <c r="B29" s="1" t="s">
        <v>41</v>
      </c>
      <c r="C29" s="6">
        <v>803</v>
      </c>
      <c r="D29" s="1" t="s">
        <v>53</v>
      </c>
      <c r="E29" s="1" t="s">
        <v>57</v>
      </c>
      <c r="F29" s="13">
        <v>3598000</v>
      </c>
      <c r="G29" s="13">
        <v>7641000</v>
      </c>
      <c r="H29" s="13">
        <v>-5171000</v>
      </c>
      <c r="I29" s="8">
        <f t="shared" si="0"/>
        <v>6068000</v>
      </c>
      <c r="J29" s="8">
        <f t="shared" si="1"/>
        <v>6068000</v>
      </c>
      <c r="K29" s="13">
        <v>9635000</v>
      </c>
      <c r="L29" s="13">
        <v>-14011000</v>
      </c>
      <c r="M29" s="8">
        <f t="shared" si="2"/>
        <v>1692000</v>
      </c>
      <c r="N29" s="8">
        <f t="shared" si="11"/>
        <v>1692000</v>
      </c>
      <c r="O29" s="13">
        <v>4681000</v>
      </c>
      <c r="P29" s="13">
        <v>-4811000</v>
      </c>
      <c r="Q29" s="8">
        <f t="shared" si="4"/>
        <v>1562000</v>
      </c>
      <c r="R29" s="8">
        <f t="shared" si="5"/>
        <v>1562000</v>
      </c>
      <c r="S29" s="13">
        <v>2088000</v>
      </c>
      <c r="T29" s="13">
        <v>-3650000</v>
      </c>
      <c r="U29" s="8">
        <f t="shared" si="6"/>
        <v>0</v>
      </c>
      <c r="V29" s="8">
        <f t="shared" si="7"/>
        <v>0</v>
      </c>
      <c r="W29" s="13"/>
      <c r="X29" s="13"/>
      <c r="Y29" s="8">
        <f t="shared" si="8"/>
        <v>0</v>
      </c>
      <c r="Z29" s="8">
        <v>0</v>
      </c>
      <c r="AA29" s="9">
        <f t="shared" si="9"/>
        <v>0</v>
      </c>
      <c r="AB29" s="3">
        <v>0</v>
      </c>
      <c r="AC29" s="3">
        <v>0</v>
      </c>
      <c r="AD29" s="9">
        <f t="shared" si="10"/>
        <v>0</v>
      </c>
      <c r="AE29" s="3">
        <v>0</v>
      </c>
    </row>
    <row r="30" spans="1:31" ht="78.75" x14ac:dyDescent="0.25">
      <c r="A30" s="6">
        <v>182340</v>
      </c>
      <c r="B30" s="1" t="s">
        <v>42</v>
      </c>
      <c r="C30" s="6">
        <v>803</v>
      </c>
      <c r="D30" s="1" t="s">
        <v>53</v>
      </c>
      <c r="E30" s="7" t="s">
        <v>80</v>
      </c>
      <c r="F30" s="13">
        <v>4018092</v>
      </c>
      <c r="G30" s="13">
        <v>4262010</v>
      </c>
      <c r="H30" s="13">
        <v>-2640217</v>
      </c>
      <c r="I30" s="8">
        <f t="shared" si="0"/>
        <v>5639885</v>
      </c>
      <c r="J30" s="8">
        <f t="shared" si="1"/>
        <v>5639885</v>
      </c>
      <c r="K30" s="13">
        <v>1556141</v>
      </c>
      <c r="L30" s="13">
        <v>-4621995</v>
      </c>
      <c r="M30" s="8">
        <f t="shared" si="2"/>
        <v>2574031</v>
      </c>
      <c r="N30" s="8">
        <f t="shared" si="11"/>
        <v>2574031</v>
      </c>
      <c r="O30" s="13">
        <v>2516477</v>
      </c>
      <c r="P30" s="13">
        <v>-3379290</v>
      </c>
      <c r="Q30" s="8">
        <f t="shared" si="4"/>
        <v>1711218</v>
      </c>
      <c r="R30" s="8">
        <f t="shared" si="5"/>
        <v>1711218</v>
      </c>
      <c r="S30" s="13">
        <v>1218784</v>
      </c>
      <c r="T30" s="13">
        <v>-1500798</v>
      </c>
      <c r="U30" s="8">
        <f t="shared" si="6"/>
        <v>1429204</v>
      </c>
      <c r="V30" s="8">
        <f t="shared" si="7"/>
        <v>1429204</v>
      </c>
      <c r="W30" s="13">
        <v>107000</v>
      </c>
      <c r="X30" s="13">
        <v>-1536204</v>
      </c>
      <c r="Y30" s="8">
        <f t="shared" si="8"/>
        <v>0</v>
      </c>
      <c r="Z30" s="8">
        <v>981000</v>
      </c>
      <c r="AA30" s="9">
        <f t="shared" si="9"/>
        <v>-981000</v>
      </c>
      <c r="AB30" s="8">
        <v>0</v>
      </c>
      <c r="AC30" s="3">
        <v>0</v>
      </c>
      <c r="AD30" s="9">
        <f t="shared" si="10"/>
        <v>0</v>
      </c>
      <c r="AE30" s="8">
        <v>0</v>
      </c>
    </row>
    <row r="31" spans="1:31" ht="94.5" x14ac:dyDescent="0.25">
      <c r="A31" s="6">
        <v>182308</v>
      </c>
      <c r="B31" s="1" t="s">
        <v>43</v>
      </c>
      <c r="C31" s="6">
        <v>803</v>
      </c>
      <c r="D31" s="1" t="s">
        <v>53</v>
      </c>
      <c r="E31" s="7" t="s">
        <v>81</v>
      </c>
      <c r="F31" s="13">
        <v>1683380</v>
      </c>
      <c r="G31" s="13">
        <v>7546298</v>
      </c>
      <c r="H31" s="13">
        <v>-3790439</v>
      </c>
      <c r="I31" s="8">
        <f t="shared" si="0"/>
        <v>5439239</v>
      </c>
      <c r="J31" s="8">
        <f t="shared" si="1"/>
        <v>5439239</v>
      </c>
      <c r="K31" s="13">
        <v>11936838</v>
      </c>
      <c r="L31" s="13">
        <v>-10016432</v>
      </c>
      <c r="M31" s="8">
        <f t="shared" si="2"/>
        <v>7359645</v>
      </c>
      <c r="N31" s="8">
        <f t="shared" si="11"/>
        <v>7359645</v>
      </c>
      <c r="O31" s="13">
        <v>25465387</v>
      </c>
      <c r="P31" s="13">
        <v>-19030055</v>
      </c>
      <c r="Q31" s="8">
        <f t="shared" si="4"/>
        <v>13794977</v>
      </c>
      <c r="R31" s="8">
        <f t="shared" si="5"/>
        <v>13794977</v>
      </c>
      <c r="S31" s="13">
        <v>2074932</v>
      </c>
      <c r="T31" s="13">
        <v>-15869909</v>
      </c>
      <c r="U31" s="8">
        <f t="shared" si="6"/>
        <v>0</v>
      </c>
      <c r="V31" s="8">
        <f t="shared" si="7"/>
        <v>0</v>
      </c>
      <c r="W31" s="13">
        <v>9920808.8599999994</v>
      </c>
      <c r="X31" s="13">
        <v>-7104687.4699999997</v>
      </c>
      <c r="Y31" s="8">
        <f t="shared" si="8"/>
        <v>2816121.39</v>
      </c>
      <c r="Z31" s="8">
        <v>-2495738</v>
      </c>
      <c r="AA31" s="9">
        <f t="shared" si="9"/>
        <v>3574212</v>
      </c>
      <c r="AB31" s="8">
        <v>1078474</v>
      </c>
      <c r="AC31" s="3">
        <v>718983</v>
      </c>
      <c r="AD31" s="9">
        <f t="shared" si="10"/>
        <v>-718983</v>
      </c>
      <c r="AE31" s="8">
        <v>0</v>
      </c>
    </row>
    <row r="32" spans="1:31" x14ac:dyDescent="0.25">
      <c r="A32" s="6">
        <v>182363</v>
      </c>
      <c r="B32" s="1" t="s">
        <v>44</v>
      </c>
      <c r="C32" s="6" t="s">
        <v>65</v>
      </c>
      <c r="D32" s="1" t="s">
        <v>53</v>
      </c>
      <c r="E32" s="1" t="s">
        <v>58</v>
      </c>
      <c r="F32" s="13">
        <v>0</v>
      </c>
      <c r="G32" s="13">
        <v>1538143</v>
      </c>
      <c r="H32" s="13">
        <v>-607258</v>
      </c>
      <c r="I32" s="8">
        <f t="shared" si="0"/>
        <v>930885</v>
      </c>
      <c r="J32" s="8">
        <f t="shared" si="1"/>
        <v>930885</v>
      </c>
      <c r="K32" s="13">
        <v>7491371</v>
      </c>
      <c r="L32" s="13">
        <v>-4818123</v>
      </c>
      <c r="M32" s="8">
        <f t="shared" si="2"/>
        <v>3604133</v>
      </c>
      <c r="N32" s="8">
        <f t="shared" si="11"/>
        <v>3604133</v>
      </c>
      <c r="O32" s="13">
        <v>4067619</v>
      </c>
      <c r="P32" s="13">
        <v>-7671752</v>
      </c>
      <c r="Q32" s="8">
        <f t="shared" si="4"/>
        <v>0</v>
      </c>
      <c r="R32" s="8">
        <f t="shared" si="5"/>
        <v>0</v>
      </c>
      <c r="S32" s="13"/>
      <c r="T32" s="13"/>
      <c r="U32" s="8">
        <f t="shared" si="6"/>
        <v>0</v>
      </c>
      <c r="V32" s="8">
        <f t="shared" si="7"/>
        <v>0</v>
      </c>
      <c r="W32" s="13">
        <v>0</v>
      </c>
      <c r="X32" s="13">
        <v>0</v>
      </c>
      <c r="Y32" s="8">
        <f t="shared" si="8"/>
        <v>0</v>
      </c>
      <c r="Z32" s="8">
        <v>0</v>
      </c>
      <c r="AA32" s="9">
        <f t="shared" si="9"/>
        <v>0</v>
      </c>
      <c r="AB32" s="8">
        <v>0</v>
      </c>
      <c r="AC32" s="3">
        <v>0</v>
      </c>
      <c r="AD32" s="9">
        <f t="shared" si="10"/>
        <v>0</v>
      </c>
      <c r="AE32" s="8">
        <v>0</v>
      </c>
    </row>
    <row r="33" spans="1:33" ht="31.5" x14ac:dyDescent="0.25">
      <c r="A33" s="6">
        <v>182365</v>
      </c>
      <c r="B33" s="1" t="s">
        <v>47</v>
      </c>
      <c r="C33" s="6" t="s">
        <v>59</v>
      </c>
      <c r="D33" s="1" t="s">
        <v>53</v>
      </c>
      <c r="E33" s="7" t="s">
        <v>88</v>
      </c>
      <c r="F33" s="13">
        <v>0</v>
      </c>
      <c r="G33" s="13">
        <v>0</v>
      </c>
      <c r="H33" s="13">
        <v>0</v>
      </c>
      <c r="I33" s="8">
        <f t="shared" si="0"/>
        <v>0</v>
      </c>
      <c r="J33" s="8">
        <f t="shared" si="1"/>
        <v>0</v>
      </c>
      <c r="K33" s="13">
        <v>0</v>
      </c>
      <c r="L33" s="13">
        <v>0</v>
      </c>
      <c r="M33" s="8">
        <f t="shared" si="2"/>
        <v>0</v>
      </c>
      <c r="N33" s="8">
        <f t="shared" si="11"/>
        <v>0</v>
      </c>
      <c r="O33" s="13">
        <v>0</v>
      </c>
      <c r="P33" s="13">
        <v>0</v>
      </c>
      <c r="Q33" s="8">
        <f t="shared" si="4"/>
        <v>0</v>
      </c>
      <c r="R33" s="8">
        <f t="shared" si="5"/>
        <v>0</v>
      </c>
      <c r="S33" s="13">
        <v>1286856</v>
      </c>
      <c r="T33" s="13">
        <v>0</v>
      </c>
      <c r="U33" s="8">
        <f t="shared" si="6"/>
        <v>1286856</v>
      </c>
      <c r="V33" s="8">
        <f t="shared" si="7"/>
        <v>1286856</v>
      </c>
      <c r="W33" s="13">
        <v>396585</v>
      </c>
      <c r="X33" s="13">
        <v>-1683441</v>
      </c>
      <c r="Y33" s="8">
        <f t="shared" si="8"/>
        <v>0</v>
      </c>
      <c r="Z33" s="8">
        <v>1464570</v>
      </c>
      <c r="AA33" s="9">
        <f t="shared" si="9"/>
        <v>-1524660</v>
      </c>
      <c r="AB33" s="8">
        <v>-60090</v>
      </c>
      <c r="AC33" s="3">
        <v>0</v>
      </c>
      <c r="AD33" s="9">
        <f t="shared" si="10"/>
        <v>0</v>
      </c>
      <c r="AE33" s="8">
        <v>0</v>
      </c>
      <c r="AF33" s="2" t="s">
        <v>101</v>
      </c>
    </row>
    <row r="34" spans="1:33" x14ac:dyDescent="0.25">
      <c r="A34" s="6">
        <v>182370</v>
      </c>
      <c r="B34" s="1" t="s">
        <v>98</v>
      </c>
      <c r="C34" s="6" t="s">
        <v>51</v>
      </c>
      <c r="D34" s="1" t="s">
        <v>53</v>
      </c>
      <c r="E34" s="7" t="s">
        <v>99</v>
      </c>
      <c r="F34" s="13">
        <v>0</v>
      </c>
      <c r="G34" s="13">
        <v>0</v>
      </c>
      <c r="H34" s="13">
        <v>0</v>
      </c>
      <c r="I34" s="8">
        <f t="shared" si="0"/>
        <v>0</v>
      </c>
      <c r="J34" s="8">
        <f t="shared" si="1"/>
        <v>0</v>
      </c>
      <c r="K34" s="13">
        <v>0</v>
      </c>
      <c r="L34" s="13">
        <v>0</v>
      </c>
      <c r="M34" s="8">
        <f t="shared" si="2"/>
        <v>0</v>
      </c>
      <c r="N34" s="8">
        <f t="shared" si="11"/>
        <v>0</v>
      </c>
      <c r="O34" s="13">
        <v>0</v>
      </c>
      <c r="P34" s="13">
        <v>0</v>
      </c>
      <c r="Q34" s="8">
        <f t="shared" si="4"/>
        <v>0</v>
      </c>
      <c r="R34" s="8">
        <f t="shared" si="5"/>
        <v>0</v>
      </c>
      <c r="S34" s="13">
        <v>0</v>
      </c>
      <c r="T34" s="13">
        <v>0</v>
      </c>
      <c r="U34" s="8">
        <f t="shared" si="6"/>
        <v>0</v>
      </c>
      <c r="V34" s="8">
        <f t="shared" si="7"/>
        <v>0</v>
      </c>
      <c r="W34" s="13">
        <v>0</v>
      </c>
      <c r="X34" s="13">
        <v>0</v>
      </c>
      <c r="Y34" s="8">
        <f t="shared" si="8"/>
        <v>0</v>
      </c>
      <c r="Z34" s="8">
        <v>-114000</v>
      </c>
      <c r="AA34" s="9">
        <f t="shared" si="9"/>
        <v>-120000</v>
      </c>
      <c r="AB34" s="8">
        <v>-234000</v>
      </c>
      <c r="AC34" s="3">
        <v>-70000</v>
      </c>
      <c r="AD34" s="9">
        <f t="shared" si="10"/>
        <v>-39000</v>
      </c>
      <c r="AE34" s="8">
        <v>-109000</v>
      </c>
      <c r="AF34" s="2" t="s">
        <v>101</v>
      </c>
      <c r="AG34" s="2"/>
    </row>
    <row r="35" spans="1:33" ht="16.5" thickBot="1" x14ac:dyDescent="0.3">
      <c r="A35" s="21" t="s">
        <v>45</v>
      </c>
      <c r="B35" s="22"/>
      <c r="C35" s="22"/>
      <c r="D35" s="22"/>
      <c r="E35" s="22"/>
      <c r="F35" s="23">
        <f>SUM(F3:F34)</f>
        <v>397110901.29000002</v>
      </c>
      <c r="G35" s="23">
        <f t="shared" ref="G35:AE35" si="12">SUM(G3:G34)</f>
        <v>59797784.140000001</v>
      </c>
      <c r="H35" s="23">
        <f t="shared" si="12"/>
        <v>-48446459.619999997</v>
      </c>
      <c r="I35" s="23">
        <f t="shared" si="12"/>
        <v>408462225.81</v>
      </c>
      <c r="J35" s="23">
        <f t="shared" si="12"/>
        <v>408462225.81</v>
      </c>
      <c r="K35" s="23">
        <f t="shared" si="12"/>
        <v>42873307.840000004</v>
      </c>
      <c r="L35" s="23">
        <f t="shared" si="12"/>
        <v>-138678740.09999999</v>
      </c>
      <c r="M35" s="23">
        <f t="shared" si="12"/>
        <v>312656793.55000001</v>
      </c>
      <c r="N35" s="23">
        <f t="shared" si="12"/>
        <v>312656793.55000001</v>
      </c>
      <c r="O35" s="23">
        <f t="shared" si="12"/>
        <v>161348991.25</v>
      </c>
      <c r="P35" s="23">
        <f t="shared" si="12"/>
        <v>-63385485.810000002</v>
      </c>
      <c r="Q35" s="23">
        <f t="shared" si="12"/>
        <v>410620298.99000001</v>
      </c>
      <c r="R35" s="23">
        <f t="shared" si="12"/>
        <v>410620298.99000001</v>
      </c>
      <c r="S35" s="23">
        <f t="shared" si="12"/>
        <v>128884059.83</v>
      </c>
      <c r="T35" s="23">
        <f t="shared" si="12"/>
        <v>-105091261.02000001</v>
      </c>
      <c r="U35" s="23">
        <f t="shared" si="12"/>
        <v>434413097.79999995</v>
      </c>
      <c r="V35" s="23">
        <f t="shared" si="12"/>
        <v>434413097.79999995</v>
      </c>
      <c r="W35" s="23">
        <f t="shared" si="12"/>
        <v>73089675.299999997</v>
      </c>
      <c r="X35" s="23">
        <f t="shared" si="12"/>
        <v>-75840674.210000008</v>
      </c>
      <c r="Y35" s="23">
        <f t="shared" si="12"/>
        <v>431662098.88999999</v>
      </c>
      <c r="Z35" s="23">
        <f t="shared" si="12"/>
        <v>444610832</v>
      </c>
      <c r="AA35" s="23">
        <f t="shared" si="12"/>
        <v>50262877</v>
      </c>
      <c r="AB35" s="23">
        <f t="shared" si="12"/>
        <v>494873709</v>
      </c>
      <c r="AC35" s="23">
        <f t="shared" si="12"/>
        <v>498144501</v>
      </c>
      <c r="AD35" s="23">
        <f t="shared" si="12"/>
        <v>-14106420</v>
      </c>
      <c r="AE35" s="23">
        <f t="shared" si="12"/>
        <v>484038081</v>
      </c>
      <c r="AG35" s="2"/>
    </row>
    <row r="36" spans="1:33" ht="16.5" thickTop="1" x14ac:dyDescent="0.25">
      <c r="A36" s="27" t="s">
        <v>96</v>
      </c>
      <c r="B36" s="27"/>
      <c r="C36" s="27"/>
      <c r="D36" s="27"/>
      <c r="E36" s="27"/>
      <c r="F36" s="27"/>
      <c r="G36" s="27"/>
      <c r="H36" s="27"/>
      <c r="AG36" s="2"/>
    </row>
    <row r="37" spans="1:33" x14ac:dyDescent="0.25">
      <c r="A37" s="14" t="s">
        <v>95</v>
      </c>
      <c r="B37" s="14"/>
      <c r="C37" s="3"/>
      <c r="D37" s="3"/>
      <c r="E37" s="3"/>
      <c r="F37" s="3"/>
      <c r="G37" s="3"/>
      <c r="H37" s="3"/>
    </row>
    <row r="38" spans="1:33" x14ac:dyDescent="0.25">
      <c r="A38" s="24" t="s">
        <v>100</v>
      </c>
      <c r="B38" s="14"/>
      <c r="C38" s="14"/>
      <c r="D38" s="14"/>
      <c r="E38" s="14"/>
      <c r="F38" s="14"/>
      <c r="G38" s="14"/>
      <c r="H38" s="14"/>
    </row>
  </sheetData>
  <mergeCells count="8">
    <mergeCell ref="V1:Y1"/>
    <mergeCell ref="Z1:AB1"/>
    <mergeCell ref="AC1:AE1"/>
    <mergeCell ref="A36:H36"/>
    <mergeCell ref="F1:I1"/>
    <mergeCell ref="J1:M1"/>
    <mergeCell ref="N1:Q1"/>
    <mergeCell ref="R1:U1"/>
  </mergeCells>
  <printOptions horizontalCentered="1"/>
  <pageMargins left="0.7" right="0.7" top="0.75" bottom="0.75" header="0.3" footer="0.3"/>
  <pageSetup scale="59" fitToWidth="0" fitToHeight="2" pageOrder="overThenDown" orientation="portrait" r:id="rId1"/>
  <headerFooter>
    <oddHeader>&amp;C&amp;14LOUISVILLE GAS AND ELECTRIC COMPANY
Case No. 2016-00371
Amortization of Regulatory Assets</oddHeader>
    <oddFooter>&amp;R&amp;"Times New Roman,Bold"&amp;12Attachment to Response to LGE KIUC-2 Question No. 8(a)
&amp;P of &amp;N
Scott/Arbough</oddFooter>
  </headerFooter>
  <rowBreaks count="1" manualBreakCount="1">
    <brk id="21" max="3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73383d9a78a3df77068a9e26cb068e63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3fd3a616918e40b69a84a582ae753a0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008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86830955-001F-476A-A0A6-E9277E2129CB}"/>
</file>

<file path=customXml/itemProps2.xml><?xml version="1.0" encoding="utf-8"?>
<ds:datastoreItem xmlns:ds="http://schemas.openxmlformats.org/officeDocument/2006/customXml" ds:itemID="{93357DBA-A75A-420C-8DA5-550BF76C5673}"/>
</file>

<file path=customXml/itemProps3.xml><?xml version="1.0" encoding="utf-8"?>
<ds:datastoreItem xmlns:ds="http://schemas.openxmlformats.org/officeDocument/2006/customXml" ds:itemID="{E2F9DB20-4DFF-4955-B9DB-7F14124832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2017-02-17T19:43:33Z</dcterms:created>
  <dcterms:modified xsi:type="dcterms:W3CDTF">2017-02-17T22:37:47Z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