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LarryHolloway\OneDrive - Kansas Power Pool\Personal\Consulting\KY PSC\KU and LGE 2016\Testimony\Feb 26 draft testimony\supporting spreadsheets\"/>
    </mc:Choice>
  </mc:AlternateContent>
  <bookViews>
    <workbookView xWindow="0" yWindow="0" windowWidth="23448" windowHeight="12864" activeTab="3"/>
  </bookViews>
  <sheets>
    <sheet name="Table 3" sheetId="4" r:id="rId1"/>
    <sheet name="Table 4" sheetId="5" r:id="rId2"/>
    <sheet name="Table 5" sheetId="6" r:id="rId3"/>
    <sheet name="Table 6" sheetId="1" r:id="rId4"/>
    <sheet name="KU DA" sheetId="8" r:id="rId5"/>
    <sheet name="LGE DA" sheetId="7"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1" l="1"/>
  <c r="B15" i="1"/>
  <c r="C14" i="1"/>
  <c r="D14" i="1" s="1"/>
  <c r="B14" i="1"/>
  <c r="C13" i="1"/>
  <c r="C11" i="1"/>
  <c r="B11" i="1"/>
  <c r="D11" i="1"/>
  <c r="C10" i="1"/>
  <c r="D10" i="1" s="1"/>
  <c r="B10" i="1"/>
  <c r="C24" i="1"/>
  <c r="C23" i="1"/>
  <c r="C25" i="1"/>
  <c r="D23" i="1" s="1"/>
  <c r="B8" i="1" s="1"/>
  <c r="C13" i="6"/>
  <c r="B13" i="6"/>
  <c r="C10" i="6"/>
  <c r="B10" i="6"/>
  <c r="D10" i="6" s="1"/>
  <c r="D13" i="6"/>
  <c r="D12" i="6"/>
  <c r="D11" i="6"/>
  <c r="D9" i="6"/>
  <c r="D8" i="6"/>
  <c r="C12" i="6"/>
  <c r="B12" i="6"/>
  <c r="C11" i="6"/>
  <c r="B11" i="6"/>
  <c r="C9" i="6"/>
  <c r="B9" i="6"/>
  <c r="C8" i="6"/>
  <c r="B8" i="6"/>
  <c r="I12" i="5"/>
  <c r="H12" i="5"/>
  <c r="G12" i="5"/>
  <c r="F12" i="5"/>
  <c r="E12" i="5"/>
  <c r="D12" i="5"/>
  <c r="C12" i="5"/>
  <c r="B12" i="5"/>
  <c r="I13" i="5"/>
  <c r="H13" i="5"/>
  <c r="G13" i="5"/>
  <c r="F13" i="5"/>
  <c r="E13" i="5"/>
  <c r="D13" i="5"/>
  <c r="C13" i="5"/>
  <c r="B13" i="5"/>
  <c r="J11" i="5"/>
  <c r="J10" i="5"/>
  <c r="D11" i="5"/>
  <c r="C11" i="5"/>
  <c r="B11" i="5"/>
  <c r="I10" i="5"/>
  <c r="H10" i="5"/>
  <c r="G10" i="5"/>
  <c r="F10" i="5"/>
  <c r="E10" i="5"/>
  <c r="D10" i="5"/>
  <c r="D15" i="1" l="1"/>
  <c r="B12" i="1"/>
  <c r="E8" i="1"/>
  <c r="C8" i="1" s="1"/>
  <c r="C12" i="1" s="1"/>
  <c r="E13" i="1"/>
  <c r="D24" i="1"/>
  <c r="J12" i="5"/>
  <c r="J13" i="5" s="1"/>
  <c r="D8" i="1" l="1"/>
  <c r="B13" i="1"/>
  <c r="D13" i="1" s="1"/>
  <c r="E15" i="1"/>
  <c r="E9" i="1"/>
  <c r="D12" i="1"/>
  <c r="C9" i="1" l="1"/>
  <c r="B9" i="1"/>
  <c r="D9" i="1" l="1"/>
</calcChain>
</file>

<file path=xl/sharedStrings.xml><?xml version="1.0" encoding="utf-8"?>
<sst xmlns="http://schemas.openxmlformats.org/spreadsheetml/2006/main" count="118" uniqueCount="69">
  <si>
    <t>Table 6 - Reduction to FFTY DA Expenditures from Recloser Delay for KU and LG&amp;E Electric Distribution</t>
  </si>
  <si>
    <t>(All Dollars in Thousands)</t>
  </si>
  <si>
    <t>DA Plan Investment</t>
  </si>
  <si>
    <t>FFTY</t>
  </si>
  <si>
    <t>Proposed KU Recloser Investment</t>
  </si>
  <si>
    <t>Proposed LG&amp;E Recloser Investment</t>
  </si>
  <si>
    <t>Overall Account 365 Adjustment</t>
  </si>
  <si>
    <t>Overall Account 397 Adjustment</t>
  </si>
  <si>
    <t>KU Account 365 Adjustment</t>
  </si>
  <si>
    <t>KU Account 397 Adjustment</t>
  </si>
  <si>
    <t>LG&amp;E Account 365 Adjustment</t>
  </si>
  <si>
    <t>LG&amp;E Account 397 Adjustment</t>
  </si>
  <si>
    <t>For 2017 and 2018 investment on a KU/LG&amp;E basis see 2016-00370 PSC1-54, ratio used to allocate adjustment</t>
  </si>
  <si>
    <t xml:space="preserve">Financial Summary for </t>
  </si>
  <si>
    <t>Distribution Automation KU</t>
  </si>
  <si>
    <t xml:space="preserve">Project Number </t>
  </si>
  <si>
    <t>Electric Distribution: Denise Simon</t>
  </si>
  <si>
    <t>KU</t>
  </si>
  <si>
    <t>Financial Analysis - Project Summary</t>
  </si>
  <si>
    <t>RECOMMEND-ATION</t>
  </si>
  <si>
    <t>Alternative #2 (Recloser/Contingency Upgrades)</t>
  </si>
  <si>
    <t>Alternative #2</t>
  </si>
  <si>
    <t>Alternative #3</t>
  </si>
  <si>
    <t>Total Capital Expenditures Requested, $000s</t>
  </si>
  <si>
    <t>Total Cost Savings/(Incremental Costs), $000s</t>
  </si>
  <si>
    <t>NPV Revenue Requirements, $000s</t>
  </si>
  <si>
    <t>NPV Cash Flows (unlevered), $000s</t>
  </si>
  <si>
    <t>IRR (unlevered)</t>
  </si>
  <si>
    <t>ROE</t>
  </si>
  <si>
    <t>RECOMMENDATION</t>
  </si>
  <si>
    <t>5-Year Total</t>
  </si>
  <si>
    <t>Life</t>
  </si>
  <si>
    <t xml:space="preserve">Financial Analysis - By Year </t>
  </si>
  <si>
    <t>2016-2020</t>
  </si>
  <si>
    <t>2016-2051</t>
  </si>
  <si>
    <t>Capital Expenditures Requested, $000s</t>
  </si>
  <si>
    <t>Cost Savings/(Incremental Costs), $000s</t>
  </si>
  <si>
    <t>EBIT, $000s</t>
  </si>
  <si>
    <t>Net Income, $000s</t>
  </si>
  <si>
    <t>NPVRR general rules:</t>
  </si>
  <si>
    <t>If the NPV is zero, the IRR should be equal to the 'hurdle rate' or cost of capital (6.49%).  If the NPV is positive, the IRR should be greater than the cost of capital.</t>
  </si>
  <si>
    <t>If the NPV is negative, the IRR should be less than the cost of capital.  Projects that have a positive NPV and IRR greater than the cost of</t>
  </si>
  <si>
    <t xml:space="preserve">      capital earn a rate of return higher than the borrowing cost of the capital being spent.  </t>
  </si>
  <si>
    <t xml:space="preserve">The NPVRR is the present value of the cost to the customer, so the option with the lowest NPVRR is best.  NPVRR can be negative if savings are put into the model, </t>
  </si>
  <si>
    <t xml:space="preserve">      in which case the biggest negative number is best as it represents the most benefit to the customer.</t>
  </si>
  <si>
    <t xml:space="preserve">Note Summary from PSC 1-54 </t>
  </si>
  <si>
    <t>Distribution Automation LGE</t>
  </si>
  <si>
    <t>Recloser/Contingency Upgrades</t>
  </si>
  <si>
    <t>Do Nothing</t>
  </si>
  <si>
    <t>2016-2053</t>
  </si>
  <si>
    <t>Table 5 - Reduction to FFTY DA Expenditures from Recloser Delay</t>
  </si>
  <si>
    <t>Company Proposed Reclosers</t>
  </si>
  <si>
    <t>Recommended Recloser Delay</t>
  </si>
  <si>
    <t>Adjustment to FERC Acct 365</t>
  </si>
  <si>
    <t>Company Proposed Communication</t>
  </si>
  <si>
    <t>Adjustment to FERC Acct 397</t>
  </si>
  <si>
    <t>Table 4 - Proposed Revision to the Companies DA Program Schedule</t>
  </si>
  <si>
    <t>DA Plan Detail</t>
  </si>
  <si>
    <t>Total Spend</t>
  </si>
  <si>
    <t>Reclosers</t>
  </si>
  <si>
    <t>DMS/DSCADA</t>
  </si>
  <si>
    <t>Communication</t>
  </si>
  <si>
    <t>Total</t>
  </si>
  <si>
    <t>Note: assume communication reduction by $595 for 2017 and 2018 to reflect recloser delay</t>
  </si>
  <si>
    <t>Table 3: Breakdown of Investments within DA Plan — 2016–2022</t>
  </si>
  <si>
    <t xml:space="preserve"> </t>
  </si>
  <si>
    <t>$</t>
  </si>
  <si>
    <t>LG&amp;E 5 year reclosers</t>
  </si>
  <si>
    <t>KU 5 year reclosers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</si>
</sst>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6" formatCode="&quot;$&quot;#,##0_);[Red]\(&quot;$&quot;#,##0\)"/>
    <numFmt numFmtId="43" formatCode="_(* #,##0.00_);_(* \(#,##0.00\);_(* &quot;-&quot;??_);_(@_)"/>
    <numFmt numFmtId="164" formatCode="0.0%"/>
    <numFmt numFmtId="169" formatCode="0.0000000"/>
  </numFmts>
  <fonts count="21" x14ac:knownFonts="1">
    <font>
      <sz val="11"/>
      <color theme="1"/>
      <name val="Calibri"/>
      <family val="2"/>
      <scheme val="minor"/>
    </font>
    <font>
      <sz val="11"/>
      <color theme="1"/>
      <name val="Calibri"/>
      <family val="2"/>
      <scheme val="minor"/>
    </font>
    <font>
      <sz val="11"/>
      <color theme="1"/>
      <name val="Century Gothic"/>
      <family val="2"/>
    </font>
    <font>
      <sz val="12"/>
      <color rgb="FF000000"/>
      <name val="Arial Narrow"/>
      <family val="2"/>
    </font>
    <font>
      <sz val="8.5"/>
      <color rgb="FF000000"/>
      <name val="Arial Narrow"/>
      <family val="2"/>
    </font>
    <font>
      <sz val="7.5"/>
      <color rgb="FF000000"/>
      <name val="Tahoma"/>
      <family val="2"/>
    </font>
    <font>
      <b/>
      <sz val="10"/>
      <color rgb="FF000000"/>
      <name val="Calibri"/>
      <family val="2"/>
    </font>
    <font>
      <sz val="10"/>
      <color theme="1"/>
      <name val="Arial Narrow"/>
      <family val="2"/>
    </font>
    <font>
      <sz val="10"/>
      <color theme="1"/>
      <name val="Calibri"/>
      <family val="2"/>
    </font>
    <font>
      <sz val="14"/>
      <name val="Times New Roman"/>
      <family val="1"/>
    </font>
    <font>
      <b/>
      <sz val="18"/>
      <name val="Times New Roman"/>
      <family val="1"/>
    </font>
    <font>
      <b/>
      <sz val="16"/>
      <name val="Times New Roman"/>
      <family val="1"/>
    </font>
    <font>
      <b/>
      <sz val="12"/>
      <name val="Times New Roman"/>
      <family val="1"/>
    </font>
    <font>
      <i/>
      <sz val="12"/>
      <name val="Times New Roman"/>
      <family val="1"/>
    </font>
    <font>
      <sz val="10"/>
      <name val="Times New Roman"/>
      <family val="1"/>
    </font>
    <font>
      <sz val="10.5"/>
      <name val="Times New Roman"/>
      <family val="1"/>
    </font>
    <font>
      <sz val="11.5"/>
      <name val="Times New Roman"/>
      <family val="1"/>
    </font>
    <font>
      <sz val="10"/>
      <name val="Arial Narrow"/>
      <family val="2"/>
    </font>
    <font>
      <sz val="8.5"/>
      <name val="Arial Narrow"/>
      <family val="2"/>
    </font>
    <font>
      <sz val="12"/>
      <name val="Arial Narrow"/>
      <family val="2"/>
    </font>
    <font>
      <b/>
      <sz val="10"/>
      <color theme="1"/>
      <name val="Calibri"/>
      <family val="2"/>
    </font>
  </fonts>
  <fills count="11">
    <fill>
      <patternFill patternType="none"/>
    </fill>
    <fill>
      <patternFill patternType="gray125"/>
    </fill>
    <fill>
      <patternFill patternType="solid">
        <fgColor rgb="FFDBDCDC"/>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bgColor indexed="64"/>
      </patternFill>
    </fill>
    <fill>
      <patternFill patternType="solid">
        <fgColor theme="4" tint="-0.249977111117893"/>
        <bgColor indexed="64"/>
      </patternFill>
    </fill>
    <fill>
      <patternFill patternType="solid">
        <fgColor theme="0"/>
        <bgColor indexed="64"/>
      </patternFill>
    </fill>
    <fill>
      <patternFill patternType="solid">
        <fgColor theme="2"/>
        <bgColor indexed="64"/>
      </patternFill>
    </fill>
  </fills>
  <borders count="41">
    <border>
      <left/>
      <right/>
      <top/>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indexed="64"/>
      </top>
      <bottom/>
      <diagonal/>
    </border>
    <border>
      <left style="thin">
        <color indexed="64"/>
      </left>
      <right/>
      <top style="thin">
        <color indexed="64"/>
      </top>
      <bottom/>
      <diagonal/>
    </border>
    <border>
      <left/>
      <right/>
      <top style="thin">
        <color indexed="64"/>
      </top>
      <bottom style="thin">
        <color theme="0" tint="-0.499984740745262"/>
      </bottom>
      <diagonal/>
    </border>
    <border>
      <left/>
      <right style="thin">
        <color indexed="64"/>
      </right>
      <top style="thin">
        <color indexed="64"/>
      </top>
      <bottom/>
      <diagonal/>
    </border>
    <border>
      <left style="thin">
        <color indexed="64"/>
      </left>
      <right style="thin">
        <color theme="0" tint="-0.499984740745262"/>
      </right>
      <top/>
      <bottom/>
      <diagonal/>
    </border>
    <border>
      <left/>
      <right style="medium">
        <color theme="0" tint="-0.249977111117893"/>
      </right>
      <top style="thin">
        <color theme="0" tint="-0.499984740745262"/>
      </top>
      <bottom/>
      <diagonal/>
    </border>
    <border>
      <left/>
      <right style="thin">
        <color indexed="64"/>
      </right>
      <top/>
      <bottom/>
      <diagonal/>
    </border>
    <border>
      <left/>
      <right style="medium">
        <color theme="0" tint="-0.249977111117893"/>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top/>
      <bottom style="medium">
        <color theme="0" tint="-0.249977111117893"/>
      </bottom>
      <diagonal/>
    </border>
    <border>
      <left/>
      <right/>
      <top style="medium">
        <color theme="0"/>
      </top>
      <bottom style="medium">
        <color theme="0" tint="-0.249977111117893"/>
      </bottom>
      <diagonal/>
    </border>
    <border>
      <left/>
      <right style="medium">
        <color theme="0" tint="-0.249977111117893"/>
      </right>
      <top/>
      <bottom style="medium">
        <color theme="0" tint="-0.249977111117893"/>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style="medium">
        <color indexed="64"/>
      </right>
      <top style="medium">
        <color indexed="64"/>
      </top>
      <bottom style="medium">
        <color rgb="FF000000"/>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57">
    <xf numFmtId="0" fontId="0" fillId="0" borderId="0" xfId="0"/>
    <xf numFmtId="0" fontId="6" fillId="0" borderId="5" xfId="0" applyFont="1" applyBorder="1" applyAlignment="1">
      <alignment horizontal="center" vertical="center"/>
    </xf>
    <xf numFmtId="0" fontId="6" fillId="0" borderId="29" xfId="0" applyFont="1" applyBorder="1" applyAlignment="1">
      <alignment horizontal="center" vertical="center"/>
    </xf>
    <xf numFmtId="0" fontId="6" fillId="0" borderId="4" xfId="0" applyFont="1" applyBorder="1" applyAlignment="1">
      <alignment horizontal="center" vertical="center"/>
    </xf>
    <xf numFmtId="0" fontId="0" fillId="0" borderId="0" xfId="0"/>
    <xf numFmtId="6" fontId="8" fillId="0" borderId="5" xfId="0" applyNumberFormat="1" applyFont="1" applyBorder="1" applyAlignment="1">
      <alignment horizontal="right" vertical="center" wrapText="1"/>
    </xf>
    <xf numFmtId="0" fontId="7" fillId="2" borderId="4" xfId="0" applyFont="1" applyFill="1" applyBorder="1" applyAlignment="1">
      <alignment horizontal="right" vertical="center" wrapText="1"/>
    </xf>
    <xf numFmtId="0" fontId="8" fillId="2" borderId="5" xfId="0" applyFont="1" applyFill="1" applyBorder="1" applyAlignment="1">
      <alignment horizontal="right" vertical="center" wrapText="1"/>
    </xf>
    <xf numFmtId="0" fontId="8" fillId="2" borderId="29" xfId="0" applyFont="1" applyFill="1" applyBorder="1" applyAlignment="1">
      <alignment horizontal="right" vertical="center" wrapText="1"/>
    </xf>
    <xf numFmtId="6" fontId="8" fillId="0" borderId="29" xfId="0" applyNumberFormat="1" applyFont="1" applyBorder="1" applyAlignment="1">
      <alignment horizontal="right" vertical="center" wrapText="1"/>
    </xf>
    <xf numFmtId="6" fontId="8" fillId="0" borderId="5" xfId="0" applyNumberFormat="1" applyFont="1" applyBorder="1" applyAlignment="1">
      <alignment vertical="center"/>
    </xf>
    <xf numFmtId="5" fontId="8" fillId="0" borderId="5" xfId="0" applyNumberFormat="1" applyFont="1" applyBorder="1" applyAlignment="1">
      <alignment horizontal="right" vertical="center" wrapText="1"/>
    </xf>
    <xf numFmtId="5" fontId="8" fillId="0" borderId="29" xfId="0" applyNumberFormat="1" applyFont="1" applyBorder="1" applyAlignment="1">
      <alignment horizontal="right" vertical="center" wrapText="1"/>
    </xf>
    <xf numFmtId="0" fontId="20" fillId="2" borderId="4" xfId="0" applyFont="1" applyFill="1" applyBorder="1" applyAlignment="1">
      <alignment horizontal="left" vertical="center" wrapText="1" indent="1"/>
    </xf>
    <xf numFmtId="0" fontId="20" fillId="0" borderId="4" xfId="0" applyFont="1" applyBorder="1" applyAlignment="1">
      <alignment horizontal="left" vertical="center" wrapText="1" indent="1"/>
    </xf>
    <xf numFmtId="0" fontId="20" fillId="0" borderId="4" xfId="0" applyFont="1" applyFill="1" applyBorder="1" applyAlignment="1">
      <alignment horizontal="left" vertical="center" wrapText="1" indent="1"/>
    </xf>
    <xf numFmtId="5" fontId="0" fillId="0" borderId="0" xfId="0" applyNumberFormat="1"/>
    <xf numFmtId="0" fontId="0" fillId="0" borderId="0" xfId="0" applyAlignment="1"/>
    <xf numFmtId="0" fontId="7" fillId="2" borderId="5" xfId="0" applyFont="1" applyFill="1" applyBorder="1" applyAlignment="1">
      <alignment horizontal="center" vertical="center" wrapText="1"/>
    </xf>
    <xf numFmtId="0" fontId="0" fillId="0" borderId="5" xfId="0" applyBorder="1" applyAlignment="1">
      <alignment vertical="center" wrapText="1"/>
    </xf>
    <xf numFmtId="0" fontId="0" fillId="0" borderId="29" xfId="0" applyBorder="1" applyAlignment="1">
      <alignment vertical="center" wrapText="1"/>
    </xf>
    <xf numFmtId="0" fontId="10" fillId="0" borderId="0" xfId="0" quotePrefix="1" applyFont="1" applyBorder="1" applyAlignment="1">
      <alignment horizontal="center" vertical="top"/>
    </xf>
    <xf numFmtId="0" fontId="12" fillId="0" borderId="0" xfId="0" applyFont="1" applyBorder="1" applyAlignment="1">
      <alignment horizontal="center" vertical="top"/>
    </xf>
    <xf numFmtId="0" fontId="11" fillId="0" borderId="0" xfId="0" quotePrefix="1" applyFont="1" applyBorder="1" applyAlignment="1">
      <alignment horizontal="center"/>
    </xf>
    <xf numFmtId="0" fontId="0" fillId="0" borderId="0" xfId="0"/>
    <xf numFmtId="0" fontId="0" fillId="3" borderId="0"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0" xfId="0" applyFill="1" applyBorder="1"/>
    <xf numFmtId="0" fontId="0" fillId="0" borderId="13" xfId="0" applyFill="1" applyBorder="1"/>
    <xf numFmtId="0" fontId="0" fillId="0" borderId="14" xfId="0" applyFill="1" applyBorder="1"/>
    <xf numFmtId="0" fontId="0" fillId="0" borderId="0" xfId="0" applyBorder="1"/>
    <xf numFmtId="0" fontId="9" fillId="0" borderId="0" xfId="0" quotePrefix="1" applyFont="1" applyBorder="1" applyAlignment="1"/>
    <xf numFmtId="0" fontId="10" fillId="0" borderId="0" xfId="0" quotePrefix="1" applyFont="1" applyBorder="1" applyAlignment="1">
      <alignment vertical="top"/>
    </xf>
    <xf numFmtId="0" fontId="0" fillId="0" borderId="15" xfId="0" applyFill="1" applyBorder="1"/>
    <xf numFmtId="0" fontId="0" fillId="0" borderId="15" xfId="0" quotePrefix="1" applyFill="1" applyBorder="1" applyAlignment="1">
      <alignment horizontal="left"/>
    </xf>
    <xf numFmtId="0" fontId="0" fillId="0" borderId="16" xfId="0" applyBorder="1" applyAlignment="1">
      <alignment vertical="top"/>
    </xf>
    <xf numFmtId="0" fontId="0" fillId="0" borderId="0" xfId="0" applyBorder="1" applyAlignment="1">
      <alignment vertical="top"/>
    </xf>
    <xf numFmtId="0" fontId="12" fillId="4" borderId="17" xfId="0" quotePrefix="1" applyFont="1" applyFill="1" applyBorder="1" applyAlignment="1">
      <alignment horizontal="left"/>
    </xf>
    <xf numFmtId="0" fontId="12" fillId="5" borderId="17" xfId="0" quotePrefix="1" applyFont="1" applyFill="1" applyBorder="1" applyAlignment="1">
      <alignment horizontal="center" wrapText="1"/>
    </xf>
    <xf numFmtId="0" fontId="12" fillId="6" borderId="17" xfId="0" quotePrefix="1" applyFont="1" applyFill="1" applyBorder="1" applyAlignment="1" applyProtection="1">
      <alignment horizontal="center" wrapText="1"/>
    </xf>
    <xf numFmtId="0" fontId="12" fillId="7" borderId="17" xfId="0" applyFont="1" applyFill="1" applyBorder="1" applyAlignment="1" applyProtection="1">
      <alignment horizontal="center" wrapText="1"/>
    </xf>
    <xf numFmtId="0" fontId="12" fillId="8" borderId="17" xfId="0" applyFont="1" applyFill="1" applyBorder="1" applyAlignment="1" applyProtection="1">
      <alignment horizontal="center" wrapText="1"/>
    </xf>
    <xf numFmtId="0" fontId="0" fillId="0" borderId="0" xfId="0" applyFont="1" applyBorder="1" applyAlignment="1">
      <alignment vertical="top"/>
    </xf>
    <xf numFmtId="0" fontId="0" fillId="0" borderId="0" xfId="0" applyFont="1" applyBorder="1"/>
    <xf numFmtId="0" fontId="12" fillId="0" borderId="0" xfId="0" quotePrefix="1" applyFont="1" applyFill="1" applyBorder="1" applyAlignment="1">
      <alignment horizontal="left"/>
    </xf>
    <xf numFmtId="0" fontId="12" fillId="0" borderId="0" xfId="0" quotePrefix="1" applyFont="1" applyFill="1" applyBorder="1" applyAlignment="1">
      <alignment horizontal="center" wrapText="1"/>
    </xf>
    <xf numFmtId="0" fontId="12" fillId="0" borderId="0" xfId="0" quotePrefix="1" applyFont="1" applyFill="1" applyBorder="1" applyAlignment="1">
      <alignment horizontal="center"/>
    </xf>
    <xf numFmtId="0" fontId="12" fillId="0" borderId="0" xfId="0" applyFont="1" applyFill="1" applyBorder="1" applyAlignment="1">
      <alignment horizontal="center"/>
    </xf>
    <xf numFmtId="0" fontId="0" fillId="4" borderId="17" xfId="0" quotePrefix="1" applyFont="1" applyFill="1" applyBorder="1" applyAlignment="1">
      <alignment horizontal="left"/>
    </xf>
    <xf numFmtId="5" fontId="12" fillId="0" borderId="17" xfId="0" applyNumberFormat="1" applyFont="1" applyBorder="1" applyAlignment="1">
      <alignment horizontal="right"/>
    </xf>
    <xf numFmtId="5" fontId="0" fillId="0" borderId="17" xfId="0" applyNumberFormat="1" applyFont="1" applyBorder="1" applyAlignment="1">
      <alignment horizontal="right"/>
    </xf>
    <xf numFmtId="0" fontId="13" fillId="9" borderId="0" xfId="0" applyFont="1" applyFill="1" applyBorder="1" applyAlignment="1">
      <alignment vertical="top"/>
    </xf>
    <xf numFmtId="0" fontId="13" fillId="9" borderId="0" xfId="0" applyFont="1" applyFill="1" applyBorder="1"/>
    <xf numFmtId="0" fontId="13" fillId="0" borderId="15" xfId="0" applyFont="1" applyFill="1" applyBorder="1"/>
    <xf numFmtId="0" fontId="0" fillId="0" borderId="0" xfId="0" quotePrefix="1" applyFont="1" applyFill="1" applyBorder="1" applyAlignment="1">
      <alignment horizontal="left"/>
    </xf>
    <xf numFmtId="5" fontId="0" fillId="0" borderId="0" xfId="0" applyNumberFormat="1" applyFont="1" applyFill="1" applyBorder="1" applyAlignment="1">
      <alignment horizontal="right"/>
    </xf>
    <xf numFmtId="0" fontId="0" fillId="4" borderId="18" xfId="0" quotePrefix="1" applyFont="1" applyFill="1" applyBorder="1" applyAlignment="1">
      <alignment horizontal="left" vertical="top"/>
    </xf>
    <xf numFmtId="6" fontId="12" fillId="0" borderId="17" xfId="0" applyNumberFormat="1" applyFont="1" applyBorder="1" applyAlignment="1">
      <alignment horizontal="right"/>
    </xf>
    <xf numFmtId="6" fontId="0" fillId="0" borderId="17" xfId="0" applyNumberFormat="1" applyFont="1" applyBorder="1" applyAlignment="1">
      <alignment horizontal="right"/>
    </xf>
    <xf numFmtId="0" fontId="0" fillId="4" borderId="19" xfId="0" quotePrefix="1" applyFont="1" applyFill="1" applyBorder="1" applyAlignment="1">
      <alignment horizontal="left"/>
    </xf>
    <xf numFmtId="0" fontId="0" fillId="9" borderId="0" xfId="0" applyFont="1" applyFill="1" applyBorder="1"/>
    <xf numFmtId="43" fontId="13" fillId="0" borderId="15" xfId="1" applyFont="1" applyFill="1" applyBorder="1"/>
    <xf numFmtId="164" fontId="12" fillId="0" borderId="17" xfId="2" applyNumberFormat="1" applyFont="1" applyFill="1" applyBorder="1" applyAlignment="1">
      <alignment horizontal="right"/>
    </xf>
    <xf numFmtId="164" fontId="0" fillId="0" borderId="17" xfId="2" applyNumberFormat="1" applyFont="1" applyFill="1" applyBorder="1" applyAlignment="1">
      <alignment horizontal="right"/>
    </xf>
    <xf numFmtId="0" fontId="13" fillId="9" borderId="0" xfId="0" applyFont="1" applyFill="1" applyBorder="1" applyAlignment="1">
      <alignment vertical="top" wrapText="1"/>
    </xf>
    <xf numFmtId="0" fontId="13" fillId="0" borderId="15" xfId="0" applyFont="1" applyFill="1" applyBorder="1" applyAlignment="1">
      <alignment vertical="top" wrapText="1"/>
    </xf>
    <xf numFmtId="0" fontId="0" fillId="4" borderId="20" xfId="0" quotePrefix="1" applyFont="1" applyFill="1" applyBorder="1" applyAlignment="1">
      <alignment horizontal="left"/>
    </xf>
    <xf numFmtId="0" fontId="0" fillId="0" borderId="0" xfId="0" applyFont="1" applyBorder="1" applyAlignment="1">
      <alignment horizontal="left"/>
    </xf>
    <xf numFmtId="164" fontId="0" fillId="0" borderId="16" xfId="2" applyNumberFormat="1" applyFont="1" applyBorder="1" applyAlignment="1">
      <alignment horizontal="right"/>
    </xf>
    <xf numFmtId="0" fontId="0" fillId="0" borderId="16" xfId="0" applyFont="1" applyBorder="1"/>
    <xf numFmtId="0" fontId="13" fillId="9" borderId="16" xfId="0" applyFont="1" applyFill="1" applyBorder="1" applyAlignment="1">
      <alignment vertical="top" wrapText="1"/>
    </xf>
    <xf numFmtId="0" fontId="0" fillId="9" borderId="16" xfId="0" applyFont="1" applyFill="1" applyBorder="1"/>
    <xf numFmtId="0" fontId="0" fillId="0" borderId="0" xfId="0" applyFont="1" applyFill="1" applyBorder="1"/>
    <xf numFmtId="0" fontId="12" fillId="5" borderId="21" xfId="0" applyFont="1" applyFill="1" applyBorder="1" applyAlignment="1">
      <alignment vertical="top"/>
    </xf>
    <xf numFmtId="0" fontId="0" fillId="5" borderId="22" xfId="0" applyFont="1" applyFill="1" applyBorder="1"/>
    <xf numFmtId="0" fontId="13" fillId="5" borderId="22" xfId="0" applyFont="1" applyFill="1" applyBorder="1" applyAlignment="1">
      <alignment vertical="top" wrapText="1"/>
    </xf>
    <xf numFmtId="0" fontId="13" fillId="5" borderId="23" xfId="0" applyFont="1" applyFill="1" applyBorder="1" applyAlignment="1">
      <alignment vertical="top" wrapText="1"/>
    </xf>
    <xf numFmtId="0" fontId="0" fillId="4" borderId="18" xfId="0" applyFont="1" applyFill="1" applyBorder="1"/>
    <xf numFmtId="0" fontId="12" fillId="4" borderId="18" xfId="0" quotePrefix="1" applyFont="1" applyFill="1" applyBorder="1" applyAlignment="1">
      <alignment horizontal="center"/>
    </xf>
    <xf numFmtId="0" fontId="12" fillId="4" borderId="18" xfId="0" applyFont="1" applyFill="1" applyBorder="1" applyAlignment="1">
      <alignment horizontal="center"/>
    </xf>
    <xf numFmtId="0" fontId="12" fillId="4" borderId="20" xfId="0" quotePrefix="1" applyFont="1" applyFill="1" applyBorder="1" applyAlignment="1">
      <alignment horizontal="left"/>
    </xf>
    <xf numFmtId="0" fontId="12" fillId="4" borderId="20" xfId="0" applyFont="1" applyFill="1" applyBorder="1" applyAlignment="1">
      <alignment horizontal="center"/>
    </xf>
    <xf numFmtId="1" fontId="12" fillId="4" borderId="20" xfId="0" applyNumberFormat="1" applyFont="1" applyFill="1" applyBorder="1" applyAlignment="1">
      <alignment horizontal="center"/>
    </xf>
    <xf numFmtId="6" fontId="0" fillId="0" borderId="23" xfId="0" applyNumberFormat="1" applyFont="1" applyBorder="1" applyAlignment="1">
      <alignment horizontal="right"/>
    </xf>
    <xf numFmtId="0" fontId="0" fillId="4" borderId="20" xfId="0" applyFont="1" applyFill="1" applyBorder="1" applyAlignment="1">
      <alignment horizontal="left"/>
    </xf>
    <xf numFmtId="164" fontId="0" fillId="0" borderId="23" xfId="2" applyNumberFormat="1" applyFont="1" applyBorder="1" applyAlignment="1">
      <alignment horizontal="right"/>
    </xf>
    <xf numFmtId="164" fontId="0" fillId="0" borderId="17" xfId="2" applyNumberFormat="1" applyFont="1" applyBorder="1" applyAlignment="1">
      <alignment horizontal="right"/>
    </xf>
    <xf numFmtId="0" fontId="12" fillId="0" borderId="0" xfId="0" applyFont="1" applyFill="1" applyBorder="1"/>
    <xf numFmtId="0" fontId="14" fillId="0" borderId="0" xfId="0" quotePrefix="1" applyFont="1" applyFill="1" applyBorder="1" applyAlignment="1">
      <alignment horizontal="left"/>
    </xf>
    <xf numFmtId="0" fontId="14" fillId="0" borderId="0" xfId="0" applyFont="1" applyFill="1" applyBorder="1"/>
    <xf numFmtId="0" fontId="15" fillId="0" borderId="15" xfId="0" applyFont="1" applyFill="1" applyBorder="1"/>
    <xf numFmtId="0" fontId="16" fillId="0" borderId="14" xfId="0" applyFont="1" applyFill="1" applyBorder="1"/>
    <xf numFmtId="0" fontId="0" fillId="0" borderId="24" xfId="0" applyFill="1" applyBorder="1"/>
    <xf numFmtId="0" fontId="0" fillId="0" borderId="25" xfId="0" applyBorder="1"/>
    <xf numFmtId="0" fontId="0" fillId="0" borderId="26" xfId="0" applyFill="1" applyBorder="1"/>
    <xf numFmtId="0" fontId="0" fillId="0" borderId="27" xfId="0" applyFill="1" applyBorder="1"/>
    <xf numFmtId="0" fontId="0" fillId="0" borderId="16" xfId="0" applyFill="1" applyBorder="1"/>
    <xf numFmtId="0" fontId="0" fillId="0" borderId="28" xfId="0" applyFill="1" applyBorder="1"/>
    <xf numFmtId="0" fontId="12" fillId="0" borderId="0" xfId="0" applyFont="1" applyBorder="1" applyAlignment="1">
      <alignment horizontal="center"/>
    </xf>
    <xf numFmtId="0" fontId="9" fillId="0" borderId="15" xfId="0" applyFont="1" applyFill="1" applyBorder="1" applyAlignment="1">
      <alignment horizontal="center"/>
    </xf>
    <xf numFmtId="0" fontId="20" fillId="0" borderId="0" xfId="0" applyFont="1" applyFill="1" applyBorder="1" applyAlignment="1">
      <alignment horizontal="left" vertical="center" wrapText="1" indent="1"/>
    </xf>
    <xf numFmtId="5" fontId="8" fillId="0" borderId="0" xfId="0" applyNumberFormat="1" applyFont="1" applyBorder="1" applyAlignment="1">
      <alignment horizontal="right" vertical="center" wrapText="1"/>
    </xf>
    <xf numFmtId="0" fontId="0" fillId="0" borderId="0" xfId="0"/>
    <xf numFmtId="0" fontId="0" fillId="3" borderId="0"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0" xfId="0" applyFill="1" applyBorder="1"/>
    <xf numFmtId="0" fontId="0" fillId="0" borderId="13" xfId="0" applyFill="1" applyBorder="1"/>
    <xf numFmtId="0" fontId="0" fillId="0" borderId="14" xfId="0" applyFill="1" applyBorder="1"/>
    <xf numFmtId="0" fontId="0" fillId="0" borderId="0" xfId="0" applyBorder="1"/>
    <xf numFmtId="0" fontId="9" fillId="0" borderId="0" xfId="0" quotePrefix="1" applyFont="1" applyBorder="1" applyAlignment="1"/>
    <xf numFmtId="0" fontId="9" fillId="0" borderId="15" xfId="0" applyFont="1" applyFill="1" applyBorder="1" applyAlignment="1">
      <alignment horizontal="centerContinuous"/>
    </xf>
    <xf numFmtId="0" fontId="10" fillId="0" borderId="0" xfId="0" quotePrefix="1" applyFont="1" applyBorder="1" applyAlignment="1">
      <alignment vertical="top"/>
    </xf>
    <xf numFmtId="0" fontId="0" fillId="0" borderId="15" xfId="0" applyFill="1" applyBorder="1"/>
    <xf numFmtId="0" fontId="0" fillId="0" borderId="15" xfId="0" quotePrefix="1" applyFill="1" applyBorder="1" applyAlignment="1">
      <alignment horizontal="left"/>
    </xf>
    <xf numFmtId="0" fontId="0" fillId="0" borderId="16" xfId="0" applyBorder="1" applyAlignment="1">
      <alignment vertical="top"/>
    </xf>
    <xf numFmtId="0" fontId="0" fillId="0" borderId="0" xfId="0" applyBorder="1" applyAlignment="1">
      <alignment vertical="top"/>
    </xf>
    <xf numFmtId="0" fontId="12" fillId="4" borderId="17" xfId="0" quotePrefix="1" applyFont="1" applyFill="1" applyBorder="1" applyAlignment="1">
      <alignment horizontal="left"/>
    </xf>
    <xf numFmtId="0" fontId="12" fillId="5" borderId="17" xfId="0" quotePrefix="1" applyFont="1" applyFill="1" applyBorder="1" applyAlignment="1">
      <alignment horizontal="center" wrapText="1"/>
    </xf>
    <xf numFmtId="0" fontId="12" fillId="6" borderId="17" xfId="0" quotePrefix="1" applyFont="1" applyFill="1" applyBorder="1" applyAlignment="1" applyProtection="1">
      <alignment horizontal="center" wrapText="1"/>
    </xf>
    <xf numFmtId="0" fontId="12" fillId="7" borderId="17" xfId="0" applyFont="1" applyFill="1" applyBorder="1" applyAlignment="1" applyProtection="1">
      <alignment horizontal="center" wrapText="1"/>
    </xf>
    <xf numFmtId="0" fontId="12" fillId="8" borderId="17" xfId="0" applyFont="1" applyFill="1" applyBorder="1" applyAlignment="1" applyProtection="1">
      <alignment horizontal="center" wrapText="1"/>
    </xf>
    <xf numFmtId="0" fontId="0" fillId="0" borderId="0" xfId="0" applyFont="1" applyBorder="1" applyAlignment="1">
      <alignment vertical="top"/>
    </xf>
    <xf numFmtId="0" fontId="0" fillId="0" borderId="0" xfId="0" applyFont="1" applyBorder="1"/>
    <xf numFmtId="0" fontId="12" fillId="0" borderId="0" xfId="0" quotePrefix="1" applyFont="1" applyFill="1" applyBorder="1" applyAlignment="1">
      <alignment horizontal="left"/>
    </xf>
    <xf numFmtId="0" fontId="12" fillId="0" borderId="0" xfId="0" quotePrefix="1" applyFont="1" applyFill="1" applyBorder="1" applyAlignment="1">
      <alignment horizontal="center" wrapText="1"/>
    </xf>
    <xf numFmtId="0" fontId="12" fillId="0" borderId="0" xfId="0" quotePrefix="1" applyFont="1" applyFill="1" applyBorder="1" applyAlignment="1">
      <alignment horizontal="center"/>
    </xf>
    <xf numFmtId="0" fontId="12" fillId="0" borderId="0" xfId="0" applyFont="1" applyFill="1" applyBorder="1" applyAlignment="1">
      <alignment horizontal="center"/>
    </xf>
    <xf numFmtId="0" fontId="0" fillId="4" borderId="17" xfId="0" quotePrefix="1" applyFont="1" applyFill="1" applyBorder="1" applyAlignment="1">
      <alignment horizontal="left"/>
    </xf>
    <xf numFmtId="5" fontId="12" fillId="0" borderId="17" xfId="0" applyNumberFormat="1" applyFont="1" applyBorder="1" applyAlignment="1">
      <alignment horizontal="right"/>
    </xf>
    <xf numFmtId="5" fontId="0" fillId="0" borderId="17" xfId="0" applyNumberFormat="1" applyFont="1" applyBorder="1" applyAlignment="1">
      <alignment horizontal="right"/>
    </xf>
    <xf numFmtId="0" fontId="13" fillId="9" borderId="0" xfId="0" applyFont="1" applyFill="1" applyBorder="1" applyAlignment="1">
      <alignment vertical="top"/>
    </xf>
    <xf numFmtId="0" fontId="13" fillId="9" borderId="0" xfId="0" applyFont="1" applyFill="1" applyBorder="1"/>
    <xf numFmtId="0" fontId="13" fillId="0" borderId="15" xfId="0" applyFont="1" applyFill="1" applyBorder="1"/>
    <xf numFmtId="0" fontId="0" fillId="0" borderId="0" xfId="0" quotePrefix="1" applyFont="1" applyFill="1" applyBorder="1" applyAlignment="1">
      <alignment horizontal="left"/>
    </xf>
    <xf numFmtId="5" fontId="0" fillId="0" borderId="0" xfId="0" applyNumberFormat="1" applyFont="1" applyFill="1" applyBorder="1" applyAlignment="1">
      <alignment horizontal="right"/>
    </xf>
    <xf numFmtId="0" fontId="0" fillId="4" borderId="18" xfId="0" quotePrefix="1" applyFont="1" applyFill="1" applyBorder="1" applyAlignment="1">
      <alignment horizontal="left" vertical="top"/>
    </xf>
    <xf numFmtId="6" fontId="12" fillId="0" borderId="17" xfId="0" applyNumberFormat="1" applyFont="1" applyBorder="1" applyAlignment="1">
      <alignment horizontal="right"/>
    </xf>
    <xf numFmtId="6" fontId="0" fillId="0" borderId="17" xfId="0" applyNumberFormat="1" applyFont="1" applyBorder="1" applyAlignment="1">
      <alignment horizontal="right"/>
    </xf>
    <xf numFmtId="0" fontId="0" fillId="4" borderId="19" xfId="0" quotePrefix="1" applyFont="1" applyFill="1" applyBorder="1" applyAlignment="1">
      <alignment horizontal="left"/>
    </xf>
    <xf numFmtId="0" fontId="0" fillId="9" borderId="0" xfId="0" applyFont="1" applyFill="1" applyBorder="1"/>
    <xf numFmtId="43" fontId="13" fillId="0" borderId="15" xfId="1" applyFont="1" applyFill="1" applyBorder="1"/>
    <xf numFmtId="164" fontId="12" fillId="0" borderId="17" xfId="2" applyNumberFormat="1" applyFont="1" applyFill="1" applyBorder="1" applyAlignment="1">
      <alignment horizontal="right"/>
    </xf>
    <xf numFmtId="164" fontId="0" fillId="0" borderId="17" xfId="2" applyNumberFormat="1" applyFont="1" applyFill="1" applyBorder="1" applyAlignment="1">
      <alignment horizontal="right"/>
    </xf>
    <xf numFmtId="0" fontId="13" fillId="9" borderId="0" xfId="0" applyFont="1" applyFill="1" applyBorder="1" applyAlignment="1">
      <alignment vertical="top" wrapText="1"/>
    </xf>
    <xf numFmtId="0" fontId="13" fillId="0" borderId="15" xfId="0" applyFont="1" applyFill="1" applyBorder="1" applyAlignment="1">
      <alignment vertical="top" wrapText="1"/>
    </xf>
    <xf numFmtId="0" fontId="0" fillId="4" borderId="20" xfId="0" quotePrefix="1" applyFont="1" applyFill="1" applyBorder="1" applyAlignment="1">
      <alignment horizontal="left"/>
    </xf>
    <xf numFmtId="0" fontId="0" fillId="0" borderId="0" xfId="0" applyFont="1" applyBorder="1" applyAlignment="1">
      <alignment horizontal="left"/>
    </xf>
    <xf numFmtId="164" fontId="0" fillId="0" borderId="16" xfId="2" applyNumberFormat="1" applyFont="1" applyBorder="1" applyAlignment="1">
      <alignment horizontal="right"/>
    </xf>
    <xf numFmtId="0" fontId="0" fillId="0" borderId="16" xfId="0" applyFont="1" applyBorder="1"/>
    <xf numFmtId="0" fontId="13" fillId="9" borderId="16" xfId="0" applyFont="1" applyFill="1" applyBorder="1" applyAlignment="1">
      <alignment vertical="top" wrapText="1"/>
    </xf>
    <xf numFmtId="0" fontId="0" fillId="9" borderId="16" xfId="0" applyFont="1" applyFill="1" applyBorder="1"/>
    <xf numFmtId="0" fontId="0" fillId="0" borderId="0" xfId="0" applyFont="1" applyFill="1" applyBorder="1"/>
    <xf numFmtId="0" fontId="12" fillId="5" borderId="21" xfId="0" applyFont="1" applyFill="1" applyBorder="1" applyAlignment="1">
      <alignment vertical="top"/>
    </xf>
    <xf numFmtId="0" fontId="0" fillId="5" borderId="22" xfId="0" applyFont="1" applyFill="1" applyBorder="1"/>
    <xf numFmtId="0" fontId="13" fillId="5" borderId="22" xfId="0" applyFont="1" applyFill="1" applyBorder="1" applyAlignment="1">
      <alignment vertical="top" wrapText="1"/>
    </xf>
    <xf numFmtId="0" fontId="13" fillId="5" borderId="23" xfId="0" applyFont="1" applyFill="1" applyBorder="1" applyAlignment="1">
      <alignment vertical="top" wrapText="1"/>
    </xf>
    <xf numFmtId="0" fontId="0" fillId="4" borderId="18" xfId="0" applyFont="1" applyFill="1" applyBorder="1"/>
    <xf numFmtId="0" fontId="12" fillId="4" borderId="18" xfId="0" quotePrefix="1" applyFont="1" applyFill="1" applyBorder="1" applyAlignment="1">
      <alignment horizontal="center"/>
    </xf>
    <xf numFmtId="0" fontId="12" fillId="4" borderId="18" xfId="0" applyFont="1" applyFill="1" applyBorder="1" applyAlignment="1">
      <alignment horizontal="center"/>
    </xf>
    <xf numFmtId="0" fontId="12" fillId="4" borderId="20" xfId="0" quotePrefix="1" applyFont="1" applyFill="1" applyBorder="1" applyAlignment="1">
      <alignment horizontal="left"/>
    </xf>
    <xf numFmtId="0" fontId="12" fillId="4" borderId="20" xfId="0" applyFont="1" applyFill="1" applyBorder="1" applyAlignment="1">
      <alignment horizontal="center"/>
    </xf>
    <xf numFmtId="1" fontId="12" fillId="4" borderId="20" xfId="0" applyNumberFormat="1" applyFont="1" applyFill="1" applyBorder="1" applyAlignment="1">
      <alignment horizontal="center"/>
    </xf>
    <xf numFmtId="6" fontId="0" fillId="0" borderId="23" xfId="0" applyNumberFormat="1" applyFont="1" applyBorder="1" applyAlignment="1">
      <alignment horizontal="right"/>
    </xf>
    <xf numFmtId="0" fontId="0" fillId="4" borderId="20" xfId="0" applyFont="1" applyFill="1" applyBorder="1" applyAlignment="1">
      <alignment horizontal="left"/>
    </xf>
    <xf numFmtId="164" fontId="0" fillId="0" borderId="23" xfId="2" applyNumberFormat="1" applyFont="1" applyBorder="1" applyAlignment="1">
      <alignment horizontal="right"/>
    </xf>
    <xf numFmtId="164" fontId="0" fillId="0" borderId="17" xfId="2" applyNumberFormat="1" applyFont="1" applyBorder="1" applyAlignment="1">
      <alignment horizontal="right"/>
    </xf>
    <xf numFmtId="0" fontId="12" fillId="0" borderId="0" xfId="0" applyFont="1" applyFill="1" applyBorder="1"/>
    <xf numFmtId="0" fontId="14" fillId="0" borderId="0" xfId="0" quotePrefix="1" applyFont="1" applyFill="1" applyBorder="1" applyAlignment="1">
      <alignment horizontal="left"/>
    </xf>
    <xf numFmtId="0" fontId="14" fillId="0" borderId="0" xfId="0" applyFont="1" applyFill="1" applyBorder="1"/>
    <xf numFmtId="0" fontId="15" fillId="0" borderId="15" xfId="0" applyFont="1" applyFill="1" applyBorder="1"/>
    <xf numFmtId="0" fontId="16" fillId="0" borderId="14" xfId="0" applyFont="1" applyFill="1" applyBorder="1"/>
    <xf numFmtId="0" fontId="0" fillId="0" borderId="24" xfId="0" applyFill="1" applyBorder="1"/>
    <xf numFmtId="0" fontId="14" fillId="0" borderId="25" xfId="0" quotePrefix="1" applyFont="1" applyFill="1" applyBorder="1" applyAlignment="1">
      <alignment horizontal="left"/>
    </xf>
    <xf numFmtId="0" fontId="0" fillId="0" borderId="25" xfId="0" applyBorder="1"/>
    <xf numFmtId="0" fontId="0" fillId="0" borderId="26" xfId="0" applyFill="1" applyBorder="1"/>
    <xf numFmtId="0" fontId="0" fillId="0" borderId="27" xfId="0" applyFill="1" applyBorder="1"/>
    <xf numFmtId="0" fontId="0" fillId="0" borderId="16" xfId="0" applyFill="1" applyBorder="1"/>
    <xf numFmtId="0" fontId="0" fillId="0" borderId="28" xfId="0" applyFill="1" applyBorder="1"/>
    <xf numFmtId="0" fontId="7" fillId="2" borderId="29" xfId="0" applyFont="1" applyFill="1" applyBorder="1" applyAlignment="1">
      <alignment horizontal="center" vertical="center" wrapText="1"/>
    </xf>
    <xf numFmtId="0" fontId="0" fillId="0" borderId="0" xfId="0"/>
    <xf numFmtId="0" fontId="8" fillId="0" borderId="33" xfId="0" applyFont="1" applyFill="1" applyBorder="1" applyAlignment="1">
      <alignment horizontal="left" vertical="center" wrapText="1"/>
    </xf>
    <xf numFmtId="0" fontId="0" fillId="0" borderId="0" xfId="0"/>
    <xf numFmtId="0" fontId="0" fillId="0" borderId="0" xfId="0"/>
    <xf numFmtId="6" fontId="8" fillId="0" borderId="5" xfId="0" applyNumberFormat="1" applyFont="1" applyBorder="1" applyAlignment="1">
      <alignment horizontal="right" vertical="center" wrapText="1"/>
    </xf>
    <xf numFmtId="0" fontId="7" fillId="2" borderId="4" xfId="0" applyFont="1" applyFill="1" applyBorder="1" applyAlignment="1">
      <alignment horizontal="right" vertical="center" wrapText="1"/>
    </xf>
    <xf numFmtId="0" fontId="7" fillId="2" borderId="5" xfId="0" applyFont="1" applyFill="1" applyBorder="1" applyAlignment="1">
      <alignment horizontal="right" vertical="center" wrapText="1"/>
    </xf>
    <xf numFmtId="0" fontId="8" fillId="2" borderId="4" xfId="0" applyFont="1" applyFill="1" applyBorder="1" applyAlignment="1">
      <alignment horizontal="left" vertical="center" wrapText="1" indent="1"/>
    </xf>
    <xf numFmtId="0" fontId="8" fillId="2" borderId="5" xfId="0" applyFont="1" applyFill="1" applyBorder="1" applyAlignment="1">
      <alignment horizontal="right" vertical="center" wrapText="1"/>
    </xf>
    <xf numFmtId="0" fontId="8" fillId="2" borderId="29" xfId="0" applyFont="1" applyFill="1" applyBorder="1" applyAlignment="1">
      <alignment horizontal="right" vertical="center" wrapText="1"/>
    </xf>
    <xf numFmtId="0" fontId="8" fillId="0" borderId="4" xfId="0" applyFont="1" applyBorder="1" applyAlignment="1">
      <alignment horizontal="left" vertical="center" wrapText="1" indent="1"/>
    </xf>
    <xf numFmtId="6" fontId="8" fillId="0" borderId="29" xfId="0" applyNumberFormat="1" applyFont="1" applyBorder="1" applyAlignment="1">
      <alignment horizontal="right" vertical="center" wrapText="1"/>
    </xf>
    <xf numFmtId="6" fontId="8" fillId="0" borderId="5" xfId="0" applyNumberFormat="1" applyFont="1" applyBorder="1" applyAlignment="1">
      <alignment vertical="center"/>
    </xf>
    <xf numFmtId="5" fontId="8" fillId="0" borderId="5" xfId="0" applyNumberFormat="1" applyFont="1" applyBorder="1" applyAlignment="1">
      <alignment horizontal="right" vertical="center" wrapText="1"/>
    </xf>
    <xf numFmtId="5" fontId="8" fillId="0" borderId="29" xfId="0" applyNumberFormat="1" applyFont="1" applyBorder="1" applyAlignment="1">
      <alignment horizontal="right" vertical="center" wrapText="1"/>
    </xf>
    <xf numFmtId="0" fontId="8" fillId="9" borderId="4" xfId="0" applyFont="1" applyFill="1" applyBorder="1" applyAlignment="1">
      <alignment horizontal="left" vertical="center" wrapText="1" indent="1"/>
    </xf>
    <xf numFmtId="0" fontId="8" fillId="9" borderId="5" xfId="0" applyFont="1" applyFill="1" applyBorder="1" applyAlignment="1">
      <alignment horizontal="right" vertical="center" wrapText="1"/>
    </xf>
    <xf numFmtId="5" fontId="0" fillId="0" borderId="0" xfId="0" applyNumberFormat="1"/>
    <xf numFmtId="5" fontId="0" fillId="0" borderId="29" xfId="0" applyNumberFormat="1" applyBorder="1"/>
    <xf numFmtId="0" fontId="0" fillId="0" borderId="34" xfId="0" applyBorder="1" applyAlignment="1"/>
    <xf numFmtId="0" fontId="7" fillId="2" borderId="8" xfId="0" applyFont="1" applyFill="1" applyBorder="1" applyAlignment="1">
      <alignment horizontal="center" vertical="center" wrapText="1"/>
    </xf>
    <xf numFmtId="0" fontId="0" fillId="0" borderId="0" xfId="0"/>
    <xf numFmtId="0" fontId="0" fillId="0" borderId="35" xfId="0" applyBorder="1" applyAlignment="1"/>
    <xf numFmtId="0" fontId="17" fillId="10" borderId="36" xfId="0" applyFont="1" applyFill="1" applyBorder="1" applyAlignment="1">
      <alignment horizontal="left" vertical="center" wrapText="1" indent="1"/>
    </xf>
    <xf numFmtId="0" fontId="0" fillId="0" borderId="0" xfId="0"/>
    <xf numFmtId="0" fontId="8" fillId="0" borderId="5" xfId="0" applyFont="1" applyBorder="1" applyAlignment="1">
      <alignment vertical="center"/>
    </xf>
    <xf numFmtId="6" fontId="8" fillId="0" borderId="5" xfId="0" applyNumberFormat="1" applyFont="1" applyBorder="1" applyAlignment="1">
      <alignment horizontal="right" vertical="center" wrapText="1"/>
    </xf>
    <xf numFmtId="6" fontId="8" fillId="0" borderId="1" xfId="0" applyNumberFormat="1" applyFont="1" applyBorder="1" applyAlignment="1">
      <alignment horizontal="right" vertical="center" wrapText="1"/>
    </xf>
    <xf numFmtId="6" fontId="8" fillId="2" borderId="1" xfId="0" applyNumberFormat="1" applyFont="1" applyFill="1" applyBorder="1" applyAlignment="1">
      <alignment horizontal="right" vertical="center" wrapText="1"/>
    </xf>
    <xf numFmtId="0" fontId="7" fillId="2" borderId="30" xfId="0" applyFont="1" applyFill="1" applyBorder="1" applyAlignment="1">
      <alignment horizontal="right" vertical="center" wrapText="1"/>
    </xf>
    <xf numFmtId="0" fontId="7" fillId="2" borderId="0" xfId="0" applyFont="1" applyFill="1" applyBorder="1" applyAlignment="1">
      <alignment horizontal="right" vertical="center" wrapText="1"/>
    </xf>
    <xf numFmtId="0" fontId="7" fillId="2" borderId="31" xfId="0" applyFont="1" applyFill="1" applyBorder="1" applyAlignment="1">
      <alignment horizontal="right" vertical="center" wrapText="1"/>
    </xf>
    <xf numFmtId="0" fontId="8" fillId="2" borderId="32" xfId="0" applyFont="1" applyFill="1" applyBorder="1" applyAlignment="1">
      <alignment horizontal="left" vertical="center" wrapText="1" indent="1"/>
    </xf>
    <xf numFmtId="0" fontId="8" fillId="2" borderId="0" xfId="0" applyFont="1" applyFill="1" applyBorder="1" applyAlignment="1">
      <alignment horizontal="right" vertical="center" wrapText="1"/>
    </xf>
    <xf numFmtId="0" fontId="8" fillId="2" borderId="31" xfId="0" applyFont="1" applyFill="1" applyBorder="1" applyAlignment="1">
      <alignment horizontal="right" vertical="center" wrapText="1"/>
    </xf>
    <xf numFmtId="0" fontId="8" fillId="0" borderId="32" xfId="0" applyFont="1" applyBorder="1" applyAlignment="1">
      <alignment horizontal="left" vertical="center" wrapText="1" indent="1"/>
    </xf>
    <xf numFmtId="0" fontId="0" fillId="0" borderId="0" xfId="0"/>
    <xf numFmtId="6" fontId="8" fillId="0" borderId="5" xfId="0" applyNumberFormat="1" applyFont="1" applyBorder="1" applyAlignment="1">
      <alignment horizontal="right" vertical="center" wrapText="1"/>
    </xf>
    <xf numFmtId="6" fontId="8" fillId="0" borderId="1" xfId="0" applyNumberFormat="1" applyFont="1" applyBorder="1" applyAlignment="1">
      <alignment horizontal="right" vertical="center" wrapText="1"/>
    </xf>
    <xf numFmtId="6" fontId="8" fillId="2" borderId="1" xfId="0" applyNumberFormat="1" applyFont="1" applyFill="1" applyBorder="1" applyAlignment="1">
      <alignment horizontal="right" vertical="center" wrapText="1"/>
    </xf>
    <xf numFmtId="6" fontId="8" fillId="0" borderId="29" xfId="0" applyNumberFormat="1" applyFont="1" applyBorder="1" applyAlignment="1">
      <alignment horizontal="right" vertical="center" wrapText="1"/>
    </xf>
    <xf numFmtId="6" fontId="8" fillId="0" borderId="5" xfId="0" applyNumberFormat="1" applyFont="1" applyBorder="1" applyAlignment="1">
      <alignment vertical="center"/>
    </xf>
    <xf numFmtId="5" fontId="8" fillId="0" borderId="5" xfId="0" applyNumberFormat="1" applyFont="1" applyBorder="1" applyAlignment="1">
      <alignment horizontal="right" vertical="center" wrapText="1"/>
    </xf>
    <xf numFmtId="0" fontId="8" fillId="2" borderId="0" xfId="0" applyFont="1" applyFill="1" applyBorder="1" applyAlignment="1">
      <alignment horizontal="right" vertical="center" wrapText="1"/>
    </xf>
    <xf numFmtId="0" fontId="4" fillId="0" borderId="36" xfId="0" applyFont="1" applyBorder="1" applyAlignment="1">
      <alignment horizontal="left" vertical="center" wrapText="1" indent="1"/>
    </xf>
    <xf numFmtId="6" fontId="4" fillId="0" borderId="6" xfId="0" applyNumberFormat="1" applyFont="1" applyBorder="1" applyAlignment="1">
      <alignment horizontal="right" vertical="center" wrapText="1"/>
    </xf>
    <xf numFmtId="6" fontId="4" fillId="0" borderId="7" xfId="0" applyNumberFormat="1" applyFont="1" applyBorder="1" applyAlignment="1">
      <alignment horizontal="right" vertical="center" wrapText="1"/>
    </xf>
    <xf numFmtId="0" fontId="0" fillId="0" borderId="6" xfId="0" applyBorder="1"/>
    <xf numFmtId="0" fontId="5" fillId="2" borderId="36" xfId="0" applyFont="1" applyFill="1" applyBorder="1" applyAlignment="1">
      <alignment horizontal="left" vertical="center" wrapText="1" indent="1"/>
    </xf>
    <xf numFmtId="0" fontId="5" fillId="2" borderId="6" xfId="0" applyFont="1" applyFill="1" applyBorder="1" applyAlignment="1">
      <alignment horizontal="center" vertical="center" wrapText="1"/>
    </xf>
    <xf numFmtId="0" fontId="5" fillId="2" borderId="6" xfId="0" applyFont="1" applyFill="1" applyBorder="1" applyAlignment="1">
      <alignment horizontal="right" vertical="center" wrapText="1"/>
    </xf>
    <xf numFmtId="6" fontId="5" fillId="2" borderId="6" xfId="0" applyNumberFormat="1" applyFont="1" applyFill="1" applyBorder="1" applyAlignment="1">
      <alignment horizontal="right" vertical="center" wrapText="1"/>
    </xf>
    <xf numFmtId="6" fontId="5" fillId="2" borderId="7" xfId="0" applyNumberFormat="1" applyFont="1" applyFill="1" applyBorder="1" applyAlignment="1">
      <alignment horizontal="right" vertical="center" wrapText="1"/>
    </xf>
    <xf numFmtId="0" fontId="4" fillId="0" borderId="6" xfId="0" applyFont="1" applyBorder="1" applyAlignment="1">
      <alignment horizontal="right" vertical="center" wrapText="1"/>
    </xf>
    <xf numFmtId="0" fontId="3" fillId="10" borderId="6" xfId="0" applyFont="1" applyFill="1" applyBorder="1" applyAlignment="1">
      <alignment vertical="center" wrapText="1"/>
    </xf>
    <xf numFmtId="0" fontId="3" fillId="10" borderId="7" xfId="0" applyFont="1" applyFill="1" applyBorder="1" applyAlignment="1">
      <alignment vertical="center" wrapText="1"/>
    </xf>
    <xf numFmtId="0" fontId="18" fillId="2" borderId="37" xfId="0" applyFont="1" applyFill="1" applyBorder="1" applyAlignment="1">
      <alignment horizontal="left" vertical="center" wrapText="1"/>
    </xf>
    <xf numFmtId="0" fontId="19" fillId="2" borderId="1" xfId="0" applyFont="1" applyFill="1" applyBorder="1" applyAlignment="1">
      <alignment vertical="center" wrapText="1"/>
    </xf>
    <xf numFmtId="0" fontId="18" fillId="2" borderId="1" xfId="0" applyFont="1" applyFill="1" applyBorder="1" applyAlignment="1">
      <alignment horizontal="right" vertical="center" wrapText="1"/>
    </xf>
    <xf numFmtId="0" fontId="18" fillId="2" borderId="2" xfId="0" applyFont="1" applyFill="1" applyBorder="1" applyAlignment="1">
      <alignment horizontal="right" vertical="center" wrapText="1"/>
    </xf>
    <xf numFmtId="0" fontId="18" fillId="2" borderId="38" xfId="0" applyFont="1" applyFill="1" applyBorder="1" applyAlignment="1">
      <alignment horizontal="left" vertical="center" wrapText="1"/>
    </xf>
    <xf numFmtId="0" fontId="19" fillId="2" borderId="3" xfId="0" applyFont="1" applyFill="1" applyBorder="1" applyAlignment="1">
      <alignment vertical="center" wrapText="1"/>
    </xf>
    <xf numFmtId="0" fontId="18" fillId="2" borderId="3" xfId="0" applyFont="1" applyFill="1" applyBorder="1" applyAlignment="1">
      <alignment horizontal="right" vertical="center" wrapText="1"/>
    </xf>
    <xf numFmtId="0" fontId="18" fillId="2" borderId="39" xfId="0" applyFont="1" applyFill="1" applyBorder="1" applyAlignment="1">
      <alignment horizontal="right" vertical="center" wrapText="1"/>
    </xf>
    <xf numFmtId="0" fontId="8" fillId="9" borderId="5" xfId="0" applyFont="1" applyFill="1" applyBorder="1" applyAlignment="1">
      <alignment horizontal="right" vertical="center" wrapText="1"/>
    </xf>
    <xf numFmtId="5" fontId="0" fillId="0" borderId="0" xfId="0" applyNumberFormat="1"/>
    <xf numFmtId="0" fontId="17" fillId="10" borderId="6" xfId="0" applyFont="1" applyFill="1" applyBorder="1" applyAlignment="1">
      <alignment horizontal="left" vertical="center" wrapText="1" indent="1"/>
    </xf>
    <xf numFmtId="0" fontId="18" fillId="2" borderId="3" xfId="0" applyFont="1" applyFill="1" applyBorder="1" applyAlignment="1">
      <alignment horizontal="right" vertical="center" wrapText="1"/>
    </xf>
    <xf numFmtId="0" fontId="4" fillId="0" borderId="6" xfId="0" applyFont="1" applyBorder="1" applyAlignment="1">
      <alignment horizontal="center" vertical="center" wrapText="1"/>
    </xf>
    <xf numFmtId="0" fontId="2" fillId="0" borderId="5" xfId="0" applyFont="1" applyBorder="1"/>
    <xf numFmtId="6" fontId="8" fillId="2" borderId="40" xfId="0" applyNumberFormat="1" applyFont="1" applyFill="1" applyBorder="1" applyAlignment="1">
      <alignment horizontal="right" vertical="center" wrapText="1"/>
    </xf>
    <xf numFmtId="169" fontId="0" fillId="0" borderId="0" xfId="0" applyNumberFormat="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J22"/>
  <sheetViews>
    <sheetView topLeftCell="A5" workbookViewId="0">
      <selection activeCell="J23" sqref="J23:J24"/>
    </sheetView>
  </sheetViews>
  <sheetFormatPr defaultRowHeight="14.4" x14ac:dyDescent="0.3"/>
  <cols>
    <col min="1" max="1" width="11.44140625" customWidth="1"/>
    <col min="2" max="2" width="6.88671875" customWidth="1"/>
  </cols>
  <sheetData>
    <row r="15" spans="1:10" ht="15" thickBot="1" x14ac:dyDescent="0.35">
      <c r="A15" s="221"/>
      <c r="B15" s="221"/>
      <c r="C15" s="221"/>
      <c r="D15" s="221"/>
      <c r="E15" s="221"/>
      <c r="F15" s="221"/>
      <c r="G15" s="221"/>
      <c r="H15" s="221"/>
      <c r="I15" s="221"/>
      <c r="J15" s="221"/>
    </row>
    <row r="16" spans="1:10" ht="16.2" thickBot="1" x14ac:dyDescent="0.35">
      <c r="A16" s="208" t="s">
        <v>64</v>
      </c>
      <c r="B16" s="251"/>
      <c r="C16" s="251"/>
      <c r="D16" s="251"/>
      <c r="E16" s="251"/>
      <c r="F16" s="251"/>
      <c r="G16" s="239" t="s">
        <v>65</v>
      </c>
      <c r="H16" s="239" t="s">
        <v>65</v>
      </c>
      <c r="I16" s="239" t="s">
        <v>65</v>
      </c>
      <c r="J16" s="240" t="s">
        <v>65</v>
      </c>
    </row>
    <row r="17" spans="1:10" ht="15.6" x14ac:dyDescent="0.3">
      <c r="A17" s="245"/>
      <c r="B17" s="246" t="s">
        <v>65</v>
      </c>
      <c r="C17" s="247"/>
      <c r="D17" s="247"/>
      <c r="E17" s="247"/>
      <c r="F17" s="252" t="s">
        <v>1</v>
      </c>
      <c r="G17" s="252"/>
      <c r="H17" s="247"/>
      <c r="I17" s="247"/>
      <c r="J17" s="248"/>
    </row>
    <row r="18" spans="1:10" ht="16.2" thickBot="1" x14ac:dyDescent="0.35">
      <c r="A18" s="241" t="s">
        <v>57</v>
      </c>
      <c r="B18" s="242"/>
      <c r="C18" s="243">
        <v>2016</v>
      </c>
      <c r="D18" s="243">
        <v>2017</v>
      </c>
      <c r="E18" s="243">
        <v>2018</v>
      </c>
      <c r="F18" s="243">
        <v>2019</v>
      </c>
      <c r="G18" s="243">
        <v>2020</v>
      </c>
      <c r="H18" s="243">
        <v>2021</v>
      </c>
      <c r="I18" s="243">
        <v>2022</v>
      </c>
      <c r="J18" s="244" t="s">
        <v>58</v>
      </c>
    </row>
    <row r="19" spans="1:10" ht="15" thickBot="1" x14ac:dyDescent="0.35">
      <c r="A19" s="229" t="s">
        <v>59</v>
      </c>
      <c r="B19" s="253" t="s">
        <v>66</v>
      </c>
      <c r="C19" s="238"/>
      <c r="D19" s="230">
        <v>7120</v>
      </c>
      <c r="E19" s="230">
        <v>21672</v>
      </c>
      <c r="F19" s="230">
        <v>20675</v>
      </c>
      <c r="G19" s="230">
        <v>17608</v>
      </c>
      <c r="H19" s="230">
        <v>17608</v>
      </c>
      <c r="I19" s="230">
        <v>17617</v>
      </c>
      <c r="J19" s="231">
        <v>102300</v>
      </c>
    </row>
    <row r="20" spans="1:10" ht="22.2" thickBot="1" x14ac:dyDescent="0.35">
      <c r="A20" s="229" t="s">
        <v>60</v>
      </c>
      <c r="B20" s="253"/>
      <c r="C20" s="238"/>
      <c r="D20" s="230">
        <v>2500</v>
      </c>
      <c r="E20" s="230">
        <v>2922</v>
      </c>
      <c r="F20" s="230">
        <v>700</v>
      </c>
      <c r="G20" s="232"/>
      <c r="H20" s="232"/>
      <c r="I20" s="232"/>
      <c r="J20" s="231">
        <v>6122</v>
      </c>
    </row>
    <row r="21" spans="1:10" ht="22.2" thickBot="1" x14ac:dyDescent="0.35">
      <c r="A21" s="229" t="s">
        <v>61</v>
      </c>
      <c r="B21" s="253"/>
      <c r="C21" s="238">
        <v>80</v>
      </c>
      <c r="D21" s="230">
        <v>800</v>
      </c>
      <c r="E21" s="230">
        <v>656</v>
      </c>
      <c r="F21" s="230">
        <v>625</v>
      </c>
      <c r="G21" s="230">
        <v>595</v>
      </c>
      <c r="H21" s="230">
        <v>595</v>
      </c>
      <c r="I21" s="230">
        <v>584</v>
      </c>
      <c r="J21" s="231">
        <v>3935</v>
      </c>
    </row>
    <row r="22" spans="1:10" ht="15" thickBot="1" x14ac:dyDescent="0.35">
      <c r="A22" s="233" t="s">
        <v>62</v>
      </c>
      <c r="B22" s="234" t="s">
        <v>66</v>
      </c>
      <c r="C22" s="235">
        <v>80</v>
      </c>
      <c r="D22" s="236">
        <v>10420</v>
      </c>
      <c r="E22" s="236">
        <v>25250</v>
      </c>
      <c r="F22" s="236">
        <v>22000</v>
      </c>
      <c r="G22" s="236">
        <v>18203</v>
      </c>
      <c r="H22" s="236">
        <v>18203</v>
      </c>
      <c r="I22" s="236">
        <v>18201</v>
      </c>
      <c r="J22" s="237">
        <v>112357</v>
      </c>
    </row>
  </sheetData>
  <mergeCells count="3">
    <mergeCell ref="A16:F16"/>
    <mergeCell ref="F17:G17"/>
    <mergeCell ref="B19:B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J13" sqref="J13"/>
    </sheetView>
  </sheetViews>
  <sheetFormatPr defaultRowHeight="14.4" x14ac:dyDescent="0.3"/>
  <cols>
    <col min="1" max="1" width="16.88671875" customWidth="1"/>
  </cols>
  <sheetData>
    <row r="1" spans="1:10" x14ac:dyDescent="0.3">
      <c r="A1" s="206"/>
      <c r="B1" s="206"/>
      <c r="C1" s="206"/>
      <c r="D1" s="206"/>
      <c r="E1" s="206"/>
      <c r="F1" s="206"/>
      <c r="G1" s="206"/>
      <c r="H1" s="206"/>
      <c r="I1" s="206"/>
      <c r="J1" s="206"/>
    </row>
    <row r="2" spans="1:10" x14ac:dyDescent="0.3">
      <c r="A2" s="206"/>
      <c r="B2" s="206"/>
      <c r="C2" s="206"/>
      <c r="D2" s="206"/>
      <c r="E2" s="206"/>
      <c r="F2" s="206"/>
      <c r="G2" s="206"/>
      <c r="H2" s="206"/>
      <c r="I2" s="206"/>
      <c r="J2" s="206"/>
    </row>
    <row r="3" spans="1:10" x14ac:dyDescent="0.3">
      <c r="A3" s="206"/>
      <c r="B3" s="206"/>
      <c r="C3" s="206"/>
      <c r="D3" s="206"/>
      <c r="E3" s="206"/>
      <c r="F3" s="206"/>
      <c r="G3" s="206"/>
      <c r="H3" s="206"/>
      <c r="I3" s="206"/>
      <c r="J3" s="206"/>
    </row>
    <row r="4" spans="1:10" x14ac:dyDescent="0.3">
      <c r="A4" s="206"/>
      <c r="B4" s="206"/>
      <c r="C4" s="206"/>
      <c r="D4" s="206"/>
      <c r="E4" s="206"/>
      <c r="F4" s="206"/>
      <c r="G4" s="206"/>
      <c r="H4" s="206"/>
      <c r="I4" s="206"/>
      <c r="J4" s="206"/>
    </row>
    <row r="5" spans="1:10" x14ac:dyDescent="0.3">
      <c r="A5" s="206"/>
      <c r="B5" s="206"/>
      <c r="C5" s="206"/>
      <c r="D5" s="206"/>
      <c r="E5" s="206"/>
      <c r="F5" s="206"/>
      <c r="G5" s="206"/>
      <c r="H5" s="206"/>
      <c r="I5" s="206"/>
      <c r="J5" s="206"/>
    </row>
    <row r="6" spans="1:10" ht="15" thickBot="1" x14ac:dyDescent="0.35">
      <c r="A6" s="209"/>
      <c r="B6" s="209"/>
      <c r="C6" s="209"/>
      <c r="D6" s="209"/>
      <c r="E6" s="209"/>
      <c r="F6" s="209"/>
      <c r="G6" s="209"/>
      <c r="H6" s="209"/>
      <c r="I6" s="209"/>
      <c r="J6" s="209"/>
    </row>
    <row r="7" spans="1:10" ht="15" thickBot="1" x14ac:dyDescent="0.35">
      <c r="A7" s="3" t="s">
        <v>56</v>
      </c>
      <c r="B7" s="1"/>
      <c r="C7" s="1"/>
      <c r="D7" s="1"/>
      <c r="E7" s="1"/>
      <c r="F7" s="1"/>
      <c r="G7" s="1"/>
      <c r="H7" s="1"/>
      <c r="I7" s="1"/>
      <c r="J7" s="2"/>
    </row>
    <row r="8" spans="1:10" x14ac:dyDescent="0.3">
      <c r="A8" s="214"/>
      <c r="B8" s="215"/>
      <c r="C8" s="205" t="s">
        <v>1</v>
      </c>
      <c r="D8" s="205"/>
      <c r="E8" s="205"/>
      <c r="F8" s="205"/>
      <c r="G8" s="205"/>
      <c r="H8" s="215"/>
      <c r="I8" s="215"/>
      <c r="J8" s="216"/>
    </row>
    <row r="9" spans="1:10" ht="28.2" thickBot="1" x14ac:dyDescent="0.35">
      <c r="A9" s="217" t="s">
        <v>57</v>
      </c>
      <c r="B9" s="218">
        <v>2017</v>
      </c>
      <c r="C9" s="218">
        <v>2018</v>
      </c>
      <c r="D9" s="218">
        <v>2019</v>
      </c>
      <c r="E9" s="228">
        <v>2020</v>
      </c>
      <c r="F9" s="218">
        <v>2021</v>
      </c>
      <c r="G9" s="218">
        <v>2022</v>
      </c>
      <c r="H9" s="228">
        <v>2023</v>
      </c>
      <c r="I9" s="228">
        <v>2024</v>
      </c>
      <c r="J9" s="219" t="s">
        <v>58</v>
      </c>
    </row>
    <row r="10" spans="1:10" ht="18" customHeight="1" thickBot="1" x14ac:dyDescent="0.35">
      <c r="A10" s="220" t="s">
        <v>59</v>
      </c>
      <c r="B10" s="210"/>
      <c r="C10" s="210"/>
      <c r="D10" s="211">
        <f>'Table 3'!D19</f>
        <v>7120</v>
      </c>
      <c r="E10" s="222">
        <f>'Table 3'!E19</f>
        <v>21672</v>
      </c>
      <c r="F10" s="222">
        <f>'Table 3'!F19</f>
        <v>20675</v>
      </c>
      <c r="G10" s="222">
        <f>'Table 3'!G19</f>
        <v>17608</v>
      </c>
      <c r="H10" s="222">
        <f>'Table 3'!H19</f>
        <v>17608</v>
      </c>
      <c r="I10" s="222">
        <f>'Table 3'!I19</f>
        <v>17617</v>
      </c>
      <c r="J10" s="225">
        <f>SUM(B10:I10)</f>
        <v>102300</v>
      </c>
    </row>
    <row r="11" spans="1:10" ht="18" customHeight="1" thickBot="1" x14ac:dyDescent="0.35">
      <c r="A11" s="220" t="s">
        <v>60</v>
      </c>
      <c r="B11" s="212">
        <f>'Table 3'!D20</f>
        <v>2500</v>
      </c>
      <c r="C11" s="223">
        <f>'Table 3'!E20</f>
        <v>2922</v>
      </c>
      <c r="D11" s="223">
        <f>'Table 3'!F20</f>
        <v>700</v>
      </c>
      <c r="E11" s="254"/>
      <c r="F11" s="254"/>
      <c r="G11" s="254"/>
      <c r="H11" s="254"/>
      <c r="I11" s="254"/>
      <c r="J11" s="225">
        <f>SUM(B11:I11)</f>
        <v>6122</v>
      </c>
    </row>
    <row r="12" spans="1:10" ht="18" customHeight="1" thickBot="1" x14ac:dyDescent="0.35">
      <c r="A12" s="220" t="s">
        <v>61</v>
      </c>
      <c r="B12" s="212">
        <f>'Table 3'!D21-595</f>
        <v>205</v>
      </c>
      <c r="C12" s="223">
        <f>'Table 3'!E21-595</f>
        <v>61</v>
      </c>
      <c r="D12" s="223">
        <f>'Table 3'!D21</f>
        <v>800</v>
      </c>
      <c r="E12" s="223">
        <f>'Table 3'!E21</f>
        <v>656</v>
      </c>
      <c r="F12" s="223">
        <f>'Table 3'!F21</f>
        <v>625</v>
      </c>
      <c r="G12" s="223">
        <f>'Table 3'!G21</f>
        <v>595</v>
      </c>
      <c r="H12" s="223">
        <f>'Table 3'!H21</f>
        <v>595</v>
      </c>
      <c r="I12" s="223">
        <f>'Table 3'!I21</f>
        <v>584</v>
      </c>
      <c r="J12" s="225">
        <f>SUM(B12:I12)</f>
        <v>4121</v>
      </c>
    </row>
    <row r="13" spans="1:10" ht="18" customHeight="1" thickBot="1" x14ac:dyDescent="0.35">
      <c r="A13" s="217" t="s">
        <v>62</v>
      </c>
      <c r="B13" s="213">
        <f>SUM(B10:B12)</f>
        <v>2705</v>
      </c>
      <c r="C13" s="224">
        <f t="shared" ref="C13:I13" si="0">SUM(C10:C12)</f>
        <v>2983</v>
      </c>
      <c r="D13" s="224">
        <f t="shared" si="0"/>
        <v>8620</v>
      </c>
      <c r="E13" s="224">
        <f t="shared" si="0"/>
        <v>22328</v>
      </c>
      <c r="F13" s="224">
        <f t="shared" si="0"/>
        <v>21300</v>
      </c>
      <c r="G13" s="224">
        <f t="shared" si="0"/>
        <v>18203</v>
      </c>
      <c r="H13" s="224">
        <f t="shared" si="0"/>
        <v>18203</v>
      </c>
      <c r="I13" s="224">
        <f t="shared" si="0"/>
        <v>18201</v>
      </c>
      <c r="J13" s="255">
        <f>SUM(J10:J12)</f>
        <v>112543</v>
      </c>
    </row>
    <row r="14" spans="1:10" ht="15" thickBot="1" x14ac:dyDescent="0.35">
      <c r="A14" s="186" t="s">
        <v>63</v>
      </c>
      <c r="B14" s="204"/>
      <c r="C14" s="204"/>
      <c r="D14" s="204"/>
      <c r="E14" s="204"/>
      <c r="F14" s="204"/>
      <c r="G14" s="204"/>
      <c r="H14" s="204"/>
      <c r="I14" s="204"/>
      <c r="J14" s="207"/>
    </row>
  </sheetData>
  <mergeCells count="3">
    <mergeCell ref="A7:J7"/>
    <mergeCell ref="C8:G8"/>
    <mergeCell ref="A14:J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topLeftCell="A3" workbookViewId="0">
      <selection activeCell="B22" sqref="B22:C23"/>
    </sheetView>
  </sheetViews>
  <sheetFormatPr defaultRowHeight="14.4" x14ac:dyDescent="0.3"/>
  <cols>
    <col min="1" max="1" width="33.88671875" style="185" customWidth="1"/>
    <col min="2" max="4" width="20.44140625" style="185" customWidth="1"/>
    <col min="5" max="16384" width="8.88671875" style="185"/>
  </cols>
  <sheetData>
    <row r="1" spans="1:4" x14ac:dyDescent="0.3">
      <c r="A1" s="187"/>
      <c r="B1" s="187"/>
      <c r="C1" s="187"/>
      <c r="D1" s="187"/>
    </row>
    <row r="2" spans="1:4" x14ac:dyDescent="0.3">
      <c r="A2" s="187"/>
      <c r="B2" s="187"/>
      <c r="C2" s="187"/>
      <c r="D2" s="187"/>
    </row>
    <row r="3" spans="1:4" x14ac:dyDescent="0.3">
      <c r="A3" s="187"/>
      <c r="B3" s="187"/>
      <c r="C3" s="187"/>
      <c r="D3" s="187"/>
    </row>
    <row r="4" spans="1:4" ht="15" thickBot="1" x14ac:dyDescent="0.35">
      <c r="A4" s="188"/>
      <c r="B4" s="188"/>
      <c r="C4" s="188"/>
      <c r="D4" s="188"/>
    </row>
    <row r="5" spans="1:4" ht="19.2" customHeight="1" thickBot="1" x14ac:dyDescent="0.35">
      <c r="A5" s="3" t="s">
        <v>50</v>
      </c>
      <c r="B5" s="1"/>
      <c r="C5" s="1"/>
      <c r="D5" s="2"/>
    </row>
    <row r="6" spans="1:4" ht="19.2" customHeight="1" thickBot="1" x14ac:dyDescent="0.35">
      <c r="A6" s="190"/>
      <c r="B6" s="191"/>
      <c r="C6" s="18" t="s">
        <v>1</v>
      </c>
      <c r="D6" s="184"/>
    </row>
    <row r="7" spans="1:4" ht="19.2" customHeight="1" thickBot="1" x14ac:dyDescent="0.35">
      <c r="A7" s="192" t="s">
        <v>2</v>
      </c>
      <c r="B7" s="193">
        <v>2017</v>
      </c>
      <c r="C7" s="193">
        <v>2018</v>
      </c>
      <c r="D7" s="194" t="s">
        <v>3</v>
      </c>
    </row>
    <row r="8" spans="1:4" ht="19.2" customHeight="1" thickBot="1" x14ac:dyDescent="0.35">
      <c r="A8" s="200" t="s">
        <v>51</v>
      </c>
      <c r="B8" s="197">
        <f>'Table 3'!D19</f>
        <v>7120</v>
      </c>
      <c r="C8" s="226">
        <f>'Table 3'!E19</f>
        <v>21672</v>
      </c>
      <c r="D8" s="196">
        <f>SUM(B8:C8)/2</f>
        <v>14396</v>
      </c>
    </row>
    <row r="9" spans="1:4" ht="19.2" customHeight="1" thickBot="1" x14ac:dyDescent="0.35">
      <c r="A9" s="200" t="s">
        <v>52</v>
      </c>
      <c r="B9" s="201">
        <f>'Table 4'!B10</f>
        <v>0</v>
      </c>
      <c r="C9" s="249">
        <f>'Table 4'!C10</f>
        <v>0</v>
      </c>
      <c r="D9" s="196">
        <f t="shared" ref="D9:D13" si="0">SUM(B9:C9)/2</f>
        <v>0</v>
      </c>
    </row>
    <row r="10" spans="1:4" ht="19.2" customHeight="1" thickBot="1" x14ac:dyDescent="0.35">
      <c r="A10" s="195" t="s">
        <v>53</v>
      </c>
      <c r="B10" s="202">
        <f>B9-B8</f>
        <v>-7120</v>
      </c>
      <c r="C10" s="202">
        <f>C9-C8</f>
        <v>-21672</v>
      </c>
      <c r="D10" s="203">
        <f t="shared" si="0"/>
        <v>-14396</v>
      </c>
    </row>
    <row r="11" spans="1:4" ht="19.2" customHeight="1" thickBot="1" x14ac:dyDescent="0.35">
      <c r="A11" s="195" t="s">
        <v>54</v>
      </c>
      <c r="B11" s="189">
        <f>'Table 3'!D21</f>
        <v>800</v>
      </c>
      <c r="C11" s="189">
        <f>'Table 3'!E21</f>
        <v>656</v>
      </c>
      <c r="D11" s="196">
        <f t="shared" si="0"/>
        <v>728</v>
      </c>
    </row>
    <row r="12" spans="1:4" ht="19.2" customHeight="1" thickBot="1" x14ac:dyDescent="0.35">
      <c r="A12" s="195" t="s">
        <v>52</v>
      </c>
      <c r="B12" s="189">
        <f>'Table 4'!B12</f>
        <v>205</v>
      </c>
      <c r="C12" s="189">
        <f>'Table 4'!C12</f>
        <v>61</v>
      </c>
      <c r="D12" s="196">
        <f t="shared" si="0"/>
        <v>133</v>
      </c>
    </row>
    <row r="13" spans="1:4" ht="19.2" customHeight="1" thickBot="1" x14ac:dyDescent="0.35">
      <c r="A13" s="195" t="s">
        <v>55</v>
      </c>
      <c r="B13" s="198">
        <f t="shared" ref="B13:C13" si="1">B12-B11</f>
        <v>-595</v>
      </c>
      <c r="C13" s="198">
        <f t="shared" si="1"/>
        <v>-595</v>
      </c>
      <c r="D13" s="199">
        <f t="shared" si="0"/>
        <v>-595</v>
      </c>
    </row>
    <row r="14" spans="1:4" s="188" customFormat="1" ht="19.2" customHeight="1" x14ac:dyDescent="0.3">
      <c r="A14" s="103"/>
      <c r="B14" s="104"/>
      <c r="C14" s="104"/>
      <c r="D14" s="104"/>
    </row>
    <row r="15" spans="1:4" ht="19.2" customHeight="1" x14ac:dyDescent="0.3">
      <c r="A15" s="103"/>
      <c r="B15" s="104"/>
      <c r="C15" s="104"/>
      <c r="D15" s="104"/>
    </row>
    <row r="16" spans="1:4" s="188" customFormat="1" ht="19.2" customHeight="1" x14ac:dyDescent="0.3">
      <c r="A16" s="103"/>
      <c r="B16" s="104"/>
      <c r="C16" s="104"/>
      <c r="D16" s="104"/>
    </row>
  </sheetData>
  <mergeCells count="2">
    <mergeCell ref="A5:D5"/>
    <mergeCell ref="C6:D6"/>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25"/>
  <sheetViews>
    <sheetView tabSelected="1" workbookViewId="0">
      <selection activeCell="I4" sqref="I4"/>
    </sheetView>
  </sheetViews>
  <sheetFormatPr defaultRowHeight="14.4" x14ac:dyDescent="0.3"/>
  <cols>
    <col min="1" max="1" width="33.88671875" customWidth="1"/>
    <col min="2" max="4" width="20.44140625" customWidth="1"/>
    <col min="5" max="5" width="9.5546875" bestFit="1" customWidth="1"/>
  </cols>
  <sheetData>
    <row r="4" spans="1:5" ht="15" thickBot="1" x14ac:dyDescent="0.35">
      <c r="A4" s="4"/>
      <c r="B4" s="4"/>
      <c r="C4" s="4"/>
      <c r="D4" s="4"/>
    </row>
    <row r="5" spans="1:5" ht="19.2" customHeight="1" thickBot="1" x14ac:dyDescent="0.35">
      <c r="A5" s="3" t="s">
        <v>0</v>
      </c>
      <c r="B5" s="1"/>
      <c r="C5" s="1"/>
      <c r="D5" s="2"/>
    </row>
    <row r="6" spans="1:5" ht="19.2" customHeight="1" thickBot="1" x14ac:dyDescent="0.35">
      <c r="A6" s="6"/>
      <c r="B6" s="18" t="s">
        <v>1</v>
      </c>
      <c r="C6" s="19"/>
      <c r="D6" s="20"/>
    </row>
    <row r="7" spans="1:5" ht="19.2" customHeight="1" thickBot="1" x14ac:dyDescent="0.35">
      <c r="A7" s="13" t="s">
        <v>2</v>
      </c>
      <c r="B7" s="7">
        <v>2017</v>
      </c>
      <c r="C7" s="7">
        <v>2018</v>
      </c>
      <c r="D7" s="8" t="s">
        <v>3</v>
      </c>
    </row>
    <row r="8" spans="1:5" ht="19.2" customHeight="1" thickBot="1" x14ac:dyDescent="0.35">
      <c r="A8" s="14" t="s">
        <v>4</v>
      </c>
      <c r="B8" s="10">
        <f>'Table 5'!B8*'Table 6'!D23</f>
        <v>2848</v>
      </c>
      <c r="C8" s="226">
        <f>'Table 5'!C8*'Table 6'!E8</f>
        <v>8668.8000000000011</v>
      </c>
      <c r="D8" s="9">
        <f>(B8+C8)/2</f>
        <v>5758.4000000000005</v>
      </c>
      <c r="E8" s="256">
        <f>D23</f>
        <v>0.4</v>
      </c>
    </row>
    <row r="9" spans="1:5" ht="19.2" customHeight="1" thickBot="1" x14ac:dyDescent="0.35">
      <c r="A9" s="14" t="s">
        <v>5</v>
      </c>
      <c r="B9" s="5">
        <f>'Table 5'!B8*'Table 6'!E9</f>
        <v>4272</v>
      </c>
      <c r="C9" s="222">
        <f>'Table 5'!C8*E9</f>
        <v>13003.199999999999</v>
      </c>
      <c r="D9" s="225">
        <f>(B9+C9)/2</f>
        <v>8637.5999999999985</v>
      </c>
      <c r="E9" s="256">
        <f>D24</f>
        <v>0.6</v>
      </c>
    </row>
    <row r="10" spans="1:5" ht="19.2" customHeight="1" thickBot="1" x14ac:dyDescent="0.35">
      <c r="A10" s="14" t="s">
        <v>6</v>
      </c>
      <c r="B10" s="11">
        <f>'Table 5'!B10</f>
        <v>-7120</v>
      </c>
      <c r="C10" s="227">
        <f>'Table 5'!C10</f>
        <v>-21672</v>
      </c>
      <c r="D10" s="12">
        <f>(B10+C10)/2</f>
        <v>-14396</v>
      </c>
    </row>
    <row r="11" spans="1:5" ht="19.2" customHeight="1" thickBot="1" x14ac:dyDescent="0.35">
      <c r="A11" s="14" t="s">
        <v>7</v>
      </c>
      <c r="B11" s="11">
        <f>'Table 5'!B13</f>
        <v>-595</v>
      </c>
      <c r="C11" s="227">
        <f>'Table 5'!C13</f>
        <v>-595</v>
      </c>
      <c r="D11" s="12">
        <f t="shared" ref="D11:D15" si="0">(B11+C11)/2</f>
        <v>-595</v>
      </c>
    </row>
    <row r="12" spans="1:5" ht="19.2" customHeight="1" thickBot="1" x14ac:dyDescent="0.35">
      <c r="A12" s="14" t="s">
        <v>8</v>
      </c>
      <c r="B12" s="11">
        <f>-B8</f>
        <v>-2848</v>
      </c>
      <c r="C12" s="11">
        <f>-C8</f>
        <v>-8668.8000000000011</v>
      </c>
      <c r="D12" s="12">
        <f t="shared" si="0"/>
        <v>-5758.4000000000005</v>
      </c>
    </row>
    <row r="13" spans="1:5" ht="19.2" customHeight="1" thickBot="1" x14ac:dyDescent="0.35">
      <c r="A13" s="14" t="s">
        <v>9</v>
      </c>
      <c r="B13" s="11">
        <f>B11*E13</f>
        <v>-238</v>
      </c>
      <c r="C13" s="11">
        <f>C11*E13</f>
        <v>-238</v>
      </c>
      <c r="D13" s="12">
        <f>(B13+C13)/2</f>
        <v>-238</v>
      </c>
      <c r="E13" s="256">
        <f>D23</f>
        <v>0.4</v>
      </c>
    </row>
    <row r="14" spans="1:5" ht="19.2" customHeight="1" thickBot="1" x14ac:dyDescent="0.35">
      <c r="A14" s="14" t="s">
        <v>10</v>
      </c>
      <c r="B14" s="16">
        <f>-B9</f>
        <v>-4272</v>
      </c>
      <c r="C14" s="250">
        <f>-C9</f>
        <v>-13003.199999999999</v>
      </c>
      <c r="D14" s="12">
        <f t="shared" si="0"/>
        <v>-8637.5999999999985</v>
      </c>
    </row>
    <row r="15" spans="1:5" ht="19.2" customHeight="1" thickBot="1" x14ac:dyDescent="0.35">
      <c r="A15" s="15" t="s">
        <v>11</v>
      </c>
      <c r="B15" s="11">
        <f>B11*E15</f>
        <v>-357</v>
      </c>
      <c r="C15" s="11">
        <f>C11*E15</f>
        <v>-357</v>
      </c>
      <c r="D15" s="12">
        <f t="shared" si="0"/>
        <v>-357</v>
      </c>
      <c r="E15" s="256">
        <f>D24</f>
        <v>0.6</v>
      </c>
    </row>
    <row r="16" spans="1:5" x14ac:dyDescent="0.3">
      <c r="A16" s="17" t="s">
        <v>12</v>
      </c>
      <c r="B16" s="17"/>
      <c r="C16" s="17"/>
      <c r="D16" s="17"/>
    </row>
    <row r="23" spans="2:4" x14ac:dyDescent="0.3">
      <c r="B23" s="185" t="s">
        <v>68</v>
      </c>
      <c r="C23" s="250">
        <f>'KU DA'!F14</f>
        <v>40440</v>
      </c>
      <c r="D23" s="256">
        <f>C23/C25</f>
        <v>0.4</v>
      </c>
    </row>
    <row r="24" spans="2:4" x14ac:dyDescent="0.3">
      <c r="B24" s="185" t="s">
        <v>67</v>
      </c>
      <c r="C24" s="250">
        <f>'LGE DA'!F14</f>
        <v>60660</v>
      </c>
      <c r="D24" s="256">
        <f>C24/C25</f>
        <v>0.6</v>
      </c>
    </row>
    <row r="25" spans="2:4" x14ac:dyDescent="0.3">
      <c r="B25" t="s">
        <v>62</v>
      </c>
      <c r="C25" s="250">
        <f>SUM(C23:C24)</f>
        <v>101100</v>
      </c>
      <c r="D25" s="256"/>
    </row>
  </sheetData>
  <mergeCells count="3">
    <mergeCell ref="A5:D5"/>
    <mergeCell ref="A16:D16"/>
    <mergeCell ref="B6:D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opLeftCell="A8" workbookViewId="0">
      <selection activeCell="E16" sqref="E16"/>
    </sheetView>
  </sheetViews>
  <sheetFormatPr defaultRowHeight="14.4" x14ac:dyDescent="0.3"/>
  <cols>
    <col min="4" max="4" width="46" customWidth="1"/>
    <col min="5" max="11" width="17.33203125" customWidth="1"/>
  </cols>
  <sheetData>
    <row r="1" spans="1:13" x14ac:dyDescent="0.3">
      <c r="A1" s="24"/>
      <c r="B1" s="25"/>
      <c r="C1" s="25"/>
      <c r="D1" s="25"/>
      <c r="E1" s="25"/>
      <c r="F1" s="25"/>
      <c r="G1" s="25"/>
      <c r="H1" s="25"/>
      <c r="I1" s="25"/>
      <c r="J1" s="25"/>
      <c r="K1" s="25"/>
      <c r="L1" s="25"/>
      <c r="M1" s="25"/>
    </row>
    <row r="2" spans="1:13" x14ac:dyDescent="0.3">
      <c r="A2" s="25"/>
      <c r="B2" s="26"/>
      <c r="C2" s="27"/>
      <c r="D2" s="27"/>
      <c r="E2" s="27"/>
      <c r="F2" s="27"/>
      <c r="G2" s="27"/>
      <c r="H2" s="27"/>
      <c r="I2" s="27"/>
      <c r="J2" s="27"/>
      <c r="K2" s="27"/>
      <c r="L2" s="27"/>
      <c r="M2" s="28"/>
    </row>
    <row r="3" spans="1:13" x14ac:dyDescent="0.3">
      <c r="A3" s="25"/>
      <c r="B3" s="29"/>
      <c r="C3" s="30"/>
      <c r="D3" s="30"/>
      <c r="E3" s="30"/>
      <c r="F3" s="30"/>
      <c r="G3" s="30"/>
      <c r="H3" s="30"/>
      <c r="I3" s="30"/>
      <c r="J3" s="30"/>
      <c r="K3" s="30"/>
      <c r="L3" s="31"/>
      <c r="M3" s="32"/>
    </row>
    <row r="4" spans="1:13" ht="18" x14ac:dyDescent="0.35">
      <c r="A4" s="25"/>
      <c r="B4" s="29"/>
      <c r="C4" s="30"/>
      <c r="D4" s="33"/>
      <c r="E4" s="34"/>
      <c r="F4" s="24"/>
      <c r="G4" s="34"/>
      <c r="H4" s="34"/>
      <c r="I4" s="34"/>
      <c r="J4" s="34"/>
      <c r="K4" s="34"/>
      <c r="L4" s="102"/>
      <c r="M4" s="32"/>
    </row>
    <row r="5" spans="1:13" ht="22.8" x14ac:dyDescent="0.3">
      <c r="A5" s="25"/>
      <c r="B5" s="29"/>
      <c r="C5" s="30"/>
      <c r="D5" s="33"/>
      <c r="E5" s="35"/>
      <c r="F5" s="35"/>
      <c r="G5" s="35"/>
      <c r="H5" s="35"/>
      <c r="I5" s="35"/>
      <c r="J5" s="35"/>
      <c r="K5" s="35"/>
      <c r="L5" s="36"/>
      <c r="M5" s="32"/>
    </row>
    <row r="6" spans="1:13" ht="20.399999999999999" x14ac:dyDescent="0.35">
      <c r="A6" s="25"/>
      <c r="B6" s="29"/>
      <c r="C6" s="30"/>
      <c r="D6" s="23" t="s">
        <v>13</v>
      </c>
      <c r="E6" s="23"/>
      <c r="F6" s="23"/>
      <c r="G6" s="23"/>
      <c r="H6" s="23"/>
      <c r="I6" s="23"/>
      <c r="J6" s="23"/>
      <c r="K6" s="23"/>
      <c r="L6" s="36"/>
      <c r="M6" s="32"/>
    </row>
    <row r="7" spans="1:13" ht="22.8" x14ac:dyDescent="0.3">
      <c r="A7" s="25"/>
      <c r="B7" s="29"/>
      <c r="C7" s="30"/>
      <c r="D7" s="21" t="s">
        <v>14</v>
      </c>
      <c r="E7" s="21"/>
      <c r="F7" s="21"/>
      <c r="G7" s="21"/>
      <c r="H7" s="21"/>
      <c r="I7" s="21"/>
      <c r="J7" s="21"/>
      <c r="K7" s="21"/>
      <c r="L7" s="36"/>
      <c r="M7" s="32"/>
    </row>
    <row r="8" spans="1:13" ht="15.6" x14ac:dyDescent="0.3">
      <c r="A8" s="25"/>
      <c r="B8" s="29"/>
      <c r="C8" s="30"/>
      <c r="D8" s="22" t="s">
        <v>15</v>
      </c>
      <c r="E8" s="22"/>
      <c r="F8" s="22"/>
      <c r="G8" s="22"/>
      <c r="H8" s="22"/>
      <c r="I8" s="22"/>
      <c r="J8" s="22"/>
      <c r="K8" s="22"/>
      <c r="L8" s="36"/>
      <c r="M8" s="32"/>
    </row>
    <row r="9" spans="1:13" ht="15.6" x14ac:dyDescent="0.3">
      <c r="A9" s="25"/>
      <c r="B9" s="29"/>
      <c r="C9" s="30"/>
      <c r="D9" s="22" t="s">
        <v>16</v>
      </c>
      <c r="E9" s="22"/>
      <c r="F9" s="22"/>
      <c r="G9" s="22"/>
      <c r="H9" s="22"/>
      <c r="I9" s="22"/>
      <c r="J9" s="22"/>
      <c r="K9" s="22"/>
      <c r="L9" s="37"/>
      <c r="M9" s="32"/>
    </row>
    <row r="10" spans="1:13" ht="15.6" x14ac:dyDescent="0.3">
      <c r="A10" s="25"/>
      <c r="B10" s="29"/>
      <c r="C10" s="30"/>
      <c r="D10" s="101" t="s">
        <v>17</v>
      </c>
      <c r="E10" s="101"/>
      <c r="F10" s="101"/>
      <c r="G10" s="101"/>
      <c r="H10" s="101"/>
      <c r="I10" s="101"/>
      <c r="J10" s="101"/>
      <c r="K10" s="101"/>
      <c r="L10" s="37"/>
      <c r="M10" s="32"/>
    </row>
    <row r="11" spans="1:13" x14ac:dyDescent="0.3">
      <c r="A11" s="25"/>
      <c r="B11" s="29"/>
      <c r="C11" s="30"/>
      <c r="D11" s="38"/>
      <c r="E11" s="38"/>
      <c r="F11" s="38"/>
      <c r="G11" s="38"/>
      <c r="H11" s="38"/>
      <c r="I11" s="39"/>
      <c r="J11" s="33"/>
      <c r="K11" s="33"/>
      <c r="L11" s="36"/>
      <c r="M11" s="32"/>
    </row>
    <row r="12" spans="1:13" ht="109.2" x14ac:dyDescent="0.3">
      <c r="A12" s="25"/>
      <c r="B12" s="29"/>
      <c r="C12" s="32"/>
      <c r="D12" s="40" t="s">
        <v>18</v>
      </c>
      <c r="E12" s="41" t="s">
        <v>19</v>
      </c>
      <c r="F12" s="42" t="s">
        <v>20</v>
      </c>
      <c r="G12" s="43" t="s">
        <v>21</v>
      </c>
      <c r="H12" s="44" t="s">
        <v>22</v>
      </c>
      <c r="I12" s="45"/>
      <c r="J12" s="46"/>
      <c r="K12" s="46"/>
      <c r="L12" s="36"/>
      <c r="M12" s="32"/>
    </row>
    <row r="13" spans="1:13" ht="15.6" x14ac:dyDescent="0.3">
      <c r="A13" s="25"/>
      <c r="B13" s="29"/>
      <c r="C13" s="30"/>
      <c r="D13" s="47"/>
      <c r="E13" s="48"/>
      <c r="F13" s="49"/>
      <c r="G13" s="50"/>
      <c r="H13" s="50"/>
      <c r="I13" s="45"/>
      <c r="J13" s="46"/>
      <c r="K13" s="46"/>
      <c r="L13" s="36"/>
      <c r="M13" s="32"/>
    </row>
    <row r="14" spans="1:13" ht="15.6" x14ac:dyDescent="0.3">
      <c r="A14" s="25"/>
      <c r="B14" s="29"/>
      <c r="C14" s="32"/>
      <c r="D14" s="51" t="s">
        <v>23</v>
      </c>
      <c r="E14" s="52">
        <v>42494</v>
      </c>
      <c r="F14" s="53">
        <v>40440</v>
      </c>
      <c r="G14" s="53">
        <v>0</v>
      </c>
      <c r="H14" s="53">
        <v>0</v>
      </c>
      <c r="I14" s="54"/>
      <c r="J14" s="55"/>
      <c r="K14" s="55"/>
      <c r="L14" s="56"/>
      <c r="M14" s="32"/>
    </row>
    <row r="15" spans="1:13" ht="15.6" x14ac:dyDescent="0.3">
      <c r="A15" s="25"/>
      <c r="B15" s="29"/>
      <c r="C15" s="30"/>
      <c r="D15" s="57"/>
      <c r="E15" s="58"/>
      <c r="F15" s="58"/>
      <c r="G15" s="58"/>
      <c r="H15" s="58"/>
      <c r="I15" s="54"/>
      <c r="J15" s="55"/>
      <c r="K15" s="55"/>
      <c r="L15" s="56"/>
      <c r="M15" s="32"/>
    </row>
    <row r="16" spans="1:13" ht="15.6" x14ac:dyDescent="0.3">
      <c r="A16" s="25"/>
      <c r="B16" s="29"/>
      <c r="C16" s="32"/>
      <c r="D16" s="59" t="s">
        <v>24</v>
      </c>
      <c r="E16" s="60">
        <v>2310.3651328327369</v>
      </c>
      <c r="F16" s="61">
        <v>-18763.388967844116</v>
      </c>
      <c r="G16" s="61">
        <v>-176285.32448469021</v>
      </c>
      <c r="H16" s="61">
        <v>0</v>
      </c>
      <c r="I16" s="54"/>
      <c r="J16" s="55"/>
      <c r="K16" s="55"/>
      <c r="L16" s="56"/>
      <c r="M16" s="32"/>
    </row>
    <row r="17" spans="1:13" ht="15.6" x14ac:dyDescent="0.3">
      <c r="A17" s="25"/>
      <c r="B17" s="29"/>
      <c r="C17" s="32"/>
      <c r="D17" s="62" t="s">
        <v>25</v>
      </c>
      <c r="E17" s="60">
        <v>43918.521179346833</v>
      </c>
      <c r="F17" s="61">
        <v>48601.713325010889</v>
      </c>
      <c r="G17" s="61">
        <v>51714.892036922458</v>
      </c>
      <c r="H17" s="61">
        <v>0</v>
      </c>
      <c r="I17" s="63"/>
      <c r="J17" s="55"/>
      <c r="K17" s="55"/>
      <c r="L17" s="64"/>
      <c r="M17" s="32"/>
    </row>
    <row r="18" spans="1:13" ht="15.6" x14ac:dyDescent="0.3">
      <c r="A18" s="25"/>
      <c r="B18" s="29"/>
      <c r="C18" s="32"/>
      <c r="D18" s="62" t="s">
        <v>26</v>
      </c>
      <c r="E18" s="60">
        <v>203.19864758633523</v>
      </c>
      <c r="F18" s="61">
        <v>182.36504693429151</v>
      </c>
      <c r="G18" s="61">
        <v>0</v>
      </c>
      <c r="H18" s="61">
        <v>0</v>
      </c>
      <c r="I18" s="55"/>
      <c r="J18" s="55"/>
      <c r="K18" s="55"/>
      <c r="L18" s="56"/>
      <c r="M18" s="32"/>
    </row>
    <row r="19" spans="1:13" ht="15.6" x14ac:dyDescent="0.3">
      <c r="A19" s="25"/>
      <c r="B19" s="29"/>
      <c r="C19" s="32"/>
      <c r="D19" s="62" t="s">
        <v>27</v>
      </c>
      <c r="E19" s="65">
        <v>6.5822630996811293E-2</v>
      </c>
      <c r="F19" s="66">
        <v>6.5772953762128772E-2</v>
      </c>
      <c r="G19" s="66">
        <v>0</v>
      </c>
      <c r="H19" s="66">
        <v>0</v>
      </c>
      <c r="I19" s="67"/>
      <c r="J19" s="67"/>
      <c r="K19" s="67"/>
      <c r="L19" s="68"/>
      <c r="M19" s="32"/>
    </row>
    <row r="20" spans="1:13" ht="15.6" x14ac:dyDescent="0.3">
      <c r="A20" s="25"/>
      <c r="B20" s="29"/>
      <c r="C20" s="30"/>
      <c r="D20" s="69" t="s">
        <v>28</v>
      </c>
      <c r="E20" s="65">
        <v>0</v>
      </c>
      <c r="F20" s="66">
        <v>0</v>
      </c>
      <c r="G20" s="66">
        <v>0</v>
      </c>
      <c r="H20" s="66">
        <v>0</v>
      </c>
      <c r="I20" s="67"/>
      <c r="J20" s="67"/>
      <c r="K20" s="67"/>
      <c r="L20" s="68"/>
      <c r="M20" s="32"/>
    </row>
    <row r="21" spans="1:13" ht="15.6" x14ac:dyDescent="0.3">
      <c r="A21" s="25"/>
      <c r="B21" s="29"/>
      <c r="C21" s="30"/>
      <c r="D21" s="70"/>
      <c r="E21" s="71"/>
      <c r="F21" s="72"/>
      <c r="G21" s="73"/>
      <c r="H21" s="74"/>
      <c r="I21" s="73"/>
      <c r="J21" s="73"/>
      <c r="K21" s="73"/>
      <c r="L21" s="68"/>
      <c r="M21" s="32"/>
    </row>
    <row r="22" spans="1:13" ht="15.6" x14ac:dyDescent="0.3">
      <c r="A22" s="25"/>
      <c r="B22" s="29"/>
      <c r="C22" s="30"/>
      <c r="D22" s="75"/>
      <c r="E22" s="76" t="s">
        <v>29</v>
      </c>
      <c r="F22" s="77"/>
      <c r="G22" s="78"/>
      <c r="H22" s="77"/>
      <c r="I22" s="78"/>
      <c r="J22" s="78"/>
      <c r="K22" s="79"/>
      <c r="L22" s="68"/>
      <c r="M22" s="32"/>
    </row>
    <row r="23" spans="1:13" ht="15.6" x14ac:dyDescent="0.3">
      <c r="A23" s="25"/>
      <c r="B23" s="29"/>
      <c r="C23" s="32"/>
      <c r="D23" s="80"/>
      <c r="E23" s="81" t="s">
        <v>30</v>
      </c>
      <c r="F23" s="82"/>
      <c r="G23" s="82"/>
      <c r="H23" s="82"/>
      <c r="I23" s="82"/>
      <c r="J23" s="82"/>
      <c r="K23" s="81" t="s">
        <v>31</v>
      </c>
      <c r="L23" s="36"/>
      <c r="M23" s="32"/>
    </row>
    <row r="24" spans="1:13" ht="15.6" x14ac:dyDescent="0.3">
      <c r="A24" s="25"/>
      <c r="B24" s="29"/>
      <c r="C24" s="32"/>
      <c r="D24" s="83" t="s">
        <v>32</v>
      </c>
      <c r="E24" s="84" t="s">
        <v>33</v>
      </c>
      <c r="F24" s="85">
        <v>2016</v>
      </c>
      <c r="G24" s="85">
        <v>2017</v>
      </c>
      <c r="H24" s="85">
        <v>2018</v>
      </c>
      <c r="I24" s="85">
        <v>2019</v>
      </c>
      <c r="J24" s="85">
        <v>2020</v>
      </c>
      <c r="K24" s="84" t="s">
        <v>34</v>
      </c>
      <c r="L24" s="36"/>
      <c r="M24" s="32"/>
    </row>
    <row r="25" spans="1:13" x14ac:dyDescent="0.3">
      <c r="A25" s="25"/>
      <c r="B25" s="29"/>
      <c r="C25" s="30"/>
      <c r="D25" s="62" t="s">
        <v>35</v>
      </c>
      <c r="E25" s="86">
        <v>27932</v>
      </c>
      <c r="F25" s="86">
        <v>32</v>
      </c>
      <c r="G25" s="86">
        <v>3168</v>
      </c>
      <c r="H25" s="86">
        <v>8931</v>
      </c>
      <c r="I25" s="86">
        <v>8520</v>
      </c>
      <c r="J25" s="86">
        <v>7281</v>
      </c>
      <c r="K25" s="86">
        <v>42494</v>
      </c>
      <c r="L25" s="36"/>
      <c r="M25" s="32"/>
    </row>
    <row r="26" spans="1:13" x14ac:dyDescent="0.3">
      <c r="A26" s="25"/>
      <c r="B26" s="29"/>
      <c r="C26" s="30"/>
      <c r="D26" s="62" t="s">
        <v>36</v>
      </c>
      <c r="E26" s="86">
        <v>37</v>
      </c>
      <c r="F26" s="86">
        <v>0</v>
      </c>
      <c r="G26" s="86">
        <v>0</v>
      </c>
      <c r="H26" s="86">
        <v>-4</v>
      </c>
      <c r="I26" s="86">
        <v>12</v>
      </c>
      <c r="J26" s="86">
        <v>29</v>
      </c>
      <c r="K26" s="86">
        <v>960.09856527062959</v>
      </c>
      <c r="L26" s="36"/>
      <c r="M26" s="32"/>
    </row>
    <row r="27" spans="1:13" x14ac:dyDescent="0.3">
      <c r="A27" s="25"/>
      <c r="B27" s="29"/>
      <c r="C27" s="30"/>
      <c r="D27" s="62" t="s">
        <v>37</v>
      </c>
      <c r="E27" s="86">
        <v>4600.6471284020499</v>
      </c>
      <c r="F27" s="61">
        <v>0.62566399999999978</v>
      </c>
      <c r="G27" s="61">
        <v>374.67436411874348</v>
      </c>
      <c r="H27" s="61">
        <v>653.3076894862013</v>
      </c>
      <c r="I27" s="61">
        <v>1541.4590411829254</v>
      </c>
      <c r="J27" s="61">
        <v>2030.5803696141793</v>
      </c>
      <c r="K27" s="61">
        <v>0</v>
      </c>
      <c r="L27" s="36"/>
      <c r="M27" s="32"/>
    </row>
    <row r="28" spans="1:13" x14ac:dyDescent="0.3">
      <c r="A28" s="25"/>
      <c r="B28" s="29"/>
      <c r="C28" s="30"/>
      <c r="D28" s="62" t="s">
        <v>38</v>
      </c>
      <c r="E28" s="86">
        <v>2188.3259221740154</v>
      </c>
      <c r="F28" s="61">
        <v>0</v>
      </c>
      <c r="G28" s="61">
        <v>198.78888322580647</v>
      </c>
      <c r="H28" s="61">
        <v>282.21846776966129</v>
      </c>
      <c r="I28" s="61">
        <v>742.16752629714222</v>
      </c>
      <c r="J28" s="61">
        <v>965.1510448814056</v>
      </c>
      <c r="K28" s="61">
        <v>0</v>
      </c>
      <c r="L28" s="36"/>
      <c r="M28" s="32"/>
    </row>
    <row r="29" spans="1:13" x14ac:dyDescent="0.3">
      <c r="A29" s="25"/>
      <c r="B29" s="29"/>
      <c r="C29" s="30"/>
      <c r="D29" s="87" t="s">
        <v>28</v>
      </c>
      <c r="E29" s="88">
        <v>7.9289816916267519E-2</v>
      </c>
      <c r="F29" s="89">
        <v>0</v>
      </c>
      <c r="G29" s="89">
        <v>0.1468155811747999</v>
      </c>
      <c r="H29" s="89">
        <v>7.3709935047062136E-2</v>
      </c>
      <c r="I29" s="89">
        <v>7.2926714322826519E-2</v>
      </c>
      <c r="J29" s="89">
        <v>8.0983573814738877E-2</v>
      </c>
      <c r="K29" s="89">
        <v>0</v>
      </c>
      <c r="L29" s="36"/>
      <c r="M29" s="32"/>
    </row>
    <row r="30" spans="1:13" ht="15.6" x14ac:dyDescent="0.3">
      <c r="A30" s="25"/>
      <c r="B30" s="29"/>
      <c r="C30" s="30"/>
      <c r="D30" s="90"/>
      <c r="E30" s="30"/>
      <c r="F30" s="30"/>
      <c r="G30" s="30"/>
      <c r="H30" s="30"/>
      <c r="I30" s="30"/>
      <c r="J30" s="30"/>
      <c r="K30" s="30"/>
      <c r="L30" s="36"/>
      <c r="M30" s="32"/>
    </row>
    <row r="31" spans="1:13" x14ac:dyDescent="0.3">
      <c r="A31" s="25"/>
      <c r="B31" s="29"/>
      <c r="C31" s="30"/>
      <c r="D31" s="91" t="s">
        <v>39</v>
      </c>
      <c r="E31" s="92"/>
      <c r="F31" s="92"/>
      <c r="G31" s="92"/>
      <c r="H31" s="92"/>
      <c r="I31" s="92"/>
      <c r="J31" s="92"/>
      <c r="K31" s="92"/>
      <c r="L31" s="93"/>
      <c r="M31" s="32"/>
    </row>
    <row r="32" spans="1:13" ht="15" x14ac:dyDescent="0.3">
      <c r="A32" s="25"/>
      <c r="B32" s="29"/>
      <c r="C32" s="30"/>
      <c r="D32" s="91" t="s">
        <v>40</v>
      </c>
      <c r="E32" s="92"/>
      <c r="F32" s="92"/>
      <c r="G32" s="92"/>
      <c r="H32" s="92"/>
      <c r="I32" s="92"/>
      <c r="J32" s="92"/>
      <c r="K32" s="92"/>
      <c r="L32" s="93"/>
      <c r="M32" s="94"/>
    </row>
    <row r="33" spans="1:13" ht="15" x14ac:dyDescent="0.3">
      <c r="A33" s="25"/>
      <c r="B33" s="29"/>
      <c r="C33" s="30"/>
      <c r="D33" s="91" t="s">
        <v>41</v>
      </c>
      <c r="E33" s="92"/>
      <c r="F33" s="92"/>
      <c r="G33" s="92"/>
      <c r="H33" s="92"/>
      <c r="I33" s="92"/>
      <c r="J33" s="92"/>
      <c r="K33" s="92"/>
      <c r="L33" s="93"/>
      <c r="M33" s="94"/>
    </row>
    <row r="34" spans="1:13" ht="15" x14ac:dyDescent="0.3">
      <c r="A34" s="25"/>
      <c r="B34" s="29"/>
      <c r="C34" s="30"/>
      <c r="D34" s="91" t="s">
        <v>42</v>
      </c>
      <c r="E34" s="92"/>
      <c r="F34" s="92"/>
      <c r="G34" s="92"/>
      <c r="H34" s="92"/>
      <c r="I34" s="92"/>
      <c r="J34" s="92"/>
      <c r="K34" s="92"/>
      <c r="L34" s="93"/>
      <c r="M34" s="94"/>
    </row>
    <row r="35" spans="1:13" x14ac:dyDescent="0.3">
      <c r="A35" s="25"/>
      <c r="B35" s="29"/>
      <c r="C35" s="30"/>
      <c r="D35" s="91" t="s">
        <v>43</v>
      </c>
      <c r="E35" s="30"/>
      <c r="F35" s="30"/>
      <c r="G35" s="30"/>
      <c r="H35" s="30"/>
      <c r="I35" s="30"/>
      <c r="J35" s="30"/>
      <c r="K35" s="30"/>
      <c r="L35" s="36"/>
      <c r="M35" s="32"/>
    </row>
    <row r="36" spans="1:13" ht="15" thickBot="1" x14ac:dyDescent="0.35">
      <c r="A36" s="25"/>
      <c r="B36" s="29"/>
      <c r="C36" s="30"/>
      <c r="D36" s="91" t="s">
        <v>44</v>
      </c>
      <c r="E36" s="30"/>
      <c r="F36" s="30"/>
      <c r="G36" s="30"/>
      <c r="H36" s="30"/>
      <c r="I36" s="30"/>
      <c r="J36" s="30"/>
      <c r="K36" s="30"/>
      <c r="L36" s="36"/>
      <c r="M36" s="32"/>
    </row>
    <row r="37" spans="1:13" ht="18.600000000000001" thickBot="1" x14ac:dyDescent="0.4">
      <c r="A37" s="25"/>
      <c r="B37" s="29"/>
      <c r="C37" s="95"/>
      <c r="D37" s="34" t="s">
        <v>45</v>
      </c>
      <c r="E37" s="96"/>
      <c r="F37" s="96"/>
      <c r="G37" s="96"/>
      <c r="H37" s="96"/>
      <c r="I37" s="96"/>
      <c r="J37" s="96"/>
      <c r="K37" s="96"/>
      <c r="L37" s="97"/>
      <c r="M37" s="32"/>
    </row>
    <row r="38" spans="1:13" x14ac:dyDescent="0.3">
      <c r="A38" s="25"/>
      <c r="B38" s="98"/>
      <c r="C38" s="99"/>
      <c r="D38" s="99"/>
      <c r="E38" s="99"/>
      <c r="F38" s="99"/>
      <c r="G38" s="99"/>
      <c r="H38" s="99"/>
      <c r="I38" s="99"/>
      <c r="J38" s="99"/>
      <c r="K38" s="99"/>
      <c r="L38" s="99"/>
      <c r="M38" s="100"/>
    </row>
    <row r="39" spans="1:13" x14ac:dyDescent="0.3">
      <c r="A39" s="24"/>
      <c r="B39" s="24"/>
      <c r="C39" s="24"/>
      <c r="D39" s="25"/>
      <c r="E39" s="24"/>
      <c r="F39" s="24"/>
      <c r="G39" s="24"/>
      <c r="H39" s="24"/>
      <c r="I39" s="24"/>
      <c r="J39" s="24"/>
      <c r="K39" s="24"/>
      <c r="L39" s="24"/>
      <c r="M39" s="24"/>
    </row>
  </sheetData>
  <mergeCells count="5">
    <mergeCell ref="D6:K6"/>
    <mergeCell ref="D7:K7"/>
    <mergeCell ref="D8:K8"/>
    <mergeCell ref="D9:K9"/>
    <mergeCell ref="D10:K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opLeftCell="A5" workbookViewId="0">
      <selection activeCell="E14" sqref="E14"/>
    </sheetView>
  </sheetViews>
  <sheetFormatPr defaultRowHeight="14.4" x14ac:dyDescent="0.3"/>
  <cols>
    <col min="1" max="3" width="8.88671875" style="24"/>
    <col min="4" max="4" width="46" style="24" customWidth="1"/>
    <col min="5" max="11" width="17.33203125" style="24" customWidth="1"/>
    <col min="12" max="16384" width="8.88671875" style="24"/>
  </cols>
  <sheetData>
    <row r="1" spans="1:13" x14ac:dyDescent="0.3">
      <c r="A1" s="105"/>
      <c r="B1" s="106"/>
      <c r="C1" s="106"/>
      <c r="D1" s="106"/>
      <c r="E1" s="106"/>
      <c r="F1" s="106"/>
      <c r="G1" s="106"/>
      <c r="H1" s="106"/>
      <c r="I1" s="106"/>
      <c r="J1" s="106"/>
      <c r="K1" s="106"/>
      <c r="L1" s="106"/>
      <c r="M1" s="106"/>
    </row>
    <row r="2" spans="1:13" x14ac:dyDescent="0.3">
      <c r="A2" s="106"/>
      <c r="B2" s="107"/>
      <c r="C2" s="108"/>
      <c r="D2" s="108"/>
      <c r="E2" s="108"/>
      <c r="F2" s="108"/>
      <c r="G2" s="108"/>
      <c r="H2" s="108"/>
      <c r="I2" s="108"/>
      <c r="J2" s="108"/>
      <c r="K2" s="108"/>
      <c r="L2" s="108"/>
      <c r="M2" s="109"/>
    </row>
    <row r="3" spans="1:13" x14ac:dyDescent="0.3">
      <c r="A3" s="106"/>
      <c r="B3" s="110"/>
      <c r="C3" s="111"/>
      <c r="D3" s="111"/>
      <c r="E3" s="111"/>
      <c r="F3" s="111"/>
      <c r="G3" s="111"/>
      <c r="H3" s="111"/>
      <c r="I3" s="111"/>
      <c r="J3" s="111"/>
      <c r="K3" s="111"/>
      <c r="L3" s="112"/>
      <c r="M3" s="113"/>
    </row>
    <row r="4" spans="1:13" ht="18" x14ac:dyDescent="0.35">
      <c r="A4" s="106"/>
      <c r="B4" s="110"/>
      <c r="C4" s="111"/>
      <c r="D4" s="114"/>
      <c r="E4" s="115"/>
      <c r="F4" s="115"/>
      <c r="G4" s="115"/>
      <c r="H4" s="115"/>
      <c r="I4" s="115"/>
      <c r="J4" s="115"/>
      <c r="K4" s="115"/>
      <c r="L4" s="116"/>
      <c r="M4" s="113"/>
    </row>
    <row r="5" spans="1:13" ht="22.8" x14ac:dyDescent="0.3">
      <c r="A5" s="106"/>
      <c r="B5" s="110"/>
      <c r="C5" s="111"/>
      <c r="D5" s="114"/>
      <c r="E5" s="117"/>
      <c r="F5" s="117"/>
      <c r="G5" s="117"/>
      <c r="H5" s="117"/>
      <c r="I5" s="117"/>
      <c r="J5" s="117"/>
      <c r="K5" s="117"/>
      <c r="L5" s="118"/>
      <c r="M5" s="113"/>
    </row>
    <row r="6" spans="1:13" ht="20.399999999999999" x14ac:dyDescent="0.35">
      <c r="A6" s="106"/>
      <c r="B6" s="110"/>
      <c r="C6" s="111"/>
      <c r="D6" s="23" t="s">
        <v>13</v>
      </c>
      <c r="E6" s="23"/>
      <c r="F6" s="23"/>
      <c r="G6" s="23"/>
      <c r="H6" s="23"/>
      <c r="I6" s="23"/>
      <c r="J6" s="23"/>
      <c r="K6" s="23"/>
      <c r="L6" s="118"/>
      <c r="M6" s="113"/>
    </row>
    <row r="7" spans="1:13" ht="22.8" x14ac:dyDescent="0.3">
      <c r="A7" s="106"/>
      <c r="B7" s="110"/>
      <c r="C7" s="111"/>
      <c r="D7" s="21" t="s">
        <v>46</v>
      </c>
      <c r="E7" s="21"/>
      <c r="F7" s="21"/>
      <c r="G7" s="21"/>
      <c r="H7" s="21"/>
      <c r="I7" s="21"/>
      <c r="J7" s="21"/>
      <c r="K7" s="21"/>
      <c r="L7" s="118"/>
      <c r="M7" s="113"/>
    </row>
    <row r="8" spans="1:13" ht="15.6" x14ac:dyDescent="0.3">
      <c r="A8" s="106"/>
      <c r="B8" s="110"/>
      <c r="C8" s="111"/>
      <c r="D8" s="22" t="s">
        <v>15</v>
      </c>
      <c r="E8" s="22"/>
      <c r="F8" s="22"/>
      <c r="G8" s="22"/>
      <c r="H8" s="22"/>
      <c r="I8" s="22"/>
      <c r="J8" s="22"/>
      <c r="K8" s="22"/>
      <c r="L8" s="118"/>
      <c r="M8" s="113"/>
    </row>
    <row r="9" spans="1:13" ht="15.6" x14ac:dyDescent="0.3">
      <c r="A9" s="106"/>
      <c r="B9" s="110"/>
      <c r="C9" s="111"/>
      <c r="D9" s="22" t="s">
        <v>16</v>
      </c>
      <c r="E9" s="22"/>
      <c r="F9" s="22"/>
      <c r="G9" s="22"/>
      <c r="H9" s="22"/>
      <c r="I9" s="22"/>
      <c r="J9" s="22"/>
      <c r="K9" s="22"/>
      <c r="L9" s="119"/>
      <c r="M9" s="113"/>
    </row>
    <row r="10" spans="1:13" ht="15.6" x14ac:dyDescent="0.3">
      <c r="A10" s="106"/>
      <c r="B10" s="110"/>
      <c r="C10" s="111"/>
      <c r="D10" s="101" t="s">
        <v>17</v>
      </c>
      <c r="E10" s="101"/>
      <c r="F10" s="101"/>
      <c r="G10" s="101"/>
      <c r="H10" s="101"/>
      <c r="I10" s="101"/>
      <c r="J10" s="101"/>
      <c r="K10" s="101"/>
      <c r="L10" s="119"/>
      <c r="M10" s="113"/>
    </row>
    <row r="11" spans="1:13" x14ac:dyDescent="0.3">
      <c r="A11" s="106"/>
      <c r="B11" s="110"/>
      <c r="C11" s="111"/>
      <c r="D11" s="120"/>
      <c r="E11" s="120"/>
      <c r="F11" s="120"/>
      <c r="G11" s="120"/>
      <c r="H11" s="120"/>
      <c r="I11" s="121"/>
      <c r="J11" s="114"/>
      <c r="K11" s="114"/>
      <c r="L11" s="118"/>
      <c r="M11" s="113"/>
    </row>
    <row r="12" spans="1:13" ht="31.2" x14ac:dyDescent="0.3">
      <c r="A12" s="106"/>
      <c r="B12" s="110"/>
      <c r="C12" s="113"/>
      <c r="D12" s="122" t="s">
        <v>18</v>
      </c>
      <c r="E12" s="123" t="s">
        <v>19</v>
      </c>
      <c r="F12" s="124" t="s">
        <v>47</v>
      </c>
      <c r="G12" s="125" t="s">
        <v>48</v>
      </c>
      <c r="H12" s="126" t="s">
        <v>22</v>
      </c>
      <c r="I12" s="127"/>
      <c r="J12" s="128"/>
      <c r="K12" s="128"/>
      <c r="L12" s="118"/>
      <c r="M12" s="113"/>
    </row>
    <row r="13" spans="1:13" ht="15.6" x14ac:dyDescent="0.3">
      <c r="A13" s="106"/>
      <c r="B13" s="110"/>
      <c r="C13" s="111"/>
      <c r="D13" s="129"/>
      <c r="E13" s="130"/>
      <c r="F13" s="131"/>
      <c r="G13" s="132"/>
      <c r="H13" s="132"/>
      <c r="I13" s="127"/>
      <c r="J13" s="128"/>
      <c r="K13" s="128"/>
      <c r="L13" s="118"/>
      <c r="M13" s="113"/>
    </row>
    <row r="14" spans="1:13" ht="15.6" x14ac:dyDescent="0.3">
      <c r="A14" s="106"/>
      <c r="B14" s="110"/>
      <c r="C14" s="113"/>
      <c r="D14" s="133" t="s">
        <v>23</v>
      </c>
      <c r="E14" s="134">
        <v>63741</v>
      </c>
      <c r="F14" s="135">
        <v>60660</v>
      </c>
      <c r="G14" s="135">
        <v>0</v>
      </c>
      <c r="H14" s="135">
        <v>0</v>
      </c>
      <c r="I14" s="136"/>
      <c r="J14" s="137"/>
      <c r="K14" s="137"/>
      <c r="L14" s="138"/>
      <c r="M14" s="113"/>
    </row>
    <row r="15" spans="1:13" ht="15.6" x14ac:dyDescent="0.3">
      <c r="A15" s="106"/>
      <c r="B15" s="110"/>
      <c r="C15" s="111"/>
      <c r="D15" s="139"/>
      <c r="E15" s="140"/>
      <c r="F15" s="140"/>
      <c r="G15" s="140"/>
      <c r="H15" s="140"/>
      <c r="I15" s="136"/>
      <c r="J15" s="137"/>
      <c r="K15" s="137"/>
      <c r="L15" s="138"/>
      <c r="M15" s="113"/>
    </row>
    <row r="16" spans="1:13" ht="15.6" x14ac:dyDescent="0.3">
      <c r="A16" s="106"/>
      <c r="B16" s="110"/>
      <c r="C16" s="113"/>
      <c r="D16" s="141" t="s">
        <v>24</v>
      </c>
      <c r="E16" s="142">
        <v>3425.755464734234</v>
      </c>
      <c r="F16" s="143">
        <v>-25991.496018624766</v>
      </c>
      <c r="G16" s="143">
        <v>-264427.98672703526</v>
      </c>
      <c r="H16" s="143">
        <v>0</v>
      </c>
      <c r="I16" s="136"/>
      <c r="J16" s="137"/>
      <c r="K16" s="137"/>
      <c r="L16" s="138"/>
      <c r="M16" s="113"/>
    </row>
    <row r="17" spans="1:13" ht="15.6" x14ac:dyDescent="0.3">
      <c r="A17" s="106"/>
      <c r="B17" s="110"/>
      <c r="C17" s="113"/>
      <c r="D17" s="144" t="s">
        <v>25</v>
      </c>
      <c r="E17" s="142">
        <v>66843.680288152551</v>
      </c>
      <c r="F17" s="143">
        <v>73593.124755448254</v>
      </c>
      <c r="G17" s="143">
        <v>81435.400866766693</v>
      </c>
      <c r="H17" s="143">
        <v>0</v>
      </c>
      <c r="I17" s="145"/>
      <c r="J17" s="137"/>
      <c r="K17" s="137"/>
      <c r="L17" s="146"/>
      <c r="M17" s="113"/>
    </row>
    <row r="18" spans="1:13" ht="15.6" x14ac:dyDescent="0.3">
      <c r="A18" s="106"/>
      <c r="B18" s="110"/>
      <c r="C18" s="113"/>
      <c r="D18" s="144" t="s">
        <v>26</v>
      </c>
      <c r="E18" s="142">
        <v>328.28047011020033</v>
      </c>
      <c r="F18" s="143">
        <v>284.66091618403277</v>
      </c>
      <c r="G18" s="143">
        <v>0</v>
      </c>
      <c r="H18" s="143">
        <v>0</v>
      </c>
      <c r="I18" s="137"/>
      <c r="J18" s="137"/>
      <c r="K18" s="137"/>
      <c r="L18" s="138"/>
      <c r="M18" s="113"/>
    </row>
    <row r="19" spans="1:13" ht="15.6" x14ac:dyDescent="0.3">
      <c r="A19" s="106"/>
      <c r="B19" s="110"/>
      <c r="C19" s="113"/>
      <c r="D19" s="144" t="s">
        <v>27</v>
      </c>
      <c r="E19" s="147">
        <v>6.585961001527485E-2</v>
      </c>
      <c r="F19" s="148">
        <v>6.5778752114554528E-2</v>
      </c>
      <c r="G19" s="148">
        <v>0</v>
      </c>
      <c r="H19" s="148">
        <v>0</v>
      </c>
      <c r="I19" s="149"/>
      <c r="J19" s="149"/>
      <c r="K19" s="149"/>
      <c r="L19" s="150"/>
      <c r="M19" s="113"/>
    </row>
    <row r="20" spans="1:13" ht="15.6" x14ac:dyDescent="0.3">
      <c r="A20" s="106"/>
      <c r="B20" s="110"/>
      <c r="C20" s="111"/>
      <c r="D20" s="151" t="s">
        <v>28</v>
      </c>
      <c r="E20" s="147">
        <v>0</v>
      </c>
      <c r="F20" s="148">
        <v>0</v>
      </c>
      <c r="G20" s="148">
        <v>0</v>
      </c>
      <c r="H20" s="148">
        <v>0</v>
      </c>
      <c r="I20" s="149"/>
      <c r="J20" s="149"/>
      <c r="K20" s="149"/>
      <c r="L20" s="150"/>
      <c r="M20" s="113"/>
    </row>
    <row r="21" spans="1:13" ht="15.6" x14ac:dyDescent="0.3">
      <c r="A21" s="106"/>
      <c r="B21" s="110"/>
      <c r="C21" s="111"/>
      <c r="D21" s="152"/>
      <c r="E21" s="153"/>
      <c r="F21" s="154"/>
      <c r="G21" s="155"/>
      <c r="H21" s="156"/>
      <c r="I21" s="155"/>
      <c r="J21" s="155"/>
      <c r="K21" s="155"/>
      <c r="L21" s="150"/>
      <c r="M21" s="113"/>
    </row>
    <row r="22" spans="1:13" ht="15.6" x14ac:dyDescent="0.3">
      <c r="A22" s="106"/>
      <c r="B22" s="110"/>
      <c r="C22" s="111"/>
      <c r="D22" s="157"/>
      <c r="E22" s="158" t="s">
        <v>29</v>
      </c>
      <c r="F22" s="159"/>
      <c r="G22" s="160"/>
      <c r="H22" s="159"/>
      <c r="I22" s="160"/>
      <c r="J22" s="160"/>
      <c r="K22" s="161"/>
      <c r="L22" s="150"/>
      <c r="M22" s="113"/>
    </row>
    <row r="23" spans="1:13" ht="15.6" x14ac:dyDescent="0.3">
      <c r="A23" s="106"/>
      <c r="B23" s="110"/>
      <c r="C23" s="113"/>
      <c r="D23" s="162"/>
      <c r="E23" s="163" t="s">
        <v>30</v>
      </c>
      <c r="F23" s="164"/>
      <c r="G23" s="164"/>
      <c r="H23" s="164"/>
      <c r="I23" s="164"/>
      <c r="J23" s="164"/>
      <c r="K23" s="163" t="s">
        <v>31</v>
      </c>
      <c r="L23" s="118"/>
      <c r="M23" s="113"/>
    </row>
    <row r="24" spans="1:13" ht="15.6" x14ac:dyDescent="0.3">
      <c r="A24" s="106"/>
      <c r="B24" s="110"/>
      <c r="C24" s="113"/>
      <c r="D24" s="165" t="s">
        <v>32</v>
      </c>
      <c r="E24" s="166" t="s">
        <v>33</v>
      </c>
      <c r="F24" s="167">
        <v>2016</v>
      </c>
      <c r="G24" s="167">
        <v>2017</v>
      </c>
      <c r="H24" s="167">
        <v>2018</v>
      </c>
      <c r="I24" s="167">
        <v>2019</v>
      </c>
      <c r="J24" s="167">
        <v>2020</v>
      </c>
      <c r="K24" s="166" t="s">
        <v>49</v>
      </c>
      <c r="L24" s="118"/>
      <c r="M24" s="113"/>
    </row>
    <row r="25" spans="1:13" x14ac:dyDescent="0.3">
      <c r="A25" s="106"/>
      <c r="B25" s="110"/>
      <c r="C25" s="111"/>
      <c r="D25" s="144" t="s">
        <v>35</v>
      </c>
      <c r="E25" s="168">
        <v>41899</v>
      </c>
      <c r="F25" s="168">
        <v>48</v>
      </c>
      <c r="G25" s="168">
        <v>4752</v>
      </c>
      <c r="H25" s="168">
        <v>13397</v>
      </c>
      <c r="I25" s="168">
        <v>12780</v>
      </c>
      <c r="J25" s="168">
        <v>10922</v>
      </c>
      <c r="K25" s="168">
        <v>63741</v>
      </c>
      <c r="L25" s="118"/>
      <c r="M25" s="113"/>
    </row>
    <row r="26" spans="1:13" x14ac:dyDescent="0.3">
      <c r="A26" s="106"/>
      <c r="B26" s="110"/>
      <c r="C26" s="111"/>
      <c r="D26" s="144" t="s">
        <v>36</v>
      </c>
      <c r="E26" s="168">
        <v>54</v>
      </c>
      <c r="F26" s="168">
        <v>0</v>
      </c>
      <c r="G26" s="168">
        <v>-1</v>
      </c>
      <c r="H26" s="168">
        <v>-6</v>
      </c>
      <c r="I26" s="168">
        <v>18</v>
      </c>
      <c r="J26" s="168">
        <v>43</v>
      </c>
      <c r="K26" s="168">
        <v>1424.4675163832544</v>
      </c>
      <c r="L26" s="118"/>
      <c r="M26" s="113"/>
    </row>
    <row r="27" spans="1:13" x14ac:dyDescent="0.3">
      <c r="A27" s="106"/>
      <c r="B27" s="110"/>
      <c r="C27" s="111"/>
      <c r="D27" s="144" t="s">
        <v>37</v>
      </c>
      <c r="E27" s="168">
        <v>6933.8023373831857</v>
      </c>
      <c r="F27" s="143">
        <v>0.93849599999999977</v>
      </c>
      <c r="G27" s="143">
        <v>559.87449154683361</v>
      </c>
      <c r="H27" s="143">
        <v>991.03209879389249</v>
      </c>
      <c r="I27" s="143">
        <v>2322.1735918535614</v>
      </c>
      <c r="J27" s="143">
        <v>3059.7836591888981</v>
      </c>
      <c r="K27" s="143">
        <v>0</v>
      </c>
      <c r="L27" s="118"/>
      <c r="M27" s="113"/>
    </row>
    <row r="28" spans="1:13" x14ac:dyDescent="0.3">
      <c r="A28" s="106"/>
      <c r="B28" s="110"/>
      <c r="C28" s="111"/>
      <c r="D28" s="144" t="s">
        <v>38</v>
      </c>
      <c r="E28" s="168">
        <v>3299.8342855809797</v>
      </c>
      <c r="F28" s="143">
        <v>0</v>
      </c>
      <c r="G28" s="143">
        <v>296.82772294117649</v>
      </c>
      <c r="H28" s="143">
        <v>429.79813390432355</v>
      </c>
      <c r="I28" s="143">
        <v>1118.5478680213441</v>
      </c>
      <c r="J28" s="143">
        <v>1454.6605607141355</v>
      </c>
      <c r="K28" s="143">
        <v>0</v>
      </c>
      <c r="L28" s="118"/>
      <c r="M28" s="113"/>
    </row>
    <row r="29" spans="1:13" x14ac:dyDescent="0.3">
      <c r="A29" s="106"/>
      <c r="B29" s="110"/>
      <c r="C29" s="111"/>
      <c r="D29" s="169" t="s">
        <v>28</v>
      </c>
      <c r="E29" s="170">
        <v>7.9508785594024911E-2</v>
      </c>
      <c r="F29" s="171">
        <v>0</v>
      </c>
      <c r="G29" s="171">
        <v>0.14598912001799386</v>
      </c>
      <c r="H29" s="171">
        <v>7.4117062999298489E-2</v>
      </c>
      <c r="I29" s="171">
        <v>7.3315686527652593E-2</v>
      </c>
      <c r="J29" s="171">
        <v>8.1100541443406934E-2</v>
      </c>
      <c r="K29" s="171">
        <v>0</v>
      </c>
      <c r="L29" s="118"/>
      <c r="M29" s="113"/>
    </row>
    <row r="30" spans="1:13" ht="15.6" x14ac:dyDescent="0.3">
      <c r="A30" s="106"/>
      <c r="B30" s="110"/>
      <c r="C30" s="111"/>
      <c r="D30" s="172"/>
      <c r="E30" s="111"/>
      <c r="F30" s="111"/>
      <c r="G30" s="111"/>
      <c r="H30" s="111"/>
      <c r="I30" s="111"/>
      <c r="J30" s="111"/>
      <c r="K30" s="111"/>
      <c r="L30" s="118"/>
      <c r="M30" s="113"/>
    </row>
    <row r="31" spans="1:13" x14ac:dyDescent="0.3">
      <c r="A31" s="106"/>
      <c r="B31" s="110"/>
      <c r="C31" s="111"/>
      <c r="D31" s="173" t="s">
        <v>39</v>
      </c>
      <c r="E31" s="174"/>
      <c r="F31" s="174"/>
      <c r="G31" s="174"/>
      <c r="H31" s="174"/>
      <c r="I31" s="174"/>
      <c r="J31" s="174"/>
      <c r="K31" s="174"/>
      <c r="L31" s="175"/>
      <c r="M31" s="113"/>
    </row>
    <row r="32" spans="1:13" ht="15" x14ac:dyDescent="0.3">
      <c r="A32" s="106"/>
      <c r="B32" s="110"/>
      <c r="C32" s="111"/>
      <c r="D32" s="173" t="s">
        <v>40</v>
      </c>
      <c r="E32" s="174"/>
      <c r="F32" s="174"/>
      <c r="G32" s="174"/>
      <c r="H32" s="174"/>
      <c r="I32" s="174"/>
      <c r="J32" s="174"/>
      <c r="K32" s="174"/>
      <c r="L32" s="175"/>
      <c r="M32" s="176"/>
    </row>
    <row r="33" spans="1:13" ht="15" x14ac:dyDescent="0.3">
      <c r="A33" s="106"/>
      <c r="B33" s="110"/>
      <c r="C33" s="111"/>
      <c r="D33" s="173" t="s">
        <v>41</v>
      </c>
      <c r="E33" s="174"/>
      <c r="F33" s="174"/>
      <c r="G33" s="174"/>
      <c r="H33" s="174"/>
      <c r="I33" s="174"/>
      <c r="J33" s="174"/>
      <c r="K33" s="174"/>
      <c r="L33" s="175"/>
      <c r="M33" s="176"/>
    </row>
    <row r="34" spans="1:13" ht="15" x14ac:dyDescent="0.3">
      <c r="A34" s="106"/>
      <c r="B34" s="110"/>
      <c r="C34" s="111"/>
      <c r="D34" s="173" t="s">
        <v>42</v>
      </c>
      <c r="E34" s="174"/>
      <c r="F34" s="174"/>
      <c r="G34" s="174"/>
      <c r="H34" s="174"/>
      <c r="I34" s="174"/>
      <c r="J34" s="174"/>
      <c r="K34" s="174"/>
      <c r="L34" s="175"/>
      <c r="M34" s="176"/>
    </row>
    <row r="35" spans="1:13" x14ac:dyDescent="0.3">
      <c r="A35" s="106"/>
      <c r="B35" s="110"/>
      <c r="C35" s="111"/>
      <c r="D35" s="173" t="s">
        <v>43</v>
      </c>
      <c r="E35" s="111"/>
      <c r="F35" s="111"/>
      <c r="G35" s="111"/>
      <c r="H35" s="111"/>
      <c r="I35" s="111"/>
      <c r="J35" s="111"/>
      <c r="K35" s="111"/>
      <c r="L35" s="118"/>
      <c r="M35" s="113"/>
    </row>
    <row r="36" spans="1:13" ht="15" thickBot="1" x14ac:dyDescent="0.35">
      <c r="A36" s="106"/>
      <c r="B36" s="110"/>
      <c r="C36" s="111"/>
      <c r="D36" s="173" t="s">
        <v>44</v>
      </c>
      <c r="E36" s="111"/>
      <c r="F36" s="111"/>
      <c r="G36" s="111"/>
      <c r="H36" s="111"/>
      <c r="I36" s="111"/>
      <c r="J36" s="111"/>
      <c r="K36" s="111"/>
      <c r="L36" s="118"/>
      <c r="M36" s="113"/>
    </row>
    <row r="37" spans="1:13" ht="15" thickBot="1" x14ac:dyDescent="0.35">
      <c r="A37" s="106"/>
      <c r="B37" s="110"/>
      <c r="C37" s="177"/>
      <c r="D37" s="178"/>
      <c r="E37" s="179"/>
      <c r="F37" s="179"/>
      <c r="G37" s="179"/>
      <c r="H37" s="179"/>
      <c r="I37" s="179"/>
      <c r="J37" s="179"/>
      <c r="K37" s="179"/>
      <c r="L37" s="180"/>
      <c r="M37" s="113"/>
    </row>
    <row r="38" spans="1:13" ht="18" x14ac:dyDescent="0.35">
      <c r="A38" s="106"/>
      <c r="B38" s="181"/>
      <c r="C38" s="182"/>
      <c r="D38" s="115" t="s">
        <v>45</v>
      </c>
      <c r="E38" s="182"/>
      <c r="F38" s="182"/>
      <c r="G38" s="182"/>
      <c r="H38" s="182"/>
      <c r="I38" s="182"/>
      <c r="J38" s="182"/>
      <c r="K38" s="182"/>
      <c r="L38" s="182"/>
      <c r="M38" s="183"/>
    </row>
    <row r="39" spans="1:13" x14ac:dyDescent="0.3">
      <c r="A39" s="105"/>
      <c r="B39" s="105"/>
      <c r="C39" s="105"/>
      <c r="D39" s="106"/>
      <c r="E39" s="105"/>
      <c r="F39" s="105"/>
      <c r="G39" s="105"/>
      <c r="H39" s="105"/>
      <c r="I39" s="105"/>
      <c r="J39" s="105"/>
      <c r="K39" s="105"/>
      <c r="L39" s="105"/>
      <c r="M39" s="105"/>
    </row>
  </sheetData>
  <mergeCells count="5">
    <mergeCell ref="D6:K6"/>
    <mergeCell ref="D7:K7"/>
    <mergeCell ref="D8:K8"/>
    <mergeCell ref="D9:K9"/>
    <mergeCell ref="D10:K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Table 3</vt:lpstr>
      <vt:lpstr>Table 4</vt:lpstr>
      <vt:lpstr>Table 5</vt:lpstr>
      <vt:lpstr>Table 6</vt:lpstr>
      <vt:lpstr>KU DA</vt:lpstr>
      <vt:lpstr>LGE 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Holloway</dc:creator>
  <cp:lastModifiedBy>Larry Holloway</cp:lastModifiedBy>
  <dcterms:created xsi:type="dcterms:W3CDTF">2017-02-27T16:30:59Z</dcterms:created>
  <dcterms:modified xsi:type="dcterms:W3CDTF">2017-02-27T17:55:46Z</dcterms:modified>
</cp:coreProperties>
</file>