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Exhibit GWT-2" sheetId="1" r:id="rId1"/>
    <sheet name="Exhibit GWT-3 " sheetId="2" r:id="rId2"/>
    <sheet name="Exhibit GWT-4" sheetId="3" r:id="rId3"/>
    <sheet name="Exhibit GWT-5" sheetId="5" r:id="rId4"/>
    <sheet name="Exhibit GWT-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hidden="1">'[3]COST OF SERVICE'!#REF!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4">#REF!</definedName>
    <definedName name="Calculation_of_Ok_Juris_Cost_of_Fuel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 localSheetId="4">#REF!</definedName>
    <definedName name="Comparison_of_Fuel_Okla_Juris">#REF!</definedName>
    <definedName name="CONOCO_FAC" localSheetId="1">#REF!</definedName>
    <definedName name="CONOCO_FAC" localSheetId="2">#REF!</definedName>
    <definedName name="CONOCO_FAC" localSheetId="3">#REF!</definedName>
    <definedName name="CONOCO_FAC" localSheetId="4">#REF!</definedName>
    <definedName name="CONOCO_FAC">#REF!</definedName>
    <definedName name="cp_by_group" localSheetId="1">#REF!</definedName>
    <definedName name="cp_by_group" localSheetId="2">#REF!</definedName>
    <definedName name="cp_by_group" localSheetId="3">#REF!</definedName>
    <definedName name="cp_by_group" localSheetId="4">#REF!</definedName>
    <definedName name="cp_by_group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 localSheetId="4">#REF!</definedName>
    <definedName name="cp_by_serv_level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 localSheetId="4">#REF!</definedName>
    <definedName name="cp_input_area">#REF!</definedName>
    <definedName name="DATA">'[1]OKLA DATA'!$A$1:$B$118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4">#REF!</definedName>
    <definedName name="Data_for_Above_Calculations">#REF!</definedName>
    <definedName name="dfsdfsdfsdf" hidden="1">'[3]COST OF SERVICE'!#REF!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1">#REF!</definedName>
    <definedName name="FAC_CALC" localSheetId="2">#REF!</definedName>
    <definedName name="FAC_CALC" localSheetId="3">#REF!</definedName>
    <definedName name="FAC_CALC" localSheetId="4">#REF!</definedName>
    <definedName name="FAC_CALC">#REF!</definedName>
    <definedName name="FCTCcalcN">"optbox_FCcalcN"</definedName>
    <definedName name="FCTCcalcY">"optbox_FccalcY"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4">#REF!</definedName>
    <definedName name="FUEL_EXCLUSION_SECTION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 localSheetId="4">#REF!</definedName>
    <definedName name="Fuel_Pro_Forma_Adj">#REF!</definedName>
    <definedName name="GASCOST" localSheetId="1">#REF!</definedName>
    <definedName name="GASCOST" localSheetId="2">#REF!</definedName>
    <definedName name="GASCOST" localSheetId="3">#REF!</definedName>
    <definedName name="GASCOST" localSheetId="4">#REF!</definedName>
    <definedName name="GASCOST">#REF!</definedName>
    <definedName name="GeogiaPac">'[4]Customer Bill Details (External'!$O$319</definedName>
    <definedName name="ghfgh" localSheetId="1">#REF!</definedName>
    <definedName name="ghfgh" localSheetId="2">#REF!</definedName>
    <definedName name="ghfgh" localSheetId="3">#REF!</definedName>
    <definedName name="ghfgh" localSheetId="4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1">#REF!</definedName>
    <definedName name="JBL" localSheetId="2">#REF!</definedName>
    <definedName name="JBL" localSheetId="3">#REF!</definedName>
    <definedName name="JBL" localSheetId="4">#REF!</definedName>
    <definedName name="JBL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 localSheetId="4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1">#REF!</definedName>
    <definedName name="OKCOALADJ" localSheetId="2">#REF!</definedName>
    <definedName name="OKCOALADJ" localSheetId="3">#REF!</definedName>
    <definedName name="OKCOALADJ" localSheetId="4">#REF!</definedName>
    <definedName name="OKCOALADJ">#REF!</definedName>
    <definedName name="OKLAFAC" localSheetId="1">#REF!</definedName>
    <definedName name="OKLAFAC" localSheetId="2">#REF!</definedName>
    <definedName name="OKLAFAC" localSheetId="3">#REF!</definedName>
    <definedName name="OKLAFAC" localSheetId="4">#REF!</definedName>
    <definedName name="OKLAFAC">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>#REF!</definedName>
    <definedName name="PAGE_1" localSheetId="1">#REF!</definedName>
    <definedName name="PAGE_1" localSheetId="2">#REF!</definedName>
    <definedName name="PAGE_1" localSheetId="3">#REF!</definedName>
    <definedName name="PAGE_1" localSheetId="4">#REF!</definedName>
    <definedName name="PAGE_1">#REF!</definedName>
    <definedName name="PAGE_2" localSheetId="1">#REF!</definedName>
    <definedName name="PAGE_2" localSheetId="2">#REF!</definedName>
    <definedName name="PAGE_2" localSheetId="3">#REF!</definedName>
    <definedName name="PAGE_2" localSheetId="4">#REF!</definedName>
    <definedName name="PAGE_2">#REF!</definedName>
    <definedName name="PAGE_3">#N/A</definedName>
    <definedName name="PAGE_4">#N/A</definedName>
    <definedName name="Pageheaders">'[7]COST OF SERVICE'!#REF!</definedName>
    <definedName name="Percent" localSheetId="1">#REF!</definedName>
    <definedName name="Percent" localSheetId="2">#REF!</definedName>
    <definedName name="Percent" localSheetId="3">#REF!</definedName>
    <definedName name="Percent" localSheetId="4">#REF!</definedName>
    <definedName name="Percent">#REF!</definedName>
    <definedName name="Plains">'[4]Customer Bill Details (External'!$O$402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4">#REF!</definedName>
    <definedName name="print_all_D_1">#REF!</definedName>
    <definedName name="_xlnm.Print_Titles" localSheetId="2">'Exhibit GWT-4'!$1:$9</definedName>
    <definedName name="QF1_PG1">[8]QF1_PG1!$A$1:$F$47</definedName>
    <definedName name="QF1_PG2">[8]QF1_PG2!$A$1:$H$55</definedName>
    <definedName name="QF1_PG3">[8]QF1_PG3!$A$1:$E$42</definedName>
    <definedName name="Reconcilement" localSheetId="1">#REF!</definedName>
    <definedName name="Reconcilement" localSheetId="2">#REF!</definedName>
    <definedName name="Reconcilement" localSheetId="3">#REF!</definedName>
    <definedName name="Reconcilement" localSheetId="4">#REF!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4">#REF!</definedName>
    <definedName name="Weather_Fuel_Cost_Calc">#REF!</definedName>
    <definedName name="WEIGHAVG" localSheetId="1">#REF!</definedName>
    <definedName name="WEIGHAVG" localSheetId="2">#REF!</definedName>
    <definedName name="WEIGHAVG" localSheetId="3">#REF!</definedName>
    <definedName name="WEIGHAVG" localSheetId="4">#REF!</definedName>
    <definedName name="WEIGHAVG">#REF!</definedName>
    <definedName name="WP_B9a">[11]WP_B9!$A$29:$U$61</definedName>
    <definedName name="WP_B9b">[11]WP_B9!#REF!</definedName>
    <definedName name="WP_G6" localSheetId="1">#REF!</definedName>
    <definedName name="WP_G6" localSheetId="2">#REF!</definedName>
    <definedName name="WP_G6" localSheetId="3">#REF!</definedName>
    <definedName name="WP_G6" localSheetId="4">#REF!</definedName>
    <definedName name="WP_G6">#REF!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4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4" hidden="1">{"CAP_ALLOC_SUMMARY",#N/A,FALSE,"Alloc Summary"}</definedName>
    <definedName name="wrn.CAPACITY._.ALLOC._.SUMMARY." hidden="1">{"CAP_ALLOC_SUMMARY",#N/A,FALSE,"Alloc Summary"}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4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4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4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4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4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4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4" hidden="1">{"SCHK1",#N/A,FALSE,"FILING REPORTS"}</definedName>
    <definedName name="wrn.SCHEDULE_K_1." hidden="1">{"SCHK1",#N/A,FALSE,"FILING REPORTS"}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4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4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4">#REF!</definedName>
    <definedName name="Year_End_Customer_Adjustment">#REF!</definedName>
  </definedNames>
  <calcPr calcId="145621" calcMode="manual" iterate="1" concurrentManualCount="4"/>
</workbook>
</file>

<file path=xl/calcChain.xml><?xml version="1.0" encoding="utf-8"?>
<calcChain xmlns="http://schemas.openxmlformats.org/spreadsheetml/2006/main">
  <c r="H20" i="6" l="1"/>
  <c r="E20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L13" i="5"/>
  <c r="L12" i="5"/>
  <c r="L11" i="5"/>
  <c r="L15" i="5" s="1"/>
  <c r="L20" i="5" s="1"/>
  <c r="L21" i="5" s="1"/>
  <c r="L23" i="5" s="1"/>
  <c r="L25" i="5" s="1"/>
  <c r="L27" i="5" s="1"/>
  <c r="K141" i="3"/>
  <c r="K140" i="3"/>
  <c r="K139" i="3"/>
  <c r="K138" i="3"/>
  <c r="E137" i="3"/>
  <c r="K134" i="3"/>
  <c r="K133" i="3"/>
  <c r="K132" i="3"/>
  <c r="K131" i="3"/>
  <c r="E130" i="3"/>
  <c r="K127" i="3"/>
  <c r="K126" i="3"/>
  <c r="K125" i="3"/>
  <c r="K124" i="3"/>
  <c r="E123" i="3"/>
  <c r="K120" i="3"/>
  <c r="J120" i="3"/>
  <c r="K119" i="3"/>
  <c r="K118" i="3"/>
  <c r="K117" i="3"/>
  <c r="E116" i="3"/>
  <c r="K113" i="3"/>
  <c r="K112" i="3"/>
  <c r="K111" i="3"/>
  <c r="K110" i="3"/>
  <c r="K109" i="3"/>
  <c r="K108" i="3"/>
  <c r="J107" i="3"/>
  <c r="E107" i="3"/>
  <c r="E12" i="2"/>
  <c r="E18" i="2"/>
  <c r="L13" i="1"/>
  <c r="L12" i="1"/>
  <c r="L11" i="1"/>
  <c r="L15" i="1" s="1"/>
  <c r="L20" i="1" s="1"/>
  <c r="L21" i="1" s="1"/>
  <c r="L23" i="1" s="1"/>
  <c r="L25" i="1" s="1"/>
  <c r="L27" i="1" s="1"/>
</calcChain>
</file>

<file path=xl/sharedStrings.xml><?xml version="1.0" encoding="utf-8"?>
<sst xmlns="http://schemas.openxmlformats.org/spreadsheetml/2006/main" count="584" uniqueCount="322">
  <si>
    <t>Calculation of Revenue Requirement Impact of LG&amp;E'S Proposed Increase in ROE</t>
  </si>
  <si>
    <t>(1)</t>
  </si>
  <si>
    <t>Schedule J-1</t>
  </si>
  <si>
    <t>LG&amp;E Requested Rate of Return</t>
  </si>
  <si>
    <t>1) Calculate Rate of Return Using the Current ROE (ROE = 10.0%)</t>
  </si>
  <si>
    <t>Capital Component</t>
  </si>
  <si>
    <t>Percent of Total</t>
  </si>
  <si>
    <t>Percent of Total Capital</t>
  </si>
  <si>
    <t>Cost</t>
  </si>
  <si>
    <t>Weighted Cost</t>
  </si>
  <si>
    <t>(2)</t>
  </si>
  <si>
    <t>Schedule J-1.1/J-1.2</t>
  </si>
  <si>
    <t>Short-term Debt</t>
  </si>
  <si>
    <t>(3)</t>
  </si>
  <si>
    <t>Long-term Debt</t>
  </si>
  <si>
    <t>(4)</t>
  </si>
  <si>
    <t>(ROE = 10.0%)</t>
  </si>
  <si>
    <t>Common Equity</t>
  </si>
  <si>
    <t>(5)</t>
  </si>
  <si>
    <t>(2)+(3)+(4)</t>
  </si>
  <si>
    <t>Rate of Return (ROE = 10.0%)</t>
  </si>
  <si>
    <t>2) Calculate Revenue Requirement Impact at the Current ROE</t>
  </si>
  <si>
    <t>(6)</t>
  </si>
  <si>
    <t>Schedule B-1</t>
  </si>
  <si>
    <t>Rate Base ($000)</t>
  </si>
  <si>
    <t>(7)</t>
  </si>
  <si>
    <t>= (5)</t>
  </si>
  <si>
    <t>(8)</t>
  </si>
  <si>
    <t>(6) x (7)</t>
  </si>
  <si>
    <t>Adjusted Income Requirement (ROE = 10.0%)</t>
  </si>
  <si>
    <t>(9)</t>
  </si>
  <si>
    <t>Schedule C-1</t>
  </si>
  <si>
    <t>LG&amp;E Proposed Income Requirement ($000)</t>
  </si>
  <si>
    <t>(10)</t>
  </si>
  <si>
    <t>(9) - (8)</t>
  </si>
  <si>
    <t>Difference in Income Requirement ($000)</t>
  </si>
  <si>
    <t>(11)</t>
  </si>
  <si>
    <t>Schedule H-1</t>
  </si>
  <si>
    <t>Conversion Factor</t>
  </si>
  <si>
    <t>(12)</t>
  </si>
  <si>
    <t>(10) x (11)</t>
  </si>
  <si>
    <t>Difference in Revenue Requirement ($000)</t>
  </si>
  <si>
    <t>(13)</t>
  </si>
  <si>
    <t>Schedule M-2.1</t>
  </si>
  <si>
    <t>Requested Revenue Requirement Increase ($000)</t>
  </si>
  <si>
    <t>(14)</t>
  </si>
  <si>
    <t>(12) / (13)</t>
  </si>
  <si>
    <t>Percent of Increase from ROE Increase</t>
  </si>
  <si>
    <t>(1) x (4) x (5)</t>
  </si>
  <si>
    <t>Revenue Requirement from CWIP</t>
  </si>
  <si>
    <t>($000)</t>
  </si>
  <si>
    <t>Shedule H-1</t>
  </si>
  <si>
    <t>Gross Revenue Adjustment Factor</t>
  </si>
  <si>
    <t>Proposed Rate of Return</t>
  </si>
  <si>
    <t>(1) / (2)</t>
  </si>
  <si>
    <t>CWIP Percentage of Rate Base</t>
  </si>
  <si>
    <t>Proposed Total Rate Base</t>
  </si>
  <si>
    <t>Schedule B-4</t>
  </si>
  <si>
    <t>Proposed CWIP Included in Rate Base</t>
  </si>
  <si>
    <t>Amount</t>
  </si>
  <si>
    <t>Source</t>
  </si>
  <si>
    <t>Description</t>
  </si>
  <si>
    <t>Units</t>
  </si>
  <si>
    <t>Line No.</t>
  </si>
  <si>
    <t>Calculation of Revenue Requirement Impact of Including CWIP in Rate Base</t>
  </si>
  <si>
    <t>Reported Authorized Returns on Equity, Electric Utility Rate Cases Completed, 2014 to Present</t>
  </si>
  <si>
    <t>State</t>
  </si>
  <si>
    <t>Utility</t>
  </si>
  <si>
    <t>Docket</t>
  </si>
  <si>
    <t>Decision Date</t>
  </si>
  <si>
    <t>Vertically Integrated (V)/Distribution (D)</t>
  </si>
  <si>
    <t>Return on Equity</t>
  </si>
  <si>
    <t>(%)</t>
  </si>
  <si>
    <t>New York</t>
  </si>
  <si>
    <t>Consolidated Edison Co. of NY</t>
  </si>
  <si>
    <t>13-E-0030</t>
  </si>
  <si>
    <t>2/20/2014</t>
  </si>
  <si>
    <t>D</t>
  </si>
  <si>
    <t>North Dakota</t>
  </si>
  <si>
    <t>Northern States Power Co.</t>
  </si>
  <si>
    <t>PU-12-813</t>
  </si>
  <si>
    <t>2/26/2014</t>
  </si>
  <si>
    <t>V</t>
  </si>
  <si>
    <t>New Hampshire</t>
  </si>
  <si>
    <t>Liberty Utilities Granite St</t>
  </si>
  <si>
    <t>DE-13-063</t>
  </si>
  <si>
    <t>3/17/2014</t>
  </si>
  <si>
    <t>District of Columbia</t>
  </si>
  <si>
    <t>Potomac Electric Power Co.</t>
  </si>
  <si>
    <t>1103-2013-E</t>
  </si>
  <si>
    <t>3/26/2014</t>
  </si>
  <si>
    <t>New Mexico</t>
  </si>
  <si>
    <t>Southwestern Public Service Co</t>
  </si>
  <si>
    <t>12-00350-UT</t>
  </si>
  <si>
    <t>Delaware</t>
  </si>
  <si>
    <t>Delmarva Power &amp; Light Co.</t>
  </si>
  <si>
    <t>13-115</t>
  </si>
  <si>
    <t>4/2/2014</t>
  </si>
  <si>
    <t>Texas</t>
  </si>
  <si>
    <t>Entergy Texas Inc.</t>
  </si>
  <si>
    <t>5/16/2014</t>
  </si>
  <si>
    <t>Massachusetts</t>
  </si>
  <si>
    <t>Fitchburg Gas &amp; Electric Light</t>
  </si>
  <si>
    <t>13-90</t>
  </si>
  <si>
    <t>5/30/2014</t>
  </si>
  <si>
    <t>Wisconsin</t>
  </si>
  <si>
    <t>Wisconsin Power and Light Co</t>
  </si>
  <si>
    <t xml:space="preserve">6680-UR-119 </t>
  </si>
  <si>
    <t>6/6/2014</t>
  </si>
  <si>
    <t>Maine</t>
  </si>
  <si>
    <t>Emera Maine</t>
  </si>
  <si>
    <t>2013-00443</t>
  </si>
  <si>
    <t>6/30/2014</t>
  </si>
  <si>
    <t>Maryland</t>
  </si>
  <si>
    <t>7/2/2014</t>
  </si>
  <si>
    <t>Louisiana</t>
  </si>
  <si>
    <t>Entergy Louisiana LLC (New Orleans)</t>
  </si>
  <si>
    <t>UD-13-01</t>
  </si>
  <si>
    <t>7/10/2014</t>
  </si>
  <si>
    <t>New Jersey</t>
  </si>
  <si>
    <t>Rockland Electric Company</t>
  </si>
  <si>
    <t>ER-13111135</t>
  </si>
  <si>
    <t>7/23/2014</t>
  </si>
  <si>
    <t>Central Maine Power Co.</t>
  </si>
  <si>
    <t>2013-00168</t>
  </si>
  <si>
    <t>7/29/2014</t>
  </si>
  <si>
    <t>Wyoming</t>
  </si>
  <si>
    <t>Cheyenne Light Fuel Power Co.</t>
  </si>
  <si>
    <t>20003-132-ER-13</t>
  </si>
  <si>
    <t>7/31/2014</t>
  </si>
  <si>
    <t>Arkansas</t>
  </si>
  <si>
    <t>Entergy Arkansas Inc.</t>
  </si>
  <si>
    <r>
      <t xml:space="preserve">13-028-U </t>
    </r>
    <r>
      <rPr>
        <vertAlign val="superscript"/>
        <sz val="10"/>
        <rFont val="Calibri"/>
        <family val="2"/>
        <scheme val="minor"/>
      </rPr>
      <t>1</t>
    </r>
  </si>
  <si>
    <t>Atlantic City Electric Co.</t>
  </si>
  <si>
    <t>ER-14030245</t>
  </si>
  <si>
    <t>8/20/2014</t>
  </si>
  <si>
    <t>Vermont</t>
  </si>
  <si>
    <t>Green Mountain Power Corp</t>
  </si>
  <si>
    <t>8190, 8191</t>
  </si>
  <si>
    <t>8/25/2014</t>
  </si>
  <si>
    <t>Utah</t>
  </si>
  <si>
    <t>PacifiCorp</t>
  </si>
  <si>
    <t>13-035-184</t>
  </si>
  <si>
    <t>8/29/2014</t>
  </si>
  <si>
    <t>Florida</t>
  </si>
  <si>
    <t>Florida Public Utilities Co.</t>
  </si>
  <si>
    <t>140025-EI</t>
  </si>
  <si>
    <t>9/15/2014</t>
  </si>
  <si>
    <t>Nevada</t>
  </si>
  <si>
    <t>Nevada Power Co.</t>
  </si>
  <si>
    <t>14-05004</t>
  </si>
  <si>
    <t>10/9/2014</t>
  </si>
  <si>
    <t>Illinois</t>
  </si>
  <si>
    <t>MidAmerican Energy Co.</t>
  </si>
  <si>
    <t>14-0066</t>
  </si>
  <si>
    <t>11/6/2014</t>
  </si>
  <si>
    <t>Wisconsin Public Service Corp.</t>
  </si>
  <si>
    <t xml:space="preserve">6690-UR-123 </t>
  </si>
  <si>
    <t>Wisconsin Electric Power Co.</t>
  </si>
  <si>
    <t>05-UR-107</t>
  </si>
  <si>
    <t>11/14/2014</t>
  </si>
  <si>
    <t>Virginia</t>
  </si>
  <si>
    <t>Appalachian Power Co.</t>
  </si>
  <si>
    <t>PUE-2014-00026</t>
  </si>
  <si>
    <t>11/26/2014</t>
  </si>
  <si>
    <t>Madison Gas and Electric Co.</t>
  </si>
  <si>
    <t xml:space="preserve">3270-UR-120 </t>
  </si>
  <si>
    <t>Oregon</t>
  </si>
  <si>
    <t>Portland General Electric Co.</t>
  </si>
  <si>
    <t>UE-283</t>
  </si>
  <si>
    <t>12/4/2014</t>
  </si>
  <si>
    <t>Commonwealth Edison Co.</t>
  </si>
  <si>
    <t>14-0312</t>
  </si>
  <si>
    <t>12/10/2014</t>
  </si>
  <si>
    <t>Ameren Illinois</t>
  </si>
  <si>
    <t>14-0317</t>
  </si>
  <si>
    <t>Mississippi</t>
  </si>
  <si>
    <t>Entergy Mississippi Inc.</t>
  </si>
  <si>
    <t>2014-UN-0132</t>
  </si>
  <si>
    <t>12/11/2014</t>
  </si>
  <si>
    <t>4220-UR-120</t>
  </si>
  <si>
    <t>12/12/2014</t>
  </si>
  <si>
    <t>Connecticut</t>
  </si>
  <si>
    <t>Connecticut Light &amp; Power Co.</t>
  </si>
  <si>
    <t>14-05-06</t>
  </si>
  <si>
    <t>12/17/2014</t>
  </si>
  <si>
    <t>Colorado</t>
  </si>
  <si>
    <t>Black Hills Colorado Electric</t>
  </si>
  <si>
    <t>14AL-0393E</t>
  </si>
  <si>
    <t>12/18/2014</t>
  </si>
  <si>
    <t>20000-446-ER-14</t>
  </si>
  <si>
    <t>Public Service Co. of CO</t>
  </si>
  <si>
    <t>14AL-0660E</t>
  </si>
  <si>
    <t>Jersey Central Power &amp; Light Co.</t>
  </si>
  <si>
    <t>ER-12111052</t>
  </si>
  <si>
    <t>Washington</t>
  </si>
  <si>
    <t>UE-140762</t>
  </si>
  <si>
    <t>Minnesota</t>
  </si>
  <si>
    <t>E-002/GR-13-868</t>
  </si>
  <si>
    <t>Michigan</t>
  </si>
  <si>
    <t>U-17669</t>
  </si>
  <si>
    <t>Missouri</t>
  </si>
  <si>
    <t>Union Electric Co.</t>
  </si>
  <si>
    <t>ER-2014-0258</t>
  </si>
  <si>
    <t>West Virginia</t>
  </si>
  <si>
    <t>14-1152-E-42-T</t>
  </si>
  <si>
    <t>Central Hudson Gas &amp; Electric</t>
  </si>
  <si>
    <t>14-E-0318</t>
  </si>
  <si>
    <t>15-E-0050</t>
  </si>
  <si>
    <t>Kansas City Power &amp; Light</t>
  </si>
  <si>
    <t>ER-2014-0370</t>
  </si>
  <si>
    <t>Kansas</t>
  </si>
  <si>
    <t>15-KCPE-116-RTS</t>
  </si>
  <si>
    <t>Orange &amp; Rockland Utlts Inc.</t>
  </si>
  <si>
    <t>14-E-0493</t>
  </si>
  <si>
    <t>Consumers Energy Co.</t>
  </si>
  <si>
    <t>U-17735</t>
  </si>
  <si>
    <t>6690-UR-124</t>
  </si>
  <si>
    <t>4220-UR-121</t>
  </si>
  <si>
    <t>15-0305</t>
  </si>
  <si>
    <t>15-0287</t>
  </si>
  <si>
    <t>DTE Electric Co.</t>
  </si>
  <si>
    <t>U-17767</t>
  </si>
  <si>
    <t>UE 294</t>
  </si>
  <si>
    <t>Idaho</t>
  </si>
  <si>
    <t>Avista Corp.</t>
  </si>
  <si>
    <t>AVU-E-15-05</t>
  </si>
  <si>
    <t>20000-469-ER-15</t>
  </si>
  <si>
    <t>UE-150204</t>
  </si>
  <si>
    <t>15-015-U</t>
  </si>
  <si>
    <t>Indiana</t>
  </si>
  <si>
    <t>Indianapolis Power &amp; Light Co.</t>
  </si>
  <si>
    <t>15-80</t>
  </si>
  <si>
    <t>Baltimore Gas and Electric Co.</t>
  </si>
  <si>
    <t>El Paso Electric Co.</t>
  </si>
  <si>
    <t>15-00127-UT</t>
  </si>
  <si>
    <t>NY State Electric &amp; Gas Corp.</t>
  </si>
  <si>
    <t>15-E-0283</t>
  </si>
  <si>
    <t>Rochester Gas &amp; Electric Corp.</t>
  </si>
  <si>
    <t>15-E-0285</t>
  </si>
  <si>
    <t>Northern Indiana Public Service Co.</t>
  </si>
  <si>
    <t>Tennessee</t>
  </si>
  <si>
    <t>Kingsport Power Company</t>
  </si>
  <si>
    <t>16-00001</t>
  </si>
  <si>
    <t>Arizona</t>
  </si>
  <si>
    <t>UNS Electric Inc.</t>
  </si>
  <si>
    <t>E-04204A-15-0142</t>
  </si>
  <si>
    <t>ER-16030252</t>
  </si>
  <si>
    <t>UE-152253</t>
  </si>
  <si>
    <t>Upper Peninsula Power Co.</t>
  </si>
  <si>
    <t>U-17895</t>
  </si>
  <si>
    <t>Public Service Co. of NM</t>
  </si>
  <si>
    <t>Massachusetts Electric Co.</t>
  </si>
  <si>
    <t>15-155</t>
  </si>
  <si>
    <t>3270-UR-121</t>
  </si>
  <si>
    <t>Oklahoma</t>
  </si>
  <si>
    <t>Public Service Company of OK</t>
  </si>
  <si>
    <t>PUD 201500208</t>
  </si>
  <si>
    <t>6680-UR-120</t>
  </si>
  <si>
    <t>Florida Power &amp; Light Co.</t>
  </si>
  <si>
    <t>160021-EI</t>
  </si>
  <si>
    <t>California</t>
  </si>
  <si>
    <t>Liberty Utilities CalPeco</t>
  </si>
  <si>
    <t>A15-05-008</t>
  </si>
  <si>
    <t>16-0262</t>
  </si>
  <si>
    <t>16-0259</t>
  </si>
  <si>
    <t>South Carolina</t>
  </si>
  <si>
    <t>Duke Energy Progress Inc.</t>
  </si>
  <si>
    <t>2016-227-E</t>
  </si>
  <si>
    <t>ER-16040383</t>
  </si>
  <si>
    <t>United Illuminating Co.</t>
  </si>
  <si>
    <t>16-06-04</t>
  </si>
  <si>
    <t>16AL-0326E</t>
  </si>
  <si>
    <t>2015-00360</t>
  </si>
  <si>
    <t>North Carolina</t>
  </si>
  <si>
    <t>Virginia Electric &amp; Power Co.</t>
  </si>
  <si>
    <t>E-22 Sub 532</t>
  </si>
  <si>
    <t>Sierra Pacific Power Co.</t>
  </si>
  <si>
    <t>16-06006</t>
  </si>
  <si>
    <t>AVU-E-16-03</t>
  </si>
  <si>
    <t>16-E-0069</t>
  </si>
  <si>
    <t>U-18014</t>
  </si>
  <si>
    <t>Tucson Electric Power Co.</t>
  </si>
  <si>
    <t>E-01933A-15-0322</t>
  </si>
  <si>
    <t>U-17990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</si>
  <si>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The Arkansas Public Service Commission originally approved a 9.3% ROE, but increased it to 9.5% on</t>
    </r>
  </si>
  <si>
    <t>rehearing.  See Order No. 35, Arkansas Docket 13-028-U.</t>
  </si>
  <si>
    <t>Entire Period</t>
  </si>
  <si>
    <t># of Decisions</t>
  </si>
  <si>
    <t>Average (All Utilities)</t>
  </si>
  <si>
    <t>Average (Distribution Only)</t>
  </si>
  <si>
    <t>Average (Vertically Integrated Only)</t>
  </si>
  <si>
    <t>Median</t>
  </si>
  <si>
    <t>Minimum</t>
  </si>
  <si>
    <t>Maximum</t>
  </si>
  <si>
    <t>Average (Distribution Only, exc. IL FRP)</t>
  </si>
  <si>
    <t>Source: SNL Financial LC, March 1, 2017</t>
  </si>
  <si>
    <t>Calculation of Revenue Requirement Impact of LG&amp;E's Proposed ROE vs National Average for '15-'16</t>
  </si>
  <si>
    <t>1) Calculate Rate of Return Using the Current ROE (ROE = 9.76%)</t>
  </si>
  <si>
    <t>(ROE = 9.76%)</t>
  </si>
  <si>
    <t>Rate of Return (ROE = 9.76%)</t>
  </si>
  <si>
    <t>2) Calculate Revenue Requirement Impact at the Propose ROE</t>
  </si>
  <si>
    <t>Adjusted Income Requirement (ROE = 9.76%)</t>
  </si>
  <si>
    <t>Class Relative Rates of Return</t>
  </si>
  <si>
    <t>Present</t>
  </si>
  <si>
    <t>Proposed</t>
  </si>
  <si>
    <t>Customer Class</t>
  </si>
  <si>
    <t>Rate of Return</t>
  </si>
  <si>
    <t>Relative Rate of Return</t>
  </si>
  <si>
    <t>Residential - Rate RS, RTOD, VFD</t>
  </si>
  <si>
    <t>General Service</t>
  </si>
  <si>
    <t>Power Service Secondary</t>
  </si>
  <si>
    <t>Power Service Primary</t>
  </si>
  <si>
    <t>Time of Day Secondary</t>
  </si>
  <si>
    <t>Time of Day Primary</t>
  </si>
  <si>
    <t>Retail Transmission Service</t>
  </si>
  <si>
    <t>Lighting Energy Service</t>
  </si>
  <si>
    <t>Traffic Energy Service</t>
  </si>
  <si>
    <t>Lighting and Restricted Lighting</t>
  </si>
  <si>
    <t>Special Contracts</t>
  </si>
  <si>
    <t>Total Jurisdiction</t>
  </si>
  <si>
    <t>Testimony of Robert M. Conroy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</si>
</sst>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theme="1"/>
      <name val="Calibri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Tahoma"/>
      <family val="2"/>
    </font>
    <font>
      <sz val="8"/>
      <name val="Arial"/>
      <family val="2"/>
    </font>
    <font>
      <sz val="10"/>
      <name val="Helv"/>
    </font>
    <font>
      <b/>
      <sz val="11"/>
      <color indexed="12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sz val="8"/>
      <color theme="1"/>
      <name val="Tahoma"/>
      <family val="2"/>
    </font>
    <font>
      <sz val="12"/>
      <name val="Times New Roman"/>
      <family val="1"/>
    </font>
    <font>
      <sz val="8"/>
      <name val="Helv"/>
    </font>
    <font>
      <sz val="9"/>
      <name val="Times New Roman"/>
      <family val="1"/>
    </font>
    <font>
      <sz val="12"/>
      <name val="Courier"/>
      <family val="3"/>
    </font>
    <font>
      <sz val="12"/>
      <name val="CG Times"/>
    </font>
    <font>
      <b/>
      <sz val="12"/>
      <color indexed="63"/>
      <name val="Times New Roman"/>
      <family val="2"/>
    </font>
    <font>
      <sz val="12"/>
      <color theme="1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7"/>
      <color indexed="12"/>
      <name val="MS Serif"/>
      <family val="1"/>
    </font>
    <font>
      <sz val="12"/>
      <color indexed="10"/>
      <name val="Times New Roman"/>
      <family val="2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2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4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>
      <alignment horizontal="left" vertical="center" indent="1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8" fillId="0" borderId="0"/>
    <xf numFmtId="0" fontId="8" fillId="0" borderId="0"/>
    <xf numFmtId="37" fontId="37" fillId="0" borderId="0"/>
    <xf numFmtId="0" fontId="20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38" fillId="0" borderId="0"/>
    <xf numFmtId="0" fontId="1" fillId="0" borderId="0"/>
    <xf numFmtId="0" fontId="8" fillId="0" borderId="0"/>
    <xf numFmtId="0" fontId="8" fillId="0" borderId="0"/>
    <xf numFmtId="164" fontId="39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0" fillId="0" borderId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20" fillId="0" borderId="0"/>
    <xf numFmtId="0" fontId="1" fillId="0" borderId="0"/>
    <xf numFmtId="0" fontId="35" fillId="0" borderId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" fillId="0" borderId="0"/>
    <xf numFmtId="3" fontId="40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38" fontId="45" fillId="0" borderId="0"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center"/>
    </xf>
    <xf numFmtId="0" fontId="0" fillId="0" borderId="0" xfId="0" applyFont="1"/>
    <xf numFmtId="10" fontId="0" fillId="0" borderId="0" xfId="3" applyNumberFormat="1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quotePrefix="1" applyFont="1"/>
    <xf numFmtId="0" fontId="7" fillId="0" borderId="0" xfId="0" applyFont="1"/>
    <xf numFmtId="10" fontId="0" fillId="0" borderId="0" xfId="3" applyNumberFormat="1" applyFont="1" applyFill="1"/>
    <xf numFmtId="0" fontId="2" fillId="0" borderId="0" xfId="0" applyFont="1"/>
    <xf numFmtId="10" fontId="2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4" fontId="5" fillId="0" borderId="0" xfId="0" applyNumberFormat="1" applyFont="1"/>
    <xf numFmtId="164" fontId="2" fillId="0" borderId="0" xfId="2" applyNumberFormat="1" applyFont="1" applyAlignment="1">
      <alignment horizontal="right"/>
    </xf>
    <xf numFmtId="10" fontId="2" fillId="0" borderId="0" xfId="3" applyNumberFormat="1" applyFont="1" applyAlignment="1">
      <alignment horizontal="right"/>
    </xf>
    <xf numFmtId="0" fontId="0" fillId="0" borderId="0" xfId="0" applyAlignment="1">
      <alignment horizontal="center"/>
    </xf>
    <xf numFmtId="44" fontId="0" fillId="0" borderId="0" xfId="0" applyNumberFormat="1"/>
    <xf numFmtId="164" fontId="0" fillId="0" borderId="0" xfId="0" applyNumberFormat="1"/>
    <xf numFmtId="0" fontId="7" fillId="0" borderId="0" xfId="0" applyFont="1" applyAlignment="1">
      <alignment horizontal="center"/>
    </xf>
    <xf numFmtId="6" fontId="0" fillId="0" borderId="0" xfId="0" quotePrefix="1" applyNumberFormat="1"/>
    <xf numFmtId="0" fontId="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49" fontId="48" fillId="0" borderId="0" xfId="0" applyNumberFormat="1" applyFont="1" applyAlignment="1">
      <alignment horizontal="center" wrapText="1"/>
    </xf>
    <xf numFmtId="0" fontId="49" fillId="0" borderId="0" xfId="0" applyFont="1" applyFill="1" applyAlignment="1">
      <alignment horizontal="left" vertical="top" wrapText="1"/>
    </xf>
    <xf numFmtId="0" fontId="49" fillId="0" borderId="0" xfId="0" applyFont="1" applyFill="1" applyAlignment="1">
      <alignment horizontal="right" vertical="top" wrapText="1"/>
    </xf>
    <xf numFmtId="0" fontId="49" fillId="0" borderId="0" xfId="0" applyFont="1" applyFill="1" applyAlignment="1">
      <alignment horizontal="center" vertical="top" wrapText="1"/>
    </xf>
    <xf numFmtId="10" fontId="7" fillId="0" borderId="0" xfId="3" applyNumberFormat="1" applyFont="1" applyFill="1"/>
    <xf numFmtId="0" fontId="49" fillId="0" borderId="0" xfId="2053" applyFont="1" applyFill="1" applyBorder="1"/>
    <xf numFmtId="0" fontId="49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horizontal="right" vertical="top" wrapText="1"/>
    </xf>
    <xf numFmtId="0" fontId="49" fillId="0" borderId="0" xfId="0" applyFont="1" applyFill="1" applyBorder="1" applyAlignment="1">
      <alignment horizontal="center" vertical="top" wrapText="1"/>
    </xf>
    <xf numFmtId="10" fontId="7" fillId="0" borderId="0" xfId="3" applyNumberFormat="1" applyFont="1" applyFill="1" applyBorder="1"/>
    <xf numFmtId="0" fontId="49" fillId="0" borderId="0" xfId="2053" applyFont="1" applyFill="1" applyAlignment="1">
      <alignment horizontal="left"/>
    </xf>
    <xf numFmtId="14" fontId="49" fillId="0" borderId="0" xfId="0" applyNumberFormat="1" applyFont="1" applyFill="1" applyAlignment="1">
      <alignment horizontal="right" vertical="top" wrapText="1"/>
    </xf>
    <xf numFmtId="0" fontId="49" fillId="0" borderId="11" xfId="0" applyFont="1" applyFill="1" applyBorder="1" applyAlignment="1">
      <alignment horizontal="left" vertical="top" wrapText="1"/>
    </xf>
    <xf numFmtId="0" fontId="49" fillId="0" borderId="11" xfId="0" applyFont="1" applyFill="1" applyBorder="1" applyAlignment="1">
      <alignment horizontal="right" vertical="top" wrapText="1"/>
    </xf>
    <xf numFmtId="0" fontId="49" fillId="0" borderId="11" xfId="0" applyFont="1" applyFill="1" applyBorder="1" applyAlignment="1">
      <alignment horizontal="center" vertical="top" wrapText="1"/>
    </xf>
    <xf numFmtId="10" fontId="7" fillId="0" borderId="11" xfId="3" applyNumberFormat="1" applyFont="1" applyFill="1" applyBorder="1"/>
    <xf numFmtId="14" fontId="49" fillId="0" borderId="0" xfId="0" applyNumberFormat="1" applyFont="1" applyFill="1" applyBorder="1" applyAlignment="1">
      <alignment horizontal="right" vertical="top" wrapText="1"/>
    </xf>
    <xf numFmtId="14" fontId="49" fillId="0" borderId="11" xfId="0" applyNumberFormat="1" applyFont="1" applyFill="1" applyBorder="1" applyAlignment="1">
      <alignment horizontal="right" vertical="top" wrapText="1"/>
    </xf>
    <xf numFmtId="0" fontId="49" fillId="0" borderId="0" xfId="2053" applyFont="1"/>
    <xf numFmtId="0" fontId="49" fillId="0" borderId="0" xfId="0" quotePrefix="1" applyFont="1" applyFill="1" applyBorder="1" applyAlignment="1">
      <alignment horizontal="left" vertical="top" wrapText="1"/>
    </xf>
    <xf numFmtId="0" fontId="49" fillId="0" borderId="11" xfId="0" quotePrefix="1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51" fillId="0" borderId="11" xfId="2053" applyFont="1" applyBorder="1"/>
    <xf numFmtId="0" fontId="49" fillId="0" borderId="11" xfId="2053" applyFont="1" applyBorder="1"/>
    <xf numFmtId="0" fontId="51" fillId="0" borderId="0" xfId="2053" applyFont="1"/>
    <xf numFmtId="10" fontId="51" fillId="0" borderId="0" xfId="2053" applyNumberFormat="1" applyFont="1"/>
    <xf numFmtId="10" fontId="51" fillId="0" borderId="0" xfId="3" applyNumberFormat="1" applyFont="1"/>
    <xf numFmtId="10" fontId="51" fillId="0" borderId="0" xfId="2170" applyNumberFormat="1" applyFont="1"/>
    <xf numFmtId="0" fontId="51" fillId="0" borderId="11" xfId="2053" applyFont="1" applyBorder="1" applyAlignment="1">
      <alignment horizontal="left"/>
    </xf>
    <xf numFmtId="10" fontId="51" fillId="0" borderId="11" xfId="3" applyNumberFormat="1" applyFont="1" applyBorder="1"/>
    <xf numFmtId="10" fontId="51" fillId="0" borderId="0" xfId="3" applyNumberFormat="1" applyFont="1" applyAlignment="1">
      <alignment horizontal="right"/>
    </xf>
    <xf numFmtId="0" fontId="4" fillId="0" borderId="0" xfId="0" applyFont="1" applyBorder="1" applyAlignment="1"/>
    <xf numFmtId="0" fontId="2" fillId="0" borderId="0" xfId="0" applyFont="1" applyAlignment="1"/>
    <xf numFmtId="0" fontId="5" fillId="0" borderId="0" xfId="0" applyFont="1" applyBorder="1"/>
    <xf numFmtId="0" fontId="5" fillId="0" borderId="15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/>
    <xf numFmtId="0" fontId="5" fillId="0" borderId="15" xfId="0" applyFont="1" applyBorder="1" applyAlignment="1">
      <alignment horizontal="left"/>
    </xf>
    <xf numFmtId="5" fontId="5" fillId="0" borderId="0" xfId="0" applyNumberFormat="1" applyFont="1" applyBorder="1" applyAlignment="1"/>
    <xf numFmtId="5" fontId="5" fillId="0" borderId="15" xfId="0" applyNumberFormat="1" applyFont="1" applyBorder="1" applyAlignment="1"/>
    <xf numFmtId="5" fontId="5" fillId="0" borderId="20" xfId="0" applyNumberFormat="1" applyFont="1" applyBorder="1" applyAlignment="1"/>
    <xf numFmtId="0" fontId="4" fillId="0" borderId="15" xfId="0" applyFont="1" applyBorder="1" applyAlignment="1">
      <alignment horizontal="left"/>
    </xf>
    <xf numFmtId="5" fontId="4" fillId="0" borderId="0" xfId="0" applyNumberFormat="1" applyFont="1" applyBorder="1" applyAlignment="1"/>
    <xf numFmtId="10" fontId="5" fillId="0" borderId="15" xfId="3" applyNumberFormat="1" applyFont="1" applyFill="1" applyBorder="1"/>
    <xf numFmtId="166" fontId="5" fillId="0" borderId="20" xfId="3" applyNumberFormat="1" applyFont="1" applyBorder="1"/>
    <xf numFmtId="5" fontId="5" fillId="0" borderId="0" xfId="0" applyNumberFormat="1" applyFont="1" applyBorder="1"/>
    <xf numFmtId="0" fontId="2" fillId="0" borderId="0" xfId="0" applyFont="1" applyAlignment="1">
      <alignment horizontal="center"/>
    </xf>
    <xf numFmtId="0" fontId="4" fillId="37" borderId="15" xfId="0" applyFont="1" applyFill="1" applyBorder="1" applyAlignment="1">
      <alignment horizontal="left"/>
    </xf>
    <xf numFmtId="5" fontId="4" fillId="37" borderId="0" xfId="0" applyNumberFormat="1" applyFont="1" applyFill="1" applyBorder="1" applyAlignment="1"/>
    <xf numFmtId="10" fontId="5" fillId="37" borderId="15" xfId="3" applyNumberFormat="1" applyFont="1" applyFill="1" applyBorder="1"/>
    <xf numFmtId="166" fontId="5" fillId="37" borderId="20" xfId="3" applyNumberFormat="1" applyFont="1" applyFill="1" applyBorder="1"/>
    <xf numFmtId="5" fontId="5" fillId="37" borderId="0" xfId="0" applyNumberFormat="1" applyFont="1" applyFill="1" applyBorder="1"/>
    <xf numFmtId="9" fontId="4" fillId="37" borderId="0" xfId="3" applyFont="1" applyFill="1" applyBorder="1" applyAlignment="1">
      <alignment horizontal="center"/>
    </xf>
    <xf numFmtId="10" fontId="5" fillId="37" borderId="0" xfId="3" applyNumberFormat="1" applyFont="1" applyFill="1" applyBorder="1" applyAlignment="1">
      <alignment horizontal="center"/>
    </xf>
    <xf numFmtId="0" fontId="4" fillId="0" borderId="15" xfId="0" applyFont="1" applyBorder="1"/>
    <xf numFmtId="0" fontId="4" fillId="37" borderId="15" xfId="0" applyFont="1" applyFill="1" applyBorder="1"/>
    <xf numFmtId="9" fontId="4" fillId="37" borderId="0" xfId="3" applyFont="1" applyFill="1" applyBorder="1"/>
    <xf numFmtId="10" fontId="0" fillId="0" borderId="0" xfId="0" applyNumberFormat="1"/>
    <xf numFmtId="0" fontId="2" fillId="0" borderId="0" xfId="0" applyFont="1" applyBorder="1"/>
    <xf numFmtId="0" fontId="2" fillId="37" borderId="0" xfId="0" applyFont="1" applyFill="1" applyBorder="1"/>
    <xf numFmtId="0" fontId="0" fillId="37" borderId="0" xfId="0" applyFill="1" applyBorder="1"/>
    <xf numFmtId="0" fontId="4" fillId="0" borderId="0" xfId="0" applyFont="1"/>
    <xf numFmtId="0" fontId="2" fillId="0" borderId="15" xfId="0" applyFont="1" applyBorder="1"/>
    <xf numFmtId="0" fontId="0" fillId="0" borderId="15" xfId="0" applyBorder="1"/>
    <xf numFmtId="166" fontId="0" fillId="0" borderId="20" xfId="3" applyNumberFormat="1" applyFont="1" applyBorder="1"/>
    <xf numFmtId="0" fontId="4" fillId="0" borderId="12" xfId="0" applyFont="1" applyBorder="1"/>
    <xf numFmtId="0" fontId="2" fillId="0" borderId="13" xfId="0" applyFont="1" applyBorder="1"/>
    <xf numFmtId="10" fontId="4" fillId="0" borderId="12" xfId="3" applyNumberFormat="1" applyFont="1" applyFill="1" applyBorder="1"/>
    <xf numFmtId="166" fontId="4" fillId="0" borderId="19" xfId="3" applyNumberFormat="1" applyFont="1" applyBorder="1"/>
    <xf numFmtId="10" fontId="5" fillId="0" borderId="0" xfId="3" applyNumberFormat="1" applyFont="1" applyFill="1" applyBorder="1"/>
    <xf numFmtId="0" fontId="0" fillId="0" borderId="21" xfId="0" applyBorder="1"/>
    <xf numFmtId="0" fontId="0" fillId="0" borderId="16" xfId="0" applyBorder="1"/>
    <xf numFmtId="0" fontId="5" fillId="0" borderId="18" xfId="0" applyFont="1" applyBorder="1"/>
    <xf numFmtId="0" fontId="0" fillId="0" borderId="18" xfId="0" applyBorder="1"/>
    <xf numFmtId="0" fontId="0" fillId="0" borderId="17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</cellXfs>
  <cellStyles count="2239">
    <cellStyle name="_x0013_" xfId="4"/>
    <cellStyle name="=C:\WINNT40\SYSTEM32\COMMAND.COM" xfId="5"/>
    <cellStyle name="=C:\WINNT40\SYSTEM32\COMMAND.COM 2" xfId="6"/>
    <cellStyle name="20% - Accent1 10" xfId="7"/>
    <cellStyle name="20% - Accent1 10 2" xfId="8"/>
    <cellStyle name="20% - Accent1 11" xfId="9"/>
    <cellStyle name="20% - Accent1 11 2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2" xfId="18"/>
    <cellStyle name="20% - Accent1 2 10" xfId="19"/>
    <cellStyle name="20% - Accent1 2 2" xfId="20"/>
    <cellStyle name="20% - Accent1 2 3" xfId="21"/>
    <cellStyle name="20% - Accent1 2 4" xfId="22"/>
    <cellStyle name="20% - Accent1 2 5" xfId="23"/>
    <cellStyle name="20% - Accent1 2 6" xfId="24"/>
    <cellStyle name="20% - Accent1 2 7" xfId="25"/>
    <cellStyle name="20% - Accent1 2 8" xfId="26"/>
    <cellStyle name="20% - Accent1 2 9" xfId="27"/>
    <cellStyle name="20% - Accent1 3" xfId="28"/>
    <cellStyle name="20% - Accent1 3 2" xfId="29"/>
    <cellStyle name="20% - Accent1 4" xfId="30"/>
    <cellStyle name="20% - Accent1 4 2" xfId="31"/>
    <cellStyle name="20% - Accent1 5" xfId="32"/>
    <cellStyle name="20% - Accent1 5 2" xfId="33"/>
    <cellStyle name="20% - Accent1 6" xfId="34"/>
    <cellStyle name="20% - Accent1 6 2" xfId="35"/>
    <cellStyle name="20% - Accent1 7" xfId="36"/>
    <cellStyle name="20% - Accent1 7 2" xfId="37"/>
    <cellStyle name="20% - Accent1 8" xfId="38"/>
    <cellStyle name="20% - Accent1 8 2" xfId="39"/>
    <cellStyle name="20% - Accent1 9" xfId="40"/>
    <cellStyle name="20% - Accent1 9 2" xfId="41"/>
    <cellStyle name="20% - Accent2 10" xfId="42"/>
    <cellStyle name="20% - Accent2 10 2" xfId="43"/>
    <cellStyle name="20% - Accent2 11" xfId="44"/>
    <cellStyle name="20% - Accent2 11 2" xfId="45"/>
    <cellStyle name="20% - Accent2 12" xfId="46"/>
    <cellStyle name="20% - Accent2 13" xfId="47"/>
    <cellStyle name="20% - Accent2 14" xfId="48"/>
    <cellStyle name="20% - Accent2 15" xfId="49"/>
    <cellStyle name="20% - Accent2 16" xfId="50"/>
    <cellStyle name="20% - Accent2 17" xfId="51"/>
    <cellStyle name="20% - Accent2 18" xfId="52"/>
    <cellStyle name="20% - Accent2 2" xfId="53"/>
    <cellStyle name="20% - Accent2 2 10" xfId="54"/>
    <cellStyle name="20% - Accent2 2 2" xfId="55"/>
    <cellStyle name="20% - Accent2 2 3" xfId="56"/>
    <cellStyle name="20% - Accent2 2 4" xfId="57"/>
    <cellStyle name="20% - Accent2 2 5" xfId="58"/>
    <cellStyle name="20% - Accent2 2 6" xfId="59"/>
    <cellStyle name="20% - Accent2 2 7" xfId="60"/>
    <cellStyle name="20% - Accent2 2 8" xfId="61"/>
    <cellStyle name="20% - Accent2 2 9" xfId="62"/>
    <cellStyle name="20% - Accent2 3" xfId="63"/>
    <cellStyle name="20% - Accent2 3 2" xfId="64"/>
    <cellStyle name="20% - Accent2 4" xfId="65"/>
    <cellStyle name="20% - Accent2 4 2" xfId="66"/>
    <cellStyle name="20% - Accent2 5" xfId="67"/>
    <cellStyle name="20% - Accent2 5 2" xfId="68"/>
    <cellStyle name="20% - Accent2 6" xfId="69"/>
    <cellStyle name="20% - Accent2 6 2" xfId="70"/>
    <cellStyle name="20% - Accent2 7" xfId="71"/>
    <cellStyle name="20% - Accent2 7 2" xfId="72"/>
    <cellStyle name="20% - Accent2 8" xfId="73"/>
    <cellStyle name="20% - Accent2 8 2" xfId="74"/>
    <cellStyle name="20% - Accent2 9" xfId="75"/>
    <cellStyle name="20% - Accent2 9 2" xfId="76"/>
    <cellStyle name="20% - Accent3 10" xfId="77"/>
    <cellStyle name="20% - Accent3 11" xfId="78"/>
    <cellStyle name="20% - Accent3 12" xfId="79"/>
    <cellStyle name="20% - Accent3 13" xfId="80"/>
    <cellStyle name="20% - Accent3 14" xfId="81"/>
    <cellStyle name="20% - Accent3 15" xfId="82"/>
    <cellStyle name="20% - Accent3 16" xfId="83"/>
    <cellStyle name="20% - Accent3 17" xfId="84"/>
    <cellStyle name="20% - Accent3 18" xfId="85"/>
    <cellStyle name="20% - Accent3 2" xfId="86"/>
    <cellStyle name="20% - Accent3 2 10" xfId="87"/>
    <cellStyle name="20% - Accent3 2 2" xfId="88"/>
    <cellStyle name="20% - Accent3 2 2 2" xfId="89"/>
    <cellStyle name="20% - Accent3 2 3" xfId="90"/>
    <cellStyle name="20% - Accent3 2 3 2" xfId="91"/>
    <cellStyle name="20% - Accent3 2 4" xfId="92"/>
    <cellStyle name="20% - Accent3 2 5" xfId="93"/>
    <cellStyle name="20% - Accent3 2 6" xfId="94"/>
    <cellStyle name="20% - Accent3 2 7" xfId="95"/>
    <cellStyle name="20% - Accent3 2 8" xfId="96"/>
    <cellStyle name="20% - Accent3 2 9" xfId="97"/>
    <cellStyle name="20% - Accent3 3" xfId="98"/>
    <cellStyle name="20% - Accent3 3 2" xfId="99"/>
    <cellStyle name="20% - Accent3 4" xfId="100"/>
    <cellStyle name="20% - Accent3 4 2" xfId="101"/>
    <cellStyle name="20% - Accent3 5" xfId="102"/>
    <cellStyle name="20% - Accent3 5 2" xfId="103"/>
    <cellStyle name="20% - Accent3 6" xfId="104"/>
    <cellStyle name="20% - Accent3 6 2" xfId="105"/>
    <cellStyle name="20% - Accent3 7" xfId="106"/>
    <cellStyle name="20% - Accent3 7 2" xfId="107"/>
    <cellStyle name="20% - Accent3 8" xfId="108"/>
    <cellStyle name="20% - Accent3 8 2" xfId="109"/>
    <cellStyle name="20% - Accent3 9" xfId="110"/>
    <cellStyle name="20% - Accent3 9 2" xfId="111"/>
    <cellStyle name="20% - Accent4 10" xfId="112"/>
    <cellStyle name="20% - Accent4 10 2" xfId="113"/>
    <cellStyle name="20% - Accent4 11" xfId="114"/>
    <cellStyle name="20% - Accent4 11 2" xfId="115"/>
    <cellStyle name="20% - Accent4 12" xfId="116"/>
    <cellStyle name="20% - Accent4 13" xfId="117"/>
    <cellStyle name="20% - Accent4 14" xfId="118"/>
    <cellStyle name="20% - Accent4 15" xfId="119"/>
    <cellStyle name="20% - Accent4 16" xfId="120"/>
    <cellStyle name="20% - Accent4 17" xfId="121"/>
    <cellStyle name="20% - Accent4 18" xfId="122"/>
    <cellStyle name="20% - Accent4 2" xfId="123"/>
    <cellStyle name="20% - Accent4 2 10" xfId="124"/>
    <cellStyle name="20% - Accent4 2 2" xfId="125"/>
    <cellStyle name="20% - Accent4 2 3" xfId="126"/>
    <cellStyle name="20% - Accent4 2 4" xfId="127"/>
    <cellStyle name="20% - Accent4 2 5" xfId="128"/>
    <cellStyle name="20% - Accent4 2 6" xfId="129"/>
    <cellStyle name="20% - Accent4 2 7" xfId="130"/>
    <cellStyle name="20% - Accent4 2 8" xfId="131"/>
    <cellStyle name="20% - Accent4 2 9" xfId="132"/>
    <cellStyle name="20% - Accent4 3" xfId="133"/>
    <cellStyle name="20% - Accent4 3 2" xfId="134"/>
    <cellStyle name="20% - Accent4 4" xfId="135"/>
    <cellStyle name="20% - Accent4 4 2" xfId="136"/>
    <cellStyle name="20% - Accent4 5" xfId="137"/>
    <cellStyle name="20% - Accent4 5 2" xfId="138"/>
    <cellStyle name="20% - Accent4 6" xfId="139"/>
    <cellStyle name="20% - Accent4 6 2" xfId="140"/>
    <cellStyle name="20% - Accent4 7" xfId="141"/>
    <cellStyle name="20% - Accent4 7 2" xfId="142"/>
    <cellStyle name="20% - Accent4 8" xfId="143"/>
    <cellStyle name="20% - Accent4 8 2" xfId="144"/>
    <cellStyle name="20% - Accent4 9" xfId="145"/>
    <cellStyle name="20% - Accent4 9 2" xfId="146"/>
    <cellStyle name="20% - Accent5 10" xfId="147"/>
    <cellStyle name="20% - Accent5 10 2" xfId="148"/>
    <cellStyle name="20% - Accent5 11" xfId="149"/>
    <cellStyle name="20% - Accent5 11 2" xfId="150"/>
    <cellStyle name="20% - Accent5 12" xfId="151"/>
    <cellStyle name="20% - Accent5 13" xfId="152"/>
    <cellStyle name="20% - Accent5 14" xfId="153"/>
    <cellStyle name="20% - Accent5 15" xfId="154"/>
    <cellStyle name="20% - Accent5 16" xfId="155"/>
    <cellStyle name="20% - Accent5 17" xfId="156"/>
    <cellStyle name="20% - Accent5 18" xfId="157"/>
    <cellStyle name="20% - Accent5 2" xfId="158"/>
    <cellStyle name="20% - Accent5 2 10" xfId="159"/>
    <cellStyle name="20% - Accent5 2 2" xfId="160"/>
    <cellStyle name="20% - Accent5 2 3" xfId="161"/>
    <cellStyle name="20% - Accent5 2 4" xfId="162"/>
    <cellStyle name="20% - Accent5 2 5" xfId="163"/>
    <cellStyle name="20% - Accent5 2 6" xfId="164"/>
    <cellStyle name="20% - Accent5 2 7" xfId="165"/>
    <cellStyle name="20% - Accent5 2 8" xfId="166"/>
    <cellStyle name="20% - Accent5 2 9" xfId="167"/>
    <cellStyle name="20% - Accent5 3" xfId="168"/>
    <cellStyle name="20% - Accent5 3 2" xfId="169"/>
    <cellStyle name="20% - Accent5 4" xfId="170"/>
    <cellStyle name="20% - Accent5 4 2" xfId="171"/>
    <cellStyle name="20% - Accent5 5" xfId="172"/>
    <cellStyle name="20% - Accent5 5 2" xfId="173"/>
    <cellStyle name="20% - Accent5 6" xfId="174"/>
    <cellStyle name="20% - Accent5 6 2" xfId="175"/>
    <cellStyle name="20% - Accent5 7" xfId="176"/>
    <cellStyle name="20% - Accent5 7 2" xfId="177"/>
    <cellStyle name="20% - Accent5 8" xfId="178"/>
    <cellStyle name="20% - Accent5 8 2" xfId="179"/>
    <cellStyle name="20% - Accent5 9" xfId="180"/>
    <cellStyle name="20% - Accent5 9 2" xfId="181"/>
    <cellStyle name="20% - Accent6 10" xfId="182"/>
    <cellStyle name="20% - Accent6 10 2" xfId="183"/>
    <cellStyle name="20% - Accent6 11" xfId="184"/>
    <cellStyle name="20% - Accent6 11 2" xfId="185"/>
    <cellStyle name="20% - Accent6 12" xfId="186"/>
    <cellStyle name="20% - Accent6 13" xfId="187"/>
    <cellStyle name="20% - Accent6 14" xfId="188"/>
    <cellStyle name="20% - Accent6 15" xfId="189"/>
    <cellStyle name="20% - Accent6 16" xfId="190"/>
    <cellStyle name="20% - Accent6 17" xfId="191"/>
    <cellStyle name="20% - Accent6 18" xfId="192"/>
    <cellStyle name="20% - Accent6 2" xfId="193"/>
    <cellStyle name="20% - Accent6 2 10" xfId="194"/>
    <cellStyle name="20% - Accent6 2 2" xfId="195"/>
    <cellStyle name="20% - Accent6 2 3" xfId="196"/>
    <cellStyle name="20% - Accent6 2 4" xfId="197"/>
    <cellStyle name="20% - Accent6 2 5" xfId="198"/>
    <cellStyle name="20% - Accent6 2 6" xfId="199"/>
    <cellStyle name="20% - Accent6 2 7" xfId="200"/>
    <cellStyle name="20% - Accent6 2 8" xfId="201"/>
    <cellStyle name="20% - Accent6 2 9" xfId="202"/>
    <cellStyle name="20% - Accent6 3" xfId="203"/>
    <cellStyle name="20% - Accent6 3 2" xfId="204"/>
    <cellStyle name="20% - Accent6 4" xfId="205"/>
    <cellStyle name="20% - Accent6 4 2" xfId="206"/>
    <cellStyle name="20% - Accent6 5" xfId="207"/>
    <cellStyle name="20% - Accent6 5 2" xfId="208"/>
    <cellStyle name="20% - Accent6 6" xfId="209"/>
    <cellStyle name="20% - Accent6 6 2" xfId="210"/>
    <cellStyle name="20% - Accent6 7" xfId="211"/>
    <cellStyle name="20% - Accent6 7 2" xfId="212"/>
    <cellStyle name="20% - Accent6 8" xfId="213"/>
    <cellStyle name="20% - Accent6 8 2" xfId="214"/>
    <cellStyle name="20% - Accent6 9" xfId="215"/>
    <cellStyle name="20% - Accent6 9 2" xfId="216"/>
    <cellStyle name="40% - Accent1 10" xfId="217"/>
    <cellStyle name="40% - Accent1 10 2" xfId="218"/>
    <cellStyle name="40% - Accent1 11" xfId="219"/>
    <cellStyle name="40% - Accent1 11 2" xfId="220"/>
    <cellStyle name="40% - Accent1 12" xfId="221"/>
    <cellStyle name="40% - Accent1 13" xfId="222"/>
    <cellStyle name="40% - Accent1 14" xfId="223"/>
    <cellStyle name="40% - Accent1 15" xfId="224"/>
    <cellStyle name="40% - Accent1 16" xfId="225"/>
    <cellStyle name="40% - Accent1 17" xfId="226"/>
    <cellStyle name="40% - Accent1 18" xfId="227"/>
    <cellStyle name="40% - Accent1 2" xfId="228"/>
    <cellStyle name="40% - Accent1 2 10" xfId="229"/>
    <cellStyle name="40% - Accent1 2 2" xfId="230"/>
    <cellStyle name="40% - Accent1 2 3" xfId="231"/>
    <cellStyle name="40% - Accent1 2 4" xfId="232"/>
    <cellStyle name="40% - Accent1 2 5" xfId="233"/>
    <cellStyle name="40% - Accent1 2 6" xfId="234"/>
    <cellStyle name="40% - Accent1 2 7" xfId="235"/>
    <cellStyle name="40% - Accent1 2 8" xfId="236"/>
    <cellStyle name="40% - Accent1 2 9" xfId="237"/>
    <cellStyle name="40% - Accent1 3" xfId="238"/>
    <cellStyle name="40% - Accent1 3 2" xfId="239"/>
    <cellStyle name="40% - Accent1 4" xfId="240"/>
    <cellStyle name="40% - Accent1 4 2" xfId="241"/>
    <cellStyle name="40% - Accent1 5" xfId="242"/>
    <cellStyle name="40% - Accent1 5 2" xfId="243"/>
    <cellStyle name="40% - Accent1 6" xfId="244"/>
    <cellStyle name="40% - Accent1 6 2" xfId="245"/>
    <cellStyle name="40% - Accent1 7" xfId="246"/>
    <cellStyle name="40% - Accent1 7 2" xfId="247"/>
    <cellStyle name="40% - Accent1 8" xfId="248"/>
    <cellStyle name="40% - Accent1 8 2" xfId="249"/>
    <cellStyle name="40% - Accent1 9" xfId="250"/>
    <cellStyle name="40% - Accent1 9 2" xfId="251"/>
    <cellStyle name="40% - Accent2 10" xfId="252"/>
    <cellStyle name="40% - Accent2 10 2" xfId="253"/>
    <cellStyle name="40% - Accent2 11" xfId="254"/>
    <cellStyle name="40% - Accent2 11 2" xfId="255"/>
    <cellStyle name="40% - Accent2 12" xfId="256"/>
    <cellStyle name="40% - Accent2 13" xfId="257"/>
    <cellStyle name="40% - Accent2 14" xfId="258"/>
    <cellStyle name="40% - Accent2 15" xfId="259"/>
    <cellStyle name="40% - Accent2 16" xfId="260"/>
    <cellStyle name="40% - Accent2 17" xfId="261"/>
    <cellStyle name="40% - Accent2 18" xfId="262"/>
    <cellStyle name="40% - Accent2 2" xfId="263"/>
    <cellStyle name="40% - Accent2 2 10" xfId="264"/>
    <cellStyle name="40% - Accent2 2 2" xfId="265"/>
    <cellStyle name="40% - Accent2 2 3" xfId="266"/>
    <cellStyle name="40% - Accent2 2 4" xfId="267"/>
    <cellStyle name="40% - Accent2 2 5" xfId="268"/>
    <cellStyle name="40% - Accent2 2 6" xfId="269"/>
    <cellStyle name="40% - Accent2 2 7" xfId="270"/>
    <cellStyle name="40% - Accent2 2 8" xfId="271"/>
    <cellStyle name="40% - Accent2 2 9" xfId="272"/>
    <cellStyle name="40% - Accent2 3" xfId="273"/>
    <cellStyle name="40% - Accent2 3 2" xfId="274"/>
    <cellStyle name="40% - Accent2 4" xfId="275"/>
    <cellStyle name="40% - Accent2 4 2" xfId="276"/>
    <cellStyle name="40% - Accent2 5" xfId="277"/>
    <cellStyle name="40% - Accent2 5 2" xfId="278"/>
    <cellStyle name="40% - Accent2 6" xfId="279"/>
    <cellStyle name="40% - Accent2 6 2" xfId="280"/>
    <cellStyle name="40% - Accent2 7" xfId="281"/>
    <cellStyle name="40% - Accent2 7 2" xfId="282"/>
    <cellStyle name="40% - Accent2 8" xfId="283"/>
    <cellStyle name="40% - Accent2 8 2" xfId="284"/>
    <cellStyle name="40% - Accent2 9" xfId="285"/>
    <cellStyle name="40% - Accent2 9 2" xfId="286"/>
    <cellStyle name="40% - Accent3 10" xfId="287"/>
    <cellStyle name="40% - Accent3 10 2" xfId="288"/>
    <cellStyle name="40% - Accent3 11" xfId="289"/>
    <cellStyle name="40% - Accent3 11 2" xfId="290"/>
    <cellStyle name="40% - Accent3 12" xfId="291"/>
    <cellStyle name="40% - Accent3 13" xfId="292"/>
    <cellStyle name="40% - Accent3 14" xfId="293"/>
    <cellStyle name="40% - Accent3 15" xfId="294"/>
    <cellStyle name="40% - Accent3 16" xfId="295"/>
    <cellStyle name="40% - Accent3 17" xfId="296"/>
    <cellStyle name="40% - Accent3 18" xfId="297"/>
    <cellStyle name="40% - Accent3 2" xfId="298"/>
    <cellStyle name="40% - Accent3 2 10" xfId="299"/>
    <cellStyle name="40% - Accent3 2 2" xfId="300"/>
    <cellStyle name="40% - Accent3 2 3" xfId="301"/>
    <cellStyle name="40% - Accent3 2 4" xfId="302"/>
    <cellStyle name="40% - Accent3 2 5" xfId="303"/>
    <cellStyle name="40% - Accent3 2 6" xfId="304"/>
    <cellStyle name="40% - Accent3 2 7" xfId="305"/>
    <cellStyle name="40% - Accent3 2 8" xfId="306"/>
    <cellStyle name="40% - Accent3 2 9" xfId="307"/>
    <cellStyle name="40% - Accent3 3" xfId="308"/>
    <cellStyle name="40% - Accent3 3 2" xfId="309"/>
    <cellStyle name="40% - Accent3 4" xfId="310"/>
    <cellStyle name="40% - Accent3 4 2" xfId="311"/>
    <cellStyle name="40% - Accent3 5" xfId="312"/>
    <cellStyle name="40% - Accent3 5 2" xfId="313"/>
    <cellStyle name="40% - Accent3 6" xfId="314"/>
    <cellStyle name="40% - Accent3 6 2" xfId="315"/>
    <cellStyle name="40% - Accent3 7" xfId="316"/>
    <cellStyle name="40% - Accent3 7 2" xfId="317"/>
    <cellStyle name="40% - Accent3 8" xfId="318"/>
    <cellStyle name="40% - Accent3 8 2" xfId="319"/>
    <cellStyle name="40% - Accent3 9" xfId="320"/>
    <cellStyle name="40% - Accent3 9 2" xfId="321"/>
    <cellStyle name="40% - Accent4 10" xfId="322"/>
    <cellStyle name="40% - Accent4 10 2" xfId="323"/>
    <cellStyle name="40% - Accent4 11" xfId="324"/>
    <cellStyle name="40% - Accent4 11 2" xfId="325"/>
    <cellStyle name="40% - Accent4 12" xfId="326"/>
    <cellStyle name="40% - Accent4 13" xfId="327"/>
    <cellStyle name="40% - Accent4 14" xfId="328"/>
    <cellStyle name="40% - Accent4 15" xfId="329"/>
    <cellStyle name="40% - Accent4 16" xfId="330"/>
    <cellStyle name="40% - Accent4 17" xfId="331"/>
    <cellStyle name="40% - Accent4 18" xfId="332"/>
    <cellStyle name="40% - Accent4 2" xfId="333"/>
    <cellStyle name="40% - Accent4 2 10" xfId="334"/>
    <cellStyle name="40% - Accent4 2 2" xfId="335"/>
    <cellStyle name="40% - Accent4 2 3" xfId="336"/>
    <cellStyle name="40% - Accent4 2 4" xfId="337"/>
    <cellStyle name="40% - Accent4 2 5" xfId="338"/>
    <cellStyle name="40% - Accent4 2 6" xfId="339"/>
    <cellStyle name="40% - Accent4 2 7" xfId="340"/>
    <cellStyle name="40% - Accent4 2 8" xfId="341"/>
    <cellStyle name="40% - Accent4 2 9" xfId="342"/>
    <cellStyle name="40% - Accent4 3" xfId="343"/>
    <cellStyle name="40% - Accent4 3 2" xfId="344"/>
    <cellStyle name="40% - Accent4 4" xfId="345"/>
    <cellStyle name="40% - Accent4 4 2" xfId="346"/>
    <cellStyle name="40% - Accent4 5" xfId="347"/>
    <cellStyle name="40% - Accent4 5 2" xfId="348"/>
    <cellStyle name="40% - Accent4 6" xfId="349"/>
    <cellStyle name="40% - Accent4 6 2" xfId="350"/>
    <cellStyle name="40% - Accent4 7" xfId="351"/>
    <cellStyle name="40% - Accent4 7 2" xfId="352"/>
    <cellStyle name="40% - Accent4 8" xfId="353"/>
    <cellStyle name="40% - Accent4 8 2" xfId="354"/>
    <cellStyle name="40% - Accent4 9" xfId="355"/>
    <cellStyle name="40% - Accent4 9 2" xfId="356"/>
    <cellStyle name="40% - Accent5 10" xfId="357"/>
    <cellStyle name="40% - Accent5 10 2" xfId="358"/>
    <cellStyle name="40% - Accent5 11" xfId="359"/>
    <cellStyle name="40% - Accent5 11 2" xfId="360"/>
    <cellStyle name="40% - Accent5 12" xfId="361"/>
    <cellStyle name="40% - Accent5 13" xfId="362"/>
    <cellStyle name="40% - Accent5 14" xfId="363"/>
    <cellStyle name="40% - Accent5 15" xfId="364"/>
    <cellStyle name="40% - Accent5 16" xfId="365"/>
    <cellStyle name="40% - Accent5 17" xfId="366"/>
    <cellStyle name="40% - Accent5 18" xfId="367"/>
    <cellStyle name="40% - Accent5 2" xfId="368"/>
    <cellStyle name="40% - Accent5 2 10" xfId="369"/>
    <cellStyle name="40% - Accent5 2 2" xfId="370"/>
    <cellStyle name="40% - Accent5 2 3" xfId="371"/>
    <cellStyle name="40% - Accent5 2 4" xfId="372"/>
    <cellStyle name="40% - Accent5 2 5" xfId="373"/>
    <cellStyle name="40% - Accent5 2 6" xfId="374"/>
    <cellStyle name="40% - Accent5 2 7" xfId="375"/>
    <cellStyle name="40% - Accent5 2 8" xfId="376"/>
    <cellStyle name="40% - Accent5 2 9" xfId="377"/>
    <cellStyle name="40% - Accent5 3" xfId="378"/>
    <cellStyle name="40% - Accent5 3 2" xfId="379"/>
    <cellStyle name="40% - Accent5 4" xfId="380"/>
    <cellStyle name="40% - Accent5 4 2" xfId="381"/>
    <cellStyle name="40% - Accent5 5" xfId="382"/>
    <cellStyle name="40% - Accent5 5 2" xfId="383"/>
    <cellStyle name="40% - Accent5 6" xfId="384"/>
    <cellStyle name="40% - Accent5 6 2" xfId="385"/>
    <cellStyle name="40% - Accent5 7" xfId="386"/>
    <cellStyle name="40% - Accent5 7 2" xfId="387"/>
    <cellStyle name="40% - Accent5 8" xfId="388"/>
    <cellStyle name="40% - Accent5 8 2" xfId="389"/>
    <cellStyle name="40% - Accent5 9" xfId="390"/>
    <cellStyle name="40% - Accent5 9 2" xfId="391"/>
    <cellStyle name="40% - Accent6 10" xfId="392"/>
    <cellStyle name="40% - Accent6 10 2" xfId="393"/>
    <cellStyle name="40% - Accent6 11" xfId="394"/>
    <cellStyle name="40% - Accent6 11 2" xfId="395"/>
    <cellStyle name="40% - Accent6 12" xfId="396"/>
    <cellStyle name="40% - Accent6 13" xfId="397"/>
    <cellStyle name="40% - Accent6 14" xfId="398"/>
    <cellStyle name="40% - Accent6 15" xfId="399"/>
    <cellStyle name="40% - Accent6 16" xfId="400"/>
    <cellStyle name="40% - Accent6 17" xfId="401"/>
    <cellStyle name="40% - Accent6 18" xfId="402"/>
    <cellStyle name="40% - Accent6 2" xfId="403"/>
    <cellStyle name="40% - Accent6 2 10" xfId="404"/>
    <cellStyle name="40% - Accent6 2 2" xfId="405"/>
    <cellStyle name="40% - Accent6 2 3" xfId="406"/>
    <cellStyle name="40% - Accent6 2 4" xfId="407"/>
    <cellStyle name="40% - Accent6 2 5" xfId="408"/>
    <cellStyle name="40% - Accent6 2 6" xfId="409"/>
    <cellStyle name="40% - Accent6 2 7" xfId="410"/>
    <cellStyle name="40% - Accent6 2 8" xfId="411"/>
    <cellStyle name="40% - Accent6 2 9" xfId="412"/>
    <cellStyle name="40% - Accent6 3" xfId="413"/>
    <cellStyle name="40% - Accent6 3 2" xfId="414"/>
    <cellStyle name="40% - Accent6 4" xfId="415"/>
    <cellStyle name="40% - Accent6 4 2" xfId="416"/>
    <cellStyle name="40% - Accent6 5" xfId="417"/>
    <cellStyle name="40% - Accent6 5 2" xfId="418"/>
    <cellStyle name="40% - Accent6 6" xfId="419"/>
    <cellStyle name="40% - Accent6 6 2" xfId="420"/>
    <cellStyle name="40% - Accent6 7" xfId="421"/>
    <cellStyle name="40% - Accent6 7 2" xfId="422"/>
    <cellStyle name="40% - Accent6 8" xfId="423"/>
    <cellStyle name="40% - Accent6 8 2" xfId="424"/>
    <cellStyle name="40% - Accent6 9" xfId="425"/>
    <cellStyle name="40% - Accent6 9 2" xfId="426"/>
    <cellStyle name="60% - Accent1 10" xfId="427"/>
    <cellStyle name="60% - Accent1 11" xfId="428"/>
    <cellStyle name="60% - Accent1 12" xfId="429"/>
    <cellStyle name="60% - Accent1 13" xfId="430"/>
    <cellStyle name="60% - Accent1 2" xfId="431"/>
    <cellStyle name="60% - Accent1 2 10" xfId="432"/>
    <cellStyle name="60% - Accent1 2 2" xfId="433"/>
    <cellStyle name="60% - Accent1 2 3" xfId="434"/>
    <cellStyle name="60% - Accent1 2 4" xfId="435"/>
    <cellStyle name="60% - Accent1 2 5" xfId="436"/>
    <cellStyle name="60% - Accent1 2 6" xfId="437"/>
    <cellStyle name="60% - Accent1 2 7" xfId="438"/>
    <cellStyle name="60% - Accent1 2 8" xfId="439"/>
    <cellStyle name="60% - Accent1 2 9" xfId="440"/>
    <cellStyle name="60% - Accent1 3" xfId="441"/>
    <cellStyle name="60% - Accent1 4" xfId="442"/>
    <cellStyle name="60% - Accent1 5" xfId="443"/>
    <cellStyle name="60% - Accent1 6" xfId="444"/>
    <cellStyle name="60% - Accent1 7" xfId="445"/>
    <cellStyle name="60% - Accent1 8" xfId="446"/>
    <cellStyle name="60% - Accent1 9" xfId="447"/>
    <cellStyle name="60% - Accent2 10" xfId="448"/>
    <cellStyle name="60% - Accent2 11" xfId="449"/>
    <cellStyle name="60% - Accent2 12" xfId="450"/>
    <cellStyle name="60% - Accent2 13" xfId="451"/>
    <cellStyle name="60% - Accent2 2" xfId="452"/>
    <cellStyle name="60% - Accent2 2 10" xfId="453"/>
    <cellStyle name="60% - Accent2 2 2" xfId="454"/>
    <cellStyle name="60% - Accent2 2 3" xfId="455"/>
    <cellStyle name="60% - Accent2 2 4" xfId="456"/>
    <cellStyle name="60% - Accent2 2 5" xfId="457"/>
    <cellStyle name="60% - Accent2 2 6" xfId="458"/>
    <cellStyle name="60% - Accent2 2 7" xfId="459"/>
    <cellStyle name="60% - Accent2 2 8" xfId="460"/>
    <cellStyle name="60% - Accent2 2 9" xfId="461"/>
    <cellStyle name="60% - Accent2 3" xfId="462"/>
    <cellStyle name="60% - Accent2 4" xfId="463"/>
    <cellStyle name="60% - Accent2 5" xfId="464"/>
    <cellStyle name="60% - Accent2 6" xfId="465"/>
    <cellStyle name="60% - Accent2 7" xfId="466"/>
    <cellStyle name="60% - Accent2 8" xfId="467"/>
    <cellStyle name="60% - Accent2 9" xfId="468"/>
    <cellStyle name="60% - Accent3 10" xfId="469"/>
    <cellStyle name="60% - Accent3 11" xfId="470"/>
    <cellStyle name="60% - Accent3 12" xfId="471"/>
    <cellStyle name="60% - Accent3 13" xfId="472"/>
    <cellStyle name="60% - Accent3 2" xfId="473"/>
    <cellStyle name="60% - Accent3 2 10" xfId="474"/>
    <cellStyle name="60% - Accent3 2 2" xfId="475"/>
    <cellStyle name="60% - Accent3 2 3" xfId="476"/>
    <cellStyle name="60% - Accent3 2 4" xfId="477"/>
    <cellStyle name="60% - Accent3 2 5" xfId="478"/>
    <cellStyle name="60% - Accent3 2 6" xfId="479"/>
    <cellStyle name="60% - Accent3 2 7" xfId="480"/>
    <cellStyle name="60% - Accent3 2 8" xfId="481"/>
    <cellStyle name="60% - Accent3 2 9" xfId="482"/>
    <cellStyle name="60% - Accent3 3" xfId="483"/>
    <cellStyle name="60% - Accent3 4" xfId="484"/>
    <cellStyle name="60% - Accent3 5" xfId="485"/>
    <cellStyle name="60% - Accent3 6" xfId="486"/>
    <cellStyle name="60% - Accent3 7" xfId="487"/>
    <cellStyle name="60% - Accent3 8" xfId="488"/>
    <cellStyle name="60% - Accent3 9" xfId="489"/>
    <cellStyle name="60% - Accent4 10" xfId="490"/>
    <cellStyle name="60% - Accent4 11" xfId="491"/>
    <cellStyle name="60% - Accent4 12" xfId="492"/>
    <cellStyle name="60% - Accent4 13" xfId="493"/>
    <cellStyle name="60% - Accent4 2" xfId="494"/>
    <cellStyle name="60% - Accent4 2 10" xfId="495"/>
    <cellStyle name="60% - Accent4 2 2" xfId="496"/>
    <cellStyle name="60% - Accent4 2 3" xfId="497"/>
    <cellStyle name="60% - Accent4 2 4" xfId="498"/>
    <cellStyle name="60% - Accent4 2 5" xfId="499"/>
    <cellStyle name="60% - Accent4 2 6" xfId="500"/>
    <cellStyle name="60% - Accent4 2 7" xfId="501"/>
    <cellStyle name="60% - Accent4 2 8" xfId="502"/>
    <cellStyle name="60% - Accent4 2 9" xfId="503"/>
    <cellStyle name="60% - Accent4 3" xfId="504"/>
    <cellStyle name="60% - Accent4 4" xfId="505"/>
    <cellStyle name="60% - Accent4 5" xfId="506"/>
    <cellStyle name="60% - Accent4 6" xfId="507"/>
    <cellStyle name="60% - Accent4 7" xfId="508"/>
    <cellStyle name="60% - Accent4 8" xfId="509"/>
    <cellStyle name="60% - Accent4 9" xfId="510"/>
    <cellStyle name="60% - Accent5 10" xfId="511"/>
    <cellStyle name="60% - Accent5 11" xfId="512"/>
    <cellStyle name="60% - Accent5 12" xfId="513"/>
    <cellStyle name="60% - Accent5 13" xfId="514"/>
    <cellStyle name="60% - Accent5 2" xfId="515"/>
    <cellStyle name="60% - Accent5 2 10" xfId="516"/>
    <cellStyle name="60% - Accent5 2 2" xfId="517"/>
    <cellStyle name="60% - Accent5 2 3" xfId="518"/>
    <cellStyle name="60% - Accent5 2 4" xfId="519"/>
    <cellStyle name="60% - Accent5 2 5" xfId="520"/>
    <cellStyle name="60% - Accent5 2 6" xfId="521"/>
    <cellStyle name="60% - Accent5 2 7" xfId="522"/>
    <cellStyle name="60% - Accent5 2 8" xfId="523"/>
    <cellStyle name="60% - Accent5 2 9" xfId="524"/>
    <cellStyle name="60% - Accent5 3" xfId="525"/>
    <cellStyle name="60% - Accent5 4" xfId="526"/>
    <cellStyle name="60% - Accent5 5" xfId="527"/>
    <cellStyle name="60% - Accent5 6" xfId="528"/>
    <cellStyle name="60% - Accent5 7" xfId="529"/>
    <cellStyle name="60% - Accent5 8" xfId="530"/>
    <cellStyle name="60% - Accent5 9" xfId="531"/>
    <cellStyle name="60% - Accent6 10" xfId="532"/>
    <cellStyle name="60% - Accent6 11" xfId="533"/>
    <cellStyle name="60% - Accent6 12" xfId="534"/>
    <cellStyle name="60% - Accent6 13" xfId="535"/>
    <cellStyle name="60% - Accent6 2" xfId="536"/>
    <cellStyle name="60% - Accent6 2 10" xfId="537"/>
    <cellStyle name="60% - Accent6 2 2" xfId="538"/>
    <cellStyle name="60% - Accent6 2 3" xfId="539"/>
    <cellStyle name="60% - Accent6 2 4" xfId="540"/>
    <cellStyle name="60% - Accent6 2 5" xfId="541"/>
    <cellStyle name="60% - Accent6 2 6" xfId="542"/>
    <cellStyle name="60% - Accent6 2 7" xfId="543"/>
    <cellStyle name="60% - Accent6 2 8" xfId="544"/>
    <cellStyle name="60% - Accent6 2 9" xfId="545"/>
    <cellStyle name="60% - Accent6 3" xfId="546"/>
    <cellStyle name="60% - Accent6 4" xfId="547"/>
    <cellStyle name="60% - Accent6 5" xfId="548"/>
    <cellStyle name="60% - Accent6 6" xfId="549"/>
    <cellStyle name="60% - Accent6 7" xfId="550"/>
    <cellStyle name="60% - Accent6 8" xfId="551"/>
    <cellStyle name="60% - Accent6 9" xfId="552"/>
    <cellStyle name="Accent1 10" xfId="553"/>
    <cellStyle name="Accent1 11" xfId="554"/>
    <cellStyle name="Accent1 12" xfId="555"/>
    <cellStyle name="Accent1 13" xfId="556"/>
    <cellStyle name="Accent1 2" xfId="557"/>
    <cellStyle name="Accent1 2 10" xfId="558"/>
    <cellStyle name="Accent1 2 2" xfId="559"/>
    <cellStyle name="Accent1 2 3" xfId="560"/>
    <cellStyle name="Accent1 2 4" xfId="561"/>
    <cellStyle name="Accent1 2 5" xfId="562"/>
    <cellStyle name="Accent1 2 6" xfId="563"/>
    <cellStyle name="Accent1 2 7" xfId="564"/>
    <cellStyle name="Accent1 2 8" xfId="565"/>
    <cellStyle name="Accent1 2 9" xfId="566"/>
    <cellStyle name="Accent1 3" xfId="567"/>
    <cellStyle name="Accent1 4" xfId="568"/>
    <cellStyle name="Accent1 5" xfId="569"/>
    <cellStyle name="Accent1 6" xfId="570"/>
    <cellStyle name="Accent1 7" xfId="571"/>
    <cellStyle name="Accent1 8" xfId="572"/>
    <cellStyle name="Accent1 9" xfId="573"/>
    <cellStyle name="Accent2 10" xfId="574"/>
    <cellStyle name="Accent2 11" xfId="575"/>
    <cellStyle name="Accent2 12" xfId="576"/>
    <cellStyle name="Accent2 13" xfId="577"/>
    <cellStyle name="Accent2 2" xfId="578"/>
    <cellStyle name="Accent2 2 10" xfId="579"/>
    <cellStyle name="Accent2 2 2" xfId="580"/>
    <cellStyle name="Accent2 2 3" xfId="581"/>
    <cellStyle name="Accent2 2 4" xfId="582"/>
    <cellStyle name="Accent2 2 5" xfId="583"/>
    <cellStyle name="Accent2 2 6" xfId="584"/>
    <cellStyle name="Accent2 2 7" xfId="585"/>
    <cellStyle name="Accent2 2 8" xfId="586"/>
    <cellStyle name="Accent2 2 9" xfId="587"/>
    <cellStyle name="Accent2 3" xfId="588"/>
    <cellStyle name="Accent2 4" xfId="589"/>
    <cellStyle name="Accent2 5" xfId="590"/>
    <cellStyle name="Accent2 6" xfId="591"/>
    <cellStyle name="Accent2 7" xfId="592"/>
    <cellStyle name="Accent2 8" xfId="593"/>
    <cellStyle name="Accent2 9" xfId="594"/>
    <cellStyle name="Accent3 10" xfId="595"/>
    <cellStyle name="Accent3 11" xfId="596"/>
    <cellStyle name="Accent3 12" xfId="597"/>
    <cellStyle name="Accent3 13" xfId="598"/>
    <cellStyle name="Accent3 2" xfId="599"/>
    <cellStyle name="Accent3 2 10" xfId="600"/>
    <cellStyle name="Accent3 2 2" xfId="601"/>
    <cellStyle name="Accent3 2 3" xfId="602"/>
    <cellStyle name="Accent3 2 4" xfId="603"/>
    <cellStyle name="Accent3 2 5" xfId="604"/>
    <cellStyle name="Accent3 2 6" xfId="605"/>
    <cellStyle name="Accent3 2 7" xfId="606"/>
    <cellStyle name="Accent3 2 8" xfId="607"/>
    <cellStyle name="Accent3 2 9" xfId="608"/>
    <cellStyle name="Accent3 3" xfId="609"/>
    <cellStyle name="Accent3 4" xfId="610"/>
    <cellStyle name="Accent3 5" xfId="611"/>
    <cellStyle name="Accent3 6" xfId="612"/>
    <cellStyle name="Accent3 7" xfId="613"/>
    <cellStyle name="Accent3 8" xfId="614"/>
    <cellStyle name="Accent3 9" xfId="615"/>
    <cellStyle name="Accent4 10" xfId="616"/>
    <cellStyle name="Accent4 11" xfId="617"/>
    <cellStyle name="Accent4 12" xfId="618"/>
    <cellStyle name="Accent4 13" xfId="619"/>
    <cellStyle name="Accent4 2" xfId="620"/>
    <cellStyle name="Accent4 2 10" xfId="621"/>
    <cellStyle name="Accent4 2 2" xfId="622"/>
    <cellStyle name="Accent4 2 3" xfId="623"/>
    <cellStyle name="Accent4 2 4" xfId="624"/>
    <cellStyle name="Accent4 2 5" xfId="625"/>
    <cellStyle name="Accent4 2 6" xfId="626"/>
    <cellStyle name="Accent4 2 7" xfId="627"/>
    <cellStyle name="Accent4 2 8" xfId="628"/>
    <cellStyle name="Accent4 2 9" xfId="629"/>
    <cellStyle name="Accent4 3" xfId="630"/>
    <cellStyle name="Accent4 4" xfId="631"/>
    <cellStyle name="Accent4 5" xfId="632"/>
    <cellStyle name="Accent4 6" xfId="633"/>
    <cellStyle name="Accent4 7" xfId="634"/>
    <cellStyle name="Accent4 8" xfId="635"/>
    <cellStyle name="Accent4 9" xfId="636"/>
    <cellStyle name="Accent5 10" xfId="637"/>
    <cellStyle name="Accent5 11" xfId="638"/>
    <cellStyle name="Accent5 12" xfId="639"/>
    <cellStyle name="Accent5 13" xfId="640"/>
    <cellStyle name="Accent5 2" xfId="641"/>
    <cellStyle name="Accent5 2 10" xfId="642"/>
    <cellStyle name="Accent5 2 2" xfId="643"/>
    <cellStyle name="Accent5 2 3" xfId="644"/>
    <cellStyle name="Accent5 2 4" xfId="645"/>
    <cellStyle name="Accent5 2 5" xfId="646"/>
    <cellStyle name="Accent5 2 6" xfId="647"/>
    <cellStyle name="Accent5 2 7" xfId="648"/>
    <cellStyle name="Accent5 2 8" xfId="649"/>
    <cellStyle name="Accent5 2 9" xfId="650"/>
    <cellStyle name="Accent5 3" xfId="651"/>
    <cellStyle name="Accent5 4" xfId="652"/>
    <cellStyle name="Accent5 5" xfId="653"/>
    <cellStyle name="Accent5 6" xfId="654"/>
    <cellStyle name="Accent5 7" xfId="655"/>
    <cellStyle name="Accent5 8" xfId="656"/>
    <cellStyle name="Accent5 9" xfId="657"/>
    <cellStyle name="Accent6 10" xfId="658"/>
    <cellStyle name="Accent6 11" xfId="659"/>
    <cellStyle name="Accent6 12" xfId="660"/>
    <cellStyle name="Accent6 13" xfId="661"/>
    <cellStyle name="Accent6 2" xfId="662"/>
    <cellStyle name="Accent6 2 10" xfId="663"/>
    <cellStyle name="Accent6 2 2" xfId="664"/>
    <cellStyle name="Accent6 2 3" xfId="665"/>
    <cellStyle name="Accent6 2 4" xfId="666"/>
    <cellStyle name="Accent6 2 5" xfId="667"/>
    <cellStyle name="Accent6 2 6" xfId="668"/>
    <cellStyle name="Accent6 2 7" xfId="669"/>
    <cellStyle name="Accent6 2 8" xfId="670"/>
    <cellStyle name="Accent6 2 9" xfId="671"/>
    <cellStyle name="Accent6 3" xfId="672"/>
    <cellStyle name="Accent6 4" xfId="673"/>
    <cellStyle name="Accent6 5" xfId="674"/>
    <cellStyle name="Accent6 6" xfId="675"/>
    <cellStyle name="Accent6 7" xfId="676"/>
    <cellStyle name="Accent6 8" xfId="677"/>
    <cellStyle name="Accent6 9" xfId="678"/>
    <cellStyle name="Bad 10" xfId="679"/>
    <cellStyle name="Bad 11" xfId="680"/>
    <cellStyle name="Bad 12" xfId="681"/>
    <cellStyle name="Bad 13" xfId="682"/>
    <cellStyle name="Bad 2" xfId="683"/>
    <cellStyle name="Bad 2 10" xfId="684"/>
    <cellStyle name="Bad 2 11" xfId="685"/>
    <cellStyle name="Bad 2 12" xfId="686"/>
    <cellStyle name="Bad 2 13" xfId="687"/>
    <cellStyle name="Bad 2 14" xfId="688"/>
    <cellStyle name="Bad 2 15" xfId="689"/>
    <cellStyle name="Bad 2 2" xfId="690"/>
    <cellStyle name="Bad 2 3" xfId="691"/>
    <cellStyle name="Bad 2 4" xfId="692"/>
    <cellStyle name="Bad 2 5" xfId="693"/>
    <cellStyle name="Bad 2 6" xfId="694"/>
    <cellStyle name="Bad 2 7" xfId="695"/>
    <cellStyle name="Bad 2 8" xfId="696"/>
    <cellStyle name="Bad 2 9" xfId="697"/>
    <cellStyle name="Bad 3" xfId="698"/>
    <cellStyle name="Bad 4" xfId="699"/>
    <cellStyle name="Bad 5" xfId="700"/>
    <cellStyle name="Bad 6" xfId="701"/>
    <cellStyle name="Bad 7" xfId="702"/>
    <cellStyle name="Bad 8" xfId="703"/>
    <cellStyle name="Bad 9" xfId="704"/>
    <cellStyle name="Calculation 10" xfId="705"/>
    <cellStyle name="Calculation 11" xfId="706"/>
    <cellStyle name="Calculation 12" xfId="707"/>
    <cellStyle name="Calculation 13" xfId="708"/>
    <cellStyle name="Calculation 2" xfId="709"/>
    <cellStyle name="Calculation 2 10" xfId="710"/>
    <cellStyle name="Calculation 2 2" xfId="711"/>
    <cellStyle name="Calculation 2 3" xfId="712"/>
    <cellStyle name="Calculation 2 4" xfId="713"/>
    <cellStyle name="Calculation 2 5" xfId="714"/>
    <cellStyle name="Calculation 2 6" xfId="715"/>
    <cellStyle name="Calculation 2 7" xfId="716"/>
    <cellStyle name="Calculation 2 8" xfId="717"/>
    <cellStyle name="Calculation 2 9" xfId="718"/>
    <cellStyle name="Calculation 3" xfId="719"/>
    <cellStyle name="Calculation 4" xfId="720"/>
    <cellStyle name="Calculation 5" xfId="721"/>
    <cellStyle name="Calculation 6" xfId="722"/>
    <cellStyle name="Calculation 7" xfId="723"/>
    <cellStyle name="Calculation 8" xfId="724"/>
    <cellStyle name="Calculation 9" xfId="725"/>
    <cellStyle name="Check Cell 10" xfId="726"/>
    <cellStyle name="Check Cell 11" xfId="727"/>
    <cellStyle name="Check Cell 12" xfId="728"/>
    <cellStyle name="Check Cell 13" xfId="729"/>
    <cellStyle name="Check Cell 2" xfId="730"/>
    <cellStyle name="Check Cell 2 10" xfId="731"/>
    <cellStyle name="Check Cell 2 2" xfId="732"/>
    <cellStyle name="Check Cell 2 3" xfId="733"/>
    <cellStyle name="Check Cell 2 4" xfId="734"/>
    <cellStyle name="Check Cell 2 5" xfId="735"/>
    <cellStyle name="Check Cell 2 6" xfId="736"/>
    <cellStyle name="Check Cell 2 7" xfId="737"/>
    <cellStyle name="Check Cell 2 8" xfId="738"/>
    <cellStyle name="Check Cell 2 9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omma" xfId="1" builtinId="3"/>
    <cellStyle name="Comma [0] 2" xfId="747"/>
    <cellStyle name="Comma 10" xfId="748"/>
    <cellStyle name="Comma 11" xfId="749"/>
    <cellStyle name="Comma 12" xfId="750"/>
    <cellStyle name="Comma 13" xfId="751"/>
    <cellStyle name="Comma 14" xfId="752"/>
    <cellStyle name="Comma 14 2" xfId="753"/>
    <cellStyle name="Comma 14 3" xfId="754"/>
    <cellStyle name="Comma 15" xfId="755"/>
    <cellStyle name="Comma 15 2" xfId="756"/>
    <cellStyle name="Comma 16" xfId="757"/>
    <cellStyle name="Comma 16 2" xfId="758"/>
    <cellStyle name="Comma 17" xfId="759"/>
    <cellStyle name="Comma 17 2" xfId="760"/>
    <cellStyle name="Comma 18" xfId="761"/>
    <cellStyle name="Comma 18 2" xfId="762"/>
    <cellStyle name="Comma 19" xfId="763"/>
    <cellStyle name="Comma 2" xfId="764"/>
    <cellStyle name="Comma 2 10" xfId="765"/>
    <cellStyle name="Comma 2 11" xfId="766"/>
    <cellStyle name="Comma 2 12" xfId="767"/>
    <cellStyle name="Comma 2 13" xfId="768"/>
    <cellStyle name="Comma 2 14" xfId="769"/>
    <cellStyle name="Comma 2 15" xfId="770"/>
    <cellStyle name="Comma 2 16" xfId="771"/>
    <cellStyle name="Comma 2 17" xfId="772"/>
    <cellStyle name="Comma 2 18" xfId="773"/>
    <cellStyle name="Comma 2 19" xfId="774"/>
    <cellStyle name="Comma 2 2" xfId="775"/>
    <cellStyle name="Comma 2 2 10" xfId="776"/>
    <cellStyle name="Comma 2 2 11" xfId="777"/>
    <cellStyle name="Comma 2 2 12" xfId="778"/>
    <cellStyle name="Comma 2 2 13" xfId="779"/>
    <cellStyle name="Comma 2 2 14" xfId="780"/>
    <cellStyle name="Comma 2 2 2" xfId="781"/>
    <cellStyle name="Comma 2 2 2 2" xfId="782"/>
    <cellStyle name="Comma 2 2 2 2 2" xfId="783"/>
    <cellStyle name="Comma 2 2 2 3" xfId="784"/>
    <cellStyle name="Comma 2 2 2 4" xfId="785"/>
    <cellStyle name="Comma 2 2 3" xfId="786"/>
    <cellStyle name="Comma 2 2 3 2" xfId="787"/>
    <cellStyle name="Comma 2 2 4" xfId="788"/>
    <cellStyle name="Comma 2 2 4 2" xfId="789"/>
    <cellStyle name="Comma 2 2 5" xfId="790"/>
    <cellStyle name="Comma 2 2 6" xfId="791"/>
    <cellStyle name="Comma 2 2 7" xfId="792"/>
    <cellStyle name="Comma 2 2 8" xfId="793"/>
    <cellStyle name="Comma 2 2 9" xfId="794"/>
    <cellStyle name="Comma 2 20" xfId="795"/>
    <cellStyle name="Comma 2 21" xfId="796"/>
    <cellStyle name="Comma 2 3" xfId="797"/>
    <cellStyle name="Comma 2 3 10" xfId="798"/>
    <cellStyle name="Comma 2 3 11" xfId="799"/>
    <cellStyle name="Comma 2 3 12" xfId="800"/>
    <cellStyle name="Comma 2 3 2" xfId="801"/>
    <cellStyle name="Comma 2 3 2 2" xfId="802"/>
    <cellStyle name="Comma 2 3 3" xfId="803"/>
    <cellStyle name="Comma 2 3 3 2" xfId="804"/>
    <cellStyle name="Comma 2 3 4" xfId="805"/>
    <cellStyle name="Comma 2 3 4 2" xfId="806"/>
    <cellStyle name="Comma 2 3 5" xfId="807"/>
    <cellStyle name="Comma 2 3 6" xfId="808"/>
    <cellStyle name="Comma 2 3 7" xfId="809"/>
    <cellStyle name="Comma 2 3 8" xfId="810"/>
    <cellStyle name="Comma 2 3 9" xfId="811"/>
    <cellStyle name="Comma 2 4" xfId="812"/>
    <cellStyle name="Comma 2 4 10" xfId="813"/>
    <cellStyle name="Comma 2 4 11" xfId="814"/>
    <cellStyle name="Comma 2 4 12" xfId="815"/>
    <cellStyle name="Comma 2 4 2" xfId="816"/>
    <cellStyle name="Comma 2 4 2 2" xfId="817"/>
    <cellStyle name="Comma 2 4 3" xfId="818"/>
    <cellStyle name="Comma 2 4 3 2" xfId="819"/>
    <cellStyle name="Comma 2 4 4" xfId="820"/>
    <cellStyle name="Comma 2 4 5" xfId="821"/>
    <cellStyle name="Comma 2 4 6" xfId="822"/>
    <cellStyle name="Comma 2 4 7" xfId="823"/>
    <cellStyle name="Comma 2 4 8" xfId="824"/>
    <cellStyle name="Comma 2 4 9" xfId="825"/>
    <cellStyle name="Comma 2 5" xfId="826"/>
    <cellStyle name="Comma 2 5 2" xfId="827"/>
    <cellStyle name="Comma 2 5 2 2" xfId="828"/>
    <cellStyle name="Comma 2 5 3" xfId="829"/>
    <cellStyle name="Comma 2 5 3 2" xfId="830"/>
    <cellStyle name="Comma 2 5 4" xfId="831"/>
    <cellStyle name="Comma 2 6" xfId="832"/>
    <cellStyle name="Comma 2 6 2" xfId="833"/>
    <cellStyle name="Comma 2 6 2 2" xfId="834"/>
    <cellStyle name="Comma 2 6 3" xfId="835"/>
    <cellStyle name="Comma 2 6 3 2" xfId="836"/>
    <cellStyle name="Comma 2 6 4" xfId="837"/>
    <cellStyle name="Comma 2 7" xfId="838"/>
    <cellStyle name="Comma 2 7 2" xfId="839"/>
    <cellStyle name="Comma 2 7 2 2" xfId="840"/>
    <cellStyle name="Comma 2 8" xfId="841"/>
    <cellStyle name="Comma 2 8 2" xfId="842"/>
    <cellStyle name="Comma 2 9" xfId="843"/>
    <cellStyle name="Comma 2 9 2" xfId="844"/>
    <cellStyle name="Comma 20" xfId="845"/>
    <cellStyle name="Comma 3" xfId="846"/>
    <cellStyle name="Comma 3 2" xfId="847"/>
    <cellStyle name="Comma 3 3" xfId="848"/>
    <cellStyle name="Comma 3 3 2" xfId="849"/>
    <cellStyle name="Comma 3 4" xfId="850"/>
    <cellStyle name="Comma 3 5" xfId="851"/>
    <cellStyle name="Comma 3 6" xfId="852"/>
    <cellStyle name="Comma 3 7" xfId="853"/>
    <cellStyle name="Comma 3 8" xfId="854"/>
    <cellStyle name="Comma 4" xfId="855"/>
    <cellStyle name="Comma 4 2" xfId="856"/>
    <cellStyle name="Comma 5" xfId="857"/>
    <cellStyle name="Comma 5 2" xfId="858"/>
    <cellStyle name="Comma 6" xfId="859"/>
    <cellStyle name="Comma 6 2" xfId="860"/>
    <cellStyle name="Comma 7" xfId="861"/>
    <cellStyle name="Comma 7 2" xfId="862"/>
    <cellStyle name="Comma 8" xfId="863"/>
    <cellStyle name="Comma 8 2" xfId="864"/>
    <cellStyle name="Comma 9" xfId="865"/>
    <cellStyle name="Comma0 - Style1" xfId="866"/>
    <cellStyle name="ContentsHyperlink" xfId="867"/>
    <cellStyle name="Currency" xfId="2" builtinId="4"/>
    <cellStyle name="Currency [0] 2" xfId="868"/>
    <cellStyle name="Currency [0] 2 2" xfId="869"/>
    <cellStyle name="Currency [0] 2 3" xfId="870"/>
    <cellStyle name="Currency [0] 3" xfId="871"/>
    <cellStyle name="Currency [0] 3 2" xfId="872"/>
    <cellStyle name="Currency [0] 4" xfId="873"/>
    <cellStyle name="Currency 10" xfId="874"/>
    <cellStyle name="Currency 10 2" xfId="875"/>
    <cellStyle name="Currency 11" xfId="876"/>
    <cellStyle name="Currency 11 2" xfId="877"/>
    <cellStyle name="Currency 12" xfId="878"/>
    <cellStyle name="Currency 12 2" xfId="879"/>
    <cellStyle name="Currency 13" xfId="880"/>
    <cellStyle name="Currency 13 2" xfId="881"/>
    <cellStyle name="Currency 14" xfId="882"/>
    <cellStyle name="Currency 14 2" xfId="883"/>
    <cellStyle name="Currency 15" xfId="884"/>
    <cellStyle name="Currency 15 2" xfId="885"/>
    <cellStyle name="Currency 16" xfId="886"/>
    <cellStyle name="Currency 16 2" xfId="887"/>
    <cellStyle name="Currency 17" xfId="888"/>
    <cellStyle name="Currency 17 2" xfId="889"/>
    <cellStyle name="Currency 18" xfId="890"/>
    <cellStyle name="Currency 18 2" xfId="891"/>
    <cellStyle name="Currency 19" xfId="892"/>
    <cellStyle name="Currency 2" xfId="893"/>
    <cellStyle name="Currency 2 2" xfId="894"/>
    <cellStyle name="Currency 2 2 2" xfId="895"/>
    <cellStyle name="Currency 2 3" xfId="896"/>
    <cellStyle name="Currency 2 3 2" xfId="897"/>
    <cellStyle name="Currency 2 4" xfId="898"/>
    <cellStyle name="Currency 2 5" xfId="899"/>
    <cellStyle name="Currency 2 6" xfId="900"/>
    <cellStyle name="Currency 2 7" xfId="901"/>
    <cellStyle name="Currency 2 8" xfId="902"/>
    <cellStyle name="Currency 2 9" xfId="903"/>
    <cellStyle name="Currency 20" xfId="904"/>
    <cellStyle name="Currency 21" xfId="905"/>
    <cellStyle name="Currency 22" xfId="906"/>
    <cellStyle name="Currency 3" xfId="907"/>
    <cellStyle name="Currency 3 2" xfId="908"/>
    <cellStyle name="Currency 3 3" xfId="909"/>
    <cellStyle name="Currency 4" xfId="910"/>
    <cellStyle name="Currency 4 2" xfId="911"/>
    <cellStyle name="Currency 5" xfId="912"/>
    <cellStyle name="Currency 5 2" xfId="913"/>
    <cellStyle name="Currency 6" xfId="914"/>
    <cellStyle name="Currency 6 2" xfId="915"/>
    <cellStyle name="Currency 6 2 2" xfId="916"/>
    <cellStyle name="Currency 6 3" xfId="917"/>
    <cellStyle name="Currency 7" xfId="918"/>
    <cellStyle name="Currency 7 2" xfId="919"/>
    <cellStyle name="Currency 8" xfId="920"/>
    <cellStyle name="Currency 9" xfId="921"/>
    <cellStyle name="Explanatory Text 10" xfId="922"/>
    <cellStyle name="Explanatory Text 11" xfId="923"/>
    <cellStyle name="Explanatory Text 12" xfId="924"/>
    <cellStyle name="Explanatory Text 13" xfId="925"/>
    <cellStyle name="Explanatory Text 2" xfId="926"/>
    <cellStyle name="Explanatory Text 2 10" xfId="927"/>
    <cellStyle name="Explanatory Text 2 2" xfId="928"/>
    <cellStyle name="Explanatory Text 2 3" xfId="929"/>
    <cellStyle name="Explanatory Text 2 4" xfId="930"/>
    <cellStyle name="Explanatory Text 2 5" xfId="931"/>
    <cellStyle name="Explanatory Text 2 6" xfId="932"/>
    <cellStyle name="Explanatory Text 2 7" xfId="933"/>
    <cellStyle name="Explanatory Text 2 8" xfId="934"/>
    <cellStyle name="Explanatory Text 2 9" xfId="935"/>
    <cellStyle name="Explanatory Text 3" xfId="936"/>
    <cellStyle name="Explanatory Text 4" xfId="937"/>
    <cellStyle name="Explanatory Text 5" xfId="938"/>
    <cellStyle name="Explanatory Text 6" xfId="939"/>
    <cellStyle name="Explanatory Text 7" xfId="940"/>
    <cellStyle name="Explanatory Text 8" xfId="941"/>
    <cellStyle name="Explanatory Text 9" xfId="942"/>
    <cellStyle name="Good 10" xfId="943"/>
    <cellStyle name="Good 11" xfId="944"/>
    <cellStyle name="Good 12" xfId="945"/>
    <cellStyle name="Good 13" xfId="946"/>
    <cellStyle name="Good 2" xfId="947"/>
    <cellStyle name="Good 2 10" xfId="948"/>
    <cellStyle name="Good 2 2" xfId="949"/>
    <cellStyle name="Good 2 3" xfId="950"/>
    <cellStyle name="Good 2 4" xfId="951"/>
    <cellStyle name="Good 2 5" xfId="952"/>
    <cellStyle name="Good 2 6" xfId="953"/>
    <cellStyle name="Good 2 7" xfId="954"/>
    <cellStyle name="Good 2 8" xfId="955"/>
    <cellStyle name="Good 2 9" xfId="956"/>
    <cellStyle name="Good 3" xfId="957"/>
    <cellStyle name="Good 4" xfId="958"/>
    <cellStyle name="Good 5" xfId="959"/>
    <cellStyle name="Good 6" xfId="960"/>
    <cellStyle name="Good 7" xfId="961"/>
    <cellStyle name="Good 8" xfId="962"/>
    <cellStyle name="Good 9" xfId="963"/>
    <cellStyle name="Heading 1 10" xfId="964"/>
    <cellStyle name="Heading 1 11" xfId="965"/>
    <cellStyle name="Heading 1 12" xfId="966"/>
    <cellStyle name="Heading 1 13" xfId="967"/>
    <cellStyle name="Heading 1 2" xfId="968"/>
    <cellStyle name="Heading 1 2 10" xfId="969"/>
    <cellStyle name="Heading 1 2 2" xfId="970"/>
    <cellStyle name="Heading 1 2 3" xfId="971"/>
    <cellStyle name="Heading 1 2 4" xfId="972"/>
    <cellStyle name="Heading 1 2 5" xfId="973"/>
    <cellStyle name="Heading 1 2 6" xfId="974"/>
    <cellStyle name="Heading 1 2 7" xfId="975"/>
    <cellStyle name="Heading 1 2 8" xfId="976"/>
    <cellStyle name="Heading 1 2 9" xfId="977"/>
    <cellStyle name="Heading 1 3" xfId="978"/>
    <cellStyle name="Heading 1 4" xfId="979"/>
    <cellStyle name="Heading 1 5" xfId="980"/>
    <cellStyle name="Heading 1 6" xfId="981"/>
    <cellStyle name="Heading 1 7" xfId="982"/>
    <cellStyle name="Heading 1 8" xfId="983"/>
    <cellStyle name="Heading 1 9" xfId="984"/>
    <cellStyle name="Heading 2 10" xfId="985"/>
    <cellStyle name="Heading 2 11" xfId="986"/>
    <cellStyle name="Heading 2 12" xfId="987"/>
    <cellStyle name="Heading 2 13" xfId="988"/>
    <cellStyle name="Heading 2 2" xfId="989"/>
    <cellStyle name="Heading 2 2 10" xfId="990"/>
    <cellStyle name="Heading 2 2 2" xfId="991"/>
    <cellStyle name="Heading 2 2 3" xfId="992"/>
    <cellStyle name="Heading 2 2 4" xfId="993"/>
    <cellStyle name="Heading 2 2 5" xfId="994"/>
    <cellStyle name="Heading 2 2 6" xfId="995"/>
    <cellStyle name="Heading 2 2 7" xfId="996"/>
    <cellStyle name="Heading 2 2 8" xfId="997"/>
    <cellStyle name="Heading 2 2 9" xfId="998"/>
    <cellStyle name="Heading 2 3" xfId="999"/>
    <cellStyle name="Heading 2 4" xfId="1000"/>
    <cellStyle name="Heading 2 5" xfId="1001"/>
    <cellStyle name="Heading 2 6" xfId="1002"/>
    <cellStyle name="Heading 2 7" xfId="1003"/>
    <cellStyle name="Heading 2 8" xfId="1004"/>
    <cellStyle name="Heading 2 9" xfId="1005"/>
    <cellStyle name="Heading 3 10" xfId="1006"/>
    <cellStyle name="Heading 3 11" xfId="1007"/>
    <cellStyle name="Heading 3 12" xfId="1008"/>
    <cellStyle name="Heading 3 13" xfId="1009"/>
    <cellStyle name="Heading 3 2" xfId="1010"/>
    <cellStyle name="Heading 3 2 10" xfId="1011"/>
    <cellStyle name="Heading 3 2 2" xfId="1012"/>
    <cellStyle name="Heading 3 2 3" xfId="1013"/>
    <cellStyle name="Heading 3 2 4" xfId="1014"/>
    <cellStyle name="Heading 3 2 5" xfId="1015"/>
    <cellStyle name="Heading 3 2 6" xfId="1016"/>
    <cellStyle name="Heading 3 2 7" xfId="1017"/>
    <cellStyle name="Heading 3 2 8" xfId="1018"/>
    <cellStyle name="Heading 3 2 9" xfId="1019"/>
    <cellStyle name="Heading 3 3" xfId="1020"/>
    <cellStyle name="Heading 3 4" xfId="1021"/>
    <cellStyle name="Heading 3 5" xfId="1022"/>
    <cellStyle name="Heading 3 6" xfId="1023"/>
    <cellStyle name="Heading 3 7" xfId="1024"/>
    <cellStyle name="Heading 3 8" xfId="1025"/>
    <cellStyle name="Heading 3 9" xfId="1026"/>
    <cellStyle name="Heading 4 10" xfId="1027"/>
    <cellStyle name="Heading 4 11" xfId="1028"/>
    <cellStyle name="Heading 4 12" xfId="1029"/>
    <cellStyle name="Heading 4 13" xfId="1030"/>
    <cellStyle name="Heading 4 2" xfId="1031"/>
    <cellStyle name="Heading 4 2 10" xfId="1032"/>
    <cellStyle name="Heading 4 2 2" xfId="1033"/>
    <cellStyle name="Heading 4 2 3" xfId="1034"/>
    <cellStyle name="Heading 4 2 4" xfId="1035"/>
    <cellStyle name="Heading 4 2 5" xfId="1036"/>
    <cellStyle name="Heading 4 2 6" xfId="1037"/>
    <cellStyle name="Heading 4 2 7" xfId="1038"/>
    <cellStyle name="Heading 4 2 8" xfId="1039"/>
    <cellStyle name="Heading 4 2 9" xfId="1040"/>
    <cellStyle name="Heading 4 3" xfId="1041"/>
    <cellStyle name="Heading 4 4" xfId="1042"/>
    <cellStyle name="Heading 4 5" xfId="1043"/>
    <cellStyle name="Heading 4 6" xfId="1044"/>
    <cellStyle name="Heading 4 7" xfId="1045"/>
    <cellStyle name="Heading 4 8" xfId="1046"/>
    <cellStyle name="Heading 4 9" xfId="1047"/>
    <cellStyle name="Hyperlink 2" xfId="1048"/>
    <cellStyle name="Input 10" xfId="1049"/>
    <cellStyle name="Input 11" xfId="1050"/>
    <cellStyle name="Input 12" xfId="1051"/>
    <cellStyle name="Input 13" xfId="1052"/>
    <cellStyle name="Input 2" xfId="1053"/>
    <cellStyle name="Input 2 10" xfId="1054"/>
    <cellStyle name="Input 2 2" xfId="1055"/>
    <cellStyle name="Input 2 3" xfId="1056"/>
    <cellStyle name="Input 2 4" xfId="1057"/>
    <cellStyle name="Input 2 5" xfId="1058"/>
    <cellStyle name="Input 2 6" xfId="1059"/>
    <cellStyle name="Input 2 7" xfId="1060"/>
    <cellStyle name="Input 2 8" xfId="1061"/>
    <cellStyle name="Input 2 9" xfId="1062"/>
    <cellStyle name="Input 3" xfId="1063"/>
    <cellStyle name="Input 4" xfId="1064"/>
    <cellStyle name="Input 5" xfId="1065"/>
    <cellStyle name="Input 6" xfId="1066"/>
    <cellStyle name="Input 7" xfId="1067"/>
    <cellStyle name="Input 8" xfId="1068"/>
    <cellStyle name="Input 9" xfId="1069"/>
    <cellStyle name="Linked Cell 10" xfId="1070"/>
    <cellStyle name="Linked Cell 11" xfId="1071"/>
    <cellStyle name="Linked Cell 12" xfId="1072"/>
    <cellStyle name="Linked Cell 13" xfId="1073"/>
    <cellStyle name="Linked Cell 2" xfId="1074"/>
    <cellStyle name="Linked Cell 2 10" xfId="1075"/>
    <cellStyle name="Linked Cell 2 2" xfId="1076"/>
    <cellStyle name="Linked Cell 2 3" xfId="1077"/>
    <cellStyle name="Linked Cell 2 4" xfId="1078"/>
    <cellStyle name="Linked Cell 2 5" xfId="1079"/>
    <cellStyle name="Linked Cell 2 6" xfId="1080"/>
    <cellStyle name="Linked Cell 2 7" xfId="1081"/>
    <cellStyle name="Linked Cell 2 8" xfId="1082"/>
    <cellStyle name="Linked Cell 2 9" xfId="1083"/>
    <cellStyle name="Linked Cell 3" xfId="1084"/>
    <cellStyle name="Linked Cell 4" xfId="1085"/>
    <cellStyle name="Linked Cell 5" xfId="1086"/>
    <cellStyle name="Linked Cell 6" xfId="1087"/>
    <cellStyle name="Linked Cell 7" xfId="1088"/>
    <cellStyle name="Linked Cell 8" xfId="1089"/>
    <cellStyle name="Linked Cell 9" xfId="1090"/>
    <cellStyle name="Neutral 10" xfId="1091"/>
    <cellStyle name="Neutral 11" xfId="1092"/>
    <cellStyle name="Neutral 12" xfId="1093"/>
    <cellStyle name="Neutral 13" xfId="1094"/>
    <cellStyle name="Neutral 2" xfId="1095"/>
    <cellStyle name="Neutral 2 10" xfId="1096"/>
    <cellStyle name="Neutral 2 2" xfId="1097"/>
    <cellStyle name="Neutral 2 3" xfId="1098"/>
    <cellStyle name="Neutral 2 4" xfId="1099"/>
    <cellStyle name="Neutral 2 5" xfId="1100"/>
    <cellStyle name="Neutral 2 6" xfId="1101"/>
    <cellStyle name="Neutral 2 7" xfId="1102"/>
    <cellStyle name="Neutral 2 8" xfId="1103"/>
    <cellStyle name="Neutral 2 9" xfId="1104"/>
    <cellStyle name="Neutral 3" xfId="1105"/>
    <cellStyle name="Neutral 4" xfId="1106"/>
    <cellStyle name="Neutral 5" xfId="1107"/>
    <cellStyle name="Neutral 6" xfId="1108"/>
    <cellStyle name="Neutral 7" xfId="1109"/>
    <cellStyle name="Neutral 8" xfId="1110"/>
    <cellStyle name="Neutral 9" xfId="1111"/>
    <cellStyle name="Normal" xfId="0" builtinId="0"/>
    <cellStyle name="Normal 10" xfId="1112"/>
    <cellStyle name="Normal 10 2" xfId="1113"/>
    <cellStyle name="Normal 11" xfId="1114"/>
    <cellStyle name="Normal 11 2" xfId="1115"/>
    <cellStyle name="Normal 12" xfId="1116"/>
    <cellStyle name="Normal 12 2" xfId="1117"/>
    <cellStyle name="Normal 12 2 2" xfId="1118"/>
    <cellStyle name="Normal 13" xfId="1119"/>
    <cellStyle name="Normal 13 2" xfId="1120"/>
    <cellStyle name="Normal 13 3" xfId="1121"/>
    <cellStyle name="Normal 14" xfId="1122"/>
    <cellStyle name="Normal 14 2" xfId="1123"/>
    <cellStyle name="Normal 15" xfId="1124"/>
    <cellStyle name="Normal 15 2" xfId="1125"/>
    <cellStyle name="Normal 15 2 2" xfId="1126"/>
    <cellStyle name="Normal 15 3" xfId="1127"/>
    <cellStyle name="Normal 16" xfId="1128"/>
    <cellStyle name="Normal 16 2" xfId="1129"/>
    <cellStyle name="Normal 17" xfId="1130"/>
    <cellStyle name="Normal 17 2" xfId="1131"/>
    <cellStyle name="Normal 18" xfId="1132"/>
    <cellStyle name="Normal 18 2" xfId="1133"/>
    <cellStyle name="Normal 19" xfId="1134"/>
    <cellStyle name="Normal 2" xfId="1135"/>
    <cellStyle name="Normal 2 10" xfId="1136"/>
    <cellStyle name="Normal 2 10 10" xfId="1137"/>
    <cellStyle name="Normal 2 10 2" xfId="1138"/>
    <cellStyle name="Normal 2 10 3" xfId="1139"/>
    <cellStyle name="Normal 2 10 4" xfId="1140"/>
    <cellStyle name="Normal 2 10 5" xfId="1141"/>
    <cellStyle name="Normal 2 10 6" xfId="1142"/>
    <cellStyle name="Normal 2 10 7" xfId="1143"/>
    <cellStyle name="Normal 2 10 8" xfId="1144"/>
    <cellStyle name="Normal 2 10 9" xfId="1145"/>
    <cellStyle name="Normal 2 11" xfId="1146"/>
    <cellStyle name="Normal 2 11 10" xfId="1147"/>
    <cellStyle name="Normal 2 11 2" xfId="1148"/>
    <cellStyle name="Normal 2 11 3" xfId="1149"/>
    <cellStyle name="Normal 2 11 4" xfId="1150"/>
    <cellStyle name="Normal 2 11 5" xfId="1151"/>
    <cellStyle name="Normal 2 11 6" xfId="1152"/>
    <cellStyle name="Normal 2 11 7" xfId="1153"/>
    <cellStyle name="Normal 2 11 8" xfId="1154"/>
    <cellStyle name="Normal 2 11 9" xfId="1155"/>
    <cellStyle name="Normal 2 12" xfId="1156"/>
    <cellStyle name="Normal 2 12 10" xfId="1157"/>
    <cellStyle name="Normal 2 12 2" xfId="1158"/>
    <cellStyle name="Normal 2 12 3" xfId="1159"/>
    <cellStyle name="Normal 2 12 4" xfId="1160"/>
    <cellStyle name="Normal 2 12 5" xfId="1161"/>
    <cellStyle name="Normal 2 12 6" xfId="1162"/>
    <cellStyle name="Normal 2 12 7" xfId="1163"/>
    <cellStyle name="Normal 2 12 8" xfId="1164"/>
    <cellStyle name="Normal 2 12 9" xfId="1165"/>
    <cellStyle name="Normal 2 13" xfId="1166"/>
    <cellStyle name="Normal 2 13 10" xfId="1167"/>
    <cellStyle name="Normal 2 13 2" xfId="1168"/>
    <cellStyle name="Normal 2 13 3" xfId="1169"/>
    <cellStyle name="Normal 2 13 4" xfId="1170"/>
    <cellStyle name="Normal 2 13 5" xfId="1171"/>
    <cellStyle name="Normal 2 13 6" xfId="1172"/>
    <cellStyle name="Normal 2 13 7" xfId="1173"/>
    <cellStyle name="Normal 2 13 8" xfId="1174"/>
    <cellStyle name="Normal 2 13 9" xfId="1175"/>
    <cellStyle name="Normal 2 14" xfId="1176"/>
    <cellStyle name="Normal 2 14 10" xfId="1177"/>
    <cellStyle name="Normal 2 14 2" xfId="1178"/>
    <cellStyle name="Normal 2 14 3" xfId="1179"/>
    <cellStyle name="Normal 2 14 4" xfId="1180"/>
    <cellStyle name="Normal 2 14 5" xfId="1181"/>
    <cellStyle name="Normal 2 14 6" xfId="1182"/>
    <cellStyle name="Normal 2 14 7" xfId="1183"/>
    <cellStyle name="Normal 2 14 8" xfId="1184"/>
    <cellStyle name="Normal 2 14 9" xfId="1185"/>
    <cellStyle name="Normal 2 15" xfId="1186"/>
    <cellStyle name="Normal 2 15 10" xfId="1187"/>
    <cellStyle name="Normal 2 15 2" xfId="1188"/>
    <cellStyle name="Normal 2 15 3" xfId="1189"/>
    <cellStyle name="Normal 2 15 4" xfId="1190"/>
    <cellStyle name="Normal 2 15 5" xfId="1191"/>
    <cellStyle name="Normal 2 15 6" xfId="1192"/>
    <cellStyle name="Normal 2 15 7" xfId="1193"/>
    <cellStyle name="Normal 2 15 8" xfId="1194"/>
    <cellStyle name="Normal 2 15 9" xfId="1195"/>
    <cellStyle name="Normal 2 16" xfId="1196"/>
    <cellStyle name="Normal 2 16 10" xfId="1197"/>
    <cellStyle name="Normal 2 16 2" xfId="1198"/>
    <cellStyle name="Normal 2 16 3" xfId="1199"/>
    <cellStyle name="Normal 2 16 4" xfId="1200"/>
    <cellStyle name="Normal 2 16 5" xfId="1201"/>
    <cellStyle name="Normal 2 16 6" xfId="1202"/>
    <cellStyle name="Normal 2 16 7" xfId="1203"/>
    <cellStyle name="Normal 2 16 8" xfId="1204"/>
    <cellStyle name="Normal 2 16 9" xfId="1205"/>
    <cellStyle name="Normal 2 17" xfId="1206"/>
    <cellStyle name="Normal 2 17 10" xfId="1207"/>
    <cellStyle name="Normal 2 17 2" xfId="1208"/>
    <cellStyle name="Normal 2 17 3" xfId="1209"/>
    <cellStyle name="Normal 2 17 4" xfId="1210"/>
    <cellStyle name="Normal 2 17 5" xfId="1211"/>
    <cellStyle name="Normal 2 17 6" xfId="1212"/>
    <cellStyle name="Normal 2 17 7" xfId="1213"/>
    <cellStyle name="Normal 2 17 8" xfId="1214"/>
    <cellStyle name="Normal 2 17 9" xfId="1215"/>
    <cellStyle name="Normal 2 18" xfId="1216"/>
    <cellStyle name="Normal 2 18 10" xfId="1217"/>
    <cellStyle name="Normal 2 18 2" xfId="1218"/>
    <cellStyle name="Normal 2 18 3" xfId="1219"/>
    <cellStyle name="Normal 2 18 4" xfId="1220"/>
    <cellStyle name="Normal 2 18 5" xfId="1221"/>
    <cellStyle name="Normal 2 18 6" xfId="1222"/>
    <cellStyle name="Normal 2 18 7" xfId="1223"/>
    <cellStyle name="Normal 2 18 8" xfId="1224"/>
    <cellStyle name="Normal 2 18 9" xfId="1225"/>
    <cellStyle name="Normal 2 19" xfId="1226"/>
    <cellStyle name="Normal 2 19 2" xfId="1227"/>
    <cellStyle name="Normal 2 19 3" xfId="1228"/>
    <cellStyle name="Normal 2 19 4" xfId="1229"/>
    <cellStyle name="Normal 2 19 5" xfId="1230"/>
    <cellStyle name="Normal 2 19 6" xfId="1231"/>
    <cellStyle name="Normal 2 19 7" xfId="1232"/>
    <cellStyle name="Normal 2 19 8" xfId="1233"/>
    <cellStyle name="Normal 2 19 9" xfId="1234"/>
    <cellStyle name="Normal 2 2" xfId="1235"/>
    <cellStyle name="Normal 2 2 10" xfId="1236"/>
    <cellStyle name="Normal 2 2 2" xfId="1237"/>
    <cellStyle name="Normal 2 2 2 2" xfId="1238"/>
    <cellStyle name="Normal 2 2 2 3" xfId="1239"/>
    <cellStyle name="Normal 2 2 2 3 2" xfId="1240"/>
    <cellStyle name="Normal 2 2 3" xfId="1241"/>
    <cellStyle name="Normal 2 2 3 2" xfId="1242"/>
    <cellStyle name="Normal 2 2 3 2 2" xfId="1243"/>
    <cellStyle name="Normal 2 2 4" xfId="1244"/>
    <cellStyle name="Normal 2 2 5" xfId="1245"/>
    <cellStyle name="Normal 2 2 6" xfId="1246"/>
    <cellStyle name="Normal 2 2 7" xfId="1247"/>
    <cellStyle name="Normal 2 2 8" xfId="1248"/>
    <cellStyle name="Normal 2 2 9" xfId="1249"/>
    <cellStyle name="Normal 2 20" xfId="1250"/>
    <cellStyle name="Normal 2 20 2" xfId="1251"/>
    <cellStyle name="Normal 2 20 3" xfId="1252"/>
    <cellStyle name="Normal 2 20 4" xfId="1253"/>
    <cellStyle name="Normal 2 20 5" xfId="1254"/>
    <cellStyle name="Normal 2 20 6" xfId="1255"/>
    <cellStyle name="Normal 2 20 7" xfId="1256"/>
    <cellStyle name="Normal 2 20 8" xfId="1257"/>
    <cellStyle name="Normal 2 20 9" xfId="1258"/>
    <cellStyle name="Normal 2 21" xfId="1259"/>
    <cellStyle name="Normal 2 21 2" xfId="1260"/>
    <cellStyle name="Normal 2 21 3" xfId="1261"/>
    <cellStyle name="Normal 2 21 4" xfId="1262"/>
    <cellStyle name="Normal 2 21 5" xfId="1263"/>
    <cellStyle name="Normal 2 21 6" xfId="1264"/>
    <cellStyle name="Normal 2 21 7" xfId="1265"/>
    <cellStyle name="Normal 2 21 8" xfId="1266"/>
    <cellStyle name="Normal 2 21 9" xfId="1267"/>
    <cellStyle name="Normal 2 22" xfId="1268"/>
    <cellStyle name="Normal 2 22 2" xfId="1269"/>
    <cellStyle name="Normal 2 22 3" xfId="1270"/>
    <cellStyle name="Normal 2 22 4" xfId="1271"/>
    <cellStyle name="Normal 2 22 5" xfId="1272"/>
    <cellStyle name="Normal 2 22 6" xfId="1273"/>
    <cellStyle name="Normal 2 22 7" xfId="1274"/>
    <cellStyle name="Normal 2 22 8" xfId="1275"/>
    <cellStyle name="Normal 2 22 9" xfId="1276"/>
    <cellStyle name="Normal 2 23" xfId="1277"/>
    <cellStyle name="Normal 2 23 2" xfId="1278"/>
    <cellStyle name="Normal 2 23 3" xfId="1279"/>
    <cellStyle name="Normal 2 23 4" xfId="1280"/>
    <cellStyle name="Normal 2 23 5" xfId="1281"/>
    <cellStyle name="Normal 2 23 6" xfId="1282"/>
    <cellStyle name="Normal 2 23 7" xfId="1283"/>
    <cellStyle name="Normal 2 23 8" xfId="1284"/>
    <cellStyle name="Normal 2 23 9" xfId="1285"/>
    <cellStyle name="Normal 2 24" xfId="1286"/>
    <cellStyle name="Normal 2 24 10" xfId="1287"/>
    <cellStyle name="Normal 2 24 11" xfId="1288"/>
    <cellStyle name="Normal 2 24 12" xfId="1289"/>
    <cellStyle name="Normal 2 24 13" xfId="1290"/>
    <cellStyle name="Normal 2 24 14" xfId="1291"/>
    <cellStyle name="Normal 2 24 15" xfId="1292"/>
    <cellStyle name="Normal 2 24 16" xfId="1293"/>
    <cellStyle name="Normal 2 24 17" xfId="1294"/>
    <cellStyle name="Normal 2 24 18" xfId="1295"/>
    <cellStyle name="Normal 2 24 19" xfId="1296"/>
    <cellStyle name="Normal 2 24 2" xfId="1297"/>
    <cellStyle name="Normal 2 24 20" xfId="1298"/>
    <cellStyle name="Normal 2 24 21" xfId="1299"/>
    <cellStyle name="Normal 2 24 22" xfId="1300"/>
    <cellStyle name="Normal 2 24 3" xfId="1301"/>
    <cellStyle name="Normal 2 24 4" xfId="1302"/>
    <cellStyle name="Normal 2 24 5" xfId="1303"/>
    <cellStyle name="Normal 2 24 6" xfId="1304"/>
    <cellStyle name="Normal 2 24 7" xfId="1305"/>
    <cellStyle name="Normal 2 24 8" xfId="1306"/>
    <cellStyle name="Normal 2 24 9" xfId="1307"/>
    <cellStyle name="Normal 2 25" xfId="1308"/>
    <cellStyle name="Normal 2 25 10" xfId="1309"/>
    <cellStyle name="Normal 2 25 11" xfId="1310"/>
    <cellStyle name="Normal 2 25 12" xfId="1311"/>
    <cellStyle name="Normal 2 25 13" xfId="1312"/>
    <cellStyle name="Normal 2 25 14" xfId="1313"/>
    <cellStyle name="Normal 2 25 15" xfId="1314"/>
    <cellStyle name="Normal 2 25 16" xfId="1315"/>
    <cellStyle name="Normal 2 25 17" xfId="1316"/>
    <cellStyle name="Normal 2 25 18" xfId="1317"/>
    <cellStyle name="Normal 2 25 19" xfId="1318"/>
    <cellStyle name="Normal 2 25 2" xfId="1319"/>
    <cellStyle name="Normal 2 25 20" xfId="1320"/>
    <cellStyle name="Normal 2 25 21" xfId="1321"/>
    <cellStyle name="Normal 2 25 22" xfId="1322"/>
    <cellStyle name="Normal 2 25 3" xfId="1323"/>
    <cellStyle name="Normal 2 25 4" xfId="1324"/>
    <cellStyle name="Normal 2 25 5" xfId="1325"/>
    <cellStyle name="Normal 2 25 6" xfId="1326"/>
    <cellStyle name="Normal 2 25 7" xfId="1327"/>
    <cellStyle name="Normal 2 25 8" xfId="1328"/>
    <cellStyle name="Normal 2 25 9" xfId="1329"/>
    <cellStyle name="Normal 2 26" xfId="1330"/>
    <cellStyle name="Normal 2 26 10" xfId="1331"/>
    <cellStyle name="Normal 2 26 11" xfId="1332"/>
    <cellStyle name="Normal 2 26 12" xfId="1333"/>
    <cellStyle name="Normal 2 26 13" xfId="1334"/>
    <cellStyle name="Normal 2 26 14" xfId="1335"/>
    <cellStyle name="Normal 2 26 15" xfId="1336"/>
    <cellStyle name="Normal 2 26 16" xfId="1337"/>
    <cellStyle name="Normal 2 26 17" xfId="1338"/>
    <cellStyle name="Normal 2 26 18" xfId="1339"/>
    <cellStyle name="Normal 2 26 19" xfId="1340"/>
    <cellStyle name="Normal 2 26 2" xfId="1341"/>
    <cellStyle name="Normal 2 26 20" xfId="1342"/>
    <cellStyle name="Normal 2 26 21" xfId="1343"/>
    <cellStyle name="Normal 2 26 22" xfId="1344"/>
    <cellStyle name="Normal 2 26 3" xfId="1345"/>
    <cellStyle name="Normal 2 26 4" xfId="1346"/>
    <cellStyle name="Normal 2 26 5" xfId="1347"/>
    <cellStyle name="Normal 2 26 6" xfId="1348"/>
    <cellStyle name="Normal 2 26 7" xfId="1349"/>
    <cellStyle name="Normal 2 26 8" xfId="1350"/>
    <cellStyle name="Normal 2 26 9" xfId="1351"/>
    <cellStyle name="Normal 2 27" xfId="1352"/>
    <cellStyle name="Normal 2 28" xfId="1353"/>
    <cellStyle name="Normal 2 29" xfId="1354"/>
    <cellStyle name="Normal 2 3" xfId="1355"/>
    <cellStyle name="Normal 2 3 10" xfId="1356"/>
    <cellStyle name="Normal 2 3 2" xfId="1357"/>
    <cellStyle name="Normal 2 3 2 2" xfId="1358"/>
    <cellStyle name="Normal 2 3 2 2 2" xfId="1359"/>
    <cellStyle name="Normal 2 3 3" xfId="1360"/>
    <cellStyle name="Normal 2 3 3 2" xfId="1361"/>
    <cellStyle name="Normal 2 3 4" xfId="1362"/>
    <cellStyle name="Normal 2 3 5" xfId="1363"/>
    <cellStyle name="Normal 2 3 6" xfId="1364"/>
    <cellStyle name="Normal 2 3 7" xfId="1365"/>
    <cellStyle name="Normal 2 3 8" xfId="1366"/>
    <cellStyle name="Normal 2 3 9" xfId="1367"/>
    <cellStyle name="Normal 2 30" xfId="1368"/>
    <cellStyle name="Normal 2 31" xfId="1369"/>
    <cellStyle name="Normal 2 32" xfId="1370"/>
    <cellStyle name="Normal 2 33" xfId="1371"/>
    <cellStyle name="Normal 2 34" xfId="1372"/>
    <cellStyle name="Normal 2 34 2" xfId="1373"/>
    <cellStyle name="Normal 2 34 3" xfId="1374"/>
    <cellStyle name="Normal 2 34 4" xfId="1375"/>
    <cellStyle name="Normal 2 34 5" xfId="1376"/>
    <cellStyle name="Normal 2 34 6" xfId="1377"/>
    <cellStyle name="Normal 2 34 7" xfId="1378"/>
    <cellStyle name="Normal 2 34 8" xfId="1379"/>
    <cellStyle name="Normal 2 34 9" xfId="1380"/>
    <cellStyle name="Normal 2 35" xfId="1381"/>
    <cellStyle name="Normal 2 35 2" xfId="1382"/>
    <cellStyle name="Normal 2 35 3" xfId="1383"/>
    <cellStyle name="Normal 2 35 4" xfId="1384"/>
    <cellStyle name="Normal 2 35 5" xfId="1385"/>
    <cellStyle name="Normal 2 35 6" xfId="1386"/>
    <cellStyle name="Normal 2 35 7" xfId="1387"/>
    <cellStyle name="Normal 2 35 8" xfId="1388"/>
    <cellStyle name="Normal 2 35 9" xfId="1389"/>
    <cellStyle name="Normal 2 36" xfId="1390"/>
    <cellStyle name="Normal 2 36 2" xfId="1391"/>
    <cellStyle name="Normal 2 36 3" xfId="1392"/>
    <cellStyle name="Normal 2 36 4" xfId="1393"/>
    <cellStyle name="Normal 2 36 5" xfId="1394"/>
    <cellStyle name="Normal 2 36 6" xfId="1395"/>
    <cellStyle name="Normal 2 36 7" xfId="1396"/>
    <cellStyle name="Normal 2 36 8" xfId="1397"/>
    <cellStyle name="Normal 2 36 9" xfId="1398"/>
    <cellStyle name="Normal 2 37" xfId="1399"/>
    <cellStyle name="Normal 2 37 2" xfId="1400"/>
    <cellStyle name="Normal 2 37 3" xfId="1401"/>
    <cellStyle name="Normal 2 37 4" xfId="1402"/>
    <cellStyle name="Normal 2 37 5" xfId="1403"/>
    <cellStyle name="Normal 2 37 6" xfId="1404"/>
    <cellStyle name="Normal 2 37 7" xfId="1405"/>
    <cellStyle name="Normal 2 37 8" xfId="1406"/>
    <cellStyle name="Normal 2 37 9" xfId="1407"/>
    <cellStyle name="Normal 2 38" xfId="1408"/>
    <cellStyle name="Normal 2 38 2" xfId="1409"/>
    <cellStyle name="Normal 2 38 3" xfId="1410"/>
    <cellStyle name="Normal 2 38 4" xfId="1411"/>
    <cellStyle name="Normal 2 38 5" xfId="1412"/>
    <cellStyle name="Normal 2 38 6" xfId="1413"/>
    <cellStyle name="Normal 2 38 7" xfId="1414"/>
    <cellStyle name="Normal 2 38 8" xfId="1415"/>
    <cellStyle name="Normal 2 38 9" xfId="1416"/>
    <cellStyle name="Normal 2 39" xfId="1417"/>
    <cellStyle name="Normal 2 39 2" xfId="1418"/>
    <cellStyle name="Normal 2 39 3" xfId="1419"/>
    <cellStyle name="Normal 2 39 4" xfId="1420"/>
    <cellStyle name="Normal 2 39 5" xfId="1421"/>
    <cellStyle name="Normal 2 39 6" xfId="1422"/>
    <cellStyle name="Normal 2 39 7" xfId="1423"/>
    <cellStyle name="Normal 2 39 8" xfId="1424"/>
    <cellStyle name="Normal 2 39 9" xfId="1425"/>
    <cellStyle name="Normal 2 4" xfId="1426"/>
    <cellStyle name="Normal 2 4 10" xfId="1427"/>
    <cellStyle name="Normal 2 4 2" xfId="1428"/>
    <cellStyle name="Normal 2 4 2 2" xfId="1429"/>
    <cellStyle name="Normal 2 4 3" xfId="1430"/>
    <cellStyle name="Normal 2 4 4" xfId="1431"/>
    <cellStyle name="Normal 2 4 5" xfId="1432"/>
    <cellStyle name="Normal 2 4 6" xfId="1433"/>
    <cellStyle name="Normal 2 4 7" xfId="1434"/>
    <cellStyle name="Normal 2 4 8" xfId="1435"/>
    <cellStyle name="Normal 2 4 9" xfId="1436"/>
    <cellStyle name="Normal 2 40" xfId="1437"/>
    <cellStyle name="Normal 2 40 2" xfId="1438"/>
    <cellStyle name="Normal 2 40 3" xfId="1439"/>
    <cellStyle name="Normal 2 40 4" xfId="1440"/>
    <cellStyle name="Normal 2 40 5" xfId="1441"/>
    <cellStyle name="Normal 2 40 6" xfId="1442"/>
    <cellStyle name="Normal 2 40 7" xfId="1443"/>
    <cellStyle name="Normal 2 40 8" xfId="1444"/>
    <cellStyle name="Normal 2 40 9" xfId="1445"/>
    <cellStyle name="Normal 2 41" xfId="1446"/>
    <cellStyle name="Normal 2 41 2" xfId="1447"/>
    <cellStyle name="Normal 2 41 3" xfId="1448"/>
    <cellStyle name="Normal 2 41 4" xfId="1449"/>
    <cellStyle name="Normal 2 41 5" xfId="1450"/>
    <cellStyle name="Normal 2 41 6" xfId="1451"/>
    <cellStyle name="Normal 2 41 7" xfId="1452"/>
    <cellStyle name="Normal 2 41 8" xfId="1453"/>
    <cellStyle name="Normal 2 41 9" xfId="1454"/>
    <cellStyle name="Normal 2 42" xfId="1455"/>
    <cellStyle name="Normal 2 42 2" xfId="1456"/>
    <cellStyle name="Normal 2 42 3" xfId="1457"/>
    <cellStyle name="Normal 2 42 4" xfId="1458"/>
    <cellStyle name="Normal 2 42 5" xfId="1459"/>
    <cellStyle name="Normal 2 42 6" xfId="1460"/>
    <cellStyle name="Normal 2 42 7" xfId="1461"/>
    <cellStyle name="Normal 2 42 8" xfId="1462"/>
    <cellStyle name="Normal 2 42 9" xfId="1463"/>
    <cellStyle name="Normal 2 43" xfId="1464"/>
    <cellStyle name="Normal 2 43 2" xfId="1465"/>
    <cellStyle name="Normal 2 43 3" xfId="1466"/>
    <cellStyle name="Normal 2 43 4" xfId="1467"/>
    <cellStyle name="Normal 2 43 5" xfId="1468"/>
    <cellStyle name="Normal 2 43 6" xfId="1469"/>
    <cellStyle name="Normal 2 43 7" xfId="1470"/>
    <cellStyle name="Normal 2 43 8" xfId="1471"/>
    <cellStyle name="Normal 2 43 9" xfId="1472"/>
    <cellStyle name="Normal 2 44" xfId="1473"/>
    <cellStyle name="Normal 2 44 2" xfId="1474"/>
    <cellStyle name="Normal 2 44 3" xfId="1475"/>
    <cellStyle name="Normal 2 44 4" xfId="1476"/>
    <cellStyle name="Normal 2 44 5" xfId="1477"/>
    <cellStyle name="Normal 2 44 6" xfId="1478"/>
    <cellStyle name="Normal 2 44 7" xfId="1479"/>
    <cellStyle name="Normal 2 44 8" xfId="1480"/>
    <cellStyle name="Normal 2 44 9" xfId="1481"/>
    <cellStyle name="Normal 2 45" xfId="1482"/>
    <cellStyle name="Normal 2 45 2" xfId="1483"/>
    <cellStyle name="Normal 2 45 3" xfId="1484"/>
    <cellStyle name="Normal 2 45 4" xfId="1485"/>
    <cellStyle name="Normal 2 45 5" xfId="1486"/>
    <cellStyle name="Normal 2 45 6" xfId="1487"/>
    <cellStyle name="Normal 2 45 7" xfId="1488"/>
    <cellStyle name="Normal 2 45 8" xfId="1489"/>
    <cellStyle name="Normal 2 45 9" xfId="1490"/>
    <cellStyle name="Normal 2 46" xfId="1491"/>
    <cellStyle name="Normal 2 46 2" xfId="1492"/>
    <cellStyle name="Normal 2 46 3" xfId="1493"/>
    <cellStyle name="Normal 2 46 4" xfId="1494"/>
    <cellStyle name="Normal 2 46 5" xfId="1495"/>
    <cellStyle name="Normal 2 46 6" xfId="1496"/>
    <cellStyle name="Normal 2 46 7" xfId="1497"/>
    <cellStyle name="Normal 2 46 8" xfId="1498"/>
    <cellStyle name="Normal 2 46 9" xfId="1499"/>
    <cellStyle name="Normal 2 47" xfId="1500"/>
    <cellStyle name="Normal 2 48" xfId="1501"/>
    <cellStyle name="Normal 2 49" xfId="1502"/>
    <cellStyle name="Normal 2 5" xfId="1503"/>
    <cellStyle name="Normal 2 5 10" xfId="1504"/>
    <cellStyle name="Normal 2 5 2" xfId="1505"/>
    <cellStyle name="Normal 2 5 2 2" xfId="1506"/>
    <cellStyle name="Normal 2 5 3" xfId="1507"/>
    <cellStyle name="Normal 2 5 3 2" xfId="1508"/>
    <cellStyle name="Normal 2 5 4" xfId="1509"/>
    <cellStyle name="Normal 2 5 5" xfId="1510"/>
    <cellStyle name="Normal 2 5 6" xfId="1511"/>
    <cellStyle name="Normal 2 5 7" xfId="1512"/>
    <cellStyle name="Normal 2 5 8" xfId="1513"/>
    <cellStyle name="Normal 2 5 9" xfId="1514"/>
    <cellStyle name="Normal 2 50" xfId="1515"/>
    <cellStyle name="Normal 2 51" xfId="1516"/>
    <cellStyle name="Normal 2 52" xfId="1517"/>
    <cellStyle name="Normal 2 53" xfId="1518"/>
    <cellStyle name="Normal 2 54" xfId="1519"/>
    <cellStyle name="Normal 2 55" xfId="1520"/>
    <cellStyle name="Normal 2 56" xfId="1521"/>
    <cellStyle name="Normal 2 57" xfId="1522"/>
    <cellStyle name="Normal 2 6" xfId="1523"/>
    <cellStyle name="Normal 2 6 10" xfId="1524"/>
    <cellStyle name="Normal 2 6 2" xfId="1525"/>
    <cellStyle name="Normal 2 6 2 2" xfId="1526"/>
    <cellStyle name="Normal 2 6 3" xfId="1527"/>
    <cellStyle name="Normal 2 6 3 2" xfId="1528"/>
    <cellStyle name="Normal 2 6 4" xfId="1529"/>
    <cellStyle name="Normal 2 6 5" xfId="1530"/>
    <cellStyle name="Normal 2 6 6" xfId="1531"/>
    <cellStyle name="Normal 2 6 7" xfId="1532"/>
    <cellStyle name="Normal 2 6 8" xfId="1533"/>
    <cellStyle name="Normal 2 6 9" xfId="1534"/>
    <cellStyle name="Normal 2 7" xfId="1535"/>
    <cellStyle name="Normal 2 7 10" xfId="1536"/>
    <cellStyle name="Normal 2 7 2" xfId="1537"/>
    <cellStyle name="Normal 2 7 2 2" xfId="1538"/>
    <cellStyle name="Normal 2 7 3" xfId="1539"/>
    <cellStyle name="Normal 2 7 3 2" xfId="1540"/>
    <cellStyle name="Normal 2 7 4" xfId="1541"/>
    <cellStyle name="Normal 2 7 5" xfId="1542"/>
    <cellStyle name="Normal 2 7 6" xfId="1543"/>
    <cellStyle name="Normal 2 7 7" xfId="1544"/>
    <cellStyle name="Normal 2 7 8" xfId="1545"/>
    <cellStyle name="Normal 2 7 9" xfId="1546"/>
    <cellStyle name="Normal 2 8" xfId="1547"/>
    <cellStyle name="Normal 2 8 10" xfId="1548"/>
    <cellStyle name="Normal 2 8 2" xfId="1549"/>
    <cellStyle name="Normal 2 8 3" xfId="1550"/>
    <cellStyle name="Normal 2 8 4" xfId="1551"/>
    <cellStyle name="Normal 2 8 5" xfId="1552"/>
    <cellStyle name="Normal 2 8 6" xfId="1553"/>
    <cellStyle name="Normal 2 8 7" xfId="1554"/>
    <cellStyle name="Normal 2 8 8" xfId="1555"/>
    <cellStyle name="Normal 2 8 9" xfId="1556"/>
    <cellStyle name="Normal 2 9" xfId="1557"/>
    <cellStyle name="Normal 2 9 10" xfId="1558"/>
    <cellStyle name="Normal 2 9 2" xfId="1559"/>
    <cellStyle name="Normal 2 9 3" xfId="1560"/>
    <cellStyle name="Normal 2 9 4" xfId="1561"/>
    <cellStyle name="Normal 2 9 5" xfId="1562"/>
    <cellStyle name="Normal 2 9 6" xfId="1563"/>
    <cellStyle name="Normal 2 9 7" xfId="1564"/>
    <cellStyle name="Normal 2 9 8" xfId="1565"/>
    <cellStyle name="Normal 2 9 9" xfId="1566"/>
    <cellStyle name="Normal 20" xfId="1567"/>
    <cellStyle name="Normal 21" xfId="1568"/>
    <cellStyle name="Normal 22" xfId="1569"/>
    <cellStyle name="Normal 23" xfId="1570"/>
    <cellStyle name="Normal 24" xfId="1571"/>
    <cellStyle name="Normal 25" xfId="1572"/>
    <cellStyle name="Normal 26" xfId="1573"/>
    <cellStyle name="Normal 27" xfId="1574"/>
    <cellStyle name="Normal 28" xfId="1575"/>
    <cellStyle name="Normal 29" xfId="1576"/>
    <cellStyle name="Normal 29 2" xfId="1577"/>
    <cellStyle name="Normal 3" xfId="1578"/>
    <cellStyle name="Normal 3 10" xfId="1579"/>
    <cellStyle name="Normal 3 10 2" xfId="1580"/>
    <cellStyle name="Normal 3 10 3" xfId="1581"/>
    <cellStyle name="Normal 3 11" xfId="1582"/>
    <cellStyle name="Normal 3 11 2" xfId="1583"/>
    <cellStyle name="Normal 3 11 3" xfId="1584"/>
    <cellStyle name="Normal 3 12" xfId="1585"/>
    <cellStyle name="Normal 3 12 2" xfId="1586"/>
    <cellStyle name="Normal 3 12 3" xfId="1587"/>
    <cellStyle name="Normal 3 13" xfId="1588"/>
    <cellStyle name="Normal 3 14" xfId="1589"/>
    <cellStyle name="Normal 3 15" xfId="1590"/>
    <cellStyle name="Normal 3 2" xfId="1591"/>
    <cellStyle name="Normal 3 2 10" xfId="1592"/>
    <cellStyle name="Normal 3 2 2" xfId="1593"/>
    <cellStyle name="Normal 3 2 3" xfId="1594"/>
    <cellStyle name="Normal 3 2 4" xfId="1595"/>
    <cellStyle name="Normal 3 2 5" xfId="1596"/>
    <cellStyle name="Normal 3 2 6" xfId="1597"/>
    <cellStyle name="Normal 3 2 7" xfId="1598"/>
    <cellStyle name="Normal 3 2 8" xfId="1599"/>
    <cellStyle name="Normal 3 2 9" xfId="1600"/>
    <cellStyle name="Normal 3 3" xfId="1601"/>
    <cellStyle name="Normal 3 3 10" xfId="1602"/>
    <cellStyle name="Normal 3 3 2" xfId="1603"/>
    <cellStyle name="Normal 3 3 3" xfId="1604"/>
    <cellStyle name="Normal 3 3 4" xfId="1605"/>
    <cellStyle name="Normal 3 3 5" xfId="1606"/>
    <cellStyle name="Normal 3 3 6" xfId="1607"/>
    <cellStyle name="Normal 3 3 7" xfId="1608"/>
    <cellStyle name="Normal 3 3 8" xfId="1609"/>
    <cellStyle name="Normal 3 3 9" xfId="1610"/>
    <cellStyle name="Normal 3 4" xfId="1611"/>
    <cellStyle name="Normal 3 4 10" xfId="1612"/>
    <cellStyle name="Normal 3 4 2" xfId="1613"/>
    <cellStyle name="Normal 3 4 3" xfId="1614"/>
    <cellStyle name="Normal 3 4 4" xfId="1615"/>
    <cellStyle name="Normal 3 4 5" xfId="1616"/>
    <cellStyle name="Normal 3 4 6" xfId="1617"/>
    <cellStyle name="Normal 3 4 7" xfId="1618"/>
    <cellStyle name="Normal 3 4 8" xfId="1619"/>
    <cellStyle name="Normal 3 4 9" xfId="1620"/>
    <cellStyle name="Normal 3 5" xfId="1621"/>
    <cellStyle name="Normal 3 5 2" xfId="1622"/>
    <cellStyle name="Normal 3 5 3" xfId="1623"/>
    <cellStyle name="Normal 3 6" xfId="1624"/>
    <cellStyle name="Normal 3 6 2" xfId="1625"/>
    <cellStyle name="Normal 3 6 3" xfId="1626"/>
    <cellStyle name="Normal 3 7" xfId="1627"/>
    <cellStyle name="Normal 3 7 2" xfId="1628"/>
    <cellStyle name="Normal 3 7 3" xfId="1629"/>
    <cellStyle name="Normal 3 8" xfId="1630"/>
    <cellStyle name="Normal 3 8 2" xfId="1631"/>
    <cellStyle name="Normal 3 8 3" xfId="1632"/>
    <cellStyle name="Normal 3 9" xfId="1633"/>
    <cellStyle name="Normal 3 9 2" xfId="1634"/>
    <cellStyle name="Normal 3 9 3" xfId="1635"/>
    <cellStyle name="Normal 3_StaffH2" xfId="1636"/>
    <cellStyle name="Normal 30" xfId="1637"/>
    <cellStyle name="Normal 31" xfId="1638"/>
    <cellStyle name="Normal 32" xfId="1639"/>
    <cellStyle name="Normal 33" xfId="1640"/>
    <cellStyle name="Normal 34" xfId="1641"/>
    <cellStyle name="Normal 35" xfId="1642"/>
    <cellStyle name="Normal 36" xfId="1643"/>
    <cellStyle name="Normal 37" xfId="1644"/>
    <cellStyle name="Normal 38" xfId="1645"/>
    <cellStyle name="Normal 39" xfId="1646"/>
    <cellStyle name="Normal 4" xfId="1647"/>
    <cellStyle name="Normal 4 10" xfId="1648"/>
    <cellStyle name="Normal 4 10 2" xfId="1649"/>
    <cellStyle name="Normal 4 10 3" xfId="1650"/>
    <cellStyle name="Normal 4 10 4" xfId="1651"/>
    <cellStyle name="Normal 4 10 5" xfId="1652"/>
    <cellStyle name="Normal 4 10 6" xfId="1653"/>
    <cellStyle name="Normal 4 10 7" xfId="1654"/>
    <cellStyle name="Normal 4 10 8" xfId="1655"/>
    <cellStyle name="Normal 4 10 9" xfId="1656"/>
    <cellStyle name="Normal 4 11" xfId="1657"/>
    <cellStyle name="Normal 4 11 2" xfId="1658"/>
    <cellStyle name="Normal 4 11 3" xfId="1659"/>
    <cellStyle name="Normal 4 11 4" xfId="1660"/>
    <cellStyle name="Normal 4 11 5" xfId="1661"/>
    <cellStyle name="Normal 4 11 6" xfId="1662"/>
    <cellStyle name="Normal 4 11 7" xfId="1663"/>
    <cellStyle name="Normal 4 11 8" xfId="1664"/>
    <cellStyle name="Normal 4 11 9" xfId="1665"/>
    <cellStyle name="Normal 4 12" xfId="1666"/>
    <cellStyle name="Normal 4 12 2" xfId="1667"/>
    <cellStyle name="Normal 4 12 3" xfId="1668"/>
    <cellStyle name="Normal 4 12 4" xfId="1669"/>
    <cellStyle name="Normal 4 12 5" xfId="1670"/>
    <cellStyle name="Normal 4 12 6" xfId="1671"/>
    <cellStyle name="Normal 4 12 7" xfId="1672"/>
    <cellStyle name="Normal 4 12 8" xfId="1673"/>
    <cellStyle name="Normal 4 12 9" xfId="1674"/>
    <cellStyle name="Normal 4 13" xfId="1675"/>
    <cellStyle name="Normal 4 13 2" xfId="1676"/>
    <cellStyle name="Normal 4 13 3" xfId="1677"/>
    <cellStyle name="Normal 4 13 4" xfId="1678"/>
    <cellStyle name="Normal 4 13 5" xfId="1679"/>
    <cellStyle name="Normal 4 13 6" xfId="1680"/>
    <cellStyle name="Normal 4 13 7" xfId="1681"/>
    <cellStyle name="Normal 4 13 8" xfId="1682"/>
    <cellStyle name="Normal 4 13 9" xfId="1683"/>
    <cellStyle name="Normal 4 14" xfId="1684"/>
    <cellStyle name="Normal 4 14 2" xfId="1685"/>
    <cellStyle name="Normal 4 14 3" xfId="1686"/>
    <cellStyle name="Normal 4 14 4" xfId="1687"/>
    <cellStyle name="Normal 4 14 5" xfId="1688"/>
    <cellStyle name="Normal 4 14 6" xfId="1689"/>
    <cellStyle name="Normal 4 14 7" xfId="1690"/>
    <cellStyle name="Normal 4 14 8" xfId="1691"/>
    <cellStyle name="Normal 4 14 9" xfId="1692"/>
    <cellStyle name="Normal 4 15" xfId="1693"/>
    <cellStyle name="Normal 4 15 2" xfId="1694"/>
    <cellStyle name="Normal 4 15 3" xfId="1695"/>
    <cellStyle name="Normal 4 15 4" xfId="1696"/>
    <cellStyle name="Normal 4 15 5" xfId="1697"/>
    <cellStyle name="Normal 4 15 6" xfId="1698"/>
    <cellStyle name="Normal 4 15 7" xfId="1699"/>
    <cellStyle name="Normal 4 15 8" xfId="1700"/>
    <cellStyle name="Normal 4 15 9" xfId="1701"/>
    <cellStyle name="Normal 4 16" xfId="1702"/>
    <cellStyle name="Normal 4 16 2" xfId="1703"/>
    <cellStyle name="Normal 4 16 3" xfId="1704"/>
    <cellStyle name="Normal 4 16 4" xfId="1705"/>
    <cellStyle name="Normal 4 16 5" xfId="1706"/>
    <cellStyle name="Normal 4 16 6" xfId="1707"/>
    <cellStyle name="Normal 4 16 7" xfId="1708"/>
    <cellStyle name="Normal 4 16 8" xfId="1709"/>
    <cellStyle name="Normal 4 16 9" xfId="1710"/>
    <cellStyle name="Normal 4 17" xfId="1711"/>
    <cellStyle name="Normal 4 17 2" xfId="1712"/>
    <cellStyle name="Normal 4 17 3" xfId="1713"/>
    <cellStyle name="Normal 4 17 4" xfId="1714"/>
    <cellStyle name="Normal 4 17 5" xfId="1715"/>
    <cellStyle name="Normal 4 17 6" xfId="1716"/>
    <cellStyle name="Normal 4 17 7" xfId="1717"/>
    <cellStyle name="Normal 4 17 8" xfId="1718"/>
    <cellStyle name="Normal 4 17 9" xfId="1719"/>
    <cellStyle name="Normal 4 18" xfId="1720"/>
    <cellStyle name="Normal 4 18 2" xfId="1721"/>
    <cellStyle name="Normal 4 18 3" xfId="1722"/>
    <cellStyle name="Normal 4 18 4" xfId="1723"/>
    <cellStyle name="Normal 4 18 5" xfId="1724"/>
    <cellStyle name="Normal 4 18 6" xfId="1725"/>
    <cellStyle name="Normal 4 18 7" xfId="1726"/>
    <cellStyle name="Normal 4 18 8" xfId="1727"/>
    <cellStyle name="Normal 4 18 9" xfId="1728"/>
    <cellStyle name="Normal 4 19" xfId="1729"/>
    <cellStyle name="Normal 4 19 2" xfId="1730"/>
    <cellStyle name="Normal 4 19 3" xfId="1731"/>
    <cellStyle name="Normal 4 19 4" xfId="1732"/>
    <cellStyle name="Normal 4 19 5" xfId="1733"/>
    <cellStyle name="Normal 4 19 6" xfId="1734"/>
    <cellStyle name="Normal 4 19 7" xfId="1735"/>
    <cellStyle name="Normal 4 19 8" xfId="1736"/>
    <cellStyle name="Normal 4 19 9" xfId="1737"/>
    <cellStyle name="Normal 4 2" xfId="1738"/>
    <cellStyle name="Normal 4 2 2" xfId="1739"/>
    <cellStyle name="Normal 4 2 3" xfId="1740"/>
    <cellStyle name="Normal 4 2 4" xfId="1741"/>
    <cellStyle name="Normal 4 2 5" xfId="1742"/>
    <cellStyle name="Normal 4 2 6" xfId="1743"/>
    <cellStyle name="Normal 4 2 7" xfId="1744"/>
    <cellStyle name="Normal 4 2 8" xfId="1745"/>
    <cellStyle name="Normal 4 2 9" xfId="1746"/>
    <cellStyle name="Normal 4 20" xfId="1747"/>
    <cellStyle name="Normal 4 20 2" xfId="1748"/>
    <cellStyle name="Normal 4 20 3" xfId="1749"/>
    <cellStyle name="Normal 4 20 4" xfId="1750"/>
    <cellStyle name="Normal 4 20 5" xfId="1751"/>
    <cellStyle name="Normal 4 20 6" xfId="1752"/>
    <cellStyle name="Normal 4 20 7" xfId="1753"/>
    <cellStyle name="Normal 4 20 8" xfId="1754"/>
    <cellStyle name="Normal 4 20 9" xfId="1755"/>
    <cellStyle name="Normal 4 21" xfId="1756"/>
    <cellStyle name="Normal 4 21 2" xfId="1757"/>
    <cellStyle name="Normal 4 21 3" xfId="1758"/>
    <cellStyle name="Normal 4 21 4" xfId="1759"/>
    <cellStyle name="Normal 4 21 5" xfId="1760"/>
    <cellStyle name="Normal 4 21 6" xfId="1761"/>
    <cellStyle name="Normal 4 21 7" xfId="1762"/>
    <cellStyle name="Normal 4 21 8" xfId="1763"/>
    <cellStyle name="Normal 4 21 9" xfId="1764"/>
    <cellStyle name="Normal 4 22" xfId="1765"/>
    <cellStyle name="Normal 4 22 2" xfId="1766"/>
    <cellStyle name="Normal 4 22 3" xfId="1767"/>
    <cellStyle name="Normal 4 22 4" xfId="1768"/>
    <cellStyle name="Normal 4 22 5" xfId="1769"/>
    <cellStyle name="Normal 4 22 6" xfId="1770"/>
    <cellStyle name="Normal 4 22 7" xfId="1771"/>
    <cellStyle name="Normal 4 22 8" xfId="1772"/>
    <cellStyle name="Normal 4 22 9" xfId="1773"/>
    <cellStyle name="Normal 4 23" xfId="1774"/>
    <cellStyle name="Normal 4 23 10" xfId="1775"/>
    <cellStyle name="Normal 4 23 11" xfId="1776"/>
    <cellStyle name="Normal 4 23 12" xfId="1777"/>
    <cellStyle name="Normal 4 23 13" xfId="1778"/>
    <cellStyle name="Normal 4 23 14" xfId="1779"/>
    <cellStyle name="Normal 4 23 15" xfId="1780"/>
    <cellStyle name="Normal 4 23 16" xfId="1781"/>
    <cellStyle name="Normal 4 23 17" xfId="1782"/>
    <cellStyle name="Normal 4 23 18" xfId="1783"/>
    <cellStyle name="Normal 4 23 19" xfId="1784"/>
    <cellStyle name="Normal 4 23 2" xfId="1785"/>
    <cellStyle name="Normal 4 23 20" xfId="1786"/>
    <cellStyle name="Normal 4 23 21" xfId="1787"/>
    <cellStyle name="Normal 4 23 22" xfId="1788"/>
    <cellStyle name="Normal 4 23 3" xfId="1789"/>
    <cellStyle name="Normal 4 23 4" xfId="1790"/>
    <cellStyle name="Normal 4 23 5" xfId="1791"/>
    <cellStyle name="Normal 4 23 6" xfId="1792"/>
    <cellStyle name="Normal 4 23 7" xfId="1793"/>
    <cellStyle name="Normal 4 23 8" xfId="1794"/>
    <cellStyle name="Normal 4 23 9" xfId="1795"/>
    <cellStyle name="Normal 4 24" xfId="1796"/>
    <cellStyle name="Normal 4 24 10" xfId="1797"/>
    <cellStyle name="Normal 4 24 11" xfId="1798"/>
    <cellStyle name="Normal 4 24 12" xfId="1799"/>
    <cellStyle name="Normal 4 24 13" xfId="1800"/>
    <cellStyle name="Normal 4 24 14" xfId="1801"/>
    <cellStyle name="Normal 4 24 15" xfId="1802"/>
    <cellStyle name="Normal 4 24 16" xfId="1803"/>
    <cellStyle name="Normal 4 24 17" xfId="1804"/>
    <cellStyle name="Normal 4 24 18" xfId="1805"/>
    <cellStyle name="Normal 4 24 19" xfId="1806"/>
    <cellStyle name="Normal 4 24 2" xfId="1807"/>
    <cellStyle name="Normal 4 24 20" xfId="1808"/>
    <cellStyle name="Normal 4 24 21" xfId="1809"/>
    <cellStyle name="Normal 4 24 22" xfId="1810"/>
    <cellStyle name="Normal 4 24 3" xfId="1811"/>
    <cellStyle name="Normal 4 24 4" xfId="1812"/>
    <cellStyle name="Normal 4 24 5" xfId="1813"/>
    <cellStyle name="Normal 4 24 6" xfId="1814"/>
    <cellStyle name="Normal 4 24 7" xfId="1815"/>
    <cellStyle name="Normal 4 24 8" xfId="1816"/>
    <cellStyle name="Normal 4 24 9" xfId="1817"/>
    <cellStyle name="Normal 4 25" xfId="1818"/>
    <cellStyle name="Normal 4 25 10" xfId="1819"/>
    <cellStyle name="Normal 4 25 11" xfId="1820"/>
    <cellStyle name="Normal 4 25 12" xfId="1821"/>
    <cellStyle name="Normal 4 25 13" xfId="1822"/>
    <cellStyle name="Normal 4 25 14" xfId="1823"/>
    <cellStyle name="Normal 4 25 15" xfId="1824"/>
    <cellStyle name="Normal 4 25 16" xfId="1825"/>
    <cellStyle name="Normal 4 25 17" xfId="1826"/>
    <cellStyle name="Normal 4 25 18" xfId="1827"/>
    <cellStyle name="Normal 4 25 19" xfId="1828"/>
    <cellStyle name="Normal 4 25 2" xfId="1829"/>
    <cellStyle name="Normal 4 25 20" xfId="1830"/>
    <cellStyle name="Normal 4 25 21" xfId="1831"/>
    <cellStyle name="Normal 4 25 22" xfId="1832"/>
    <cellStyle name="Normal 4 25 3" xfId="1833"/>
    <cellStyle name="Normal 4 25 4" xfId="1834"/>
    <cellStyle name="Normal 4 25 5" xfId="1835"/>
    <cellStyle name="Normal 4 25 6" xfId="1836"/>
    <cellStyle name="Normal 4 25 7" xfId="1837"/>
    <cellStyle name="Normal 4 25 8" xfId="1838"/>
    <cellStyle name="Normal 4 25 9" xfId="1839"/>
    <cellStyle name="Normal 4 26" xfId="1840"/>
    <cellStyle name="Normal 4 27" xfId="1841"/>
    <cellStyle name="Normal 4 28" xfId="1842"/>
    <cellStyle name="Normal 4 29" xfId="1843"/>
    <cellStyle name="Normal 4 3" xfId="1844"/>
    <cellStyle name="Normal 4 3 2" xfId="1845"/>
    <cellStyle name="Normal 4 3 3" xfId="1846"/>
    <cellStyle name="Normal 4 3 4" xfId="1847"/>
    <cellStyle name="Normal 4 3 5" xfId="1848"/>
    <cellStyle name="Normal 4 3 6" xfId="1849"/>
    <cellStyle name="Normal 4 3 7" xfId="1850"/>
    <cellStyle name="Normal 4 3 8" xfId="1851"/>
    <cellStyle name="Normal 4 3 9" xfId="1852"/>
    <cellStyle name="Normal 4 30" xfId="1853"/>
    <cellStyle name="Normal 4 31" xfId="1854"/>
    <cellStyle name="Normal 4 32" xfId="1855"/>
    <cellStyle name="Normal 4 33" xfId="1856"/>
    <cellStyle name="Normal 4 33 2" xfId="1857"/>
    <cellStyle name="Normal 4 33 3" xfId="1858"/>
    <cellStyle name="Normal 4 33 4" xfId="1859"/>
    <cellStyle name="Normal 4 33 5" xfId="1860"/>
    <cellStyle name="Normal 4 33 6" xfId="1861"/>
    <cellStyle name="Normal 4 33 7" xfId="1862"/>
    <cellStyle name="Normal 4 33 8" xfId="1863"/>
    <cellStyle name="Normal 4 33 9" xfId="1864"/>
    <cellStyle name="Normal 4 34" xfId="1865"/>
    <cellStyle name="Normal 4 34 2" xfId="1866"/>
    <cellStyle name="Normal 4 34 3" xfId="1867"/>
    <cellStyle name="Normal 4 34 4" xfId="1868"/>
    <cellStyle name="Normal 4 34 5" xfId="1869"/>
    <cellStyle name="Normal 4 34 6" xfId="1870"/>
    <cellStyle name="Normal 4 34 7" xfId="1871"/>
    <cellStyle name="Normal 4 34 8" xfId="1872"/>
    <cellStyle name="Normal 4 34 9" xfId="1873"/>
    <cellStyle name="Normal 4 35" xfId="1874"/>
    <cellStyle name="Normal 4 35 2" xfId="1875"/>
    <cellStyle name="Normal 4 35 3" xfId="1876"/>
    <cellStyle name="Normal 4 35 4" xfId="1877"/>
    <cellStyle name="Normal 4 35 5" xfId="1878"/>
    <cellStyle name="Normal 4 35 6" xfId="1879"/>
    <cellStyle name="Normal 4 35 7" xfId="1880"/>
    <cellStyle name="Normal 4 35 8" xfId="1881"/>
    <cellStyle name="Normal 4 35 9" xfId="1882"/>
    <cellStyle name="Normal 4 36" xfId="1883"/>
    <cellStyle name="Normal 4 36 2" xfId="1884"/>
    <cellStyle name="Normal 4 36 3" xfId="1885"/>
    <cellStyle name="Normal 4 36 4" xfId="1886"/>
    <cellStyle name="Normal 4 36 5" xfId="1887"/>
    <cellStyle name="Normal 4 36 6" xfId="1888"/>
    <cellStyle name="Normal 4 36 7" xfId="1889"/>
    <cellStyle name="Normal 4 36 8" xfId="1890"/>
    <cellStyle name="Normal 4 36 9" xfId="1891"/>
    <cellStyle name="Normal 4 37" xfId="1892"/>
    <cellStyle name="Normal 4 37 2" xfId="1893"/>
    <cellStyle name="Normal 4 37 3" xfId="1894"/>
    <cellStyle name="Normal 4 37 4" xfId="1895"/>
    <cellStyle name="Normal 4 37 5" xfId="1896"/>
    <cellStyle name="Normal 4 37 6" xfId="1897"/>
    <cellStyle name="Normal 4 37 7" xfId="1898"/>
    <cellStyle name="Normal 4 37 8" xfId="1899"/>
    <cellStyle name="Normal 4 37 9" xfId="1900"/>
    <cellStyle name="Normal 4 38" xfId="1901"/>
    <cellStyle name="Normal 4 38 2" xfId="1902"/>
    <cellStyle name="Normal 4 38 3" xfId="1903"/>
    <cellStyle name="Normal 4 38 4" xfId="1904"/>
    <cellStyle name="Normal 4 38 5" xfId="1905"/>
    <cellStyle name="Normal 4 38 6" xfId="1906"/>
    <cellStyle name="Normal 4 38 7" xfId="1907"/>
    <cellStyle name="Normal 4 38 8" xfId="1908"/>
    <cellStyle name="Normal 4 38 9" xfId="1909"/>
    <cellStyle name="Normal 4 39" xfId="1910"/>
    <cellStyle name="Normal 4 39 2" xfId="1911"/>
    <cellStyle name="Normal 4 39 3" xfId="1912"/>
    <cellStyle name="Normal 4 39 4" xfId="1913"/>
    <cellStyle name="Normal 4 39 5" xfId="1914"/>
    <cellStyle name="Normal 4 39 6" xfId="1915"/>
    <cellStyle name="Normal 4 39 7" xfId="1916"/>
    <cellStyle name="Normal 4 39 8" xfId="1917"/>
    <cellStyle name="Normal 4 39 9" xfId="1918"/>
    <cellStyle name="Normal 4 4" xfId="1919"/>
    <cellStyle name="Normal 4 4 2" xfId="1920"/>
    <cellStyle name="Normal 4 4 3" xfId="1921"/>
    <cellStyle name="Normal 4 4 4" xfId="1922"/>
    <cellStyle name="Normal 4 4 5" xfId="1923"/>
    <cellStyle name="Normal 4 4 6" xfId="1924"/>
    <cellStyle name="Normal 4 4 7" xfId="1925"/>
    <cellStyle name="Normal 4 4 8" xfId="1926"/>
    <cellStyle name="Normal 4 4 9" xfId="1927"/>
    <cellStyle name="Normal 4 40" xfId="1928"/>
    <cellStyle name="Normal 4 40 2" xfId="1929"/>
    <cellStyle name="Normal 4 40 3" xfId="1930"/>
    <cellStyle name="Normal 4 40 4" xfId="1931"/>
    <cellStyle name="Normal 4 40 5" xfId="1932"/>
    <cellStyle name="Normal 4 40 6" xfId="1933"/>
    <cellStyle name="Normal 4 40 7" xfId="1934"/>
    <cellStyle name="Normal 4 40 8" xfId="1935"/>
    <cellStyle name="Normal 4 40 9" xfId="1936"/>
    <cellStyle name="Normal 4 41" xfId="1937"/>
    <cellStyle name="Normal 4 41 2" xfId="1938"/>
    <cellStyle name="Normal 4 41 3" xfId="1939"/>
    <cellStyle name="Normal 4 41 4" xfId="1940"/>
    <cellStyle name="Normal 4 41 5" xfId="1941"/>
    <cellStyle name="Normal 4 41 6" xfId="1942"/>
    <cellStyle name="Normal 4 41 7" xfId="1943"/>
    <cellStyle name="Normal 4 41 8" xfId="1944"/>
    <cellStyle name="Normal 4 41 9" xfId="1945"/>
    <cellStyle name="Normal 4 42" xfId="1946"/>
    <cellStyle name="Normal 4 42 2" xfId="1947"/>
    <cellStyle name="Normal 4 42 3" xfId="1948"/>
    <cellStyle name="Normal 4 42 4" xfId="1949"/>
    <cellStyle name="Normal 4 42 5" xfId="1950"/>
    <cellStyle name="Normal 4 42 6" xfId="1951"/>
    <cellStyle name="Normal 4 42 7" xfId="1952"/>
    <cellStyle name="Normal 4 42 8" xfId="1953"/>
    <cellStyle name="Normal 4 42 9" xfId="1954"/>
    <cellStyle name="Normal 4 43" xfId="1955"/>
    <cellStyle name="Normal 4 43 2" xfId="1956"/>
    <cellStyle name="Normal 4 43 3" xfId="1957"/>
    <cellStyle name="Normal 4 43 4" xfId="1958"/>
    <cellStyle name="Normal 4 43 5" xfId="1959"/>
    <cellStyle name="Normal 4 43 6" xfId="1960"/>
    <cellStyle name="Normal 4 43 7" xfId="1961"/>
    <cellStyle name="Normal 4 43 8" xfId="1962"/>
    <cellStyle name="Normal 4 43 9" xfId="1963"/>
    <cellStyle name="Normal 4 44" xfId="1964"/>
    <cellStyle name="Normal 4 44 2" xfId="1965"/>
    <cellStyle name="Normal 4 44 3" xfId="1966"/>
    <cellStyle name="Normal 4 44 4" xfId="1967"/>
    <cellStyle name="Normal 4 44 5" xfId="1968"/>
    <cellStyle name="Normal 4 44 6" xfId="1969"/>
    <cellStyle name="Normal 4 44 7" xfId="1970"/>
    <cellStyle name="Normal 4 44 8" xfId="1971"/>
    <cellStyle name="Normal 4 44 9" xfId="1972"/>
    <cellStyle name="Normal 4 45" xfId="1973"/>
    <cellStyle name="Normal 4 45 2" xfId="1974"/>
    <cellStyle name="Normal 4 45 3" xfId="1975"/>
    <cellStyle name="Normal 4 45 4" xfId="1976"/>
    <cellStyle name="Normal 4 45 5" xfId="1977"/>
    <cellStyle name="Normal 4 45 6" xfId="1978"/>
    <cellStyle name="Normal 4 45 7" xfId="1979"/>
    <cellStyle name="Normal 4 45 8" xfId="1980"/>
    <cellStyle name="Normal 4 45 9" xfId="1981"/>
    <cellStyle name="Normal 4 46" xfId="1982"/>
    <cellStyle name="Normal 4 47" xfId="1983"/>
    <cellStyle name="Normal 4 48" xfId="1984"/>
    <cellStyle name="Normal 4 49" xfId="1985"/>
    <cellStyle name="Normal 4 5" xfId="1986"/>
    <cellStyle name="Normal 4 5 2" xfId="1987"/>
    <cellStyle name="Normal 4 5 3" xfId="1988"/>
    <cellStyle name="Normal 4 5 4" xfId="1989"/>
    <cellStyle name="Normal 4 5 5" xfId="1990"/>
    <cellStyle name="Normal 4 5 6" xfId="1991"/>
    <cellStyle name="Normal 4 5 7" xfId="1992"/>
    <cellStyle name="Normal 4 5 8" xfId="1993"/>
    <cellStyle name="Normal 4 5 9" xfId="1994"/>
    <cellStyle name="Normal 4 50" xfId="1995"/>
    <cellStyle name="Normal 4 51" xfId="1996"/>
    <cellStyle name="Normal 4 52" xfId="1997"/>
    <cellStyle name="Normal 4 53" xfId="1998"/>
    <cellStyle name="Normal 4 6" xfId="1999"/>
    <cellStyle name="Normal 4 6 2" xfId="2000"/>
    <cellStyle name="Normal 4 6 3" xfId="2001"/>
    <cellStyle name="Normal 4 6 4" xfId="2002"/>
    <cellStyle name="Normal 4 6 5" xfId="2003"/>
    <cellStyle name="Normal 4 6 6" xfId="2004"/>
    <cellStyle name="Normal 4 6 7" xfId="2005"/>
    <cellStyle name="Normal 4 6 8" xfId="2006"/>
    <cellStyle name="Normal 4 6 9" xfId="2007"/>
    <cellStyle name="Normal 4 7" xfId="2008"/>
    <cellStyle name="Normal 4 7 2" xfId="2009"/>
    <cellStyle name="Normal 4 7 3" xfId="2010"/>
    <cellStyle name="Normal 4 7 4" xfId="2011"/>
    <cellStyle name="Normal 4 7 5" xfId="2012"/>
    <cellStyle name="Normal 4 7 6" xfId="2013"/>
    <cellStyle name="Normal 4 7 7" xfId="2014"/>
    <cellStyle name="Normal 4 7 8" xfId="2015"/>
    <cellStyle name="Normal 4 7 9" xfId="2016"/>
    <cellStyle name="Normal 4 8" xfId="2017"/>
    <cellStyle name="Normal 4 8 2" xfId="2018"/>
    <cellStyle name="Normal 4 8 3" xfId="2019"/>
    <cellStyle name="Normal 4 8 4" xfId="2020"/>
    <cellStyle name="Normal 4 8 5" xfId="2021"/>
    <cellStyle name="Normal 4 8 6" xfId="2022"/>
    <cellStyle name="Normal 4 8 7" xfId="2023"/>
    <cellStyle name="Normal 4 8 8" xfId="2024"/>
    <cellStyle name="Normal 4 8 9" xfId="2025"/>
    <cellStyle name="Normal 4 9" xfId="2026"/>
    <cellStyle name="Normal 4 9 2" xfId="2027"/>
    <cellStyle name="Normal 4 9 3" xfId="2028"/>
    <cellStyle name="Normal 4 9 4" xfId="2029"/>
    <cellStyle name="Normal 4 9 5" xfId="2030"/>
    <cellStyle name="Normal 4 9 6" xfId="2031"/>
    <cellStyle name="Normal 4 9 7" xfId="2032"/>
    <cellStyle name="Normal 4 9 8" xfId="2033"/>
    <cellStyle name="Normal 4 9 9" xfId="2034"/>
    <cellStyle name="Normal 4_StaffH2" xfId="2035"/>
    <cellStyle name="Normal 40" xfId="2036"/>
    <cellStyle name="Normal 41" xfId="2037"/>
    <cellStyle name="Normal 42" xfId="2038"/>
    <cellStyle name="Normal 43" xfId="2039"/>
    <cellStyle name="Normal 44" xfId="2040"/>
    <cellStyle name="Normal 45" xfId="2041"/>
    <cellStyle name="Normal 46" xfId="2042"/>
    <cellStyle name="Normal 47" xfId="2043"/>
    <cellStyle name="Normal 5" xfId="2044"/>
    <cellStyle name="Normal 5 2" xfId="2045"/>
    <cellStyle name="Normal 5 3" xfId="2046"/>
    <cellStyle name="Normal 5 4" xfId="2047"/>
    <cellStyle name="Normal 5 4 2" xfId="2048"/>
    <cellStyle name="Normal 6" xfId="2049"/>
    <cellStyle name="Normal 6 2" xfId="2050"/>
    <cellStyle name="Normal 6 3" xfId="2051"/>
    <cellStyle name="Normal 6 4" xfId="2052"/>
    <cellStyle name="Normal 7" xfId="2053"/>
    <cellStyle name="Normal 7 2" xfId="2054"/>
    <cellStyle name="Normal 7 2 2" xfId="2055"/>
    <cellStyle name="Normal 7 3" xfId="2056"/>
    <cellStyle name="Normal 7 4" xfId="2057"/>
    <cellStyle name="Normal 7 5" xfId="2058"/>
    <cellStyle name="Normal 8" xfId="2059"/>
    <cellStyle name="Normal 8 2" xfId="2060"/>
    <cellStyle name="Normal 8 2 2" xfId="2061"/>
    <cellStyle name="Normal 8 2 3" xfId="2062"/>
    <cellStyle name="Normal 8 2 4" xfId="2063"/>
    <cellStyle name="Normal 8 3" xfId="2064"/>
    <cellStyle name="Normal 8 4" xfId="2065"/>
    <cellStyle name="Normal 8 5" xfId="2066"/>
    <cellStyle name="Normal 8 6" xfId="2067"/>
    <cellStyle name="Normal 8 7" xfId="2068"/>
    <cellStyle name="Normal 8 8" xfId="2069"/>
    <cellStyle name="Normal 8 9" xfId="2070"/>
    <cellStyle name="Normal 80" xfId="2071"/>
    <cellStyle name="Normal 81" xfId="2072"/>
    <cellStyle name="Normal 9" xfId="2073"/>
    <cellStyle name="Normal 9 2" xfId="2074"/>
    <cellStyle name="Normal 9 2 2" xfId="2075"/>
    <cellStyle name="Note 10" xfId="2076"/>
    <cellStyle name="Note 10 2" xfId="2077"/>
    <cellStyle name="Note 11" xfId="2078"/>
    <cellStyle name="Note 12" xfId="2079"/>
    <cellStyle name="Note 13" xfId="2080"/>
    <cellStyle name="Note 14" xfId="2081"/>
    <cellStyle name="Note 15" xfId="2082"/>
    <cellStyle name="Note 16" xfId="2083"/>
    <cellStyle name="Note 17" xfId="2084"/>
    <cellStyle name="Note 18" xfId="2085"/>
    <cellStyle name="Note 19" xfId="2086"/>
    <cellStyle name="Note 2" xfId="2087"/>
    <cellStyle name="Note 2 10" xfId="2088"/>
    <cellStyle name="Note 2 2" xfId="2089"/>
    <cellStyle name="Note 2 2 2" xfId="2090"/>
    <cellStyle name="Note 2 3" xfId="2091"/>
    <cellStyle name="Note 2 3 2" xfId="2092"/>
    <cellStyle name="Note 2 4" xfId="2093"/>
    <cellStyle name="Note 2 5" xfId="2094"/>
    <cellStyle name="Note 2 6" xfId="2095"/>
    <cellStyle name="Note 2 7" xfId="2096"/>
    <cellStyle name="Note 2 8" xfId="2097"/>
    <cellStyle name="Note 2 9" xfId="2098"/>
    <cellStyle name="Note 20" xfId="2099"/>
    <cellStyle name="Note 21" xfId="2100"/>
    <cellStyle name="Note 22" xfId="2101"/>
    <cellStyle name="Note 23" xfId="2102"/>
    <cellStyle name="Note 24" xfId="2103"/>
    <cellStyle name="Note 25" xfId="2104"/>
    <cellStyle name="Note 26" xfId="2105"/>
    <cellStyle name="Note 27" xfId="2106"/>
    <cellStyle name="Note 28" xfId="2107"/>
    <cellStyle name="Note 29" xfId="2108"/>
    <cellStyle name="Note 3" xfId="2109"/>
    <cellStyle name="Note 3 2" xfId="2110"/>
    <cellStyle name="Note 30" xfId="2111"/>
    <cellStyle name="Note 31" xfId="2112"/>
    <cellStyle name="Note 32" xfId="2113"/>
    <cellStyle name="Note 33" xfId="2114"/>
    <cellStyle name="Note 34" xfId="2115"/>
    <cellStyle name="Note 35" xfId="2116"/>
    <cellStyle name="Note 36" xfId="2117"/>
    <cellStyle name="Note 37" xfId="2118"/>
    <cellStyle name="Note 38" xfId="2119"/>
    <cellStyle name="Note 39" xfId="2120"/>
    <cellStyle name="Note 4" xfId="2121"/>
    <cellStyle name="Note 4 2" xfId="2122"/>
    <cellStyle name="Note 40" xfId="2123"/>
    <cellStyle name="Note 41" xfId="2124"/>
    <cellStyle name="Note 42" xfId="2125"/>
    <cellStyle name="Note 43" xfId="2126"/>
    <cellStyle name="Note 44" xfId="2127"/>
    <cellStyle name="Note 45" xfId="2128"/>
    <cellStyle name="Note 5" xfId="2129"/>
    <cellStyle name="Note 5 2" xfId="2130"/>
    <cellStyle name="Note 6" xfId="2131"/>
    <cellStyle name="Note 6 2" xfId="2132"/>
    <cellStyle name="Note 7" xfId="2133"/>
    <cellStyle name="Note 7 2" xfId="2134"/>
    <cellStyle name="Note 8" xfId="2135"/>
    <cellStyle name="Note 8 2" xfId="2136"/>
    <cellStyle name="Note 9" xfId="2137"/>
    <cellStyle name="Note 9 2" xfId="2138"/>
    <cellStyle name="Output 10" xfId="2139"/>
    <cellStyle name="Output 11" xfId="2140"/>
    <cellStyle name="Output 12" xfId="2141"/>
    <cellStyle name="Output 13" xfId="2142"/>
    <cellStyle name="Output 2" xfId="2143"/>
    <cellStyle name="Output 2 10" xfId="2144"/>
    <cellStyle name="Output 2 2" xfId="2145"/>
    <cellStyle name="Output 2 3" xfId="2146"/>
    <cellStyle name="Output 2 4" xfId="2147"/>
    <cellStyle name="Output 2 5" xfId="2148"/>
    <cellStyle name="Output 2 6" xfId="2149"/>
    <cellStyle name="Output 2 7" xfId="2150"/>
    <cellStyle name="Output 2 8" xfId="2151"/>
    <cellStyle name="Output 2 9" xfId="2152"/>
    <cellStyle name="Output 3" xfId="2153"/>
    <cellStyle name="Output 4" xfId="2154"/>
    <cellStyle name="Output 5" xfId="2155"/>
    <cellStyle name="Output 6" xfId="2156"/>
    <cellStyle name="Output 7" xfId="2157"/>
    <cellStyle name="Output 8" xfId="2158"/>
    <cellStyle name="Output 9" xfId="2159"/>
    <cellStyle name="Percent" xfId="3" builtinId="5"/>
    <cellStyle name="Percent 2" xfId="2160"/>
    <cellStyle name="Percent 2 2" xfId="2161"/>
    <cellStyle name="Percent 2 3" xfId="2162"/>
    <cellStyle name="Percent 2 3 2" xfId="2163"/>
    <cellStyle name="Percent 2 4" xfId="2164"/>
    <cellStyle name="Percent 2 5" xfId="2165"/>
    <cellStyle name="Percent 2 6" xfId="2166"/>
    <cellStyle name="Percent 3" xfId="2167"/>
    <cellStyle name="Percent 3 2" xfId="2168"/>
    <cellStyle name="Percent 3 3" xfId="2169"/>
    <cellStyle name="Percent 4" xfId="2170"/>
    <cellStyle name="Percent 5" xfId="2171"/>
    <cellStyle name="Percent 5 2" xfId="2172"/>
    <cellStyle name="Percent 6" xfId="2173"/>
    <cellStyle name="Percent 7" xfId="2174"/>
    <cellStyle name="Title 10" xfId="2175"/>
    <cellStyle name="Title 11" xfId="2176"/>
    <cellStyle name="Title 12" xfId="2177"/>
    <cellStyle name="Title 13" xfId="2178"/>
    <cellStyle name="Title 2" xfId="2179"/>
    <cellStyle name="Title 2 10" xfId="2180"/>
    <cellStyle name="Title 2 2" xfId="2181"/>
    <cellStyle name="Title 2 3" xfId="2182"/>
    <cellStyle name="Title 2 4" xfId="2183"/>
    <cellStyle name="Title 2 5" xfId="2184"/>
    <cellStyle name="Title 2 6" xfId="2185"/>
    <cellStyle name="Title 2 7" xfId="2186"/>
    <cellStyle name="Title 2 8" xfId="2187"/>
    <cellStyle name="Title 2 9" xfId="2188"/>
    <cellStyle name="Title 3" xfId="2189"/>
    <cellStyle name="Title 4" xfId="2190"/>
    <cellStyle name="Title 5" xfId="2191"/>
    <cellStyle name="Title 6" xfId="2192"/>
    <cellStyle name="Title 7" xfId="2193"/>
    <cellStyle name="Title 8" xfId="2194"/>
    <cellStyle name="Title 9" xfId="2195"/>
    <cellStyle name="Total 10" xfId="2196"/>
    <cellStyle name="Total 11" xfId="2197"/>
    <cellStyle name="Total 12" xfId="2198"/>
    <cellStyle name="Total 13" xfId="2199"/>
    <cellStyle name="Total 2" xfId="2200"/>
    <cellStyle name="Total 2 10" xfId="2201"/>
    <cellStyle name="Total 2 2" xfId="2202"/>
    <cellStyle name="Total 2 3" xfId="2203"/>
    <cellStyle name="Total 2 4" xfId="2204"/>
    <cellStyle name="Total 2 5" xfId="2205"/>
    <cellStyle name="Total 2 6" xfId="2206"/>
    <cellStyle name="Total 2 7" xfId="2207"/>
    <cellStyle name="Total 2 8" xfId="2208"/>
    <cellStyle name="Total 2 9" xfId="2209"/>
    <cellStyle name="Total 3" xfId="2210"/>
    <cellStyle name="Total 4" xfId="2211"/>
    <cellStyle name="Total 5" xfId="2212"/>
    <cellStyle name="Total 6" xfId="2213"/>
    <cellStyle name="Total 7" xfId="2214"/>
    <cellStyle name="Total 8" xfId="2215"/>
    <cellStyle name="Total 9" xfId="2216"/>
    <cellStyle name="unprotected" xfId="2217"/>
    <cellStyle name="Warning Text 10" xfId="2218"/>
    <cellStyle name="Warning Text 11" xfId="2219"/>
    <cellStyle name="Warning Text 12" xfId="2220"/>
    <cellStyle name="Warning Text 13" xfId="2221"/>
    <cellStyle name="Warning Text 2" xfId="2222"/>
    <cellStyle name="Warning Text 2 10" xfId="2223"/>
    <cellStyle name="Warning Text 2 2" xfId="2224"/>
    <cellStyle name="Warning Text 2 3" xfId="2225"/>
    <cellStyle name="Warning Text 2 4" xfId="2226"/>
    <cellStyle name="Warning Text 2 5" xfId="2227"/>
    <cellStyle name="Warning Text 2 6" xfId="2228"/>
    <cellStyle name="Warning Text 2 7" xfId="2229"/>
    <cellStyle name="Warning Text 2 8" xfId="2230"/>
    <cellStyle name="Warning Text 2 9" xfId="2231"/>
    <cellStyle name="Warning Text 3" xfId="2232"/>
    <cellStyle name="Warning Text 4" xfId="2233"/>
    <cellStyle name="Warning Text 5" xfId="2234"/>
    <cellStyle name="Warning Text 6" xfId="2235"/>
    <cellStyle name="Warning Text 7" xfId="2236"/>
    <cellStyle name="Warning Text 8" xfId="2237"/>
    <cellStyle name="Warning Text 9" xfId="2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 t="str">
            <v/>
          </cell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 t="str">
            <v/>
          </cell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 t="str">
            <v/>
          </cell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 t="str">
            <v/>
          </cell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 t="str">
            <v/>
          </cell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 t="str">
            <v/>
          </cell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 t="str">
            <v/>
          </cell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 t="str">
            <v/>
          </cell>
          <cell r="E24" t="str">
            <v>Inv 5714</v>
          </cell>
          <cell r="F24" t="str">
            <v/>
          </cell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 t="str">
            <v/>
          </cell>
          <cell r="F30" t="str">
            <v>NON-LOBBYING COST(0001)</v>
          </cell>
        </row>
      </sheetData>
      <sheetData sheetId="5">
        <row r="2">
          <cell r="G2" t="str">
            <v/>
          </cell>
          <cell r="H2">
            <v>38076</v>
          </cell>
          <cell r="I2">
            <v>200</v>
          </cell>
          <cell r="J2">
            <v>38076</v>
          </cell>
        </row>
        <row r="3">
          <cell r="G3" t="str">
            <v/>
          </cell>
          <cell r="H3">
            <v>38079</v>
          </cell>
          <cell r="I3">
            <v>1132.5</v>
          </cell>
          <cell r="J3">
            <v>38077</v>
          </cell>
        </row>
        <row r="4">
          <cell r="G4" t="str">
            <v/>
          </cell>
          <cell r="H4">
            <v>38202</v>
          </cell>
          <cell r="I4">
            <v>-16000</v>
          </cell>
          <cell r="J4">
            <v>38199</v>
          </cell>
        </row>
        <row r="5">
          <cell r="G5" t="str">
            <v/>
          </cell>
          <cell r="H5">
            <v>38232</v>
          </cell>
          <cell r="I5">
            <v>-14650.41</v>
          </cell>
          <cell r="J5">
            <v>38230</v>
          </cell>
        </row>
        <row r="6">
          <cell r="G6" t="str">
            <v/>
          </cell>
          <cell r="H6">
            <v>38232</v>
          </cell>
          <cell r="I6">
            <v>-16431.849999999999</v>
          </cell>
          <cell r="J6">
            <v>38230</v>
          </cell>
        </row>
        <row r="7">
          <cell r="G7" t="str">
            <v/>
          </cell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 t="str">
            <v/>
          </cell>
          <cell r="H9">
            <v>38264</v>
          </cell>
          <cell r="I9">
            <v>-5779.53</v>
          </cell>
          <cell r="J9">
            <v>38260</v>
          </cell>
        </row>
        <row r="10">
          <cell r="G10" t="str">
            <v/>
          </cell>
          <cell r="H10">
            <v>38264</v>
          </cell>
          <cell r="I10">
            <v>-114915.72</v>
          </cell>
          <cell r="J10">
            <v>38260</v>
          </cell>
        </row>
        <row r="11">
          <cell r="G11" t="str">
            <v/>
          </cell>
          <cell r="H11">
            <v>38293</v>
          </cell>
          <cell r="I11">
            <v>-163593.79999999999</v>
          </cell>
          <cell r="J11">
            <v>38291</v>
          </cell>
        </row>
        <row r="12">
          <cell r="G12" t="str">
            <v/>
          </cell>
          <cell r="H12">
            <v>38309</v>
          </cell>
          <cell r="I12">
            <v>-779.7</v>
          </cell>
          <cell r="J12">
            <v>38309</v>
          </cell>
        </row>
        <row r="13">
          <cell r="G13" t="str">
            <v/>
          </cell>
          <cell r="H13">
            <v>38328</v>
          </cell>
          <cell r="I13">
            <v>-26945</v>
          </cell>
          <cell r="J13">
            <v>38321</v>
          </cell>
        </row>
        <row r="14">
          <cell r="G14" t="str">
            <v/>
          </cell>
          <cell r="H14">
            <v>38356</v>
          </cell>
          <cell r="I14">
            <v>8949.6</v>
          </cell>
          <cell r="J14">
            <v>38352</v>
          </cell>
        </row>
        <row r="15">
          <cell r="G15" t="str">
            <v/>
          </cell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 t="str">
            <v/>
          </cell>
          <cell r="H28">
            <v>37999</v>
          </cell>
          <cell r="I28">
            <v>135.46</v>
          </cell>
          <cell r="J28">
            <v>38014</v>
          </cell>
        </row>
        <row r="29">
          <cell r="G29" t="str">
            <v/>
          </cell>
          <cell r="H29">
            <v>37991</v>
          </cell>
          <cell r="I29">
            <v>94</v>
          </cell>
          <cell r="J29">
            <v>38020</v>
          </cell>
        </row>
        <row r="30">
          <cell r="G30" t="str">
            <v/>
          </cell>
          <cell r="H30">
            <v>37993</v>
          </cell>
          <cell r="I30">
            <v>97.54</v>
          </cell>
          <cell r="J30">
            <v>38020</v>
          </cell>
        </row>
        <row r="31">
          <cell r="G31" t="str">
            <v/>
          </cell>
          <cell r="H31">
            <v>38023</v>
          </cell>
          <cell r="I31">
            <v>253.4</v>
          </cell>
          <cell r="J31">
            <v>38033</v>
          </cell>
        </row>
        <row r="32">
          <cell r="G32" t="str">
            <v/>
          </cell>
          <cell r="H32">
            <v>38019</v>
          </cell>
          <cell r="I32">
            <v>102</v>
          </cell>
          <cell r="J32">
            <v>38033</v>
          </cell>
        </row>
        <row r="33">
          <cell r="G33" t="str">
            <v/>
          </cell>
          <cell r="H33">
            <v>38035</v>
          </cell>
          <cell r="I33">
            <v>600</v>
          </cell>
          <cell r="J33">
            <v>38049</v>
          </cell>
        </row>
        <row r="34">
          <cell r="G34" t="str">
            <v/>
          </cell>
          <cell r="H34">
            <v>38035</v>
          </cell>
          <cell r="I34">
            <v>140</v>
          </cell>
          <cell r="J34">
            <v>38056</v>
          </cell>
        </row>
        <row r="35">
          <cell r="G35" t="str">
            <v/>
          </cell>
          <cell r="H35">
            <v>38049</v>
          </cell>
          <cell r="I35">
            <v>22.63</v>
          </cell>
          <cell r="J35">
            <v>38056</v>
          </cell>
        </row>
        <row r="36">
          <cell r="G36" t="str">
            <v/>
          </cell>
          <cell r="H36">
            <v>38047</v>
          </cell>
          <cell r="I36">
            <v>104</v>
          </cell>
          <cell r="J36">
            <v>38056</v>
          </cell>
        </row>
        <row r="37">
          <cell r="G37" t="str">
            <v/>
          </cell>
          <cell r="H37">
            <v>38050</v>
          </cell>
          <cell r="I37">
            <v>225</v>
          </cell>
          <cell r="J37">
            <v>38061</v>
          </cell>
        </row>
        <row r="38">
          <cell r="G38" t="str">
            <v/>
          </cell>
          <cell r="H38">
            <v>38043</v>
          </cell>
          <cell r="I38">
            <v>39</v>
          </cell>
          <cell r="J38">
            <v>38082</v>
          </cell>
        </row>
        <row r="39">
          <cell r="G39" t="str">
            <v/>
          </cell>
          <cell r="H39">
            <v>38051</v>
          </cell>
          <cell r="I39">
            <v>19.399999999999999</v>
          </cell>
          <cell r="J39">
            <v>38082</v>
          </cell>
        </row>
        <row r="40">
          <cell r="G40" t="str">
            <v/>
          </cell>
          <cell r="H40">
            <v>38069</v>
          </cell>
          <cell r="I40">
            <v>45</v>
          </cell>
          <cell r="J40">
            <v>38082</v>
          </cell>
        </row>
        <row r="41">
          <cell r="G41" t="str">
            <v/>
          </cell>
          <cell r="H41">
            <v>38078</v>
          </cell>
          <cell r="I41">
            <v>114</v>
          </cell>
          <cell r="J41">
            <v>38100</v>
          </cell>
        </row>
        <row r="42">
          <cell r="G42" t="str">
            <v/>
          </cell>
          <cell r="H42">
            <v>38085</v>
          </cell>
          <cell r="I42">
            <v>2.95</v>
          </cell>
          <cell r="J42">
            <v>38100</v>
          </cell>
        </row>
        <row r="43">
          <cell r="G43" t="str">
            <v/>
          </cell>
          <cell r="H43">
            <v>38101</v>
          </cell>
          <cell r="I43">
            <v>2.95</v>
          </cell>
          <cell r="J43">
            <v>38113</v>
          </cell>
        </row>
        <row r="44">
          <cell r="G44" t="str">
            <v/>
          </cell>
          <cell r="H44">
            <v>38110</v>
          </cell>
          <cell r="I44">
            <v>114</v>
          </cell>
          <cell r="J44">
            <v>38113</v>
          </cell>
        </row>
        <row r="45">
          <cell r="G45" t="str">
            <v/>
          </cell>
          <cell r="H45">
            <v>38110</v>
          </cell>
          <cell r="I45">
            <v>225</v>
          </cell>
          <cell r="J45">
            <v>38120</v>
          </cell>
        </row>
        <row r="46">
          <cell r="G46" t="str">
            <v/>
          </cell>
          <cell r="H46">
            <v>38139</v>
          </cell>
          <cell r="I46">
            <v>225</v>
          </cell>
          <cell r="J46">
            <v>38145</v>
          </cell>
        </row>
        <row r="47">
          <cell r="G47" t="str">
            <v/>
          </cell>
          <cell r="H47">
            <v>38139</v>
          </cell>
          <cell r="I47">
            <v>76</v>
          </cell>
          <cell r="J47">
            <v>38145</v>
          </cell>
        </row>
        <row r="48">
          <cell r="G48" t="str">
            <v/>
          </cell>
          <cell r="H48">
            <v>38149</v>
          </cell>
          <cell r="I48">
            <v>269.99</v>
          </cell>
          <cell r="J48">
            <v>38159</v>
          </cell>
        </row>
        <row r="49">
          <cell r="G49" t="str">
            <v/>
          </cell>
          <cell r="H49">
            <v>38169</v>
          </cell>
          <cell r="I49">
            <v>225</v>
          </cell>
          <cell r="J49">
            <v>38175</v>
          </cell>
        </row>
        <row r="50">
          <cell r="G50" t="str">
            <v/>
          </cell>
          <cell r="H50">
            <v>38169</v>
          </cell>
          <cell r="I50">
            <v>128</v>
          </cell>
          <cell r="J50">
            <v>38176</v>
          </cell>
        </row>
        <row r="51">
          <cell r="G51" t="str">
            <v/>
          </cell>
          <cell r="H51">
            <v>38201</v>
          </cell>
          <cell r="I51">
            <v>100</v>
          </cell>
          <cell r="J51">
            <v>38205</v>
          </cell>
        </row>
        <row r="52">
          <cell r="G52" t="str">
            <v/>
          </cell>
          <cell r="H52">
            <v>38201</v>
          </cell>
          <cell r="I52">
            <v>225</v>
          </cell>
          <cell r="J52">
            <v>38209</v>
          </cell>
        </row>
        <row r="53">
          <cell r="G53" t="str">
            <v/>
          </cell>
          <cell r="H53">
            <v>38190</v>
          </cell>
          <cell r="I53">
            <v>8.9499999999999993</v>
          </cell>
          <cell r="J53">
            <v>38210</v>
          </cell>
        </row>
        <row r="54">
          <cell r="G54" t="str">
            <v/>
          </cell>
          <cell r="H54">
            <v>38180</v>
          </cell>
          <cell r="I54">
            <v>8.9499999999999993</v>
          </cell>
          <cell r="J54">
            <v>38210</v>
          </cell>
        </row>
        <row r="55">
          <cell r="G55" t="str">
            <v/>
          </cell>
          <cell r="H55">
            <v>38231</v>
          </cell>
          <cell r="I55">
            <v>225</v>
          </cell>
          <cell r="J55">
            <v>38240</v>
          </cell>
        </row>
        <row r="56">
          <cell r="G56" t="str">
            <v/>
          </cell>
          <cell r="H56">
            <v>38247</v>
          </cell>
          <cell r="I56">
            <v>45</v>
          </cell>
          <cell r="J56">
            <v>38261</v>
          </cell>
        </row>
        <row r="57">
          <cell r="G57" t="str">
            <v/>
          </cell>
          <cell r="H57">
            <v>38232</v>
          </cell>
          <cell r="I57">
            <v>75</v>
          </cell>
          <cell r="J57">
            <v>38261</v>
          </cell>
        </row>
        <row r="58">
          <cell r="G58" t="str">
            <v/>
          </cell>
          <cell r="H58">
            <v>38222</v>
          </cell>
          <cell r="I58">
            <v>75</v>
          </cell>
          <cell r="J58">
            <v>38261</v>
          </cell>
        </row>
        <row r="59">
          <cell r="G59" t="str">
            <v/>
          </cell>
          <cell r="H59">
            <v>38231</v>
          </cell>
          <cell r="I59">
            <v>172</v>
          </cell>
          <cell r="J59">
            <v>38261</v>
          </cell>
        </row>
        <row r="60">
          <cell r="G60" t="str">
            <v/>
          </cell>
          <cell r="H60">
            <v>38261</v>
          </cell>
          <cell r="I60">
            <v>118</v>
          </cell>
          <cell r="J60">
            <v>38266</v>
          </cell>
        </row>
        <row r="61">
          <cell r="G61" t="str">
            <v/>
          </cell>
          <cell r="H61">
            <v>38265</v>
          </cell>
          <cell r="I61">
            <v>225</v>
          </cell>
          <cell r="J61">
            <v>38274</v>
          </cell>
        </row>
        <row r="62">
          <cell r="G62" t="str">
            <v/>
          </cell>
          <cell r="H62">
            <v>38292</v>
          </cell>
          <cell r="I62">
            <v>88</v>
          </cell>
          <cell r="J62">
            <v>38296</v>
          </cell>
        </row>
        <row r="63">
          <cell r="G63" t="str">
            <v/>
          </cell>
          <cell r="H63">
            <v>38292</v>
          </cell>
          <cell r="I63">
            <v>225</v>
          </cell>
          <cell r="J63">
            <v>38302</v>
          </cell>
        </row>
        <row r="64">
          <cell r="G64" t="str">
            <v/>
          </cell>
          <cell r="H64">
            <v>38322</v>
          </cell>
          <cell r="I64">
            <v>92</v>
          </cell>
          <cell r="J64">
            <v>38328</v>
          </cell>
        </row>
        <row r="65">
          <cell r="G65" t="str">
            <v/>
          </cell>
          <cell r="H65">
            <v>38322</v>
          </cell>
          <cell r="I65">
            <v>300</v>
          </cell>
          <cell r="J65">
            <v>38330</v>
          </cell>
        </row>
        <row r="66">
          <cell r="G66" t="str">
            <v/>
          </cell>
          <cell r="H66">
            <v>38049</v>
          </cell>
          <cell r="I66">
            <v>-13959.51</v>
          </cell>
          <cell r="J66">
            <v>38049</v>
          </cell>
        </row>
        <row r="67">
          <cell r="G67" t="str">
            <v/>
          </cell>
          <cell r="H67">
            <v>38049</v>
          </cell>
          <cell r="I67">
            <v>13959.51</v>
          </cell>
          <cell r="J67">
            <v>38049</v>
          </cell>
        </row>
        <row r="68">
          <cell r="G68" t="str">
            <v/>
          </cell>
          <cell r="H68">
            <v>38077</v>
          </cell>
          <cell r="I68">
            <v>-13959.51</v>
          </cell>
          <cell r="J68">
            <v>38077</v>
          </cell>
        </row>
        <row r="69">
          <cell r="G69" t="str">
            <v/>
          </cell>
          <cell r="H69">
            <v>38077</v>
          </cell>
          <cell r="I69">
            <v>-1132.5</v>
          </cell>
          <cell r="J69">
            <v>38077</v>
          </cell>
        </row>
        <row r="70">
          <cell r="G70" t="str">
            <v/>
          </cell>
          <cell r="H70">
            <v>38204</v>
          </cell>
          <cell r="I70">
            <v>-364</v>
          </cell>
          <cell r="J70">
            <v>38204</v>
          </cell>
        </row>
        <row r="71">
          <cell r="G71" t="str">
            <v/>
          </cell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 t="str">
            <v/>
          </cell>
          <cell r="H73">
            <v>38001</v>
          </cell>
          <cell r="I73">
            <v>3600</v>
          </cell>
          <cell r="J73">
            <v>38001</v>
          </cell>
        </row>
        <row r="74">
          <cell r="G74" t="str">
            <v/>
          </cell>
          <cell r="H74">
            <v>38001</v>
          </cell>
          <cell r="I74">
            <v>3870</v>
          </cell>
          <cell r="J74">
            <v>38001</v>
          </cell>
        </row>
        <row r="75">
          <cell r="G75" t="str">
            <v/>
          </cell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 t="str">
            <v/>
          </cell>
          <cell r="H79">
            <v>38009</v>
          </cell>
          <cell r="I79">
            <v>2880</v>
          </cell>
          <cell r="J79">
            <v>38009</v>
          </cell>
        </row>
        <row r="80">
          <cell r="G80" t="str">
            <v/>
          </cell>
          <cell r="H80">
            <v>38009</v>
          </cell>
          <cell r="I80">
            <v>720</v>
          </cell>
          <cell r="J80">
            <v>38009</v>
          </cell>
        </row>
        <row r="81">
          <cell r="G81" t="str">
            <v/>
          </cell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 t="str">
            <v/>
          </cell>
          <cell r="H86">
            <v>38028</v>
          </cell>
          <cell r="I86">
            <v>1083.75</v>
          </cell>
          <cell r="J86">
            <v>38028</v>
          </cell>
        </row>
        <row r="87">
          <cell r="G87" t="str">
            <v/>
          </cell>
          <cell r="H87">
            <v>38029</v>
          </cell>
          <cell r="I87">
            <v>4545.3599999999997</v>
          </cell>
          <cell r="J87">
            <v>38029</v>
          </cell>
        </row>
        <row r="88">
          <cell r="G88" t="str">
            <v/>
          </cell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 t="str">
            <v/>
          </cell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 t="str">
            <v/>
          </cell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 t="str">
            <v/>
          </cell>
          <cell r="H97">
            <v>38111</v>
          </cell>
          <cell r="I97">
            <v>12000</v>
          </cell>
          <cell r="J97">
            <v>38111</v>
          </cell>
        </row>
        <row r="98">
          <cell r="G98" t="str">
            <v/>
          </cell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 t="str">
            <v/>
          </cell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 t="str">
            <v/>
          </cell>
          <cell r="H104">
            <v>38131</v>
          </cell>
          <cell r="I104">
            <v>20450.36</v>
          </cell>
          <cell r="J104">
            <v>38131</v>
          </cell>
        </row>
        <row r="105">
          <cell r="G105" t="str">
            <v/>
          </cell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 t="str">
            <v/>
          </cell>
          <cell r="H110">
            <v>38166</v>
          </cell>
          <cell r="I110">
            <v>1800</v>
          </cell>
          <cell r="J110">
            <v>38166</v>
          </cell>
        </row>
        <row r="111">
          <cell r="G111" t="str">
            <v/>
          </cell>
          <cell r="H111">
            <v>38167</v>
          </cell>
          <cell r="I111">
            <v>812.81</v>
          </cell>
          <cell r="J111">
            <v>38167</v>
          </cell>
        </row>
        <row r="112">
          <cell r="G112" t="str">
            <v/>
          </cell>
          <cell r="H112">
            <v>38167</v>
          </cell>
          <cell r="I112">
            <v>734.67</v>
          </cell>
          <cell r="J112">
            <v>38167</v>
          </cell>
        </row>
        <row r="113">
          <cell r="G113" t="str">
            <v/>
          </cell>
          <cell r="H113">
            <v>38167</v>
          </cell>
          <cell r="I113">
            <v>734.67</v>
          </cell>
          <cell r="J113">
            <v>38167</v>
          </cell>
        </row>
        <row r="114">
          <cell r="G114" t="str">
            <v/>
          </cell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 t="str">
            <v/>
          </cell>
          <cell r="H117">
            <v>38183</v>
          </cell>
          <cell r="I117">
            <v>149.35</v>
          </cell>
          <cell r="J117">
            <v>38183</v>
          </cell>
        </row>
        <row r="118">
          <cell r="G118" t="str">
            <v/>
          </cell>
          <cell r="H118">
            <v>38183</v>
          </cell>
          <cell r="I118">
            <v>223.16</v>
          </cell>
          <cell r="J118">
            <v>38183</v>
          </cell>
        </row>
        <row r="119">
          <cell r="G119" t="str">
            <v/>
          </cell>
          <cell r="H119">
            <v>38195</v>
          </cell>
          <cell r="I119">
            <v>515.09</v>
          </cell>
          <cell r="J119">
            <v>38195</v>
          </cell>
        </row>
        <row r="120">
          <cell r="G120" t="str">
            <v/>
          </cell>
          <cell r="H120">
            <v>38201</v>
          </cell>
          <cell r="I120">
            <v>205.54</v>
          </cell>
          <cell r="J120">
            <v>38201</v>
          </cell>
        </row>
        <row r="121">
          <cell r="G121" t="str">
            <v/>
          </cell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 t="str">
            <v/>
          </cell>
          <cell r="H124">
            <v>38216</v>
          </cell>
          <cell r="I124">
            <v>812.81</v>
          </cell>
          <cell r="J124">
            <v>38216</v>
          </cell>
        </row>
        <row r="125">
          <cell r="G125" t="str">
            <v/>
          </cell>
          <cell r="H125">
            <v>38226</v>
          </cell>
          <cell r="I125">
            <v>45000</v>
          </cell>
          <cell r="J125">
            <v>38226</v>
          </cell>
        </row>
        <row r="126">
          <cell r="G126" t="str">
            <v/>
          </cell>
          <cell r="H126">
            <v>38230</v>
          </cell>
          <cell r="I126">
            <v>1464.62</v>
          </cell>
          <cell r="J126">
            <v>38230</v>
          </cell>
        </row>
        <row r="127">
          <cell r="G127" t="str">
            <v/>
          </cell>
          <cell r="H127">
            <v>38230</v>
          </cell>
          <cell r="I127">
            <v>845</v>
          </cell>
          <cell r="J127">
            <v>38230</v>
          </cell>
        </row>
        <row r="128">
          <cell r="G128" t="str">
            <v/>
          </cell>
          <cell r="H128">
            <v>38239</v>
          </cell>
          <cell r="I128">
            <v>75475.8</v>
          </cell>
          <cell r="J128">
            <v>38239</v>
          </cell>
        </row>
        <row r="129">
          <cell r="G129" t="str">
            <v/>
          </cell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 t="str">
            <v/>
          </cell>
          <cell r="H133">
            <v>38244</v>
          </cell>
          <cell r="I133">
            <v>490.36</v>
          </cell>
          <cell r="J133">
            <v>38244</v>
          </cell>
        </row>
        <row r="134">
          <cell r="G134" t="str">
            <v/>
          </cell>
          <cell r="H134">
            <v>38244</v>
          </cell>
          <cell r="I134">
            <v>108.28</v>
          </cell>
          <cell r="J134">
            <v>38244</v>
          </cell>
        </row>
        <row r="135">
          <cell r="G135" t="str">
            <v/>
          </cell>
          <cell r="H135">
            <v>38245</v>
          </cell>
          <cell r="I135">
            <v>1139.42</v>
          </cell>
          <cell r="J135">
            <v>38245</v>
          </cell>
        </row>
        <row r="136">
          <cell r="G136" t="str">
            <v/>
          </cell>
          <cell r="H136">
            <v>38268</v>
          </cell>
          <cell r="I136">
            <v>445.06</v>
          </cell>
          <cell r="J136">
            <v>38268</v>
          </cell>
        </row>
        <row r="137">
          <cell r="G137" t="str">
            <v/>
          </cell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 t="str">
            <v/>
          </cell>
          <cell r="H144">
            <v>38296</v>
          </cell>
          <cell r="I144">
            <v>1625.63</v>
          </cell>
          <cell r="J144">
            <v>38296</v>
          </cell>
        </row>
        <row r="145">
          <cell r="G145" t="str">
            <v/>
          </cell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 t="str">
            <v/>
          </cell>
          <cell r="H148">
            <v>38308</v>
          </cell>
          <cell r="I148">
            <v>1500</v>
          </cell>
          <cell r="J148">
            <v>38308</v>
          </cell>
        </row>
        <row r="149">
          <cell r="G149" t="str">
            <v/>
          </cell>
          <cell r="H149">
            <v>38322</v>
          </cell>
          <cell r="I149">
            <v>345.2</v>
          </cell>
          <cell r="J149">
            <v>38322</v>
          </cell>
        </row>
        <row r="150">
          <cell r="G150" t="str">
            <v/>
          </cell>
          <cell r="H150">
            <v>38322</v>
          </cell>
          <cell r="I150">
            <v>1725.2</v>
          </cell>
          <cell r="J150">
            <v>38322</v>
          </cell>
        </row>
        <row r="151">
          <cell r="G151" t="str">
            <v/>
          </cell>
          <cell r="H151">
            <v>38322</v>
          </cell>
          <cell r="I151">
            <v>1610.2</v>
          </cell>
          <cell r="J151">
            <v>38322</v>
          </cell>
        </row>
        <row r="152">
          <cell r="G152" t="str">
            <v/>
          </cell>
          <cell r="H152">
            <v>38322</v>
          </cell>
          <cell r="I152">
            <v>115.2</v>
          </cell>
          <cell r="J152">
            <v>38322</v>
          </cell>
        </row>
        <row r="153">
          <cell r="G153" t="str">
            <v/>
          </cell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 t="str">
            <v/>
          </cell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 t="str">
            <v/>
          </cell>
          <cell r="H202">
            <v>38017</v>
          </cell>
          <cell r="I202">
            <v>-6480</v>
          </cell>
          <cell r="J202">
            <v>38017</v>
          </cell>
        </row>
        <row r="203">
          <cell r="G203" t="str">
            <v/>
          </cell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 t="str">
            <v/>
          </cell>
          <cell r="H204">
            <v>38138</v>
          </cell>
          <cell r="I204">
            <v>-35250</v>
          </cell>
          <cell r="J204">
            <v>38138</v>
          </cell>
        </row>
        <row r="205">
          <cell r="G205" t="str">
            <v/>
          </cell>
          <cell r="H205">
            <v>38168</v>
          </cell>
          <cell r="I205">
            <v>-250</v>
          </cell>
          <cell r="J205">
            <v>38168</v>
          </cell>
        </row>
        <row r="206">
          <cell r="G206" t="str">
            <v/>
          </cell>
          <cell r="H206">
            <v>38199</v>
          </cell>
          <cell r="I206">
            <v>-250</v>
          </cell>
          <cell r="J206">
            <v>38199</v>
          </cell>
        </row>
        <row r="207">
          <cell r="G207" t="str">
            <v/>
          </cell>
          <cell r="H207">
            <v>38230</v>
          </cell>
          <cell r="I207">
            <v>-50250</v>
          </cell>
          <cell r="J207">
            <v>38230</v>
          </cell>
        </row>
        <row r="208">
          <cell r="G208" t="str">
            <v/>
          </cell>
          <cell r="H208">
            <v>38230</v>
          </cell>
          <cell r="I208">
            <v>-1225</v>
          </cell>
          <cell r="J208">
            <v>38230</v>
          </cell>
        </row>
        <row r="209">
          <cell r="G209" t="str">
            <v/>
          </cell>
          <cell r="H209">
            <v>38291</v>
          </cell>
          <cell r="I209">
            <v>-445.12</v>
          </cell>
          <cell r="J209">
            <v>38291</v>
          </cell>
        </row>
        <row r="210">
          <cell r="G210" t="str">
            <v/>
          </cell>
          <cell r="H210">
            <v>38291</v>
          </cell>
          <cell r="I210">
            <v>-2500</v>
          </cell>
          <cell r="J210">
            <v>38291</v>
          </cell>
        </row>
        <row r="211">
          <cell r="G211" t="str">
            <v/>
          </cell>
          <cell r="H211">
            <v>38291</v>
          </cell>
          <cell r="I211">
            <v>-20000</v>
          </cell>
          <cell r="J211">
            <v>38291</v>
          </cell>
        </row>
        <row r="212">
          <cell r="G212" t="str">
            <v/>
          </cell>
          <cell r="H212">
            <v>38321</v>
          </cell>
          <cell r="I212">
            <v>-2730</v>
          </cell>
          <cell r="J212">
            <v>38321</v>
          </cell>
        </row>
        <row r="213">
          <cell r="G213" t="str">
            <v/>
          </cell>
          <cell r="H213">
            <v>38321</v>
          </cell>
          <cell r="I213">
            <v>-1170</v>
          </cell>
          <cell r="J213">
            <v>38321</v>
          </cell>
        </row>
        <row r="214">
          <cell r="G214" t="str">
            <v/>
          </cell>
          <cell r="H214">
            <v>38352</v>
          </cell>
          <cell r="I214">
            <v>-58264.79</v>
          </cell>
          <cell r="J214">
            <v>38352</v>
          </cell>
        </row>
        <row r="215">
          <cell r="G215" t="str">
            <v/>
          </cell>
          <cell r="H215">
            <v>38352</v>
          </cell>
          <cell r="I215">
            <v>-18400</v>
          </cell>
          <cell r="J215">
            <v>38352</v>
          </cell>
        </row>
        <row r="216">
          <cell r="G216" t="str">
            <v/>
          </cell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 t="str">
            <v/>
          </cell>
          <cell r="H217">
            <v>38033</v>
          </cell>
          <cell r="I217">
            <v>-3250</v>
          </cell>
          <cell r="J217">
            <v>38033</v>
          </cell>
        </row>
        <row r="218">
          <cell r="G218" t="str">
            <v/>
          </cell>
          <cell r="H218">
            <v>37994</v>
          </cell>
          <cell r="I218">
            <v>2000</v>
          </cell>
          <cell r="J218">
            <v>37994</v>
          </cell>
        </row>
        <row r="219">
          <cell r="G219" t="str">
            <v/>
          </cell>
          <cell r="H219">
            <v>38023</v>
          </cell>
          <cell r="I219">
            <v>2000</v>
          </cell>
          <cell r="J219">
            <v>38023</v>
          </cell>
        </row>
        <row r="220">
          <cell r="G220" t="str">
            <v/>
          </cell>
          <cell r="H220">
            <v>38054</v>
          </cell>
          <cell r="I220">
            <v>2000</v>
          </cell>
          <cell r="J220">
            <v>38054</v>
          </cell>
        </row>
        <row r="221">
          <cell r="G221" t="str">
            <v/>
          </cell>
          <cell r="H221">
            <v>38089</v>
          </cell>
          <cell r="I221">
            <v>2000</v>
          </cell>
          <cell r="J221">
            <v>38089</v>
          </cell>
        </row>
        <row r="222">
          <cell r="G222" t="str">
            <v/>
          </cell>
          <cell r="H222">
            <v>38119</v>
          </cell>
          <cell r="I222">
            <v>2000</v>
          </cell>
          <cell r="J222">
            <v>38119</v>
          </cell>
        </row>
        <row r="223">
          <cell r="G223" t="str">
            <v/>
          </cell>
          <cell r="H223">
            <v>38152</v>
          </cell>
          <cell r="I223">
            <v>2000</v>
          </cell>
          <cell r="J223">
            <v>38152</v>
          </cell>
        </row>
        <row r="224">
          <cell r="G224" t="str">
            <v/>
          </cell>
          <cell r="H224">
            <v>38175</v>
          </cell>
          <cell r="I224">
            <v>2000</v>
          </cell>
          <cell r="J224">
            <v>38175</v>
          </cell>
        </row>
        <row r="225">
          <cell r="G225" t="str">
            <v/>
          </cell>
          <cell r="H225">
            <v>38211</v>
          </cell>
          <cell r="I225">
            <v>2000</v>
          </cell>
          <cell r="J225">
            <v>38211</v>
          </cell>
        </row>
        <row r="226">
          <cell r="G226" t="str">
            <v/>
          </cell>
          <cell r="H226">
            <v>38247</v>
          </cell>
          <cell r="I226">
            <v>2000</v>
          </cell>
          <cell r="J226">
            <v>38247</v>
          </cell>
        </row>
        <row r="227">
          <cell r="G227" t="str">
            <v/>
          </cell>
          <cell r="H227">
            <v>38267</v>
          </cell>
          <cell r="I227">
            <v>2000</v>
          </cell>
          <cell r="J227">
            <v>38267</v>
          </cell>
        </row>
        <row r="228">
          <cell r="G228" t="str">
            <v/>
          </cell>
          <cell r="H228">
            <v>38302</v>
          </cell>
          <cell r="I228">
            <v>2000</v>
          </cell>
          <cell r="J228">
            <v>38302</v>
          </cell>
        </row>
        <row r="229">
          <cell r="G229" t="str">
            <v/>
          </cell>
          <cell r="H229">
            <v>38049</v>
          </cell>
          <cell r="I229">
            <v>175</v>
          </cell>
          <cell r="J229">
            <v>38049</v>
          </cell>
        </row>
        <row r="230">
          <cell r="G230" t="str">
            <v/>
          </cell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 t="str">
            <v/>
          </cell>
          <cell r="H232">
            <v>38089</v>
          </cell>
          <cell r="I232">
            <v>2040.54</v>
          </cell>
          <cell r="J232">
            <v>38089</v>
          </cell>
        </row>
        <row r="233">
          <cell r="G233" t="str">
            <v/>
          </cell>
          <cell r="H233">
            <v>38106</v>
          </cell>
          <cell r="I233">
            <v>2103.29</v>
          </cell>
          <cell r="J233">
            <v>38106</v>
          </cell>
        </row>
        <row r="234">
          <cell r="G234" t="str">
            <v/>
          </cell>
          <cell r="H234">
            <v>38202</v>
          </cell>
          <cell r="I234">
            <v>22625</v>
          </cell>
          <cell r="J234">
            <v>38202</v>
          </cell>
        </row>
        <row r="235">
          <cell r="G235" t="str">
            <v/>
          </cell>
          <cell r="H235">
            <v>38202</v>
          </cell>
          <cell r="I235">
            <v>-22625</v>
          </cell>
          <cell r="J235">
            <v>38272</v>
          </cell>
        </row>
        <row r="236">
          <cell r="G236" t="str">
            <v/>
          </cell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 t="str">
            <v/>
          </cell>
          <cell r="H238">
            <v>38203</v>
          </cell>
          <cell r="I238">
            <v>22625</v>
          </cell>
          <cell r="J238">
            <v>38203</v>
          </cell>
        </row>
        <row r="239">
          <cell r="G239" t="str">
            <v/>
          </cell>
          <cell r="H239">
            <v>38210</v>
          </cell>
          <cell r="I239">
            <v>1562.5</v>
          </cell>
          <cell r="J239">
            <v>38210</v>
          </cell>
        </row>
        <row r="240">
          <cell r="G240" t="str">
            <v/>
          </cell>
          <cell r="H240">
            <v>38247</v>
          </cell>
          <cell r="I240">
            <v>5921.9</v>
          </cell>
          <cell r="J240">
            <v>38247</v>
          </cell>
        </row>
        <row r="241">
          <cell r="G241" t="str">
            <v/>
          </cell>
          <cell r="H241">
            <v>38264</v>
          </cell>
          <cell r="I241">
            <v>3875</v>
          </cell>
          <cell r="J241">
            <v>38264</v>
          </cell>
        </row>
        <row r="242">
          <cell r="G242" t="str">
            <v/>
          </cell>
          <cell r="H242">
            <v>38300</v>
          </cell>
          <cell r="I242">
            <v>5446.89</v>
          </cell>
          <cell r="J242">
            <v>38300</v>
          </cell>
        </row>
        <row r="243">
          <cell r="G243" t="str">
            <v/>
          </cell>
          <cell r="H243">
            <v>38327</v>
          </cell>
          <cell r="I243">
            <v>3000</v>
          </cell>
          <cell r="J243">
            <v>38327</v>
          </cell>
        </row>
        <row r="244">
          <cell r="G244" t="str">
            <v/>
          </cell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 t="str">
            <v/>
          </cell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 t="str">
            <v/>
          </cell>
          <cell r="H265">
            <v>38313</v>
          </cell>
          <cell r="I265">
            <v>5680.94</v>
          </cell>
          <cell r="J265">
            <v>38313</v>
          </cell>
        </row>
        <row r="266">
          <cell r="G266" t="str">
            <v/>
          </cell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 t="str">
            <v/>
          </cell>
          <cell r="H343">
            <v>38335</v>
          </cell>
          <cell r="I343">
            <v>7180</v>
          </cell>
          <cell r="J343">
            <v>38335</v>
          </cell>
        </row>
        <row r="344">
          <cell r="G344" t="str">
            <v/>
          </cell>
          <cell r="H344">
            <v>38335</v>
          </cell>
          <cell r="I344">
            <v>2940</v>
          </cell>
          <cell r="J344">
            <v>38335</v>
          </cell>
        </row>
        <row r="345">
          <cell r="G345" t="str">
            <v/>
          </cell>
          <cell r="H345">
            <v>38335</v>
          </cell>
          <cell r="I345">
            <v>3650</v>
          </cell>
          <cell r="J345">
            <v>38335</v>
          </cell>
        </row>
        <row r="346">
          <cell r="G346" t="str">
            <v/>
          </cell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 t="str">
            <v/>
          </cell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 t="str">
            <v/>
          </cell>
          <cell r="H403">
            <v>38007</v>
          </cell>
          <cell r="I403">
            <v>68.81</v>
          </cell>
          <cell r="J403">
            <v>38021</v>
          </cell>
        </row>
        <row r="404">
          <cell r="G404" t="str">
            <v/>
          </cell>
          <cell r="H404">
            <v>38007</v>
          </cell>
          <cell r="I404">
            <v>16.62</v>
          </cell>
          <cell r="J404">
            <v>38021</v>
          </cell>
        </row>
        <row r="405">
          <cell r="G405" t="str">
            <v/>
          </cell>
          <cell r="H405">
            <v>38006</v>
          </cell>
          <cell r="I405">
            <v>17.23</v>
          </cell>
          <cell r="J405">
            <v>38021</v>
          </cell>
        </row>
        <row r="406">
          <cell r="G406" t="str">
            <v/>
          </cell>
          <cell r="H406">
            <v>38000</v>
          </cell>
          <cell r="I406">
            <v>38.32</v>
          </cell>
          <cell r="J406">
            <v>38021</v>
          </cell>
        </row>
        <row r="407">
          <cell r="G407" t="str">
            <v/>
          </cell>
          <cell r="H407">
            <v>38000</v>
          </cell>
          <cell r="I407">
            <v>16.62</v>
          </cell>
          <cell r="J407">
            <v>38021</v>
          </cell>
        </row>
        <row r="408">
          <cell r="G408" t="str">
            <v/>
          </cell>
          <cell r="H408">
            <v>37997</v>
          </cell>
          <cell r="I408">
            <v>55.15</v>
          </cell>
          <cell r="J408">
            <v>38021</v>
          </cell>
        </row>
        <row r="409">
          <cell r="G409" t="str">
            <v/>
          </cell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 t="str">
            <v/>
          </cell>
          <cell r="H410">
            <v>38035</v>
          </cell>
          <cell r="I410">
            <v>60.34</v>
          </cell>
          <cell r="J410">
            <v>38049</v>
          </cell>
        </row>
        <row r="411">
          <cell r="G411" t="str">
            <v/>
          </cell>
          <cell r="H411">
            <v>38035</v>
          </cell>
          <cell r="I411">
            <v>16.62</v>
          </cell>
          <cell r="J411">
            <v>38049</v>
          </cell>
        </row>
        <row r="412">
          <cell r="G412" t="str">
            <v/>
          </cell>
          <cell r="H412">
            <v>38035</v>
          </cell>
          <cell r="I412">
            <v>4.25</v>
          </cell>
          <cell r="J412">
            <v>38049</v>
          </cell>
        </row>
        <row r="413">
          <cell r="G413" t="str">
            <v/>
          </cell>
          <cell r="H413">
            <v>38042</v>
          </cell>
          <cell r="I413">
            <v>41.58</v>
          </cell>
          <cell r="J413">
            <v>38049</v>
          </cell>
        </row>
        <row r="414">
          <cell r="G414" t="str">
            <v/>
          </cell>
          <cell r="H414">
            <v>38055</v>
          </cell>
          <cell r="I414">
            <v>51.14</v>
          </cell>
          <cell r="J414">
            <v>38076</v>
          </cell>
        </row>
        <row r="415">
          <cell r="G415" t="str">
            <v/>
          </cell>
          <cell r="H415">
            <v>38056</v>
          </cell>
          <cell r="I415">
            <v>9.67</v>
          </cell>
          <cell r="J415">
            <v>38076</v>
          </cell>
        </row>
        <row r="416">
          <cell r="G416" t="str">
            <v/>
          </cell>
          <cell r="H416">
            <v>38054</v>
          </cell>
          <cell r="I416">
            <v>15.76</v>
          </cell>
          <cell r="J416">
            <v>38083</v>
          </cell>
        </row>
        <row r="417">
          <cell r="G417" t="str">
            <v/>
          </cell>
          <cell r="H417">
            <v>38054</v>
          </cell>
          <cell r="I417">
            <v>53.93</v>
          </cell>
          <cell r="J417">
            <v>38083</v>
          </cell>
        </row>
        <row r="418">
          <cell r="G418" t="str">
            <v/>
          </cell>
          <cell r="H418">
            <v>38054</v>
          </cell>
          <cell r="I418">
            <v>10.83</v>
          </cell>
          <cell r="J418">
            <v>38083</v>
          </cell>
        </row>
        <row r="419">
          <cell r="G419" t="str">
            <v/>
          </cell>
          <cell r="H419">
            <v>38243</v>
          </cell>
          <cell r="I419">
            <v>16823.86</v>
          </cell>
          <cell r="J419">
            <v>38243</v>
          </cell>
        </row>
        <row r="420">
          <cell r="G420" t="str">
            <v/>
          </cell>
          <cell r="H420">
            <v>38260</v>
          </cell>
          <cell r="I420">
            <v>52890</v>
          </cell>
          <cell r="J420">
            <v>38260</v>
          </cell>
        </row>
        <row r="421">
          <cell r="G421" t="str">
            <v/>
          </cell>
          <cell r="H421">
            <v>38274</v>
          </cell>
          <cell r="I421">
            <v>500</v>
          </cell>
          <cell r="J421">
            <v>38274</v>
          </cell>
        </row>
        <row r="422">
          <cell r="G422" t="str">
            <v/>
          </cell>
          <cell r="H422">
            <v>38274</v>
          </cell>
          <cell r="I422">
            <v>-500</v>
          </cell>
          <cell r="J422">
            <v>38274</v>
          </cell>
        </row>
        <row r="423">
          <cell r="G423" t="str">
            <v/>
          </cell>
          <cell r="H423">
            <v>38274</v>
          </cell>
          <cell r="I423">
            <v>500</v>
          </cell>
          <cell r="J423">
            <v>38274</v>
          </cell>
        </row>
        <row r="424">
          <cell r="G424" t="str">
            <v/>
          </cell>
          <cell r="H424">
            <v>38285</v>
          </cell>
          <cell r="I424">
            <v>31418.55</v>
          </cell>
          <cell r="J424">
            <v>38285</v>
          </cell>
        </row>
        <row r="425">
          <cell r="G425" t="str">
            <v/>
          </cell>
          <cell r="H425">
            <v>38287</v>
          </cell>
          <cell r="I425">
            <v>43592</v>
          </cell>
          <cell r="J425">
            <v>38287</v>
          </cell>
        </row>
        <row r="426">
          <cell r="G426" t="str">
            <v/>
          </cell>
          <cell r="H426">
            <v>38307</v>
          </cell>
          <cell r="I426">
            <v>100000</v>
          </cell>
          <cell r="J426">
            <v>38307</v>
          </cell>
        </row>
        <row r="427">
          <cell r="G427" t="str">
            <v/>
          </cell>
          <cell r="H427">
            <v>38331</v>
          </cell>
          <cell r="I427">
            <v>104500</v>
          </cell>
          <cell r="J427">
            <v>38331</v>
          </cell>
        </row>
        <row r="428">
          <cell r="G428" t="str">
            <v/>
          </cell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 t="str">
            <v/>
          </cell>
          <cell r="H472">
            <v>38238</v>
          </cell>
          <cell r="I472">
            <v>407.88</v>
          </cell>
          <cell r="J472">
            <v>38238</v>
          </cell>
        </row>
        <row r="473">
          <cell r="G473" t="str">
            <v/>
          </cell>
          <cell r="H473">
            <v>38238</v>
          </cell>
          <cell r="I473">
            <v>2624.4</v>
          </cell>
          <cell r="J473">
            <v>38238</v>
          </cell>
        </row>
        <row r="474">
          <cell r="G474" t="str">
            <v/>
          </cell>
          <cell r="H474">
            <v>38246</v>
          </cell>
          <cell r="I474">
            <v>394.8</v>
          </cell>
          <cell r="J474">
            <v>38246</v>
          </cell>
        </row>
        <row r="475">
          <cell r="G475" t="str">
            <v/>
          </cell>
          <cell r="H475">
            <v>38246</v>
          </cell>
          <cell r="I475">
            <v>2634.4</v>
          </cell>
          <cell r="J475">
            <v>38246</v>
          </cell>
        </row>
        <row r="476">
          <cell r="G476" t="str">
            <v/>
          </cell>
          <cell r="H476">
            <v>38278</v>
          </cell>
          <cell r="I476">
            <v>242.92</v>
          </cell>
          <cell r="J476">
            <v>38278</v>
          </cell>
        </row>
        <row r="477">
          <cell r="G477" t="str">
            <v/>
          </cell>
          <cell r="H477">
            <v>38278</v>
          </cell>
          <cell r="I477">
            <v>394.8</v>
          </cell>
          <cell r="J477">
            <v>38278</v>
          </cell>
        </row>
        <row r="478">
          <cell r="G478" t="str">
            <v/>
          </cell>
          <cell r="H478">
            <v>38289</v>
          </cell>
          <cell r="I478">
            <v>18125</v>
          </cell>
          <cell r="J478">
            <v>38289</v>
          </cell>
        </row>
        <row r="479">
          <cell r="G479" t="str">
            <v/>
          </cell>
          <cell r="H479">
            <v>38306</v>
          </cell>
          <cell r="I479">
            <v>185.02</v>
          </cell>
          <cell r="J479">
            <v>38306</v>
          </cell>
        </row>
        <row r="480">
          <cell r="G480" t="str">
            <v/>
          </cell>
          <cell r="H480">
            <v>38306</v>
          </cell>
          <cell r="I480">
            <v>404.8</v>
          </cell>
          <cell r="J480">
            <v>38306</v>
          </cell>
        </row>
        <row r="481">
          <cell r="G481" t="str">
            <v/>
          </cell>
          <cell r="H481">
            <v>38329</v>
          </cell>
          <cell r="I481">
            <v>404.8</v>
          </cell>
          <cell r="J481">
            <v>38329</v>
          </cell>
        </row>
        <row r="482">
          <cell r="G482" t="str">
            <v/>
          </cell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 t="str">
            <v/>
          </cell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 t="str">
            <v/>
          </cell>
          <cell r="H494">
            <v>38140</v>
          </cell>
          <cell r="I494">
            <v>2131</v>
          </cell>
          <cell r="J494">
            <v>38140</v>
          </cell>
        </row>
        <row r="495">
          <cell r="G495" t="str">
            <v/>
          </cell>
          <cell r="H495">
            <v>38140</v>
          </cell>
          <cell r="I495">
            <v>-2131</v>
          </cell>
          <cell r="J495">
            <v>38140</v>
          </cell>
        </row>
        <row r="496">
          <cell r="G496" t="str">
            <v/>
          </cell>
          <cell r="H496">
            <v>38009</v>
          </cell>
          <cell r="I496">
            <v>936</v>
          </cell>
          <cell r="J496">
            <v>38009</v>
          </cell>
        </row>
        <row r="497">
          <cell r="G497" t="str">
            <v/>
          </cell>
          <cell r="H497">
            <v>38009</v>
          </cell>
          <cell r="I497">
            <v>936</v>
          </cell>
          <cell r="J497">
            <v>38009</v>
          </cell>
        </row>
        <row r="498">
          <cell r="G498" t="str">
            <v/>
          </cell>
          <cell r="H498">
            <v>38009</v>
          </cell>
          <cell r="I498">
            <v>13572</v>
          </cell>
          <cell r="J498">
            <v>38009</v>
          </cell>
        </row>
        <row r="499">
          <cell r="G499" t="str">
            <v/>
          </cell>
          <cell r="H499">
            <v>38014</v>
          </cell>
          <cell r="I499">
            <v>40000</v>
          </cell>
          <cell r="J499">
            <v>38014</v>
          </cell>
        </row>
        <row r="500">
          <cell r="G500" t="str">
            <v/>
          </cell>
          <cell r="H500">
            <v>38020</v>
          </cell>
          <cell r="I500">
            <v>2132</v>
          </cell>
          <cell r="J500">
            <v>38020</v>
          </cell>
        </row>
        <row r="501">
          <cell r="G501" t="str">
            <v/>
          </cell>
          <cell r="H501">
            <v>38020</v>
          </cell>
          <cell r="I501">
            <v>13572</v>
          </cell>
          <cell r="J501">
            <v>38020</v>
          </cell>
        </row>
        <row r="502">
          <cell r="G502" t="str">
            <v/>
          </cell>
          <cell r="H502">
            <v>38020</v>
          </cell>
          <cell r="I502">
            <v>936</v>
          </cell>
          <cell r="J502">
            <v>38020</v>
          </cell>
        </row>
        <row r="503">
          <cell r="G503" t="str">
            <v/>
          </cell>
          <cell r="H503">
            <v>38020</v>
          </cell>
          <cell r="I503">
            <v>936</v>
          </cell>
          <cell r="J503">
            <v>38020</v>
          </cell>
        </row>
        <row r="504">
          <cell r="G504" t="str">
            <v/>
          </cell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 t="str">
            <v/>
          </cell>
          <cell r="H505">
            <v>38047</v>
          </cell>
          <cell r="I505">
            <v>936</v>
          </cell>
          <cell r="J505">
            <v>38047</v>
          </cell>
        </row>
        <row r="506">
          <cell r="G506" t="str">
            <v/>
          </cell>
          <cell r="H506">
            <v>38047</v>
          </cell>
          <cell r="I506">
            <v>13572</v>
          </cell>
          <cell r="J506">
            <v>38047</v>
          </cell>
        </row>
        <row r="507">
          <cell r="G507" t="str">
            <v/>
          </cell>
          <cell r="H507">
            <v>38047</v>
          </cell>
          <cell r="I507">
            <v>936</v>
          </cell>
          <cell r="J507">
            <v>38047</v>
          </cell>
        </row>
        <row r="508">
          <cell r="G508" t="str">
            <v/>
          </cell>
          <cell r="H508">
            <v>38065</v>
          </cell>
          <cell r="I508">
            <v>2131</v>
          </cell>
          <cell r="J508">
            <v>38065</v>
          </cell>
        </row>
        <row r="509">
          <cell r="G509" t="str">
            <v/>
          </cell>
          <cell r="H509">
            <v>38240</v>
          </cell>
          <cell r="I509">
            <v>828.18</v>
          </cell>
          <cell r="J509">
            <v>38240</v>
          </cell>
        </row>
        <row r="510">
          <cell r="G510" t="str">
            <v/>
          </cell>
          <cell r="H510">
            <v>38257</v>
          </cell>
          <cell r="I510">
            <v>2131</v>
          </cell>
          <cell r="J510">
            <v>38257</v>
          </cell>
        </row>
        <row r="511">
          <cell r="G511" t="str">
            <v/>
          </cell>
          <cell r="H511">
            <v>38258</v>
          </cell>
          <cell r="I511">
            <v>16353</v>
          </cell>
          <cell r="J511">
            <v>38258</v>
          </cell>
        </row>
        <row r="512">
          <cell r="G512" t="str">
            <v/>
          </cell>
          <cell r="H512">
            <v>38258</v>
          </cell>
          <cell r="I512">
            <v>16353</v>
          </cell>
          <cell r="J512">
            <v>38258</v>
          </cell>
        </row>
        <row r="513">
          <cell r="G513" t="str">
            <v/>
          </cell>
          <cell r="H513">
            <v>38258</v>
          </cell>
          <cell r="I513">
            <v>16353</v>
          </cell>
          <cell r="J513">
            <v>38258</v>
          </cell>
        </row>
        <row r="514">
          <cell r="G514" t="str">
            <v/>
          </cell>
          <cell r="H514">
            <v>38258</v>
          </cell>
          <cell r="I514">
            <v>16353</v>
          </cell>
          <cell r="J514">
            <v>38258</v>
          </cell>
        </row>
        <row r="515">
          <cell r="G515" t="str">
            <v/>
          </cell>
          <cell r="H515">
            <v>38258</v>
          </cell>
          <cell r="I515">
            <v>1500</v>
          </cell>
          <cell r="J515">
            <v>38258</v>
          </cell>
        </row>
        <row r="516">
          <cell r="G516" t="str">
            <v/>
          </cell>
          <cell r="H516">
            <v>38258</v>
          </cell>
          <cell r="I516">
            <v>1500</v>
          </cell>
          <cell r="J516">
            <v>38258</v>
          </cell>
        </row>
        <row r="517">
          <cell r="G517" t="str">
            <v/>
          </cell>
          <cell r="H517">
            <v>38258</v>
          </cell>
          <cell r="I517">
            <v>1500</v>
          </cell>
          <cell r="J517">
            <v>38258</v>
          </cell>
        </row>
        <row r="518">
          <cell r="G518" t="str">
            <v/>
          </cell>
          <cell r="H518">
            <v>38258</v>
          </cell>
          <cell r="I518">
            <v>1500</v>
          </cell>
          <cell r="J518">
            <v>38258</v>
          </cell>
        </row>
        <row r="519">
          <cell r="G519" t="str">
            <v/>
          </cell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 t="str">
            <v/>
          </cell>
          <cell r="H523">
            <v>38114</v>
          </cell>
          <cell r="I523">
            <v>1250</v>
          </cell>
          <cell r="J523">
            <v>38114</v>
          </cell>
        </row>
        <row r="524">
          <cell r="G524" t="str">
            <v/>
          </cell>
          <cell r="H524">
            <v>38114</v>
          </cell>
          <cell r="I524">
            <v>125</v>
          </cell>
          <cell r="J524">
            <v>38114</v>
          </cell>
        </row>
        <row r="525">
          <cell r="G525" t="str">
            <v/>
          </cell>
          <cell r="H525">
            <v>38114</v>
          </cell>
          <cell r="I525">
            <v>310</v>
          </cell>
          <cell r="J525">
            <v>38114</v>
          </cell>
        </row>
        <row r="526">
          <cell r="G526" t="str">
            <v/>
          </cell>
          <cell r="H526">
            <v>38181</v>
          </cell>
          <cell r="I526">
            <v>17340</v>
          </cell>
          <cell r="J526">
            <v>38181</v>
          </cell>
        </row>
        <row r="527">
          <cell r="G527" t="str">
            <v/>
          </cell>
          <cell r="H527">
            <v>38215</v>
          </cell>
          <cell r="I527">
            <v>1225</v>
          </cell>
          <cell r="J527">
            <v>38215</v>
          </cell>
        </row>
        <row r="528">
          <cell r="G528" t="str">
            <v/>
          </cell>
          <cell r="H528">
            <v>38224</v>
          </cell>
          <cell r="I528">
            <v>12000</v>
          </cell>
          <cell r="J528">
            <v>38224</v>
          </cell>
        </row>
        <row r="529">
          <cell r="G529" t="str">
            <v/>
          </cell>
          <cell r="H529">
            <v>38224</v>
          </cell>
          <cell r="I529">
            <v>3640</v>
          </cell>
          <cell r="J529">
            <v>38224</v>
          </cell>
        </row>
        <row r="530">
          <cell r="G530" t="str">
            <v/>
          </cell>
          <cell r="H530">
            <v>38224</v>
          </cell>
          <cell r="I530">
            <v>791.85</v>
          </cell>
          <cell r="J530">
            <v>38224</v>
          </cell>
        </row>
        <row r="531">
          <cell r="G531" t="str">
            <v/>
          </cell>
          <cell r="H531">
            <v>38240</v>
          </cell>
          <cell r="I531">
            <v>966.08</v>
          </cell>
          <cell r="J531">
            <v>38240</v>
          </cell>
        </row>
        <row r="532">
          <cell r="G532" t="str">
            <v/>
          </cell>
          <cell r="H532">
            <v>38244</v>
          </cell>
          <cell r="I532">
            <v>4815.45</v>
          </cell>
          <cell r="J532">
            <v>38244</v>
          </cell>
        </row>
        <row r="533">
          <cell r="G533" t="str">
            <v/>
          </cell>
          <cell r="H533">
            <v>38329</v>
          </cell>
          <cell r="I533">
            <v>3510</v>
          </cell>
          <cell r="J533">
            <v>38329</v>
          </cell>
        </row>
        <row r="534">
          <cell r="G534" t="str">
            <v/>
          </cell>
          <cell r="H534">
            <v>38331</v>
          </cell>
          <cell r="I534">
            <v>18400</v>
          </cell>
          <cell r="J534">
            <v>38331</v>
          </cell>
        </row>
        <row r="535">
          <cell r="G535" t="str">
            <v/>
          </cell>
          <cell r="H535">
            <v>38337</v>
          </cell>
          <cell r="I535">
            <v>16000</v>
          </cell>
          <cell r="J535">
            <v>38337</v>
          </cell>
        </row>
        <row r="536">
          <cell r="G536" t="str">
            <v/>
          </cell>
          <cell r="H536">
            <v>38337</v>
          </cell>
          <cell r="I536">
            <v>4160.5</v>
          </cell>
          <cell r="J536">
            <v>38337</v>
          </cell>
        </row>
        <row r="537">
          <cell r="G537" t="str">
            <v/>
          </cell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 t="str">
            <v/>
          </cell>
          <cell r="H548">
            <v>38274</v>
          </cell>
          <cell r="I548">
            <v>1500</v>
          </cell>
          <cell r="J548">
            <v>38274</v>
          </cell>
        </row>
        <row r="549">
          <cell r="G549" t="str">
            <v/>
          </cell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 t="str">
            <v/>
          </cell>
          <cell r="H562">
            <v>38323</v>
          </cell>
          <cell r="I562">
            <v>-8949.6</v>
          </cell>
          <cell r="J562">
            <v>38323</v>
          </cell>
        </row>
        <row r="563">
          <cell r="G563" t="str">
            <v/>
          </cell>
          <cell r="H563">
            <v>38049</v>
          </cell>
          <cell r="I563">
            <v>1420</v>
          </cell>
          <cell r="J563">
            <v>38049</v>
          </cell>
        </row>
        <row r="564">
          <cell r="G564" t="str">
            <v/>
          </cell>
          <cell r="H564">
            <v>38196</v>
          </cell>
          <cell r="I564">
            <v>1600</v>
          </cell>
          <cell r="J564">
            <v>38196</v>
          </cell>
        </row>
        <row r="565">
          <cell r="G565" t="str">
            <v/>
          </cell>
          <cell r="H565">
            <v>38211</v>
          </cell>
          <cell r="I565">
            <v>600</v>
          </cell>
          <cell r="J565">
            <v>38211</v>
          </cell>
        </row>
        <row r="566">
          <cell r="G566" t="str">
            <v/>
          </cell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 t="str">
            <v/>
          </cell>
          <cell r="H568">
            <v>38022</v>
          </cell>
          <cell r="I568">
            <v>12180</v>
          </cell>
          <cell r="J568">
            <v>38022</v>
          </cell>
        </row>
        <row r="569">
          <cell r="G569" t="str">
            <v/>
          </cell>
          <cell r="H569">
            <v>38146</v>
          </cell>
          <cell r="I569">
            <v>12180</v>
          </cell>
          <cell r="J569">
            <v>38146</v>
          </cell>
        </row>
        <row r="570">
          <cell r="G570" t="str">
            <v/>
          </cell>
          <cell r="H570">
            <v>38184</v>
          </cell>
          <cell r="I570">
            <v>12180</v>
          </cell>
          <cell r="J570">
            <v>38184</v>
          </cell>
        </row>
        <row r="571">
          <cell r="G571" t="str">
            <v/>
          </cell>
          <cell r="H571">
            <v>38189</v>
          </cell>
          <cell r="I571">
            <v>40000</v>
          </cell>
          <cell r="J571">
            <v>38189</v>
          </cell>
        </row>
        <row r="572">
          <cell r="G572" t="str">
            <v/>
          </cell>
          <cell r="H572">
            <v>38211</v>
          </cell>
          <cell r="I572">
            <v>13000</v>
          </cell>
          <cell r="J572">
            <v>38211</v>
          </cell>
        </row>
        <row r="573">
          <cell r="G573" t="str">
            <v/>
          </cell>
          <cell r="H573">
            <v>38211</v>
          </cell>
          <cell r="I573">
            <v>1650.41</v>
          </cell>
          <cell r="J573">
            <v>38211</v>
          </cell>
        </row>
        <row r="574">
          <cell r="G574" t="str">
            <v/>
          </cell>
          <cell r="H574">
            <v>38223</v>
          </cell>
          <cell r="I574">
            <v>10000</v>
          </cell>
          <cell r="J574">
            <v>38223</v>
          </cell>
        </row>
        <row r="575">
          <cell r="G575" t="str">
            <v/>
          </cell>
          <cell r="H575">
            <v>38229</v>
          </cell>
          <cell r="I575">
            <v>11704</v>
          </cell>
          <cell r="J575">
            <v>38229</v>
          </cell>
        </row>
        <row r="576">
          <cell r="G576" t="str">
            <v/>
          </cell>
          <cell r="H576">
            <v>38267</v>
          </cell>
          <cell r="I576">
            <v>16353</v>
          </cell>
          <cell r="J576">
            <v>38267</v>
          </cell>
        </row>
        <row r="577">
          <cell r="G577" t="str">
            <v/>
          </cell>
          <cell r="H577">
            <v>38267</v>
          </cell>
          <cell r="I577">
            <v>18953</v>
          </cell>
          <cell r="J577">
            <v>38267</v>
          </cell>
        </row>
        <row r="578">
          <cell r="G578" t="str">
            <v/>
          </cell>
          <cell r="H578">
            <v>38267</v>
          </cell>
          <cell r="I578">
            <v>1500</v>
          </cell>
          <cell r="J578">
            <v>38267</v>
          </cell>
        </row>
        <row r="579">
          <cell r="G579" t="str">
            <v/>
          </cell>
          <cell r="H579">
            <v>38267</v>
          </cell>
          <cell r="I579">
            <v>3756</v>
          </cell>
          <cell r="J579">
            <v>38267</v>
          </cell>
        </row>
        <row r="580">
          <cell r="G580" t="str">
            <v/>
          </cell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 t="str">
            <v/>
          </cell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 t="str">
            <v/>
          </cell>
          <cell r="H582">
            <v>38301</v>
          </cell>
          <cell r="I582">
            <v>675</v>
          </cell>
          <cell r="J582">
            <v>38301</v>
          </cell>
        </row>
        <row r="583">
          <cell r="G583" t="str">
            <v/>
          </cell>
          <cell r="H583">
            <v>38323</v>
          </cell>
          <cell r="I583">
            <v>12180</v>
          </cell>
          <cell r="J583">
            <v>38323</v>
          </cell>
        </row>
        <row r="584">
          <cell r="G584" t="str">
            <v/>
          </cell>
          <cell r="H584">
            <v>38337</v>
          </cell>
          <cell r="I584">
            <v>7436</v>
          </cell>
          <cell r="J584">
            <v>38337</v>
          </cell>
        </row>
        <row r="585">
          <cell r="G585" t="str">
            <v/>
          </cell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9"/>
  <sheetViews>
    <sheetView showGridLines="0" tabSelected="1" zoomScaleNormal="100" workbookViewId="0">
      <selection activeCell="D15" sqref="D15"/>
    </sheetView>
  </sheetViews>
  <sheetFormatPr defaultRowHeight="15"/>
  <cols>
    <col min="1" max="1" width="6.5703125" customWidth="1"/>
    <col min="2" max="2" width="4.28515625" customWidth="1"/>
    <col min="3" max="3" width="23.7109375" style="24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116" t="s">
        <v>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4" t="s">
        <v>1</v>
      </c>
      <c r="C6" s="5" t="s">
        <v>2</v>
      </c>
      <c r="D6" s="6" t="s">
        <v>3</v>
      </c>
      <c r="E6" s="6"/>
      <c r="F6" s="6"/>
      <c r="G6" s="6"/>
      <c r="H6" s="6"/>
      <c r="I6" s="6"/>
      <c r="J6" s="6"/>
      <c r="L6" s="7">
        <v>7.2400000000000006E-2</v>
      </c>
    </row>
    <row r="7" spans="2:16" ht="6" customHeight="1"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2"/>
      <c r="N7" s="2"/>
      <c r="O7" s="2"/>
    </row>
    <row r="8" spans="2:16" ht="15.75">
      <c r="B8" s="4"/>
      <c r="C8" s="5"/>
      <c r="D8" s="6" t="s">
        <v>4</v>
      </c>
      <c r="E8" s="6"/>
      <c r="F8" s="6"/>
      <c r="G8" s="6"/>
      <c r="H8" s="6"/>
      <c r="I8" s="6"/>
      <c r="J8" s="6"/>
      <c r="K8" s="6"/>
      <c r="L8" s="6"/>
      <c r="M8" s="2"/>
      <c r="N8" s="2"/>
      <c r="O8" s="2"/>
    </row>
    <row r="9" spans="2:16" ht="6.75" customHeight="1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</row>
    <row r="10" spans="2:16" s="11" customFormat="1" ht="28.5" customHeight="1">
      <c r="B10" s="8"/>
      <c r="C10" s="5"/>
      <c r="D10" s="9" t="s">
        <v>5</v>
      </c>
      <c r="E10" s="9"/>
      <c r="F10" s="9"/>
      <c r="G10" s="9" t="s">
        <v>6</v>
      </c>
      <c r="H10" s="9"/>
      <c r="I10" s="9" t="s">
        <v>7</v>
      </c>
      <c r="J10" s="9" t="s">
        <v>8</v>
      </c>
      <c r="K10" s="9"/>
      <c r="L10" s="9" t="s">
        <v>9</v>
      </c>
      <c r="M10" s="10"/>
    </row>
    <row r="11" spans="2:16">
      <c r="B11" s="12" t="s">
        <v>10</v>
      </c>
      <c r="C11" s="5" t="s">
        <v>11</v>
      </c>
      <c r="D11" s="6" t="s">
        <v>12</v>
      </c>
      <c r="E11" s="6"/>
      <c r="F11" s="6"/>
      <c r="G11" s="7">
        <v>2.47E-2</v>
      </c>
      <c r="H11" s="6"/>
      <c r="I11" s="7">
        <v>3.8199999999999998E-2</v>
      </c>
      <c r="J11" s="7">
        <v>7.1999999999999998E-3</v>
      </c>
      <c r="K11" s="6"/>
      <c r="L11" s="7">
        <f t="shared" ref="L11:L13" si="0">J11*I11</f>
        <v>2.7504E-4</v>
      </c>
      <c r="M11" s="13"/>
    </row>
    <row r="12" spans="2:16">
      <c r="B12" s="12" t="s">
        <v>13</v>
      </c>
      <c r="C12" s="5" t="s">
        <v>11</v>
      </c>
      <c r="D12" s="6" t="s">
        <v>14</v>
      </c>
      <c r="E12" s="6"/>
      <c r="F12" s="6"/>
      <c r="G12" s="7">
        <v>0.4425</v>
      </c>
      <c r="H12" s="6"/>
      <c r="I12" s="7">
        <v>0.42909999999999998</v>
      </c>
      <c r="J12" s="14">
        <v>4.1200000000000001E-2</v>
      </c>
      <c r="K12" s="6"/>
      <c r="L12" s="7">
        <f t="shared" si="0"/>
        <v>1.7678920000000001E-2</v>
      </c>
      <c r="M12" s="6"/>
    </row>
    <row r="13" spans="2:16">
      <c r="B13" s="12" t="s">
        <v>15</v>
      </c>
      <c r="C13" s="5" t="s">
        <v>16</v>
      </c>
      <c r="D13" s="6" t="s">
        <v>17</v>
      </c>
      <c r="E13" s="6"/>
      <c r="F13" s="6"/>
      <c r="G13" s="7">
        <v>0.53280000000000005</v>
      </c>
      <c r="H13" s="6"/>
      <c r="I13" s="7">
        <v>0.53269999999999995</v>
      </c>
      <c r="J13" s="7">
        <v>0.1</v>
      </c>
      <c r="K13" s="6"/>
      <c r="L13" s="7">
        <f t="shared" si="0"/>
        <v>5.3269999999999998E-2</v>
      </c>
      <c r="M13" s="6"/>
    </row>
    <row r="14" spans="2:16">
      <c r="B14" s="12"/>
      <c r="C14" s="5"/>
      <c r="D14" s="6"/>
      <c r="E14" s="6"/>
      <c r="F14" s="6"/>
      <c r="G14" s="7"/>
      <c r="H14" s="6"/>
      <c r="I14" s="7"/>
      <c r="J14" s="7"/>
      <c r="K14" s="6"/>
      <c r="L14" s="7"/>
      <c r="M14" s="6"/>
    </row>
    <row r="15" spans="2:16" ht="15.75">
      <c r="B15" s="12" t="s">
        <v>18</v>
      </c>
      <c r="C15" s="5" t="s">
        <v>19</v>
      </c>
      <c r="D15" s="15" t="s">
        <v>20</v>
      </c>
      <c r="E15" s="15"/>
      <c r="F15" s="15"/>
      <c r="G15" s="15"/>
      <c r="H15" s="15"/>
      <c r="I15" s="15"/>
      <c r="J15" s="15"/>
      <c r="K15" s="15"/>
      <c r="L15" s="16">
        <f>SUM(L11:L14)</f>
        <v>7.1223960000000003E-2</v>
      </c>
      <c r="M15" s="6"/>
      <c r="N15" s="2"/>
      <c r="O15" s="2"/>
      <c r="P15" s="2"/>
    </row>
    <row r="16" spans="2:16" ht="15.75"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</row>
    <row r="17" spans="2:16" ht="15.75">
      <c r="B17" s="4"/>
      <c r="C17" s="5"/>
      <c r="D17" s="6" t="s">
        <v>21</v>
      </c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</row>
    <row r="18" spans="2:16" ht="15.75"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2"/>
    </row>
    <row r="19" spans="2:16" ht="15.75">
      <c r="B19" s="12" t="s">
        <v>22</v>
      </c>
      <c r="C19" s="5" t="s">
        <v>23</v>
      </c>
      <c r="D19" s="6" t="s">
        <v>24</v>
      </c>
      <c r="E19" s="6"/>
      <c r="F19" s="6"/>
      <c r="G19" s="6"/>
      <c r="H19" s="6"/>
      <c r="I19" s="6"/>
      <c r="J19" s="6"/>
      <c r="K19" s="17"/>
      <c r="L19" s="18">
        <v>2380934</v>
      </c>
      <c r="M19" s="6"/>
      <c r="N19" s="2"/>
      <c r="O19" s="2"/>
      <c r="P19" s="2"/>
    </row>
    <row r="20" spans="2:16" ht="15.75">
      <c r="B20" s="12" t="s">
        <v>25</v>
      </c>
      <c r="C20" s="5" t="s">
        <v>26</v>
      </c>
      <c r="D20" s="6" t="s">
        <v>20</v>
      </c>
      <c r="E20" s="6"/>
      <c r="F20" s="6"/>
      <c r="G20" s="6"/>
      <c r="H20" s="6"/>
      <c r="I20" s="6"/>
      <c r="J20" s="6"/>
      <c r="K20" s="6"/>
      <c r="L20" s="19">
        <f>L15</f>
        <v>7.1223960000000003E-2</v>
      </c>
      <c r="M20" s="6"/>
      <c r="N20" s="2"/>
      <c r="O20" s="2"/>
      <c r="P20" s="2"/>
    </row>
    <row r="21" spans="2:16" ht="15.75">
      <c r="B21" s="12" t="s">
        <v>27</v>
      </c>
      <c r="C21" s="5" t="s">
        <v>28</v>
      </c>
      <c r="D21" s="6" t="s">
        <v>29</v>
      </c>
      <c r="E21" s="6"/>
      <c r="F21" s="6"/>
      <c r="G21" s="6"/>
      <c r="H21" s="6"/>
      <c r="I21" s="6"/>
      <c r="J21" s="6"/>
      <c r="K21" s="6"/>
      <c r="L21" s="18">
        <f>L19*L20</f>
        <v>169579.54797864001</v>
      </c>
      <c r="M21" s="6"/>
      <c r="N21" s="2"/>
      <c r="O21" s="2"/>
      <c r="P21" s="2"/>
    </row>
    <row r="22" spans="2:16" ht="15.75">
      <c r="B22" s="12" t="s">
        <v>30</v>
      </c>
      <c r="C22" s="5" t="s">
        <v>31</v>
      </c>
      <c r="D22" s="6" t="s">
        <v>32</v>
      </c>
      <c r="E22" s="6"/>
      <c r="F22" s="6"/>
      <c r="G22" s="6"/>
      <c r="H22" s="6"/>
      <c r="I22" s="6"/>
      <c r="J22" s="6"/>
      <c r="K22" s="6"/>
      <c r="L22" s="18">
        <v>174166</v>
      </c>
      <c r="M22" s="6"/>
      <c r="N22" s="2"/>
      <c r="O22" s="2"/>
      <c r="P22" s="2"/>
    </row>
    <row r="23" spans="2:16" ht="15.75">
      <c r="B23" s="12" t="s">
        <v>33</v>
      </c>
      <c r="C23" s="5" t="s">
        <v>34</v>
      </c>
      <c r="D23" s="6" t="s">
        <v>35</v>
      </c>
      <c r="E23" s="6"/>
      <c r="F23" s="6"/>
      <c r="G23" s="6"/>
      <c r="H23" s="6"/>
      <c r="I23" s="6"/>
      <c r="J23" s="6"/>
      <c r="K23" s="6"/>
      <c r="L23" s="18">
        <f>L22-L21</f>
        <v>4586.4520213599899</v>
      </c>
      <c r="M23" s="6"/>
      <c r="N23" s="2"/>
      <c r="O23" s="2"/>
      <c r="P23" s="2"/>
    </row>
    <row r="24" spans="2:16" ht="15.75">
      <c r="B24" s="12" t="s">
        <v>36</v>
      </c>
      <c r="C24" s="5" t="s">
        <v>37</v>
      </c>
      <c r="D24" s="6" t="s">
        <v>38</v>
      </c>
      <c r="E24" s="6"/>
      <c r="F24" s="6"/>
      <c r="G24" s="6"/>
      <c r="H24" s="6"/>
      <c r="I24" s="6"/>
      <c r="J24" s="6"/>
      <c r="K24" s="6"/>
      <c r="L24" s="20">
        <v>1.640935</v>
      </c>
      <c r="M24" s="6"/>
      <c r="N24" s="2"/>
      <c r="O24" s="21"/>
      <c r="P24" s="2"/>
    </row>
    <row r="25" spans="2:16" ht="15.75">
      <c r="B25" s="12" t="s">
        <v>39</v>
      </c>
      <c r="C25" s="5" t="s">
        <v>40</v>
      </c>
      <c r="D25" s="15" t="s">
        <v>41</v>
      </c>
      <c r="E25" s="15"/>
      <c r="F25" s="15"/>
      <c r="G25" s="15"/>
      <c r="H25" s="15"/>
      <c r="I25" s="15"/>
      <c r="J25" s="15"/>
      <c r="K25" s="15"/>
      <c r="L25" s="22">
        <f>L24*L23</f>
        <v>7526.0696476703552</v>
      </c>
      <c r="M25" s="6"/>
      <c r="N25" s="2"/>
      <c r="O25" s="2"/>
      <c r="P25" s="2"/>
    </row>
    <row r="26" spans="2:16" ht="15.75">
      <c r="B26" s="12" t="s">
        <v>42</v>
      </c>
      <c r="C26" s="5" t="s">
        <v>43</v>
      </c>
      <c r="D26" s="6" t="s">
        <v>44</v>
      </c>
      <c r="E26" s="6"/>
      <c r="F26" s="6"/>
      <c r="G26" s="6"/>
      <c r="H26" s="6"/>
      <c r="I26" s="6"/>
      <c r="J26" s="6"/>
      <c r="K26" s="6"/>
      <c r="L26" s="18">
        <v>93618</v>
      </c>
      <c r="M26" s="6"/>
      <c r="N26" s="2"/>
      <c r="O26" s="2"/>
      <c r="P26" s="2"/>
    </row>
    <row r="27" spans="2:16" ht="15.75">
      <c r="B27" s="12" t="s">
        <v>45</v>
      </c>
      <c r="C27" s="5" t="s">
        <v>46</v>
      </c>
      <c r="D27" s="15" t="s">
        <v>47</v>
      </c>
      <c r="E27" s="6"/>
      <c r="F27" s="6"/>
      <c r="G27" s="6"/>
      <c r="H27" s="6"/>
      <c r="I27" s="6"/>
      <c r="J27" s="6"/>
      <c r="K27" s="6"/>
      <c r="L27" s="23">
        <f>L25/L26</f>
        <v>8.0391267145958636E-2</v>
      </c>
      <c r="M27" s="6"/>
      <c r="N27" s="2"/>
      <c r="O27" s="2"/>
      <c r="P27" s="2"/>
    </row>
    <row r="28" spans="2:16" ht="15.75">
      <c r="B28" s="2"/>
      <c r="C28" s="3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2:16" ht="15.75">
      <c r="B29" s="2"/>
      <c r="C29" s="3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  <row r="30" spans="2:16" ht="15.75">
      <c r="B30" s="2"/>
      <c r="C30" s="3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  <c r="O30" s="2"/>
    </row>
    <row r="31" spans="2:16" ht="15.75">
      <c r="B31" s="2"/>
      <c r="C31" s="3"/>
      <c r="D31" s="6"/>
      <c r="E31" s="6"/>
      <c r="F31" s="6"/>
      <c r="G31" s="6"/>
      <c r="H31" s="6"/>
      <c r="I31" s="6"/>
      <c r="J31" s="6"/>
      <c r="K31" s="6"/>
      <c r="L31" s="6"/>
      <c r="M31" s="2"/>
      <c r="N31" s="2"/>
      <c r="O31" s="2"/>
    </row>
    <row r="32" spans="2:16" ht="15.75">
      <c r="B32" s="2"/>
      <c r="C32" s="3"/>
      <c r="D32" s="6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</row>
    <row r="33" spans="2:15" ht="15.75">
      <c r="B33" s="2"/>
      <c r="C33" s="3"/>
      <c r="D33" s="6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</row>
    <row r="34" spans="2:15" ht="15.75">
      <c r="B34" s="2"/>
      <c r="C34" s="3"/>
      <c r="D34" s="6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</row>
    <row r="35" spans="2:15" ht="15.75">
      <c r="B35" s="2"/>
      <c r="C35" s="3"/>
      <c r="D35" s="6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</row>
    <row r="36" spans="2:15" ht="15.75">
      <c r="B36" s="2"/>
      <c r="C36" s="3"/>
      <c r="D36" s="6"/>
      <c r="E36" s="6"/>
      <c r="F36" s="6"/>
      <c r="G36" s="6"/>
      <c r="H36" s="6"/>
      <c r="I36" s="6"/>
      <c r="J36" s="6"/>
      <c r="K36" s="6"/>
      <c r="L36" s="6"/>
      <c r="M36" s="2"/>
      <c r="N36" s="2"/>
      <c r="O36" s="2"/>
    </row>
    <row r="37" spans="2:15" ht="15.75">
      <c r="B37" s="2"/>
      <c r="C37" s="3"/>
      <c r="D37" s="6"/>
      <c r="E37" s="6"/>
      <c r="F37" s="6"/>
      <c r="G37" s="6"/>
      <c r="H37" s="6"/>
      <c r="I37" s="6"/>
      <c r="J37" s="6"/>
      <c r="K37" s="6"/>
      <c r="L37" s="6"/>
      <c r="M37" s="2"/>
      <c r="N37" s="2"/>
      <c r="O37" s="2"/>
    </row>
    <row r="38" spans="2:15" ht="15.7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75">
      <c r="M39" s="2"/>
      <c r="N39" s="2"/>
      <c r="O39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&amp;R&amp;"-,Bold"&amp;10Wal-Mart Stores East, LP and Sam's East, Inc.
Exhibit GWT-2
Commonwealth of Kentucky, Case No. 2016-0371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3"/>
  <sheetViews>
    <sheetView showGridLines="0" view="pageLayout" zoomScaleNormal="100" workbookViewId="0">
      <selection activeCell="C18" sqref="C18"/>
    </sheetView>
  </sheetViews>
  <sheetFormatPr defaultRowHeight="15"/>
  <cols>
    <col min="3" max="3" width="34.28515625" customWidth="1"/>
    <col min="4" max="4" width="21.140625" customWidth="1"/>
    <col min="5" max="5" width="15.85546875" customWidth="1"/>
  </cols>
  <sheetData>
    <row r="4" spans="1:5">
      <c r="A4" s="117" t="s">
        <v>64</v>
      </c>
      <c r="B4" s="117"/>
      <c r="C4" s="117"/>
      <c r="D4" s="117"/>
      <c r="E4" s="117"/>
    </row>
    <row r="7" spans="1:5">
      <c r="A7" s="31" t="s">
        <v>63</v>
      </c>
      <c r="B7" s="30" t="s">
        <v>62</v>
      </c>
      <c r="C7" s="30" t="s">
        <v>61</v>
      </c>
      <c r="D7" s="30" t="s">
        <v>60</v>
      </c>
      <c r="E7" s="30" t="s">
        <v>59</v>
      </c>
    </row>
    <row r="8" spans="1:5">
      <c r="A8" s="5" t="s">
        <v>1</v>
      </c>
      <c r="B8" s="28" t="s">
        <v>50</v>
      </c>
      <c r="C8" t="s">
        <v>58</v>
      </c>
      <c r="D8" s="27" t="s">
        <v>57</v>
      </c>
      <c r="E8" s="17">
        <v>51108</v>
      </c>
    </row>
    <row r="9" spans="1:5">
      <c r="A9" s="29"/>
      <c r="D9" s="27"/>
    </row>
    <row r="10" spans="1:5">
      <c r="A10" s="5" t="s">
        <v>10</v>
      </c>
      <c r="B10" s="28" t="s">
        <v>50</v>
      </c>
      <c r="C10" t="s">
        <v>56</v>
      </c>
      <c r="D10" s="27" t="s">
        <v>23</v>
      </c>
      <c r="E10" s="17">
        <v>2380934</v>
      </c>
    </row>
    <row r="11" spans="1:5">
      <c r="A11" s="29"/>
      <c r="D11" s="27"/>
    </row>
    <row r="12" spans="1:5">
      <c r="A12" s="5" t="s">
        <v>13</v>
      </c>
      <c r="C12" t="s">
        <v>55</v>
      </c>
      <c r="D12" s="27" t="s">
        <v>54</v>
      </c>
      <c r="E12" s="7">
        <f>E8/E10</f>
        <v>2.146552571385851E-2</v>
      </c>
    </row>
    <row r="13" spans="1:5">
      <c r="A13" s="29"/>
      <c r="D13" s="27"/>
    </row>
    <row r="14" spans="1:5">
      <c r="A14" s="5" t="s">
        <v>15</v>
      </c>
      <c r="C14" t="s">
        <v>53</v>
      </c>
      <c r="D14" s="27" t="s">
        <v>2</v>
      </c>
      <c r="E14" s="7">
        <v>7.2400000000000006E-2</v>
      </c>
    </row>
    <row r="15" spans="1:5">
      <c r="A15" s="29"/>
      <c r="D15" s="27"/>
    </row>
    <row r="16" spans="1:5">
      <c r="A16" s="5" t="s">
        <v>18</v>
      </c>
      <c r="C16" t="s">
        <v>52</v>
      </c>
      <c r="D16" s="27" t="s">
        <v>51</v>
      </c>
      <c r="E16">
        <v>1.640935</v>
      </c>
    </row>
    <row r="17" spans="1:5">
      <c r="A17" s="29"/>
      <c r="D17" s="27"/>
    </row>
    <row r="18" spans="1:5">
      <c r="A18" s="5" t="s">
        <v>22</v>
      </c>
      <c r="B18" s="28" t="s">
        <v>50</v>
      </c>
      <c r="C18" t="s">
        <v>49</v>
      </c>
      <c r="D18" s="27" t="s">
        <v>48</v>
      </c>
      <c r="E18" s="26">
        <f>E8*E14*E16</f>
        <v>6071.8191929520008</v>
      </c>
    </row>
    <row r="20" spans="1:5">
      <c r="E20" s="25"/>
    </row>
    <row r="21" spans="1:5">
      <c r="C21" s="13"/>
      <c r="D21" s="13"/>
    </row>
    <row r="22" spans="1:5">
      <c r="C22" s="13"/>
      <c r="D22" s="13"/>
    </row>
    <row r="23" spans="1:5">
      <c r="C23" s="13"/>
      <c r="D23" s="13"/>
    </row>
  </sheetData>
  <mergeCells count="1">
    <mergeCell ref="A4:E4"/>
  </mergeCells>
  <pageMargins left="0.7" right="0.7" top="0.75" bottom="0.75" header="0.3" footer="0.3"/>
  <pageSetup orientation="portrait" r:id="rId1"/>
  <headerFooter>
    <oddHeader>&amp;RWal-Mart Stores East, LP and Sam's East, Inc.
Exhibit GWT-3
Commonwealth of Kentucky, Case No. 2016-0371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43"/>
  <sheetViews>
    <sheetView view="pageLayout" zoomScaleNormal="100" workbookViewId="0">
      <selection activeCell="A3" sqref="A3:K3"/>
    </sheetView>
  </sheetViews>
  <sheetFormatPr defaultColWidth="8.85546875" defaultRowHeight="12.75"/>
  <cols>
    <col min="1" max="1" width="17" style="13" bestFit="1" customWidth="1"/>
    <col min="2" max="2" width="0.7109375" style="13" customWidth="1"/>
    <col min="3" max="3" width="30" style="13" bestFit="1" customWidth="1"/>
    <col min="4" max="4" width="0.7109375" style="13" customWidth="1"/>
    <col min="5" max="5" width="17.28515625" style="13" bestFit="1" customWidth="1"/>
    <col min="6" max="6" width="0.7109375" style="13" customWidth="1"/>
    <col min="7" max="7" width="10.42578125" style="56" bestFit="1" customWidth="1"/>
    <col min="8" max="8" width="0.7109375" style="13" customWidth="1"/>
    <col min="9" max="9" width="13.42578125" style="13" customWidth="1"/>
    <col min="10" max="10" width="0.7109375" style="13" customWidth="1"/>
    <col min="11" max="11" width="8.85546875" style="13"/>
    <col min="12" max="12" width="0.7109375" style="13" customWidth="1"/>
    <col min="13" max="16384" width="8.85546875" style="13"/>
  </cols>
  <sheetData>
    <row r="3" spans="1:11" ht="15.75">
      <c r="A3" s="118" t="s">
        <v>65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5" spans="1:11" s="33" customFormat="1" ht="51">
      <c r="A5" s="32" t="s">
        <v>66</v>
      </c>
      <c r="B5" s="32"/>
      <c r="C5" s="32" t="s">
        <v>67</v>
      </c>
      <c r="D5" s="32"/>
      <c r="E5" s="32" t="s">
        <v>68</v>
      </c>
      <c r="F5" s="32"/>
      <c r="G5" s="32" t="s">
        <v>69</v>
      </c>
      <c r="H5" s="32"/>
      <c r="I5" s="32" t="s">
        <v>70</v>
      </c>
      <c r="J5" s="32"/>
      <c r="K5" s="32" t="s">
        <v>71</v>
      </c>
    </row>
    <row r="6" spans="1:11" s="35" customFormat="1" ht="11.25">
      <c r="A6" s="34"/>
      <c r="B6" s="34"/>
      <c r="C6" s="34"/>
      <c r="D6" s="34"/>
      <c r="E6" s="34"/>
      <c r="F6" s="34"/>
      <c r="G6" s="34"/>
      <c r="H6" s="34"/>
      <c r="I6" s="34"/>
      <c r="J6" s="34"/>
      <c r="K6" s="34" t="s">
        <v>72</v>
      </c>
    </row>
    <row r="7" spans="1:11" s="35" customFormat="1" ht="11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35" customFormat="1" ht="11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10" spans="1:11">
      <c r="A10" s="36" t="s">
        <v>73</v>
      </c>
      <c r="B10" s="36"/>
      <c r="C10" s="36" t="s">
        <v>74</v>
      </c>
      <c r="D10" s="36"/>
      <c r="E10" s="36" t="s">
        <v>75</v>
      </c>
      <c r="F10" s="36"/>
      <c r="G10" s="37" t="s">
        <v>76</v>
      </c>
      <c r="H10" s="36"/>
      <c r="I10" s="38" t="s">
        <v>77</v>
      </c>
      <c r="J10" s="36"/>
      <c r="K10" s="39">
        <v>9.1999999999999998E-2</v>
      </c>
    </row>
    <row r="11" spans="1:11">
      <c r="A11" s="36" t="s">
        <v>78</v>
      </c>
      <c r="B11" s="36"/>
      <c r="C11" s="36" t="s">
        <v>79</v>
      </c>
      <c r="D11" s="36"/>
      <c r="E11" s="36" t="s">
        <v>80</v>
      </c>
      <c r="F11" s="36"/>
      <c r="G11" s="37" t="s">
        <v>81</v>
      </c>
      <c r="H11" s="36"/>
      <c r="I11" s="38" t="s">
        <v>82</v>
      </c>
      <c r="J11" s="36"/>
      <c r="K11" s="39">
        <v>9.7500000000000003E-2</v>
      </c>
    </row>
    <row r="12" spans="1:11">
      <c r="A12" s="36" t="s">
        <v>83</v>
      </c>
      <c r="B12" s="36"/>
      <c r="C12" s="36" t="s">
        <v>84</v>
      </c>
      <c r="D12" s="36"/>
      <c r="E12" s="36" t="s">
        <v>85</v>
      </c>
      <c r="F12" s="36"/>
      <c r="G12" s="37" t="s">
        <v>86</v>
      </c>
      <c r="H12" s="36"/>
      <c r="I12" s="38" t="s">
        <v>77</v>
      </c>
      <c r="J12" s="36"/>
      <c r="K12" s="39">
        <v>9.5500000000000002E-2</v>
      </c>
    </row>
    <row r="13" spans="1:11">
      <c r="A13" s="36" t="s">
        <v>87</v>
      </c>
      <c r="B13" s="36"/>
      <c r="C13" s="36" t="s">
        <v>88</v>
      </c>
      <c r="D13" s="36"/>
      <c r="E13" s="36" t="s">
        <v>89</v>
      </c>
      <c r="F13" s="36"/>
      <c r="G13" s="37" t="s">
        <v>90</v>
      </c>
      <c r="H13" s="36"/>
      <c r="I13" s="38" t="s">
        <v>77</v>
      </c>
      <c r="J13" s="36"/>
      <c r="K13" s="39">
        <v>9.4E-2</v>
      </c>
    </row>
    <row r="14" spans="1:11">
      <c r="A14" s="36" t="s">
        <v>91</v>
      </c>
      <c r="B14" s="36"/>
      <c r="C14" s="36" t="s">
        <v>92</v>
      </c>
      <c r="D14" s="36"/>
      <c r="E14" s="36" t="s">
        <v>93</v>
      </c>
      <c r="F14" s="36"/>
      <c r="G14" s="37" t="s">
        <v>90</v>
      </c>
      <c r="H14" s="36"/>
      <c r="I14" s="38" t="s">
        <v>82</v>
      </c>
      <c r="J14" s="36"/>
      <c r="K14" s="39">
        <v>9.9600000000000008E-2</v>
      </c>
    </row>
    <row r="15" spans="1:11">
      <c r="A15" s="36" t="s">
        <v>94</v>
      </c>
      <c r="B15" s="36"/>
      <c r="C15" s="36" t="s">
        <v>95</v>
      </c>
      <c r="D15" s="36"/>
      <c r="E15" s="36" t="s">
        <v>96</v>
      </c>
      <c r="F15" s="36"/>
      <c r="G15" s="37" t="s">
        <v>97</v>
      </c>
      <c r="H15" s="36"/>
      <c r="I15" s="38" t="s">
        <v>77</v>
      </c>
      <c r="J15" s="36"/>
      <c r="K15" s="39">
        <v>9.6999999999999989E-2</v>
      </c>
    </row>
    <row r="16" spans="1:11">
      <c r="A16" s="36" t="s">
        <v>98</v>
      </c>
      <c r="B16" s="36"/>
      <c r="C16" s="36" t="s">
        <v>99</v>
      </c>
      <c r="D16" s="36"/>
      <c r="E16" s="36">
        <v>41791</v>
      </c>
      <c r="F16" s="36"/>
      <c r="G16" s="37" t="s">
        <v>100</v>
      </c>
      <c r="H16" s="36"/>
      <c r="I16" s="38" t="s">
        <v>82</v>
      </c>
      <c r="J16" s="36"/>
      <c r="K16" s="39">
        <v>9.8000000000000004E-2</v>
      </c>
    </row>
    <row r="17" spans="1:11">
      <c r="A17" s="36" t="s">
        <v>101</v>
      </c>
      <c r="B17" s="36"/>
      <c r="C17" s="36" t="s">
        <v>102</v>
      </c>
      <c r="D17" s="36"/>
      <c r="E17" s="36" t="s">
        <v>103</v>
      </c>
      <c r="F17" s="36"/>
      <c r="G17" s="37" t="s">
        <v>104</v>
      </c>
      <c r="H17" s="36"/>
      <c r="I17" s="38" t="s">
        <v>77</v>
      </c>
      <c r="J17" s="36"/>
      <c r="K17" s="39">
        <v>9.6999999999999989E-2</v>
      </c>
    </row>
    <row r="18" spans="1:11">
      <c r="A18" s="36" t="s">
        <v>105</v>
      </c>
      <c r="B18" s="36"/>
      <c r="C18" s="36" t="s">
        <v>106</v>
      </c>
      <c r="D18" s="36"/>
      <c r="E18" s="36" t="s">
        <v>107</v>
      </c>
      <c r="F18" s="36"/>
      <c r="G18" s="37" t="s">
        <v>108</v>
      </c>
      <c r="H18" s="36"/>
      <c r="I18" s="38" t="s">
        <v>82</v>
      </c>
      <c r="J18" s="36"/>
      <c r="K18" s="39">
        <v>0.10400000000000001</v>
      </c>
    </row>
    <row r="19" spans="1:11">
      <c r="A19" s="36" t="s">
        <v>109</v>
      </c>
      <c r="B19" s="36"/>
      <c r="C19" s="36" t="s">
        <v>110</v>
      </c>
      <c r="D19" s="36"/>
      <c r="E19" s="36" t="s">
        <v>111</v>
      </c>
      <c r="F19" s="36"/>
      <c r="G19" s="37" t="s">
        <v>112</v>
      </c>
      <c r="H19" s="36"/>
      <c r="I19" s="38" t="s">
        <v>77</v>
      </c>
      <c r="J19" s="36"/>
      <c r="K19" s="39">
        <v>9.5500000000000002E-2</v>
      </c>
    </row>
    <row r="20" spans="1:11">
      <c r="A20" s="36" t="s">
        <v>113</v>
      </c>
      <c r="B20" s="36"/>
      <c r="C20" s="36" t="s">
        <v>88</v>
      </c>
      <c r="D20" s="36"/>
      <c r="E20" s="36">
        <v>9336</v>
      </c>
      <c r="F20" s="36"/>
      <c r="G20" s="37" t="s">
        <v>114</v>
      </c>
      <c r="H20" s="36"/>
      <c r="I20" s="38" t="s">
        <v>77</v>
      </c>
      <c r="J20" s="36"/>
      <c r="K20" s="39">
        <v>9.6199999999999994E-2</v>
      </c>
    </row>
    <row r="21" spans="1:11">
      <c r="A21" s="36" t="s">
        <v>115</v>
      </c>
      <c r="B21" s="36"/>
      <c r="C21" s="40" t="s">
        <v>116</v>
      </c>
      <c r="D21" s="36"/>
      <c r="E21" s="36" t="s">
        <v>117</v>
      </c>
      <c r="F21" s="36"/>
      <c r="G21" s="37" t="s">
        <v>118</v>
      </c>
      <c r="H21" s="36"/>
      <c r="I21" s="38" t="s">
        <v>82</v>
      </c>
      <c r="J21" s="36"/>
      <c r="K21" s="39">
        <v>9.9499999999999991E-2</v>
      </c>
    </row>
    <row r="22" spans="1:11">
      <c r="A22" s="36" t="s">
        <v>119</v>
      </c>
      <c r="B22" s="36"/>
      <c r="C22" s="36" t="s">
        <v>120</v>
      </c>
      <c r="D22" s="36"/>
      <c r="E22" s="36" t="s">
        <v>121</v>
      </c>
      <c r="F22" s="36"/>
      <c r="G22" s="37" t="s">
        <v>122</v>
      </c>
      <c r="H22" s="36"/>
      <c r="I22" s="38" t="s">
        <v>77</v>
      </c>
      <c r="J22" s="36"/>
      <c r="K22" s="39">
        <v>9.7500000000000003E-2</v>
      </c>
    </row>
    <row r="23" spans="1:11">
      <c r="A23" s="36" t="s">
        <v>109</v>
      </c>
      <c r="B23" s="36"/>
      <c r="C23" s="36" t="s">
        <v>123</v>
      </c>
      <c r="D23" s="36"/>
      <c r="E23" s="36" t="s">
        <v>124</v>
      </c>
      <c r="F23" s="36"/>
      <c r="G23" s="37" t="s">
        <v>125</v>
      </c>
      <c r="H23" s="36"/>
      <c r="I23" s="38" t="s">
        <v>77</v>
      </c>
      <c r="J23" s="36"/>
      <c r="K23" s="39">
        <v>9.4499999999999987E-2</v>
      </c>
    </row>
    <row r="24" spans="1:11">
      <c r="A24" s="41" t="s">
        <v>126</v>
      </c>
      <c r="B24" s="41"/>
      <c r="C24" s="41" t="s">
        <v>127</v>
      </c>
      <c r="D24" s="41"/>
      <c r="E24" s="41" t="s">
        <v>128</v>
      </c>
      <c r="F24" s="41"/>
      <c r="G24" s="42" t="s">
        <v>129</v>
      </c>
      <c r="H24" s="41"/>
      <c r="I24" s="43" t="s">
        <v>82</v>
      </c>
      <c r="J24" s="41"/>
      <c r="K24" s="44">
        <v>9.9000000000000005E-2</v>
      </c>
    </row>
    <row r="25" spans="1:11" ht="15">
      <c r="A25" s="36" t="s">
        <v>130</v>
      </c>
      <c r="B25" s="36"/>
      <c r="C25" s="36" t="s">
        <v>131</v>
      </c>
      <c r="D25" s="36"/>
      <c r="E25" s="45" t="s">
        <v>132</v>
      </c>
      <c r="F25" s="45"/>
      <c r="G25" s="46">
        <v>41866</v>
      </c>
      <c r="H25" s="36"/>
      <c r="I25" s="38" t="s">
        <v>82</v>
      </c>
      <c r="J25" s="36"/>
      <c r="K25" s="39">
        <v>9.5000000000000001E-2</v>
      </c>
    </row>
    <row r="26" spans="1:11">
      <c r="A26" s="36" t="s">
        <v>119</v>
      </c>
      <c r="B26" s="36"/>
      <c r="C26" s="36" t="s">
        <v>133</v>
      </c>
      <c r="D26" s="36"/>
      <c r="E26" s="36" t="s">
        <v>134</v>
      </c>
      <c r="F26" s="36"/>
      <c r="G26" s="37" t="s">
        <v>135</v>
      </c>
      <c r="H26" s="36"/>
      <c r="I26" s="38" t="s">
        <v>77</v>
      </c>
      <c r="J26" s="36"/>
      <c r="K26" s="39">
        <v>9.7500000000000003E-2</v>
      </c>
    </row>
    <row r="27" spans="1:11">
      <c r="A27" s="36" t="s">
        <v>136</v>
      </c>
      <c r="B27" s="36"/>
      <c r="C27" s="36" t="s">
        <v>137</v>
      </c>
      <c r="D27" s="36"/>
      <c r="E27" s="36" t="s">
        <v>138</v>
      </c>
      <c r="F27" s="36"/>
      <c r="G27" s="37" t="s">
        <v>139</v>
      </c>
      <c r="H27" s="36"/>
      <c r="I27" s="38" t="s">
        <v>82</v>
      </c>
      <c r="J27" s="36"/>
      <c r="K27" s="39">
        <v>9.6000000000000002E-2</v>
      </c>
    </row>
    <row r="28" spans="1:11">
      <c r="A28" s="36" t="s">
        <v>140</v>
      </c>
      <c r="B28" s="36"/>
      <c r="C28" s="36" t="s">
        <v>141</v>
      </c>
      <c r="D28" s="36"/>
      <c r="E28" s="36" t="s">
        <v>142</v>
      </c>
      <c r="F28" s="36"/>
      <c r="G28" s="37" t="s">
        <v>143</v>
      </c>
      <c r="H28" s="36"/>
      <c r="I28" s="38" t="s">
        <v>82</v>
      </c>
      <c r="J28" s="36"/>
      <c r="K28" s="39">
        <v>9.8000000000000004E-2</v>
      </c>
    </row>
    <row r="29" spans="1:11">
      <c r="A29" s="36" t="s">
        <v>144</v>
      </c>
      <c r="B29" s="36"/>
      <c r="C29" s="36" t="s">
        <v>145</v>
      </c>
      <c r="D29" s="36"/>
      <c r="E29" s="36" t="s">
        <v>146</v>
      </c>
      <c r="F29" s="36"/>
      <c r="G29" s="37" t="s">
        <v>147</v>
      </c>
      <c r="H29" s="36"/>
      <c r="I29" s="38" t="s">
        <v>82</v>
      </c>
      <c r="J29" s="36"/>
      <c r="K29" s="39">
        <v>0.10249999999999999</v>
      </c>
    </row>
    <row r="30" spans="1:11">
      <c r="A30" s="36" t="s">
        <v>148</v>
      </c>
      <c r="B30" s="36"/>
      <c r="C30" s="36" t="s">
        <v>149</v>
      </c>
      <c r="D30" s="36"/>
      <c r="E30" s="36" t="s">
        <v>150</v>
      </c>
      <c r="F30" s="36"/>
      <c r="G30" s="37" t="s">
        <v>151</v>
      </c>
      <c r="H30" s="36"/>
      <c r="I30" s="38" t="s">
        <v>82</v>
      </c>
      <c r="J30" s="36"/>
      <c r="K30" s="39">
        <v>9.8000000000000004E-2</v>
      </c>
    </row>
    <row r="31" spans="1:11">
      <c r="A31" s="36" t="s">
        <v>152</v>
      </c>
      <c r="B31" s="36"/>
      <c r="C31" s="36" t="s">
        <v>153</v>
      </c>
      <c r="D31" s="36"/>
      <c r="E31" s="36" t="s">
        <v>154</v>
      </c>
      <c r="F31" s="36"/>
      <c r="G31" s="37" t="s">
        <v>155</v>
      </c>
      <c r="H31" s="36"/>
      <c r="I31" s="38" t="s">
        <v>82</v>
      </c>
      <c r="J31" s="36"/>
      <c r="K31" s="39">
        <v>9.5600000000000004E-2</v>
      </c>
    </row>
    <row r="32" spans="1:11">
      <c r="A32" s="36" t="s">
        <v>105</v>
      </c>
      <c r="B32" s="36"/>
      <c r="C32" s="36" t="s">
        <v>156</v>
      </c>
      <c r="D32" s="36"/>
      <c r="E32" s="36" t="s">
        <v>157</v>
      </c>
      <c r="F32" s="36"/>
      <c r="G32" s="37" t="s">
        <v>155</v>
      </c>
      <c r="H32" s="36"/>
      <c r="I32" s="38" t="s">
        <v>82</v>
      </c>
      <c r="J32" s="36"/>
      <c r="K32" s="39">
        <v>0.10199999999999999</v>
      </c>
    </row>
    <row r="33" spans="1:11">
      <c r="A33" s="36" t="s">
        <v>105</v>
      </c>
      <c r="B33" s="36"/>
      <c r="C33" s="36" t="s">
        <v>158</v>
      </c>
      <c r="D33" s="36"/>
      <c r="E33" s="36" t="s">
        <v>159</v>
      </c>
      <c r="F33" s="36"/>
      <c r="G33" s="37" t="s">
        <v>160</v>
      </c>
      <c r="H33" s="36"/>
      <c r="I33" s="38" t="s">
        <v>82</v>
      </c>
      <c r="J33" s="36"/>
      <c r="K33" s="39">
        <v>0.10199999999999999</v>
      </c>
    </row>
    <row r="34" spans="1:11">
      <c r="A34" s="36" t="s">
        <v>161</v>
      </c>
      <c r="B34" s="36"/>
      <c r="C34" s="36" t="s">
        <v>162</v>
      </c>
      <c r="D34" s="36"/>
      <c r="E34" s="36" t="s">
        <v>163</v>
      </c>
      <c r="F34" s="36"/>
      <c r="G34" s="37" t="s">
        <v>164</v>
      </c>
      <c r="H34" s="36"/>
      <c r="I34" s="38" t="s">
        <v>82</v>
      </c>
      <c r="J34" s="36"/>
      <c r="K34" s="39">
        <v>9.6999999999999989E-2</v>
      </c>
    </row>
    <row r="35" spans="1:11">
      <c r="A35" s="36" t="s">
        <v>105</v>
      </c>
      <c r="B35" s="36"/>
      <c r="C35" s="36" t="s">
        <v>165</v>
      </c>
      <c r="D35" s="36"/>
      <c r="E35" s="36" t="s">
        <v>166</v>
      </c>
      <c r="F35" s="36"/>
      <c r="G35" s="37" t="s">
        <v>164</v>
      </c>
      <c r="H35" s="36"/>
      <c r="I35" s="38" t="s">
        <v>82</v>
      </c>
      <c r="J35" s="36"/>
      <c r="K35" s="39">
        <v>0.10199999999999999</v>
      </c>
    </row>
    <row r="36" spans="1:11">
      <c r="A36" s="36" t="s">
        <v>167</v>
      </c>
      <c r="B36" s="36"/>
      <c r="C36" s="36" t="s">
        <v>168</v>
      </c>
      <c r="D36" s="36"/>
      <c r="E36" s="36" t="s">
        <v>169</v>
      </c>
      <c r="F36" s="36"/>
      <c r="G36" s="37" t="s">
        <v>170</v>
      </c>
      <c r="H36" s="36"/>
      <c r="I36" s="38" t="s">
        <v>82</v>
      </c>
      <c r="J36" s="36"/>
      <c r="K36" s="39">
        <v>9.6799999999999997E-2</v>
      </c>
    </row>
    <row r="37" spans="1:11">
      <c r="A37" s="36" t="s">
        <v>152</v>
      </c>
      <c r="B37" s="36"/>
      <c r="C37" s="36" t="s">
        <v>171</v>
      </c>
      <c r="D37" s="36"/>
      <c r="E37" s="36" t="s">
        <v>172</v>
      </c>
      <c r="F37" s="36"/>
      <c r="G37" s="37" t="s">
        <v>173</v>
      </c>
      <c r="H37" s="36"/>
      <c r="I37" s="38" t="s">
        <v>77</v>
      </c>
      <c r="J37" s="36"/>
      <c r="K37" s="39">
        <v>9.2499999999999999E-2</v>
      </c>
    </row>
    <row r="38" spans="1:11">
      <c r="A38" s="36" t="s">
        <v>152</v>
      </c>
      <c r="B38" s="36"/>
      <c r="C38" s="36" t="s">
        <v>174</v>
      </c>
      <c r="D38" s="36"/>
      <c r="E38" s="36" t="s">
        <v>175</v>
      </c>
      <c r="F38" s="36"/>
      <c r="G38" s="37" t="s">
        <v>173</v>
      </c>
      <c r="H38" s="36"/>
      <c r="I38" s="38" t="s">
        <v>77</v>
      </c>
      <c r="J38" s="36"/>
      <c r="K38" s="39">
        <v>9.2499999999999999E-2</v>
      </c>
    </row>
    <row r="39" spans="1:11">
      <c r="A39" s="36" t="s">
        <v>176</v>
      </c>
      <c r="B39" s="36"/>
      <c r="C39" s="36" t="s">
        <v>177</v>
      </c>
      <c r="D39" s="36"/>
      <c r="E39" s="36" t="s">
        <v>178</v>
      </c>
      <c r="F39" s="36"/>
      <c r="G39" s="37" t="s">
        <v>179</v>
      </c>
      <c r="H39" s="36"/>
      <c r="I39" s="38" t="s">
        <v>82</v>
      </c>
      <c r="J39" s="36"/>
      <c r="K39" s="39">
        <v>0.1007</v>
      </c>
    </row>
    <row r="40" spans="1:11">
      <c r="A40" s="36" t="s">
        <v>105</v>
      </c>
      <c r="B40" s="36"/>
      <c r="C40" s="36" t="s">
        <v>79</v>
      </c>
      <c r="D40" s="36"/>
      <c r="E40" s="36" t="s">
        <v>180</v>
      </c>
      <c r="F40" s="36"/>
      <c r="G40" s="37" t="s">
        <v>181</v>
      </c>
      <c r="H40" s="36"/>
      <c r="I40" s="38" t="s">
        <v>82</v>
      </c>
      <c r="J40" s="36"/>
      <c r="K40" s="39">
        <v>0.10199999999999999</v>
      </c>
    </row>
    <row r="41" spans="1:11">
      <c r="A41" s="36" t="s">
        <v>182</v>
      </c>
      <c r="B41" s="36"/>
      <c r="C41" s="36" t="s">
        <v>183</v>
      </c>
      <c r="D41" s="36"/>
      <c r="E41" s="36" t="s">
        <v>184</v>
      </c>
      <c r="F41" s="36"/>
      <c r="G41" s="37" t="s">
        <v>185</v>
      </c>
      <c r="H41" s="36"/>
      <c r="I41" s="38" t="s">
        <v>77</v>
      </c>
      <c r="J41" s="36"/>
      <c r="K41" s="39">
        <v>9.1700000000000004E-2</v>
      </c>
    </row>
    <row r="42" spans="1:11">
      <c r="A42" s="47" t="s">
        <v>186</v>
      </c>
      <c r="B42" s="47"/>
      <c r="C42" s="47" t="s">
        <v>187</v>
      </c>
      <c r="D42" s="47"/>
      <c r="E42" s="47" t="s">
        <v>188</v>
      </c>
      <c r="F42" s="47"/>
      <c r="G42" s="48" t="s">
        <v>189</v>
      </c>
      <c r="H42" s="47"/>
      <c r="I42" s="49" t="s">
        <v>82</v>
      </c>
      <c r="J42" s="47"/>
      <c r="K42" s="50">
        <v>9.8299999999999998E-2</v>
      </c>
    </row>
    <row r="43" spans="1:11" ht="12.75" customHeight="1">
      <c r="A43" s="41" t="s">
        <v>126</v>
      </c>
      <c r="B43" s="41"/>
      <c r="C43" s="41" t="s">
        <v>141</v>
      </c>
      <c r="D43" s="41"/>
      <c r="E43" s="41" t="s">
        <v>190</v>
      </c>
      <c r="F43" s="41"/>
      <c r="G43" s="51">
        <v>42027</v>
      </c>
      <c r="H43" s="41"/>
      <c r="I43" s="43" t="s">
        <v>82</v>
      </c>
      <c r="J43" s="41"/>
      <c r="K43" s="44">
        <v>9.5000000000000001E-2</v>
      </c>
    </row>
    <row r="44" spans="1:11">
      <c r="A44" s="41" t="s">
        <v>186</v>
      </c>
      <c r="B44" s="41"/>
      <c r="C44" s="41" t="s">
        <v>191</v>
      </c>
      <c r="D44" s="41"/>
      <c r="E44" s="41" t="s">
        <v>192</v>
      </c>
      <c r="F44" s="41"/>
      <c r="G44" s="51">
        <v>42059</v>
      </c>
      <c r="H44" s="41"/>
      <c r="I44" s="43" t="s">
        <v>82</v>
      </c>
      <c r="J44" s="41"/>
      <c r="K44" s="44">
        <v>9.8299999999999998E-2</v>
      </c>
    </row>
    <row r="45" spans="1:11">
      <c r="A45" s="41" t="s">
        <v>119</v>
      </c>
      <c r="B45" s="41"/>
      <c r="C45" s="41" t="s">
        <v>193</v>
      </c>
      <c r="D45" s="41"/>
      <c r="E45" s="41" t="s">
        <v>194</v>
      </c>
      <c r="F45" s="41"/>
      <c r="G45" s="51">
        <v>42081</v>
      </c>
      <c r="H45" s="41"/>
      <c r="I45" s="43" t="s">
        <v>77</v>
      </c>
      <c r="J45" s="41"/>
      <c r="K45" s="44">
        <v>9.7500000000000003E-2</v>
      </c>
    </row>
    <row r="46" spans="1:11">
      <c r="A46" s="41" t="s">
        <v>195</v>
      </c>
      <c r="B46" s="41"/>
      <c r="C46" s="41" t="s">
        <v>141</v>
      </c>
      <c r="D46" s="41"/>
      <c r="E46" s="41" t="s">
        <v>196</v>
      </c>
      <c r="F46" s="41"/>
      <c r="G46" s="51">
        <v>42088</v>
      </c>
      <c r="H46" s="41"/>
      <c r="I46" s="43" t="s">
        <v>82</v>
      </c>
      <c r="J46" s="41"/>
      <c r="K46" s="44">
        <v>9.5000000000000001E-2</v>
      </c>
    </row>
    <row r="47" spans="1:11">
      <c r="A47" s="41" t="s">
        <v>197</v>
      </c>
      <c r="B47" s="41"/>
      <c r="C47" s="41" t="s">
        <v>79</v>
      </c>
      <c r="D47" s="41"/>
      <c r="E47" s="41" t="s">
        <v>198</v>
      </c>
      <c r="F47" s="41"/>
      <c r="G47" s="51">
        <v>42089</v>
      </c>
      <c r="H47" s="41"/>
      <c r="I47" s="43" t="s">
        <v>82</v>
      </c>
      <c r="J47" s="41"/>
      <c r="K47" s="44">
        <v>9.7199999999999995E-2</v>
      </c>
    </row>
    <row r="48" spans="1:11">
      <c r="A48" s="41" t="s">
        <v>199</v>
      </c>
      <c r="B48" s="41"/>
      <c r="C48" s="41" t="s">
        <v>156</v>
      </c>
      <c r="D48" s="41"/>
      <c r="E48" s="41" t="s">
        <v>200</v>
      </c>
      <c r="F48" s="41"/>
      <c r="G48" s="51">
        <v>42117</v>
      </c>
      <c r="H48" s="41"/>
      <c r="I48" s="43" t="s">
        <v>82</v>
      </c>
      <c r="J48" s="41"/>
      <c r="K48" s="44">
        <v>0.10199999999999999</v>
      </c>
    </row>
    <row r="49" spans="1:11">
      <c r="A49" s="41" t="s">
        <v>201</v>
      </c>
      <c r="B49" s="41"/>
      <c r="C49" s="41" t="s">
        <v>202</v>
      </c>
      <c r="D49" s="41"/>
      <c r="E49" s="41" t="s">
        <v>203</v>
      </c>
      <c r="F49" s="41"/>
      <c r="G49" s="51">
        <v>42123</v>
      </c>
      <c r="H49" s="41"/>
      <c r="I49" s="43" t="s">
        <v>82</v>
      </c>
      <c r="J49" s="41"/>
      <c r="K49" s="44">
        <v>9.5299999999999996E-2</v>
      </c>
    </row>
    <row r="50" spans="1:11">
      <c r="A50" s="41" t="s">
        <v>204</v>
      </c>
      <c r="B50" s="41"/>
      <c r="C50" s="41" t="s">
        <v>162</v>
      </c>
      <c r="D50" s="41"/>
      <c r="E50" s="41" t="s">
        <v>205</v>
      </c>
      <c r="F50" s="41"/>
      <c r="G50" s="51">
        <v>42150</v>
      </c>
      <c r="H50" s="41"/>
      <c r="I50" s="43" t="s">
        <v>82</v>
      </c>
      <c r="J50" s="41"/>
      <c r="K50" s="44">
        <v>9.7500000000000003E-2</v>
      </c>
    </row>
    <row r="51" spans="1:11">
      <c r="A51" s="41" t="s">
        <v>73</v>
      </c>
      <c r="B51" s="41"/>
      <c r="C51" s="41" t="s">
        <v>206</v>
      </c>
      <c r="D51" s="41"/>
      <c r="E51" s="41" t="s">
        <v>207</v>
      </c>
      <c r="F51" s="41"/>
      <c r="G51" s="51">
        <v>42172</v>
      </c>
      <c r="H51" s="41"/>
      <c r="I51" s="43" t="s">
        <v>77</v>
      </c>
      <c r="J51" s="41"/>
      <c r="K51" s="44">
        <v>0.09</v>
      </c>
    </row>
    <row r="52" spans="1:11">
      <c r="A52" s="41" t="s">
        <v>73</v>
      </c>
      <c r="B52" s="41"/>
      <c r="C52" s="41" t="s">
        <v>74</v>
      </c>
      <c r="D52" s="41"/>
      <c r="E52" s="41" t="s">
        <v>208</v>
      </c>
      <c r="F52" s="41"/>
      <c r="G52" s="51">
        <v>42172</v>
      </c>
      <c r="H52" s="41"/>
      <c r="I52" s="43" t="s">
        <v>77</v>
      </c>
      <c r="J52" s="41"/>
      <c r="K52" s="44">
        <v>0.09</v>
      </c>
    </row>
    <row r="53" spans="1:11">
      <c r="A53" s="41" t="s">
        <v>201</v>
      </c>
      <c r="B53" s="41"/>
      <c r="C53" s="41" t="s">
        <v>209</v>
      </c>
      <c r="D53" s="41"/>
      <c r="E53" s="41" t="s">
        <v>210</v>
      </c>
      <c r="F53" s="41"/>
      <c r="G53" s="51">
        <v>42249</v>
      </c>
      <c r="H53" s="41"/>
      <c r="I53" s="43" t="s">
        <v>82</v>
      </c>
      <c r="J53" s="41"/>
      <c r="K53" s="44">
        <v>9.5000000000000001E-2</v>
      </c>
    </row>
    <row r="54" spans="1:11">
      <c r="A54" s="41" t="s">
        <v>211</v>
      </c>
      <c r="B54" s="41"/>
      <c r="C54" s="41" t="s">
        <v>209</v>
      </c>
      <c r="D54" s="41"/>
      <c r="E54" s="41" t="s">
        <v>212</v>
      </c>
      <c r="F54" s="41"/>
      <c r="G54" s="51">
        <v>42257</v>
      </c>
      <c r="H54" s="41"/>
      <c r="I54" s="43" t="s">
        <v>82</v>
      </c>
      <c r="J54" s="41"/>
      <c r="K54" s="44">
        <v>9.2999999999999999E-2</v>
      </c>
    </row>
    <row r="55" spans="1:11">
      <c r="A55" s="41" t="s">
        <v>73</v>
      </c>
      <c r="B55" s="41"/>
      <c r="C55" s="41" t="s">
        <v>213</v>
      </c>
      <c r="D55" s="41"/>
      <c r="E55" s="41" t="s">
        <v>214</v>
      </c>
      <c r="F55" s="41"/>
      <c r="G55" s="51">
        <v>42292</v>
      </c>
      <c r="H55" s="41"/>
      <c r="I55" s="43" t="s">
        <v>77</v>
      </c>
      <c r="J55" s="41"/>
      <c r="K55" s="44">
        <v>0.09</v>
      </c>
    </row>
    <row r="56" spans="1:11">
      <c r="A56" s="41" t="s">
        <v>199</v>
      </c>
      <c r="B56" s="41"/>
      <c r="C56" s="41" t="s">
        <v>215</v>
      </c>
      <c r="D56" s="41"/>
      <c r="E56" s="41" t="s">
        <v>216</v>
      </c>
      <c r="F56" s="41"/>
      <c r="G56" s="51">
        <v>42327</v>
      </c>
      <c r="H56" s="41"/>
      <c r="I56" s="43" t="s">
        <v>82</v>
      </c>
      <c r="J56" s="41"/>
      <c r="K56" s="44">
        <v>0.10299999999999999</v>
      </c>
    </row>
    <row r="57" spans="1:11">
      <c r="A57" s="41" t="s">
        <v>105</v>
      </c>
      <c r="B57" s="41"/>
      <c r="C57" s="41" t="s">
        <v>156</v>
      </c>
      <c r="D57" s="41"/>
      <c r="E57" s="41" t="s">
        <v>217</v>
      </c>
      <c r="F57" s="41"/>
      <c r="G57" s="51">
        <v>42327</v>
      </c>
      <c r="H57" s="41"/>
      <c r="I57" s="43" t="s">
        <v>82</v>
      </c>
      <c r="J57" s="41"/>
      <c r="K57" s="44">
        <v>0.1</v>
      </c>
    </row>
    <row r="58" spans="1:11">
      <c r="A58" s="41" t="s">
        <v>105</v>
      </c>
      <c r="B58" s="41"/>
      <c r="C58" s="41" t="s">
        <v>79</v>
      </c>
      <c r="D58" s="41"/>
      <c r="E58" s="41" t="s">
        <v>218</v>
      </c>
      <c r="F58" s="41"/>
      <c r="G58" s="51">
        <v>42341</v>
      </c>
      <c r="H58" s="41"/>
      <c r="I58" s="43" t="s">
        <v>82</v>
      </c>
      <c r="J58" s="41"/>
      <c r="K58" s="44">
        <v>0.1</v>
      </c>
    </row>
    <row r="59" spans="1:11">
      <c r="A59" s="41" t="s">
        <v>152</v>
      </c>
      <c r="B59" s="41"/>
      <c r="C59" s="41" t="s">
        <v>174</v>
      </c>
      <c r="D59" s="41"/>
      <c r="E59" s="41" t="s">
        <v>219</v>
      </c>
      <c r="F59" s="41"/>
      <c r="G59" s="51">
        <v>42347</v>
      </c>
      <c r="H59" s="41"/>
      <c r="I59" s="43" t="s">
        <v>77</v>
      </c>
      <c r="J59" s="41"/>
      <c r="K59" s="44">
        <v>9.1399999999999995E-2</v>
      </c>
    </row>
    <row r="60" spans="1:11">
      <c r="A60" s="41" t="s">
        <v>152</v>
      </c>
      <c r="B60" s="41"/>
      <c r="C60" s="41" t="s">
        <v>171</v>
      </c>
      <c r="D60" s="41"/>
      <c r="E60" s="41" t="s">
        <v>220</v>
      </c>
      <c r="F60" s="41"/>
      <c r="G60" s="51">
        <v>42347</v>
      </c>
      <c r="H60" s="41"/>
      <c r="I60" s="43" t="s">
        <v>77</v>
      </c>
      <c r="J60" s="41"/>
      <c r="K60" s="44">
        <v>9.1399999999999995E-2</v>
      </c>
    </row>
    <row r="61" spans="1:11">
      <c r="A61" s="41" t="s">
        <v>199</v>
      </c>
      <c r="B61" s="41"/>
      <c r="C61" s="41" t="s">
        <v>221</v>
      </c>
      <c r="D61" s="41"/>
      <c r="E61" s="41" t="s">
        <v>222</v>
      </c>
      <c r="F61" s="41"/>
      <c r="G61" s="51">
        <v>42349</v>
      </c>
      <c r="H61" s="41"/>
      <c r="I61" s="43" t="s">
        <v>82</v>
      </c>
      <c r="J61" s="41"/>
      <c r="K61" s="44">
        <v>0.10299999999999999</v>
      </c>
    </row>
    <row r="62" spans="1:11">
      <c r="A62" s="41" t="s">
        <v>167</v>
      </c>
      <c r="B62" s="41"/>
      <c r="C62" s="41" t="s">
        <v>168</v>
      </c>
      <c r="D62" s="41"/>
      <c r="E62" s="41" t="s">
        <v>223</v>
      </c>
      <c r="F62" s="41"/>
      <c r="G62" s="51">
        <v>42353</v>
      </c>
      <c r="H62" s="41"/>
      <c r="I62" s="43" t="s">
        <v>82</v>
      </c>
      <c r="J62" s="41"/>
      <c r="K62" s="44">
        <v>9.6000000000000002E-2</v>
      </c>
    </row>
    <row r="63" spans="1:11">
      <c r="A63" s="41" t="s">
        <v>98</v>
      </c>
      <c r="B63" s="41"/>
      <c r="C63" s="41" t="s">
        <v>92</v>
      </c>
      <c r="D63" s="41"/>
      <c r="E63" s="41">
        <v>43695</v>
      </c>
      <c r="F63" s="41"/>
      <c r="G63" s="51">
        <v>42355</v>
      </c>
      <c r="H63" s="41"/>
      <c r="I63" s="43" t="s">
        <v>82</v>
      </c>
      <c r="J63" s="41"/>
      <c r="K63" s="44">
        <v>9.7000000000000003E-2</v>
      </c>
    </row>
    <row r="64" spans="1:11">
      <c r="A64" s="41" t="s">
        <v>224</v>
      </c>
      <c r="B64" s="41"/>
      <c r="C64" s="41" t="s">
        <v>225</v>
      </c>
      <c r="D64" s="41"/>
      <c r="E64" s="41" t="s">
        <v>226</v>
      </c>
      <c r="F64" s="41"/>
      <c r="G64" s="51">
        <v>42356</v>
      </c>
      <c r="H64" s="41"/>
      <c r="I64" s="43" t="s">
        <v>82</v>
      </c>
      <c r="J64" s="41"/>
      <c r="K64" s="44">
        <v>9.5000000000000001E-2</v>
      </c>
    </row>
    <row r="65" spans="1:11">
      <c r="A65" s="47" t="s">
        <v>126</v>
      </c>
      <c r="B65" s="47"/>
      <c r="C65" s="47" t="s">
        <v>141</v>
      </c>
      <c r="D65" s="47"/>
      <c r="E65" s="47" t="s">
        <v>227</v>
      </c>
      <c r="F65" s="47"/>
      <c r="G65" s="52">
        <v>42368</v>
      </c>
      <c r="H65" s="47"/>
      <c r="I65" s="49" t="s">
        <v>82</v>
      </c>
      <c r="J65" s="47"/>
      <c r="K65" s="50">
        <v>9.5000000000000001E-2</v>
      </c>
    </row>
    <row r="66" spans="1:11">
      <c r="A66" s="41" t="s">
        <v>195</v>
      </c>
      <c r="B66" s="41"/>
      <c r="C66" s="41" t="s">
        <v>225</v>
      </c>
      <c r="D66" s="41"/>
      <c r="E66" s="41" t="s">
        <v>228</v>
      </c>
      <c r="F66" s="41"/>
      <c r="G66" s="51">
        <v>42375</v>
      </c>
      <c r="H66" s="41"/>
      <c r="I66" s="43" t="s">
        <v>82</v>
      </c>
      <c r="J66" s="41"/>
      <c r="K66" s="44">
        <v>9.5000000000000001E-2</v>
      </c>
    </row>
    <row r="67" spans="1:11">
      <c r="A67" s="41" t="s">
        <v>130</v>
      </c>
      <c r="B67" s="41"/>
      <c r="C67" s="41" t="s">
        <v>131</v>
      </c>
      <c r="D67" s="41"/>
      <c r="E67" s="41" t="s">
        <v>229</v>
      </c>
      <c r="F67" s="41"/>
      <c r="G67" s="51">
        <v>42413</v>
      </c>
      <c r="H67" s="41"/>
      <c r="I67" s="43" t="s">
        <v>82</v>
      </c>
      <c r="J67" s="41"/>
      <c r="K67" s="44">
        <v>9.7500000000000003E-2</v>
      </c>
    </row>
    <row r="68" spans="1:11">
      <c r="A68" s="41" t="s">
        <v>230</v>
      </c>
      <c r="B68" s="41"/>
      <c r="C68" s="41" t="s">
        <v>231</v>
      </c>
      <c r="D68" s="41"/>
      <c r="E68" s="41">
        <v>44576</v>
      </c>
      <c r="F68" s="41"/>
      <c r="G68" s="51">
        <v>42445</v>
      </c>
      <c r="H68" s="41"/>
      <c r="I68" s="43" t="s">
        <v>82</v>
      </c>
      <c r="J68" s="41"/>
      <c r="K68" s="44">
        <v>9.8500000000000004E-2</v>
      </c>
    </row>
    <row r="69" spans="1:11">
      <c r="A69" s="41" t="s">
        <v>101</v>
      </c>
      <c r="B69" s="41"/>
      <c r="C69" s="41" t="s">
        <v>102</v>
      </c>
      <c r="D69" s="41"/>
      <c r="E69" s="41" t="s">
        <v>232</v>
      </c>
      <c r="F69" s="41"/>
      <c r="G69" s="51">
        <v>42489</v>
      </c>
      <c r="H69" s="41"/>
      <c r="I69" s="43" t="s">
        <v>77</v>
      </c>
      <c r="J69" s="41"/>
      <c r="K69" s="44">
        <v>9.8000000000000004E-2</v>
      </c>
    </row>
    <row r="70" spans="1:11">
      <c r="A70" s="41" t="s">
        <v>113</v>
      </c>
      <c r="B70" s="41"/>
      <c r="C70" s="41" t="s">
        <v>233</v>
      </c>
      <c r="D70" s="41"/>
      <c r="E70" s="41">
        <v>9406</v>
      </c>
      <c r="F70" s="41"/>
      <c r="G70" s="51">
        <v>42524</v>
      </c>
      <c r="H70" s="41"/>
      <c r="I70" s="43" t="s">
        <v>77</v>
      </c>
      <c r="J70" s="41"/>
      <c r="K70" s="44">
        <v>9.7500000000000003E-2</v>
      </c>
    </row>
    <row r="71" spans="1:11">
      <c r="A71" s="41" t="s">
        <v>91</v>
      </c>
      <c r="B71" s="41"/>
      <c r="C71" s="41" t="s">
        <v>234</v>
      </c>
      <c r="D71" s="41"/>
      <c r="E71" s="41" t="s">
        <v>235</v>
      </c>
      <c r="F71" s="41"/>
      <c r="G71" s="51">
        <v>42529</v>
      </c>
      <c r="H71" s="41"/>
      <c r="I71" s="43" t="s">
        <v>82</v>
      </c>
      <c r="J71" s="41"/>
      <c r="K71" s="44">
        <v>9.4799999999999995E-2</v>
      </c>
    </row>
    <row r="72" spans="1:11">
      <c r="A72" s="41" t="s">
        <v>73</v>
      </c>
      <c r="B72" s="41"/>
      <c r="C72" s="41" t="s">
        <v>236</v>
      </c>
      <c r="D72" s="41"/>
      <c r="E72" s="41" t="s">
        <v>237</v>
      </c>
      <c r="F72" s="41"/>
      <c r="G72" s="51">
        <v>42536</v>
      </c>
      <c r="H72" s="41"/>
      <c r="I72" s="43" t="s">
        <v>77</v>
      </c>
      <c r="J72" s="41"/>
      <c r="K72" s="44">
        <v>0.09</v>
      </c>
    </row>
    <row r="73" spans="1:11">
      <c r="A73" s="41" t="s">
        <v>73</v>
      </c>
      <c r="B73" s="41"/>
      <c r="C73" s="41" t="s">
        <v>238</v>
      </c>
      <c r="D73" s="41"/>
      <c r="E73" s="41" t="s">
        <v>239</v>
      </c>
      <c r="F73" s="41"/>
      <c r="G73" s="51">
        <v>42536</v>
      </c>
      <c r="H73" s="41"/>
      <c r="I73" s="43" t="s">
        <v>77</v>
      </c>
      <c r="J73" s="41"/>
      <c r="K73" s="44">
        <v>0.09</v>
      </c>
    </row>
    <row r="74" spans="1:11" s="53" customFormat="1">
      <c r="A74" s="41" t="s">
        <v>230</v>
      </c>
      <c r="B74" s="41"/>
      <c r="C74" s="41" t="s">
        <v>240</v>
      </c>
      <c r="D74" s="41"/>
      <c r="E74" s="41">
        <v>44688</v>
      </c>
      <c r="F74" s="41"/>
      <c r="G74" s="51">
        <v>42569</v>
      </c>
      <c r="H74" s="41"/>
      <c r="I74" s="43" t="s">
        <v>82</v>
      </c>
      <c r="J74" s="41"/>
      <c r="K74" s="44">
        <v>9.98E-2</v>
      </c>
    </row>
    <row r="75" spans="1:11" s="53" customFormat="1">
      <c r="A75" s="41" t="s">
        <v>241</v>
      </c>
      <c r="B75" s="41"/>
      <c r="C75" s="41" t="s">
        <v>242</v>
      </c>
      <c r="D75" s="41"/>
      <c r="E75" s="41" t="s">
        <v>243</v>
      </c>
      <c r="F75" s="41"/>
      <c r="G75" s="51">
        <v>42591</v>
      </c>
      <c r="H75" s="41"/>
      <c r="I75" s="43" t="s">
        <v>82</v>
      </c>
      <c r="J75" s="41"/>
      <c r="K75" s="44">
        <v>9.8500000000000004E-2</v>
      </c>
    </row>
    <row r="76" spans="1:11">
      <c r="A76" s="41" t="s">
        <v>244</v>
      </c>
      <c r="B76" s="41"/>
      <c r="C76" s="41" t="s">
        <v>245</v>
      </c>
      <c r="D76" s="41"/>
      <c r="E76" s="41" t="s">
        <v>246</v>
      </c>
      <c r="F76" s="41"/>
      <c r="G76" s="51">
        <v>42600</v>
      </c>
      <c r="H76" s="41"/>
      <c r="I76" s="43" t="s">
        <v>82</v>
      </c>
      <c r="J76" s="41"/>
      <c r="K76" s="44">
        <v>9.5000000000000001E-2</v>
      </c>
    </row>
    <row r="77" spans="1:11" s="53" customFormat="1">
      <c r="A77" s="41" t="s">
        <v>119</v>
      </c>
      <c r="B77" s="41"/>
      <c r="C77" s="41" t="s">
        <v>133</v>
      </c>
      <c r="D77" s="41"/>
      <c r="E77" s="41" t="s">
        <v>247</v>
      </c>
      <c r="F77" s="41"/>
      <c r="G77" s="51">
        <v>42606</v>
      </c>
      <c r="H77" s="41"/>
      <c r="I77" s="43" t="s">
        <v>77</v>
      </c>
      <c r="J77" s="41"/>
      <c r="K77" s="44">
        <v>9.7500000000000003E-2</v>
      </c>
    </row>
    <row r="78" spans="1:11" s="53" customFormat="1">
      <c r="A78" s="41" t="s">
        <v>195</v>
      </c>
      <c r="B78" s="41"/>
      <c r="C78" s="41" t="s">
        <v>141</v>
      </c>
      <c r="D78" s="41"/>
      <c r="E78" s="41" t="s">
        <v>248</v>
      </c>
      <c r="F78" s="41"/>
      <c r="G78" s="51">
        <v>42614</v>
      </c>
      <c r="H78" s="41"/>
      <c r="I78" s="43" t="s">
        <v>82</v>
      </c>
      <c r="J78" s="41"/>
      <c r="K78" s="44">
        <v>9.5000000000000001E-2</v>
      </c>
    </row>
    <row r="79" spans="1:11" s="53" customFormat="1">
      <c r="A79" s="41" t="s">
        <v>199</v>
      </c>
      <c r="B79" s="41"/>
      <c r="C79" s="41" t="s">
        <v>249</v>
      </c>
      <c r="D79" s="41"/>
      <c r="E79" s="41" t="s">
        <v>250</v>
      </c>
      <c r="F79" s="41"/>
      <c r="G79" s="51">
        <v>42621</v>
      </c>
      <c r="H79" s="41"/>
      <c r="I79" s="43" t="s">
        <v>82</v>
      </c>
      <c r="J79" s="41"/>
      <c r="K79" s="44">
        <v>0.1</v>
      </c>
    </row>
    <row r="80" spans="1:11" s="53" customFormat="1">
      <c r="A80" s="41" t="s">
        <v>91</v>
      </c>
      <c r="B80" s="41"/>
      <c r="C80" s="41" t="s">
        <v>251</v>
      </c>
      <c r="D80" s="41"/>
      <c r="E80" s="41" t="s">
        <v>235</v>
      </c>
      <c r="F80" s="41"/>
      <c r="G80" s="51">
        <v>42641</v>
      </c>
      <c r="H80" s="41"/>
      <c r="I80" s="43" t="s">
        <v>82</v>
      </c>
      <c r="J80" s="41"/>
      <c r="K80" s="44">
        <v>9.5799999999999996E-2</v>
      </c>
    </row>
    <row r="81" spans="1:11" s="53" customFormat="1">
      <c r="A81" s="41" t="s">
        <v>101</v>
      </c>
      <c r="B81" s="41"/>
      <c r="C81" s="41" t="s">
        <v>252</v>
      </c>
      <c r="D81" s="41"/>
      <c r="E81" s="54" t="s">
        <v>253</v>
      </c>
      <c r="F81" s="41"/>
      <c r="G81" s="51">
        <v>42643</v>
      </c>
      <c r="H81" s="41"/>
      <c r="I81" s="43" t="s">
        <v>77</v>
      </c>
      <c r="J81" s="41"/>
      <c r="K81" s="44">
        <v>9.9000000000000005E-2</v>
      </c>
    </row>
    <row r="82" spans="1:11" s="53" customFormat="1">
      <c r="A82" s="41" t="s">
        <v>105</v>
      </c>
      <c r="B82" s="41"/>
      <c r="C82" s="41" t="s">
        <v>165</v>
      </c>
      <c r="D82" s="41"/>
      <c r="E82" s="54" t="s">
        <v>254</v>
      </c>
      <c r="F82" s="41"/>
      <c r="G82" s="51">
        <v>42683</v>
      </c>
      <c r="H82" s="41"/>
      <c r="I82" s="43" t="s">
        <v>82</v>
      </c>
      <c r="J82" s="41"/>
      <c r="K82" s="44">
        <v>9.8000000000000004E-2</v>
      </c>
    </row>
    <row r="83" spans="1:11" s="53" customFormat="1">
      <c r="A83" s="41" t="s">
        <v>255</v>
      </c>
      <c r="B83" s="41"/>
      <c r="C83" s="41" t="s">
        <v>256</v>
      </c>
      <c r="D83" s="41"/>
      <c r="E83" s="54" t="s">
        <v>257</v>
      </c>
      <c r="F83" s="41"/>
      <c r="G83" s="51">
        <v>42684</v>
      </c>
      <c r="H83" s="41"/>
      <c r="I83" s="43" t="s">
        <v>82</v>
      </c>
      <c r="J83" s="41"/>
      <c r="K83" s="44">
        <v>9.5000000000000001E-2</v>
      </c>
    </row>
    <row r="84" spans="1:11" s="53" customFormat="1">
      <c r="A84" s="41" t="s">
        <v>113</v>
      </c>
      <c r="B84" s="41"/>
      <c r="C84" s="41" t="s">
        <v>88</v>
      </c>
      <c r="D84" s="41"/>
      <c r="E84" s="54">
        <v>9418</v>
      </c>
      <c r="F84" s="41"/>
      <c r="G84" s="51">
        <v>42689</v>
      </c>
      <c r="H84" s="41"/>
      <c r="I84" s="43" t="s">
        <v>77</v>
      </c>
      <c r="J84" s="41"/>
      <c r="K84" s="44">
        <v>9.5500000000000002E-2</v>
      </c>
    </row>
    <row r="85" spans="1:11" s="53" customFormat="1">
      <c r="A85" s="41" t="s">
        <v>105</v>
      </c>
      <c r="B85" s="41"/>
      <c r="C85" s="41" t="s">
        <v>106</v>
      </c>
      <c r="D85" s="41"/>
      <c r="E85" s="54" t="s">
        <v>258</v>
      </c>
      <c r="F85" s="41"/>
      <c r="G85" s="51">
        <v>42692</v>
      </c>
      <c r="H85" s="41"/>
      <c r="I85" s="43" t="s">
        <v>82</v>
      </c>
      <c r="J85" s="41"/>
      <c r="K85" s="44">
        <v>0.1</v>
      </c>
    </row>
    <row r="86" spans="1:11" s="53" customFormat="1">
      <c r="A86" s="41" t="s">
        <v>144</v>
      </c>
      <c r="B86" s="41"/>
      <c r="C86" s="41" t="s">
        <v>259</v>
      </c>
      <c r="D86" s="41"/>
      <c r="E86" s="54" t="s">
        <v>260</v>
      </c>
      <c r="F86" s="41"/>
      <c r="G86" s="51">
        <v>42703</v>
      </c>
      <c r="H86" s="41"/>
      <c r="I86" s="43" t="s">
        <v>82</v>
      </c>
      <c r="J86" s="41"/>
      <c r="K86" s="44">
        <v>0.1055</v>
      </c>
    </row>
    <row r="87" spans="1:11" s="53" customFormat="1">
      <c r="A87" s="41" t="s">
        <v>261</v>
      </c>
      <c r="B87" s="41"/>
      <c r="C87" s="41" t="s">
        <v>262</v>
      </c>
      <c r="D87" s="41"/>
      <c r="E87" s="54" t="s">
        <v>263</v>
      </c>
      <c r="F87" s="41"/>
      <c r="G87" s="51">
        <v>42705</v>
      </c>
      <c r="H87" s="41"/>
      <c r="I87" s="43" t="s">
        <v>82</v>
      </c>
      <c r="J87" s="41"/>
      <c r="K87" s="44">
        <v>0.1</v>
      </c>
    </row>
    <row r="88" spans="1:11" s="53" customFormat="1">
      <c r="A88" s="41" t="s">
        <v>152</v>
      </c>
      <c r="B88" s="41"/>
      <c r="C88" s="41" t="s">
        <v>174</v>
      </c>
      <c r="D88" s="41"/>
      <c r="E88" s="54" t="s">
        <v>264</v>
      </c>
      <c r="F88" s="41"/>
      <c r="G88" s="51">
        <v>42710</v>
      </c>
      <c r="H88" s="41"/>
      <c r="I88" s="43" t="s">
        <v>77</v>
      </c>
      <c r="J88" s="41"/>
      <c r="K88" s="44">
        <v>8.6400000000000005E-2</v>
      </c>
    </row>
    <row r="89" spans="1:11" s="53" customFormat="1">
      <c r="A89" s="41" t="s">
        <v>152</v>
      </c>
      <c r="B89" s="41"/>
      <c r="C89" s="41" t="s">
        <v>171</v>
      </c>
      <c r="D89" s="41"/>
      <c r="E89" s="54" t="s">
        <v>265</v>
      </c>
      <c r="F89" s="41"/>
      <c r="G89" s="51">
        <v>42710</v>
      </c>
      <c r="H89" s="41"/>
      <c r="I89" s="43" t="s">
        <v>77</v>
      </c>
      <c r="J89" s="41"/>
      <c r="K89" s="44">
        <v>8.6400000000000005E-2</v>
      </c>
    </row>
    <row r="90" spans="1:11" s="53" customFormat="1">
      <c r="A90" s="41" t="s">
        <v>266</v>
      </c>
      <c r="B90" s="41"/>
      <c r="C90" s="41" t="s">
        <v>267</v>
      </c>
      <c r="D90" s="41"/>
      <c r="E90" s="54" t="s">
        <v>268</v>
      </c>
      <c r="F90" s="41"/>
      <c r="G90" s="51">
        <v>42711</v>
      </c>
      <c r="H90" s="41"/>
      <c r="I90" s="43" t="s">
        <v>82</v>
      </c>
      <c r="J90" s="41"/>
      <c r="K90" s="44">
        <v>0.10100000000000001</v>
      </c>
    </row>
    <row r="91" spans="1:11" s="53" customFormat="1">
      <c r="A91" s="41" t="s">
        <v>119</v>
      </c>
      <c r="B91" s="41"/>
      <c r="C91" s="41" t="s">
        <v>193</v>
      </c>
      <c r="D91" s="41"/>
      <c r="E91" s="54" t="s">
        <v>269</v>
      </c>
      <c r="F91" s="41"/>
      <c r="G91" s="51">
        <v>42716</v>
      </c>
      <c r="H91" s="41"/>
      <c r="I91" s="43" t="s">
        <v>77</v>
      </c>
      <c r="J91" s="41"/>
      <c r="K91" s="44">
        <v>9.6000000000000002E-2</v>
      </c>
    </row>
    <row r="92" spans="1:11" s="53" customFormat="1">
      <c r="A92" s="41" t="s">
        <v>182</v>
      </c>
      <c r="B92" s="41"/>
      <c r="C92" s="41" t="s">
        <v>270</v>
      </c>
      <c r="D92" s="41"/>
      <c r="E92" s="54" t="s">
        <v>271</v>
      </c>
      <c r="F92" s="41"/>
      <c r="G92" s="51">
        <v>42718</v>
      </c>
      <c r="H92" s="41"/>
      <c r="I92" s="43" t="s">
        <v>77</v>
      </c>
      <c r="J92" s="41"/>
      <c r="K92" s="44">
        <v>9.0999999999999998E-2</v>
      </c>
    </row>
    <row r="93" spans="1:11" s="53" customFormat="1">
      <c r="A93" s="41" t="s">
        <v>186</v>
      </c>
      <c r="B93" s="41"/>
      <c r="C93" s="41" t="s">
        <v>187</v>
      </c>
      <c r="D93" s="41"/>
      <c r="E93" s="54" t="s">
        <v>272</v>
      </c>
      <c r="F93" s="41"/>
      <c r="G93" s="51">
        <v>42723</v>
      </c>
      <c r="H93" s="41"/>
      <c r="I93" s="43" t="s">
        <v>82</v>
      </c>
      <c r="J93" s="41"/>
      <c r="K93" s="44">
        <v>9.3700000000000006E-2</v>
      </c>
    </row>
    <row r="94" spans="1:11" s="53" customFormat="1">
      <c r="A94" s="41" t="s">
        <v>109</v>
      </c>
      <c r="B94" s="41"/>
      <c r="C94" s="41" t="s">
        <v>110</v>
      </c>
      <c r="D94" s="41"/>
      <c r="E94" s="54" t="s">
        <v>273</v>
      </c>
      <c r="F94" s="41"/>
      <c r="G94" s="51">
        <v>42723</v>
      </c>
      <c r="H94" s="41"/>
      <c r="I94" s="43" t="s">
        <v>77</v>
      </c>
      <c r="J94" s="41"/>
      <c r="K94" s="44">
        <v>0.09</v>
      </c>
    </row>
    <row r="95" spans="1:11" s="53" customFormat="1">
      <c r="A95" s="41" t="s">
        <v>274</v>
      </c>
      <c r="B95" s="41"/>
      <c r="C95" s="41" t="s">
        <v>275</v>
      </c>
      <c r="D95" s="41"/>
      <c r="E95" s="54" t="s">
        <v>276</v>
      </c>
      <c r="F95" s="41"/>
      <c r="G95" s="51">
        <v>42726</v>
      </c>
      <c r="H95" s="41"/>
      <c r="I95" s="43" t="s">
        <v>82</v>
      </c>
      <c r="J95" s="41"/>
      <c r="K95" s="44">
        <v>9.9000000000000005E-2</v>
      </c>
    </row>
    <row r="96" spans="1:11" s="53" customFormat="1">
      <c r="A96" s="41" t="s">
        <v>148</v>
      </c>
      <c r="B96" s="41"/>
      <c r="C96" s="41" t="s">
        <v>277</v>
      </c>
      <c r="D96" s="41"/>
      <c r="E96" s="54" t="s">
        <v>278</v>
      </c>
      <c r="F96" s="41"/>
      <c r="G96" s="51">
        <v>42726</v>
      </c>
      <c r="H96" s="41"/>
      <c r="I96" s="43" t="s">
        <v>82</v>
      </c>
      <c r="J96" s="41"/>
      <c r="K96" s="44">
        <v>9.6000000000000002E-2</v>
      </c>
    </row>
    <row r="97" spans="1:11" s="53" customFormat="1">
      <c r="A97" s="47" t="s">
        <v>224</v>
      </c>
      <c r="B97" s="47"/>
      <c r="C97" s="47" t="s">
        <v>225</v>
      </c>
      <c r="D97" s="47"/>
      <c r="E97" s="55" t="s">
        <v>279</v>
      </c>
      <c r="F97" s="47"/>
      <c r="G97" s="52">
        <v>42732</v>
      </c>
      <c r="H97" s="47"/>
      <c r="I97" s="49" t="s">
        <v>82</v>
      </c>
      <c r="J97" s="47"/>
      <c r="K97" s="50">
        <v>9.5000000000000001E-2</v>
      </c>
    </row>
    <row r="98" spans="1:11" s="53" customFormat="1">
      <c r="A98" s="41" t="s">
        <v>73</v>
      </c>
      <c r="B98" s="41"/>
      <c r="C98" s="41" t="s">
        <v>74</v>
      </c>
      <c r="D98" s="41"/>
      <c r="E98" s="54" t="s">
        <v>280</v>
      </c>
      <c r="F98" s="41"/>
      <c r="G98" s="51">
        <v>42759</v>
      </c>
      <c r="H98" s="41"/>
      <c r="I98" s="43" t="s">
        <v>77</v>
      </c>
      <c r="J98" s="41"/>
      <c r="K98" s="44">
        <v>0.09</v>
      </c>
    </row>
    <row r="99" spans="1:11" s="53" customFormat="1">
      <c r="A99" s="41" t="s">
        <v>199</v>
      </c>
      <c r="B99" s="41"/>
      <c r="C99" s="41" t="s">
        <v>221</v>
      </c>
      <c r="D99" s="41"/>
      <c r="E99" s="54" t="s">
        <v>281</v>
      </c>
      <c r="F99" s="41"/>
      <c r="G99" s="51">
        <v>42766</v>
      </c>
      <c r="H99" s="41"/>
      <c r="I99" s="43" t="s">
        <v>82</v>
      </c>
      <c r="J99" s="41"/>
      <c r="K99" s="44">
        <v>0.10100000000000001</v>
      </c>
    </row>
    <row r="100" spans="1:11" s="53" customFormat="1">
      <c r="A100" s="41" t="s">
        <v>113</v>
      </c>
      <c r="B100" s="41"/>
      <c r="C100" s="41" t="s">
        <v>95</v>
      </c>
      <c r="D100" s="41"/>
      <c r="E100" s="54">
        <v>9424</v>
      </c>
      <c r="F100" s="41"/>
      <c r="G100" s="51">
        <v>42781</v>
      </c>
      <c r="H100" s="41"/>
      <c r="I100" s="43" t="s">
        <v>77</v>
      </c>
      <c r="J100" s="41"/>
      <c r="K100" s="44">
        <v>9.6000000000000002E-2</v>
      </c>
    </row>
    <row r="101" spans="1:11" s="53" customFormat="1">
      <c r="A101" s="41" t="s">
        <v>244</v>
      </c>
      <c r="B101" s="41"/>
      <c r="C101" s="41" t="s">
        <v>282</v>
      </c>
      <c r="D101" s="41"/>
      <c r="E101" s="54" t="s">
        <v>283</v>
      </c>
      <c r="F101" s="41"/>
      <c r="G101" s="51">
        <v>42790</v>
      </c>
      <c r="H101" s="41"/>
      <c r="I101" s="43" t="s">
        <v>82</v>
      </c>
      <c r="J101" s="41"/>
      <c r="K101" s="44">
        <v>9.7500000000000003E-2</v>
      </c>
    </row>
    <row r="102" spans="1:11" s="53" customFormat="1">
      <c r="A102" s="47" t="s">
        <v>199</v>
      </c>
      <c r="B102" s="47"/>
      <c r="C102" s="47" t="s">
        <v>215</v>
      </c>
      <c r="D102" s="47"/>
      <c r="E102" s="55" t="s">
        <v>284</v>
      </c>
      <c r="F102" s="47"/>
      <c r="G102" s="52">
        <v>42794</v>
      </c>
      <c r="H102" s="47"/>
      <c r="I102" s="49" t="s">
        <v>82</v>
      </c>
      <c r="J102" s="47"/>
      <c r="K102" s="50">
        <v>0.10100000000000001</v>
      </c>
    </row>
    <row r="103" spans="1:11" s="53" customFormat="1" ht="15">
      <c r="A103" s="53" t="s">
        <v>285</v>
      </c>
    </row>
    <row r="104" spans="1:11" s="53" customFormat="1">
      <c r="A104" s="53" t="s">
        <v>286</v>
      </c>
    </row>
    <row r="105" spans="1:11" s="53" customFormat="1">
      <c r="A105" s="13"/>
      <c r="B105" s="13"/>
      <c r="C105" s="13"/>
      <c r="D105" s="13"/>
      <c r="E105" s="13"/>
      <c r="F105" s="13"/>
      <c r="G105" s="56"/>
      <c r="H105" s="13"/>
      <c r="I105" s="13"/>
      <c r="J105" s="13"/>
      <c r="K105" s="13"/>
    </row>
    <row r="106" spans="1:11" s="53" customFormat="1">
      <c r="A106" s="57" t="s">
        <v>287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32"/>
    </row>
    <row r="107" spans="1:11" s="53" customFormat="1">
      <c r="A107" s="59" t="s">
        <v>288</v>
      </c>
      <c r="B107" s="59"/>
      <c r="C107" s="59"/>
      <c r="D107" s="59"/>
      <c r="E107" s="59">
        <f>COUNT(K10:K102)</f>
        <v>93</v>
      </c>
      <c r="F107" s="59"/>
      <c r="G107" s="59"/>
      <c r="H107" s="59"/>
      <c r="I107" s="59"/>
      <c r="J107" s="59">
        <f>COUNT(J1:J39)</f>
        <v>0</v>
      </c>
    </row>
    <row r="108" spans="1:11" s="53" customFormat="1">
      <c r="A108" s="59" t="s">
        <v>289</v>
      </c>
      <c r="B108" s="59"/>
      <c r="C108" s="59"/>
      <c r="D108" s="59"/>
      <c r="E108" s="60"/>
      <c r="F108" s="60"/>
      <c r="G108" s="59"/>
      <c r="H108" s="59"/>
      <c r="I108" s="59"/>
      <c r="J108" s="60"/>
      <c r="K108" s="60">
        <f>AVERAGE(K10:K102)</f>
        <v>9.6563440860215052E-2</v>
      </c>
    </row>
    <row r="109" spans="1:11" s="53" customFormat="1">
      <c r="A109" s="59" t="s">
        <v>290</v>
      </c>
      <c r="B109" s="59"/>
      <c r="C109" s="59"/>
      <c r="D109" s="59"/>
      <c r="E109" s="61"/>
      <c r="F109" s="61"/>
      <c r="G109" s="59"/>
      <c r="H109" s="59"/>
      <c r="I109" s="59"/>
      <c r="J109" s="60"/>
      <c r="K109" s="61">
        <f>AVERAGEIF($I$10:$I$102,"D",K10:K102)</f>
        <v>9.3545454545454543E-2</v>
      </c>
    </row>
    <row r="110" spans="1:11" s="53" customFormat="1">
      <c r="A110" s="59" t="s">
        <v>291</v>
      </c>
      <c r="E110" s="61"/>
      <c r="F110" s="61"/>
      <c r="J110" s="62"/>
      <c r="K110" s="61">
        <f>AVERAGEIF($I$10:$I$102,"V",K10:K102)</f>
        <v>9.8223333333333329E-2</v>
      </c>
    </row>
    <row r="111" spans="1:11" s="53" customFormat="1">
      <c r="A111" s="59" t="s">
        <v>292</v>
      </c>
      <c r="B111" s="59"/>
      <c r="C111" s="59"/>
      <c r="D111" s="59"/>
      <c r="E111" s="59"/>
      <c r="F111" s="59"/>
      <c r="G111" s="59"/>
      <c r="H111" s="59"/>
      <c r="I111" s="59"/>
      <c r="J111" s="60"/>
      <c r="K111" s="60">
        <f>MEDIAN(K10:K102)</f>
        <v>9.6999999999999989E-2</v>
      </c>
    </row>
    <row r="112" spans="1:11" s="53" customFormat="1">
      <c r="A112" s="59" t="s">
        <v>293</v>
      </c>
      <c r="B112" s="59"/>
      <c r="C112" s="59"/>
      <c r="D112" s="59"/>
      <c r="E112" s="59"/>
      <c r="F112" s="59"/>
      <c r="G112" s="59"/>
      <c r="H112" s="59"/>
      <c r="I112" s="59"/>
      <c r="J112" s="60"/>
      <c r="K112" s="60">
        <f>MIN(K10:K102)</f>
        <v>8.6400000000000005E-2</v>
      </c>
    </row>
    <row r="113" spans="1:11" s="53" customFormat="1">
      <c r="A113" s="59" t="s">
        <v>294</v>
      </c>
      <c r="B113" s="59"/>
      <c r="C113" s="59"/>
      <c r="D113" s="59"/>
      <c r="E113" s="59"/>
      <c r="F113" s="59"/>
      <c r="G113" s="59"/>
      <c r="H113" s="59"/>
      <c r="I113" s="59"/>
      <c r="J113" s="60"/>
      <c r="K113" s="60">
        <f>MAX(K10:K102)</f>
        <v>0.1055</v>
      </c>
    </row>
    <row r="114" spans="1:11" s="53" customFormat="1"/>
    <row r="115" spans="1:11" s="53" customFormat="1">
      <c r="A115" s="63">
        <v>2014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</row>
    <row r="116" spans="1:11" s="53" customFormat="1">
      <c r="A116" s="59" t="s">
        <v>288</v>
      </c>
      <c r="E116" s="59">
        <f>COUNT(K10:K42)</f>
        <v>33</v>
      </c>
      <c r="F116" s="59"/>
      <c r="J116" s="59"/>
    </row>
    <row r="117" spans="1:11" s="53" customFormat="1">
      <c r="A117" s="59" t="s">
        <v>289</v>
      </c>
      <c r="J117" s="60"/>
      <c r="K117" s="60">
        <f>AVERAGE(K10:K42)</f>
        <v>9.7481818181818156E-2</v>
      </c>
    </row>
    <row r="118" spans="1:11" s="53" customFormat="1">
      <c r="A118" s="59" t="s">
        <v>290</v>
      </c>
      <c r="B118" s="59"/>
      <c r="C118" s="59"/>
      <c r="D118" s="59"/>
      <c r="E118" s="59"/>
      <c r="F118" s="59"/>
      <c r="G118" s="59"/>
      <c r="H118" s="59"/>
      <c r="I118" s="59"/>
      <c r="J118" s="60"/>
      <c r="K118" s="61">
        <f>AVERAGEIF($I$10:$I$42,"D",K10:K42)</f>
        <v>9.4876923076923081E-2</v>
      </c>
    </row>
    <row r="119" spans="1:11" s="53" customFormat="1">
      <c r="A119" s="59" t="s">
        <v>295</v>
      </c>
      <c r="B119" s="59"/>
      <c r="C119" s="59"/>
      <c r="D119" s="59"/>
      <c r="E119" s="59"/>
      <c r="F119" s="59"/>
      <c r="G119" s="59"/>
      <c r="H119" s="59"/>
      <c r="I119" s="59"/>
      <c r="J119" s="60"/>
      <c r="K119" s="60">
        <f>AVERAGE(K41,K26,K23,K22,K10,K12,K13,K15,K17,K19:K20)</f>
        <v>9.5309090909090913E-2</v>
      </c>
    </row>
    <row r="120" spans="1:11" s="53" customFormat="1">
      <c r="A120" s="59" t="s">
        <v>291</v>
      </c>
      <c r="J120" s="61" t="e">
        <f>AVERAGEIF(H10:H39,"",J10:J39)</f>
        <v>#DIV/0!</v>
      </c>
      <c r="K120" s="61">
        <f>AVERAGEIF($I$10:$I$42,"V",K10:K42)</f>
        <v>9.9175000000000013E-2</v>
      </c>
    </row>
    <row r="121" spans="1:11" s="53" customFormat="1" ht="12.75" customHeight="1">
      <c r="A121" s="59"/>
      <c r="J121" s="61"/>
      <c r="K121" s="61"/>
    </row>
    <row r="122" spans="1:11" s="53" customFormat="1" ht="12.75" customHeight="1">
      <c r="A122" s="63">
        <v>2015</v>
      </c>
      <c r="B122" s="58"/>
      <c r="C122" s="58"/>
      <c r="D122" s="58"/>
      <c r="E122" s="58"/>
      <c r="F122" s="58"/>
      <c r="G122" s="58"/>
      <c r="H122" s="58"/>
      <c r="I122" s="58"/>
      <c r="J122" s="64"/>
      <c r="K122" s="64"/>
    </row>
    <row r="123" spans="1:11" s="53" customFormat="1" ht="12.75" customHeight="1">
      <c r="A123" s="59" t="s">
        <v>288</v>
      </c>
      <c r="E123" s="59">
        <f>COUNT(K43:K65)</f>
        <v>23</v>
      </c>
      <c r="J123" s="61"/>
      <c r="K123" s="61"/>
    </row>
    <row r="124" spans="1:11" s="53" customFormat="1" ht="12.75" customHeight="1">
      <c r="A124" s="59" t="s">
        <v>289</v>
      </c>
      <c r="J124" s="61"/>
      <c r="K124" s="61">
        <f>AVERAGE(K43:K65)</f>
        <v>9.59826086956522E-2</v>
      </c>
    </row>
    <row r="125" spans="1:11" s="53" customFormat="1" ht="12.75" customHeight="1">
      <c r="A125" s="59" t="s">
        <v>290</v>
      </c>
      <c r="J125" s="61"/>
      <c r="K125" s="61">
        <f>AVERAGEIF($I$43:$I$65,"D",K43:K65)</f>
        <v>9.1716666666666655E-2</v>
      </c>
    </row>
    <row r="126" spans="1:11" s="53" customFormat="1" ht="12.75" customHeight="1">
      <c r="A126" s="59" t="s">
        <v>295</v>
      </c>
      <c r="J126" s="61"/>
      <c r="K126" s="61">
        <f>AVERAGE(K45,K51,K52,K55)</f>
        <v>9.1874999999999984E-2</v>
      </c>
    </row>
    <row r="127" spans="1:11" s="53" customFormat="1" ht="12.75" customHeight="1">
      <c r="A127" s="59" t="s">
        <v>291</v>
      </c>
      <c r="J127" s="61"/>
      <c r="K127" s="61">
        <f>AVERAGEIF($I$43:$I$65,"V",K43:K65)</f>
        <v>9.7488235294117653E-2</v>
      </c>
    </row>
    <row r="128" spans="1:11" s="53" customFormat="1" ht="12.75" customHeight="1">
      <c r="A128" s="59"/>
      <c r="J128" s="61"/>
      <c r="K128" s="61"/>
    </row>
    <row r="129" spans="1:11" s="53" customFormat="1">
      <c r="A129" s="63">
        <v>2016</v>
      </c>
      <c r="B129" s="58"/>
      <c r="C129" s="58"/>
      <c r="D129" s="58"/>
      <c r="E129" s="58"/>
      <c r="F129" s="58"/>
      <c r="G129" s="58"/>
      <c r="H129" s="58"/>
      <c r="I129" s="58"/>
      <c r="J129" s="64"/>
      <c r="K129" s="64"/>
    </row>
    <row r="130" spans="1:11" s="53" customFormat="1">
      <c r="A130" s="59" t="s">
        <v>288</v>
      </c>
      <c r="E130" s="59">
        <f>COUNT(K66:K97)</f>
        <v>32</v>
      </c>
      <c r="J130" s="61"/>
      <c r="K130" s="61"/>
    </row>
    <row r="131" spans="1:11">
      <c r="A131" s="59" t="s">
        <v>289</v>
      </c>
      <c r="B131" s="53"/>
      <c r="C131" s="53"/>
      <c r="D131" s="53"/>
      <c r="E131" s="53"/>
      <c r="F131" s="53"/>
      <c r="G131" s="53"/>
      <c r="H131" s="53"/>
      <c r="I131" s="53"/>
      <c r="J131" s="61"/>
      <c r="K131" s="61">
        <f>AVERAGE(K66:K97)</f>
        <v>9.5950000000000008E-2</v>
      </c>
    </row>
    <row r="132" spans="1:11">
      <c r="A132" s="59" t="s">
        <v>290</v>
      </c>
      <c r="B132" s="53"/>
      <c r="C132" s="53"/>
      <c r="D132" s="53"/>
      <c r="E132" s="53"/>
      <c r="F132" s="53"/>
      <c r="G132" s="53"/>
      <c r="H132" s="53"/>
      <c r="I132" s="53"/>
      <c r="J132" s="61"/>
      <c r="K132" s="65">
        <f>AVERAGEIF(I66:I97,"D",K66:K97)</f>
        <v>9.3108333333333348E-2</v>
      </c>
    </row>
    <row r="133" spans="1:11">
      <c r="A133" s="59" t="s">
        <v>295</v>
      </c>
      <c r="B133" s="53"/>
      <c r="C133" s="53"/>
      <c r="D133" s="53"/>
      <c r="E133" s="53"/>
      <c r="F133" s="53"/>
      <c r="G133" s="53"/>
      <c r="H133" s="53"/>
      <c r="I133" s="53"/>
      <c r="J133" s="61"/>
      <c r="K133" s="65">
        <f>AVERAGE(K69:K70,K72:K73,K77,K81,K84,K91:K92,K94)</f>
        <v>9.4449999999999992E-2</v>
      </c>
    </row>
    <row r="134" spans="1:11">
      <c r="A134" s="59" t="s">
        <v>291</v>
      </c>
      <c r="B134" s="53"/>
      <c r="C134" s="53"/>
      <c r="D134" s="53"/>
      <c r="E134" s="53"/>
      <c r="F134" s="53"/>
      <c r="G134" s="53"/>
      <c r="H134" s="53"/>
      <c r="I134" s="53"/>
      <c r="J134" s="61"/>
      <c r="K134" s="61">
        <f>AVERAGEIF(I66:I97,"V",K66:K97)</f>
        <v>9.7655000000000006E-2</v>
      </c>
    </row>
    <row r="135" spans="1:11">
      <c r="A135" s="59"/>
      <c r="B135" s="53"/>
      <c r="C135" s="53"/>
      <c r="D135" s="53"/>
      <c r="E135" s="53"/>
      <c r="F135" s="53"/>
      <c r="G135" s="53"/>
      <c r="H135" s="53"/>
      <c r="I135" s="53"/>
      <c r="J135" s="61"/>
      <c r="K135" s="61"/>
    </row>
    <row r="136" spans="1:11" s="53" customFormat="1">
      <c r="A136" s="63">
        <v>2017</v>
      </c>
      <c r="B136" s="58"/>
      <c r="C136" s="58"/>
      <c r="D136" s="58"/>
      <c r="E136" s="58"/>
      <c r="F136" s="58"/>
      <c r="G136" s="58"/>
      <c r="H136" s="58"/>
      <c r="I136" s="58"/>
      <c r="J136" s="64"/>
      <c r="K136" s="64"/>
    </row>
    <row r="137" spans="1:11" s="53" customFormat="1">
      <c r="A137" s="59" t="s">
        <v>288</v>
      </c>
      <c r="E137" s="59">
        <f>COUNT(K98:K102)</f>
        <v>5</v>
      </c>
      <c r="J137" s="61"/>
      <c r="K137" s="61"/>
    </row>
    <row r="138" spans="1:11">
      <c r="A138" s="59" t="s">
        <v>289</v>
      </c>
      <c r="B138" s="53"/>
      <c r="C138" s="53"/>
      <c r="D138" s="53"/>
      <c r="E138" s="53"/>
      <c r="F138" s="53"/>
      <c r="G138" s="53"/>
      <c r="H138" s="53"/>
      <c r="I138" s="53"/>
      <c r="J138" s="61"/>
      <c r="K138" s="61">
        <f>AVERAGE(K98:K102)</f>
        <v>9.7100000000000006E-2</v>
      </c>
    </row>
    <row r="139" spans="1:11">
      <c r="A139" s="59" t="s">
        <v>290</v>
      </c>
      <c r="B139" s="53"/>
      <c r="C139" s="53"/>
      <c r="D139" s="53"/>
      <c r="E139" s="53"/>
      <c r="F139" s="53"/>
      <c r="G139" s="53"/>
      <c r="H139" s="53"/>
      <c r="I139" s="53"/>
      <c r="J139" s="61"/>
      <c r="K139" s="65">
        <f>AVERAGEIF(I98:I102,"D",K98:K102)</f>
        <v>9.2999999999999999E-2</v>
      </c>
    </row>
    <row r="140" spans="1:11">
      <c r="A140" s="59" t="s">
        <v>295</v>
      </c>
      <c r="B140" s="53"/>
      <c r="C140" s="53"/>
      <c r="D140" s="53"/>
      <c r="E140" s="53"/>
      <c r="F140" s="53"/>
      <c r="G140" s="53"/>
      <c r="H140" s="53"/>
      <c r="I140" s="53"/>
      <c r="J140" s="61"/>
      <c r="K140" s="65">
        <f>K98</f>
        <v>0.09</v>
      </c>
    </row>
    <row r="141" spans="1:11">
      <c r="A141" s="59" t="s">
        <v>291</v>
      </c>
      <c r="B141" s="53"/>
      <c r="C141" s="53"/>
      <c r="D141" s="53"/>
      <c r="E141" s="53"/>
      <c r="F141" s="53"/>
      <c r="G141" s="53"/>
      <c r="H141" s="53"/>
      <c r="I141" s="53"/>
      <c r="J141" s="61"/>
      <c r="K141" s="61">
        <f>AVERAGEIF(I98:I102,"V",K98:K102)</f>
        <v>9.9833333333333329E-2</v>
      </c>
    </row>
    <row r="142" spans="1:11">
      <c r="A142" s="59"/>
      <c r="B142" s="53"/>
      <c r="C142" s="53"/>
      <c r="D142" s="53"/>
      <c r="E142" s="53"/>
      <c r="F142" s="53"/>
      <c r="G142" s="53"/>
      <c r="H142" s="53"/>
      <c r="I142" s="53"/>
      <c r="J142" s="61"/>
      <c r="K142" s="61"/>
    </row>
    <row r="143" spans="1:11">
      <c r="A143" s="59" t="s">
        <v>296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</row>
  </sheetData>
  <mergeCells count="1">
    <mergeCell ref="A3:K3"/>
  </mergeCells>
  <pageMargins left="0.7" right="0.7" top="0.75" bottom="0.75" header="0.3" footer="0.3"/>
  <pageSetup scale="89" fitToHeight="0" orientation="portrait" r:id="rId1"/>
  <headerFooter scaleWithDoc="0">
    <oddHeader>&amp;R&amp;"-,Bold"&amp;10Wal-Mart Stores East, LP and Sam's East, Inc.
Exhibit GWT-4
Commonwealth of Kentucky, Case No. 2016-0371
Page &amp;P of &amp;N</oddHeader>
  </headerFooter>
  <rowBreaks count="1" manualBreakCount="1"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9"/>
  <sheetViews>
    <sheetView showGridLines="0" view="pageLayout" zoomScaleNormal="100" workbookViewId="0">
      <selection activeCell="D24" sqref="D24"/>
    </sheetView>
  </sheetViews>
  <sheetFormatPr defaultRowHeight="15"/>
  <cols>
    <col min="1" max="1" width="6.5703125" customWidth="1"/>
    <col min="2" max="2" width="4.28515625" customWidth="1"/>
    <col min="3" max="3" width="23.7109375" style="24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116" t="s">
        <v>297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4" t="s">
        <v>1</v>
      </c>
      <c r="C6" s="5" t="s">
        <v>2</v>
      </c>
      <c r="D6" s="6" t="s">
        <v>3</v>
      </c>
      <c r="E6" s="6"/>
      <c r="F6" s="6"/>
      <c r="G6" s="6"/>
      <c r="H6" s="6"/>
      <c r="I6" s="6"/>
      <c r="J6" s="6"/>
      <c r="L6" s="7">
        <v>7.2400000000000006E-2</v>
      </c>
    </row>
    <row r="7" spans="2:16" ht="6" customHeight="1"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2"/>
      <c r="N7" s="2"/>
      <c r="O7" s="2"/>
    </row>
    <row r="8" spans="2:16" ht="15.75">
      <c r="B8" s="4"/>
      <c r="C8" s="5"/>
      <c r="D8" s="6" t="s">
        <v>298</v>
      </c>
      <c r="E8" s="6"/>
      <c r="F8" s="6"/>
      <c r="G8" s="6"/>
      <c r="H8" s="6"/>
      <c r="I8" s="6"/>
      <c r="J8" s="6"/>
      <c r="K8" s="6"/>
      <c r="L8" s="6"/>
      <c r="M8" s="2"/>
      <c r="N8" s="2"/>
      <c r="O8" s="2"/>
    </row>
    <row r="9" spans="2:16" ht="6.75" customHeight="1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</row>
    <row r="10" spans="2:16" s="11" customFormat="1" ht="28.5" customHeight="1">
      <c r="B10" s="8"/>
      <c r="C10" s="5"/>
      <c r="D10" s="9" t="s">
        <v>5</v>
      </c>
      <c r="E10" s="9"/>
      <c r="F10" s="9"/>
      <c r="G10" s="9" t="s">
        <v>6</v>
      </c>
      <c r="H10" s="9"/>
      <c r="I10" s="9" t="s">
        <v>7</v>
      </c>
      <c r="J10" s="9" t="s">
        <v>8</v>
      </c>
      <c r="K10" s="9"/>
      <c r="L10" s="9" t="s">
        <v>9</v>
      </c>
      <c r="M10" s="10"/>
    </row>
    <row r="11" spans="2:16">
      <c r="B11" s="12" t="s">
        <v>10</v>
      </c>
      <c r="C11" s="5" t="s">
        <v>11</v>
      </c>
      <c r="D11" s="6" t="s">
        <v>12</v>
      </c>
      <c r="E11" s="6"/>
      <c r="F11" s="6"/>
      <c r="G11" s="7">
        <v>2.47E-2</v>
      </c>
      <c r="H11" s="6"/>
      <c r="I11" s="7">
        <v>3.8199999999999998E-2</v>
      </c>
      <c r="J11" s="7">
        <v>7.1999999999999998E-3</v>
      </c>
      <c r="K11" s="6"/>
      <c r="L11" s="7">
        <f t="shared" ref="L11:L13" si="0">J11*I11</f>
        <v>2.7504E-4</v>
      </c>
      <c r="M11" s="13"/>
    </row>
    <row r="12" spans="2:16">
      <c r="B12" s="12" t="s">
        <v>13</v>
      </c>
      <c r="C12" s="5" t="s">
        <v>11</v>
      </c>
      <c r="D12" s="6" t="s">
        <v>14</v>
      </c>
      <c r="E12" s="6"/>
      <c r="F12" s="6"/>
      <c r="G12" s="7">
        <v>0.4425</v>
      </c>
      <c r="H12" s="6"/>
      <c r="I12" s="7">
        <v>0.42909999999999998</v>
      </c>
      <c r="J12" s="14">
        <v>4.1200000000000001E-2</v>
      </c>
      <c r="K12" s="6"/>
      <c r="L12" s="7">
        <f t="shared" si="0"/>
        <v>1.7678920000000001E-2</v>
      </c>
      <c r="M12" s="6"/>
    </row>
    <row r="13" spans="2:16">
      <c r="B13" s="12" t="s">
        <v>15</v>
      </c>
      <c r="C13" s="5" t="s">
        <v>299</v>
      </c>
      <c r="D13" s="6" t="s">
        <v>17</v>
      </c>
      <c r="E13" s="6"/>
      <c r="F13" s="6"/>
      <c r="G13" s="7">
        <v>0.53280000000000005</v>
      </c>
      <c r="H13" s="6"/>
      <c r="I13" s="7">
        <v>0.53269999999999995</v>
      </c>
      <c r="J13" s="7">
        <v>9.7600000000000006E-2</v>
      </c>
      <c r="K13" s="6"/>
      <c r="L13" s="7">
        <f t="shared" si="0"/>
        <v>5.1991519999999999E-2</v>
      </c>
      <c r="M13" s="6"/>
    </row>
    <row r="14" spans="2:16">
      <c r="B14" s="12"/>
      <c r="C14" s="5"/>
      <c r="D14" s="6"/>
      <c r="E14" s="6"/>
      <c r="F14" s="6"/>
      <c r="G14" s="7"/>
      <c r="H14" s="6"/>
      <c r="I14" s="7"/>
      <c r="J14" s="7"/>
      <c r="K14" s="6"/>
      <c r="L14" s="7"/>
      <c r="M14" s="6"/>
    </row>
    <row r="15" spans="2:16" ht="15.75">
      <c r="B15" s="12" t="s">
        <v>18</v>
      </c>
      <c r="C15" s="5" t="s">
        <v>19</v>
      </c>
      <c r="D15" s="15" t="s">
        <v>300</v>
      </c>
      <c r="E15" s="15"/>
      <c r="F15" s="15"/>
      <c r="G15" s="15"/>
      <c r="H15" s="15"/>
      <c r="I15" s="15"/>
      <c r="J15" s="15"/>
      <c r="K15" s="15"/>
      <c r="L15" s="16">
        <f>SUM(L11:L14)</f>
        <v>6.9945480000000004E-2</v>
      </c>
      <c r="M15" s="6"/>
      <c r="N15" s="2"/>
      <c r="O15" s="2"/>
      <c r="P15" s="2"/>
    </row>
    <row r="16" spans="2:16" ht="15.75"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</row>
    <row r="17" spans="2:16" ht="15.75">
      <c r="B17" s="4"/>
      <c r="C17" s="5"/>
      <c r="D17" s="6" t="s">
        <v>301</v>
      </c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</row>
    <row r="18" spans="2:16" ht="15.75"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2"/>
    </row>
    <row r="19" spans="2:16" ht="15.75">
      <c r="B19" s="12" t="s">
        <v>22</v>
      </c>
      <c r="C19" s="5" t="s">
        <v>23</v>
      </c>
      <c r="D19" s="6" t="s">
        <v>24</v>
      </c>
      <c r="E19" s="6"/>
      <c r="F19" s="6"/>
      <c r="G19" s="6"/>
      <c r="H19" s="6"/>
      <c r="I19" s="6"/>
      <c r="J19" s="6"/>
      <c r="K19" s="17"/>
      <c r="L19" s="18">
        <v>2380934</v>
      </c>
      <c r="M19" s="6"/>
      <c r="N19" s="2"/>
      <c r="O19" s="2"/>
      <c r="P19" s="2"/>
    </row>
    <row r="20" spans="2:16" ht="15.75">
      <c r="B20" s="12" t="s">
        <v>25</v>
      </c>
      <c r="C20" s="5" t="s">
        <v>26</v>
      </c>
      <c r="D20" s="6" t="s">
        <v>300</v>
      </c>
      <c r="E20" s="6"/>
      <c r="F20" s="6"/>
      <c r="G20" s="6"/>
      <c r="H20" s="6"/>
      <c r="I20" s="6"/>
      <c r="J20" s="6"/>
      <c r="K20" s="6"/>
      <c r="L20" s="19">
        <f>L15</f>
        <v>6.9945480000000004E-2</v>
      </c>
      <c r="M20" s="6"/>
      <c r="N20" s="2"/>
      <c r="O20" s="2"/>
      <c r="P20" s="2"/>
    </row>
    <row r="21" spans="2:16" ht="15.75">
      <c r="B21" s="12" t="s">
        <v>27</v>
      </c>
      <c r="C21" s="5" t="s">
        <v>28</v>
      </c>
      <c r="D21" s="6" t="s">
        <v>302</v>
      </c>
      <c r="E21" s="6"/>
      <c r="F21" s="6"/>
      <c r="G21" s="6"/>
      <c r="H21" s="6"/>
      <c r="I21" s="6"/>
      <c r="J21" s="6"/>
      <c r="K21" s="6"/>
      <c r="L21" s="18">
        <f>L19*L20</f>
        <v>166535.57147832002</v>
      </c>
      <c r="M21" s="6"/>
      <c r="N21" s="2"/>
      <c r="O21" s="2"/>
      <c r="P21" s="2"/>
    </row>
    <row r="22" spans="2:16" ht="15.75">
      <c r="B22" s="12" t="s">
        <v>30</v>
      </c>
      <c r="C22" s="5" t="s">
        <v>31</v>
      </c>
      <c r="D22" s="6" t="s">
        <v>32</v>
      </c>
      <c r="E22" s="6"/>
      <c r="F22" s="6"/>
      <c r="G22" s="6"/>
      <c r="H22" s="6"/>
      <c r="I22" s="6"/>
      <c r="J22" s="6"/>
      <c r="K22" s="6"/>
      <c r="L22" s="18">
        <v>174166</v>
      </c>
      <c r="M22" s="6"/>
      <c r="N22" s="2"/>
      <c r="O22" s="2"/>
      <c r="P22" s="2"/>
    </row>
    <row r="23" spans="2:16" ht="15.75">
      <c r="B23" s="12" t="s">
        <v>33</v>
      </c>
      <c r="C23" s="5" t="s">
        <v>34</v>
      </c>
      <c r="D23" s="6" t="s">
        <v>35</v>
      </c>
      <c r="E23" s="6"/>
      <c r="F23" s="6"/>
      <c r="G23" s="6"/>
      <c r="H23" s="6"/>
      <c r="I23" s="6"/>
      <c r="J23" s="6"/>
      <c r="K23" s="6"/>
      <c r="L23" s="18">
        <f>L22-L21</f>
        <v>7630.4285216799763</v>
      </c>
      <c r="M23" s="6"/>
      <c r="N23" s="2"/>
      <c r="O23" s="2"/>
      <c r="P23" s="2"/>
    </row>
    <row r="24" spans="2:16" ht="15.75">
      <c r="B24" s="12" t="s">
        <v>36</v>
      </c>
      <c r="C24" s="5" t="s">
        <v>37</v>
      </c>
      <c r="D24" s="6" t="s">
        <v>38</v>
      </c>
      <c r="E24" s="6"/>
      <c r="F24" s="6"/>
      <c r="G24" s="6"/>
      <c r="H24" s="6"/>
      <c r="I24" s="6"/>
      <c r="J24" s="6"/>
      <c r="K24" s="6"/>
      <c r="L24" s="20">
        <v>1.640935</v>
      </c>
      <c r="M24" s="6"/>
      <c r="N24" s="2"/>
      <c r="O24" s="21"/>
      <c r="P24" s="2"/>
    </row>
    <row r="25" spans="2:16" ht="15.75">
      <c r="B25" s="12" t="s">
        <v>39</v>
      </c>
      <c r="C25" s="5" t="s">
        <v>40</v>
      </c>
      <c r="D25" s="15" t="s">
        <v>41</v>
      </c>
      <c r="E25" s="15"/>
      <c r="F25" s="15"/>
      <c r="G25" s="15"/>
      <c r="H25" s="15"/>
      <c r="I25" s="15"/>
      <c r="J25" s="15"/>
      <c r="K25" s="15"/>
      <c r="L25" s="22">
        <f>L24*L23</f>
        <v>12521.037226222932</v>
      </c>
      <c r="M25" s="6"/>
      <c r="N25" s="2"/>
      <c r="O25" s="2"/>
      <c r="P25" s="2"/>
    </row>
    <row r="26" spans="2:16" ht="15.75">
      <c r="B26" s="12" t="s">
        <v>42</v>
      </c>
      <c r="C26" s="5" t="s">
        <v>43</v>
      </c>
      <c r="D26" s="6" t="s">
        <v>44</v>
      </c>
      <c r="E26" s="6"/>
      <c r="F26" s="6"/>
      <c r="G26" s="6"/>
      <c r="H26" s="6"/>
      <c r="I26" s="6"/>
      <c r="J26" s="6"/>
      <c r="K26" s="6"/>
      <c r="L26" s="18">
        <v>103078</v>
      </c>
      <c r="M26" s="6"/>
      <c r="N26" s="2"/>
      <c r="O26" s="2"/>
      <c r="P26" s="2"/>
    </row>
    <row r="27" spans="2:16" ht="15.75">
      <c r="B27" s="12" t="s">
        <v>45</v>
      </c>
      <c r="C27" s="5" t="s">
        <v>46</v>
      </c>
      <c r="D27" s="15" t="s">
        <v>47</v>
      </c>
      <c r="E27" s="6"/>
      <c r="F27" s="6"/>
      <c r="G27" s="6"/>
      <c r="H27" s="6"/>
      <c r="I27" s="6"/>
      <c r="J27" s="6"/>
      <c r="K27" s="6"/>
      <c r="L27" s="23">
        <f>L25/L26</f>
        <v>0.12147148010460944</v>
      </c>
      <c r="M27" s="6"/>
      <c r="N27" s="2"/>
      <c r="O27" s="2"/>
      <c r="P27" s="2"/>
    </row>
    <row r="28" spans="2:16" ht="15.75">
      <c r="B28" s="2"/>
      <c r="C28" s="3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2:16" ht="15.75">
      <c r="B29" s="2"/>
      <c r="C29" s="3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  <row r="30" spans="2:16" ht="15.75">
      <c r="B30" s="2"/>
      <c r="C30" s="3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  <c r="O30" s="2"/>
    </row>
    <row r="31" spans="2:16" ht="15.75">
      <c r="B31" s="2"/>
      <c r="C31" s="3"/>
      <c r="D31" s="6"/>
      <c r="E31" s="6"/>
      <c r="F31" s="6"/>
      <c r="G31" s="6"/>
      <c r="H31" s="6"/>
      <c r="I31" s="6"/>
      <c r="J31" s="6"/>
      <c r="K31" s="6"/>
      <c r="L31" s="6"/>
      <c r="M31" s="2"/>
      <c r="N31" s="2"/>
      <c r="O31" s="2"/>
    </row>
    <row r="32" spans="2:16" ht="15.75">
      <c r="B32" s="2"/>
      <c r="C32" s="3"/>
      <c r="D32" s="6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</row>
    <row r="33" spans="2:15" ht="15.75">
      <c r="B33" s="2"/>
      <c r="C33" s="3"/>
      <c r="D33" s="6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</row>
    <row r="34" spans="2:15" ht="15.75">
      <c r="B34" s="2"/>
      <c r="C34" s="3"/>
      <c r="D34" s="6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</row>
    <row r="35" spans="2:15" ht="15.75">
      <c r="B35" s="2"/>
      <c r="C35" s="3"/>
      <c r="D35" s="6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</row>
    <row r="36" spans="2:15" ht="15.75">
      <c r="B36" s="2"/>
      <c r="C36" s="3"/>
      <c r="D36" s="6"/>
      <c r="E36" s="6"/>
      <c r="F36" s="6"/>
      <c r="G36" s="6"/>
      <c r="H36" s="6"/>
      <c r="I36" s="6"/>
      <c r="J36" s="6"/>
      <c r="K36" s="6"/>
      <c r="L36" s="6"/>
      <c r="M36" s="2"/>
      <c r="N36" s="2"/>
      <c r="O36" s="2"/>
    </row>
    <row r="37" spans="2:15" ht="15.75">
      <c r="B37" s="2"/>
      <c r="C37" s="3"/>
      <c r="D37" s="6"/>
      <c r="E37" s="6"/>
      <c r="F37" s="6"/>
      <c r="G37" s="6"/>
      <c r="H37" s="6"/>
      <c r="I37" s="6"/>
      <c r="J37" s="6"/>
      <c r="K37" s="6"/>
      <c r="L37" s="6"/>
      <c r="M37" s="2"/>
      <c r="N37" s="2"/>
      <c r="O37" s="2"/>
    </row>
    <row r="38" spans="2:15" ht="15.7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75">
      <c r="M39" s="2"/>
      <c r="N39" s="2"/>
      <c r="O39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&amp;R&amp;"-,Bold"&amp;10Wal-Mart Stores East, LP and Sam's East, Inc.
Exhibit GWT-5
Commonwealth of Kentucky, Case No. 2016-0371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showGridLines="0" zoomScaleNormal="100" workbookViewId="0">
      <selection activeCell="E18" sqref="E18"/>
    </sheetView>
  </sheetViews>
  <sheetFormatPr defaultRowHeight="15"/>
  <cols>
    <col min="1" max="1" width="7.140625" customWidth="1"/>
    <col min="2" max="2" width="23.42578125" customWidth="1"/>
    <col min="3" max="3" width="13.7109375" customWidth="1"/>
    <col min="4" max="5" width="17" customWidth="1"/>
    <col min="6" max="6" width="2.42578125" customWidth="1"/>
    <col min="7" max="8" width="17" customWidth="1"/>
    <col min="9" max="9" width="2.140625" customWidth="1"/>
  </cols>
  <sheetData>
    <row r="3" spans="1:9" ht="15.75" thickBot="1"/>
    <row r="4" spans="1:9" ht="16.5" thickBot="1">
      <c r="A4" s="66"/>
      <c r="B4" s="119" t="s">
        <v>303</v>
      </c>
      <c r="C4" s="120"/>
      <c r="D4" s="120"/>
      <c r="E4" s="120"/>
      <c r="F4" s="120"/>
      <c r="G4" s="120"/>
      <c r="H4" s="121"/>
      <c r="I4" s="67"/>
    </row>
    <row r="5" spans="1:9" ht="15.75" customHeight="1" thickBot="1">
      <c r="A5" s="68"/>
      <c r="B5" s="69"/>
      <c r="C5" s="70"/>
      <c r="D5" s="122" t="s">
        <v>304</v>
      </c>
      <c r="E5" s="123"/>
      <c r="F5" s="71"/>
      <c r="G5" s="124" t="s">
        <v>305</v>
      </c>
      <c r="H5" s="125"/>
    </row>
    <row r="6" spans="1:9" ht="32.25" thickBot="1">
      <c r="A6" s="68"/>
      <c r="B6" s="72" t="s">
        <v>306</v>
      </c>
      <c r="C6" s="73"/>
      <c r="D6" s="74" t="s">
        <v>307</v>
      </c>
      <c r="E6" s="75" t="s">
        <v>308</v>
      </c>
      <c r="F6" s="76"/>
      <c r="G6" s="74" t="s">
        <v>307</v>
      </c>
      <c r="H6" s="75" t="s">
        <v>308</v>
      </c>
    </row>
    <row r="7" spans="1:9" ht="15.75">
      <c r="A7" s="77"/>
      <c r="B7" s="78"/>
      <c r="C7" s="79"/>
      <c r="D7" s="80"/>
      <c r="E7" s="81"/>
      <c r="F7" s="79"/>
      <c r="G7" s="80"/>
      <c r="H7" s="81"/>
    </row>
    <row r="8" spans="1:9" ht="15.75">
      <c r="A8" s="68"/>
      <c r="B8" s="82" t="s">
        <v>309</v>
      </c>
      <c r="C8" s="83"/>
      <c r="D8" s="84">
        <v>2.0400000000000001E-2</v>
      </c>
      <c r="E8" s="85">
        <f t="shared" ref="E8:E18" si="0">D8/$D$20</f>
        <v>0.41463414634146345</v>
      </c>
      <c r="F8" s="86"/>
      <c r="G8" s="84">
        <v>4.1700000000000001E-2</v>
      </c>
      <c r="H8" s="85">
        <f t="shared" ref="H8:H18" si="1">G8/$G$20</f>
        <v>0.57045143638850893</v>
      </c>
      <c r="I8" s="87"/>
    </row>
    <row r="9" spans="1:9" ht="15.75">
      <c r="A9" s="77"/>
      <c r="B9" s="88" t="s">
        <v>310</v>
      </c>
      <c r="C9" s="89"/>
      <c r="D9" s="90">
        <v>8.6499999999999994E-2</v>
      </c>
      <c r="E9" s="91">
        <f t="shared" si="0"/>
        <v>1.7581300813008129</v>
      </c>
      <c r="F9" s="92"/>
      <c r="G9" s="90">
        <v>0.1137</v>
      </c>
      <c r="H9" s="91">
        <f t="shared" si="1"/>
        <v>1.5554035567715458</v>
      </c>
      <c r="I9" s="7"/>
    </row>
    <row r="10" spans="1:9" ht="15.75">
      <c r="A10" s="77"/>
      <c r="B10" s="88" t="s">
        <v>311</v>
      </c>
      <c r="C10" s="93"/>
      <c r="D10" s="90">
        <v>9.7000000000000003E-2</v>
      </c>
      <c r="E10" s="91">
        <f t="shared" si="0"/>
        <v>1.9715447154471546</v>
      </c>
      <c r="F10" s="94"/>
      <c r="G10" s="90">
        <v>0.1234</v>
      </c>
      <c r="H10" s="91">
        <f t="shared" si="1"/>
        <v>1.6880984952120384</v>
      </c>
      <c r="I10" s="7"/>
    </row>
    <row r="11" spans="1:9" ht="15.75">
      <c r="A11" s="77"/>
      <c r="B11" s="95" t="s">
        <v>312</v>
      </c>
      <c r="C11" s="77"/>
      <c r="D11" s="84">
        <v>7.0300000000000001E-2</v>
      </c>
      <c r="E11" s="85">
        <f t="shared" si="0"/>
        <v>1.4288617886178863</v>
      </c>
      <c r="F11" s="68"/>
      <c r="G11" s="84">
        <v>0.1</v>
      </c>
      <c r="H11" s="85">
        <f t="shared" si="1"/>
        <v>1.3679890560875514</v>
      </c>
      <c r="I11" s="7"/>
    </row>
    <row r="12" spans="1:9" ht="15.75">
      <c r="A12" s="77"/>
      <c r="B12" s="96" t="s">
        <v>313</v>
      </c>
      <c r="C12" s="97"/>
      <c r="D12" s="90">
        <v>0.11899999999999999</v>
      </c>
      <c r="E12" s="91">
        <f t="shared" si="0"/>
        <v>2.4186991869918697</v>
      </c>
      <c r="F12" s="97"/>
      <c r="G12" s="90">
        <v>0.1439</v>
      </c>
      <c r="H12" s="91">
        <f t="shared" si="1"/>
        <v>1.9685362517099865</v>
      </c>
      <c r="I12" s="98"/>
    </row>
    <row r="13" spans="1:9" ht="15.75">
      <c r="A13" s="68"/>
      <c r="B13" s="95" t="s">
        <v>314</v>
      </c>
      <c r="C13" s="99"/>
      <c r="D13" s="84">
        <v>5.3900000000000003E-2</v>
      </c>
      <c r="E13" s="85">
        <f t="shared" si="0"/>
        <v>1.095528455284553</v>
      </c>
      <c r="F13" s="71"/>
      <c r="G13" s="84">
        <v>8.2500000000000004E-2</v>
      </c>
      <c r="H13" s="85">
        <f t="shared" si="1"/>
        <v>1.12859097127223</v>
      </c>
    </row>
    <row r="14" spans="1:9" ht="15.75">
      <c r="A14" s="77"/>
      <c r="B14" s="96" t="s">
        <v>315</v>
      </c>
      <c r="C14" s="100"/>
      <c r="D14" s="90">
        <v>4.8300000000000003E-2</v>
      </c>
      <c r="E14" s="91">
        <f t="shared" si="0"/>
        <v>0.98170731707317083</v>
      </c>
      <c r="F14" s="101"/>
      <c r="G14" s="90">
        <v>8.0500000000000002E-2</v>
      </c>
      <c r="H14" s="91">
        <f t="shared" si="1"/>
        <v>1.1012311901504788</v>
      </c>
    </row>
    <row r="15" spans="1:9" ht="15.75">
      <c r="A15" s="102"/>
      <c r="B15" s="96" t="s">
        <v>316</v>
      </c>
      <c r="C15" s="100"/>
      <c r="D15" s="90">
        <v>0.17549999999999999</v>
      </c>
      <c r="E15" s="91">
        <f t="shared" si="0"/>
        <v>3.5670731707317072</v>
      </c>
      <c r="F15" s="101"/>
      <c r="G15" s="90">
        <v>0.17499999999999999</v>
      </c>
      <c r="H15" s="91">
        <f t="shared" si="1"/>
        <v>2.3939808481532148</v>
      </c>
    </row>
    <row r="16" spans="1:9" ht="15.75">
      <c r="B16" s="95" t="s">
        <v>317</v>
      </c>
      <c r="C16" s="99"/>
      <c r="D16" s="84">
        <v>0.10390000000000001</v>
      </c>
      <c r="E16" s="85">
        <f t="shared" si="0"/>
        <v>2.1117886178861789</v>
      </c>
      <c r="F16" s="71"/>
      <c r="G16" s="84">
        <v>0.1348</v>
      </c>
      <c r="H16" s="85">
        <f t="shared" si="1"/>
        <v>1.8440492476060193</v>
      </c>
    </row>
    <row r="17" spans="2:8" ht="15.75">
      <c r="B17" s="96" t="s">
        <v>318</v>
      </c>
      <c r="C17" s="100"/>
      <c r="D17" s="90">
        <v>6.0100000000000001E-2</v>
      </c>
      <c r="E17" s="91">
        <f t="shared" si="0"/>
        <v>1.2215447154471544</v>
      </c>
      <c r="F17" s="101"/>
      <c r="G17" s="90">
        <v>7.5399999999999995E-2</v>
      </c>
      <c r="H17" s="91">
        <f t="shared" si="1"/>
        <v>1.0314637482900135</v>
      </c>
    </row>
    <row r="18" spans="2:8" ht="15.75">
      <c r="B18" s="96" t="s">
        <v>319</v>
      </c>
      <c r="C18" s="100"/>
      <c r="D18" s="90">
        <v>2.47E-2</v>
      </c>
      <c r="E18" s="91">
        <f t="shared" si="0"/>
        <v>0.50203252032520329</v>
      </c>
      <c r="F18" s="101"/>
      <c r="G18" s="90">
        <v>5.1299999999999998E-2</v>
      </c>
      <c r="H18" s="91">
        <f t="shared" si="1"/>
        <v>0.70177838577291385</v>
      </c>
    </row>
    <row r="19" spans="2:8" ht="16.5" thickBot="1">
      <c r="B19" s="103"/>
      <c r="C19" s="99"/>
      <c r="D19" s="104"/>
      <c r="E19" s="105"/>
      <c r="F19" s="71"/>
      <c r="G19" s="84"/>
      <c r="H19" s="85"/>
    </row>
    <row r="20" spans="2:8" ht="16.5" thickBot="1">
      <c r="B20" s="106" t="s">
        <v>320</v>
      </c>
      <c r="C20" s="107"/>
      <c r="D20" s="108">
        <v>4.9200000000000001E-2</v>
      </c>
      <c r="E20" s="109">
        <f>D20/$D$20</f>
        <v>1</v>
      </c>
      <c r="F20" s="107"/>
      <c r="G20" s="108">
        <v>7.3099999999999998E-2</v>
      </c>
      <c r="H20" s="109">
        <f>G20/$G$20</f>
        <v>1</v>
      </c>
    </row>
    <row r="21" spans="2:8" ht="15.75">
      <c r="B21" s="104"/>
      <c r="C21" s="71"/>
      <c r="D21" s="110"/>
      <c r="E21" s="71"/>
      <c r="F21" s="71"/>
      <c r="G21" s="71"/>
      <c r="H21" s="111"/>
    </row>
    <row r="22" spans="2:8" ht="16.5" thickBot="1">
      <c r="B22" s="112"/>
      <c r="C22" s="113" t="s">
        <v>60</v>
      </c>
      <c r="D22" s="114" t="s">
        <v>321</v>
      </c>
      <c r="E22" s="114"/>
      <c r="F22" s="114"/>
      <c r="G22" s="114"/>
      <c r="H22" s="115"/>
    </row>
  </sheetData>
  <mergeCells count="3">
    <mergeCell ref="B4:H4"/>
    <mergeCell ref="D5:E5"/>
    <mergeCell ref="G5:H5"/>
  </mergeCells>
  <pageMargins left="0.7" right="0.7" top="0.75" bottom="0.75" header="0.3" footer="0.3"/>
  <pageSetup orientation="landscape" r:id="rId1"/>
  <headerFooter>
    <oddHeader>&amp;R&amp;"-,Bold"&amp;10Wal-Mart Stores East, LP and Sam's East, Inc.
Exhibit GWT-6
Commonwealth of Kentucky, Case No. 2016-0371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Exhibit GWT-2</vt:lpstr>
      <vt:lpstr>Exhibit GWT-3 </vt:lpstr>
      <vt:lpstr>Exhibit GWT-4</vt:lpstr>
      <vt:lpstr>Exhibit GWT-5</vt:lpstr>
      <vt:lpstr>Exhibit GWT-6</vt:lpstr>
      <vt:lpstr>'Exhibit GWT-4'!Print_Titles</vt:lpstr>
    </vt:vector>
  </TitlesOfParts>
  <Company>Wal-Mart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Tillman</dc:creator>
  <cp:lastModifiedBy>Windows User</cp:lastModifiedBy>
  <dcterms:created xsi:type="dcterms:W3CDTF">2017-03-20T15:09:41Z</dcterms:created>
  <dcterms:modified xsi:type="dcterms:W3CDTF">2017-03-31T14:26:54Z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686816653</vt:i4>
  </property>
  <property fmtid="{D5CDD505-2E9C-101B-9397-08002B2CF9AE}" pid="3" name="_NewReviewCycle">
    <vt:lpwstr/>
  </property>
  <property fmtid="{D5CDD505-2E9C-101B-9397-08002B2CF9AE}" pid="4" name="_EmailSubject">
    <vt:lpwstr>KU/LGE Discovery to Walmart [STB-WORKSITE.FID718084]</vt:lpwstr>
  </property>
  <property fmtid="{D5CDD505-2E9C-101B-9397-08002B2CF9AE}" pid="5" name="_AuthorEmail">
    <vt:lpwstr>Greg.Tillman@walmart.com</vt:lpwstr>
  </property>
  <property fmtid="{D5CDD505-2E9C-101B-9397-08002B2CF9AE}" pid="6" name="_AuthorEmailDisplayName">
    <vt:lpwstr>Greg Tillman</vt:lpwstr>
  </property>
  <property fmtid="{D5CDD505-2E9C-101B-9397-08002B2CF9AE}" pid="7" name="_ReviewingToolsShownOnce">
    <vt:lpwstr/>
  </property>
</Properties>
</file>