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8800" windowHeight="11160"/>
  </bookViews>
  <sheets>
    <sheet name="summary - Jurisdictional" sheetId="4" r:id="rId1"/>
    <sheet name="Goal results" sheetId="11" r:id="rId2"/>
    <sheet name="Test Period" sheetId="1" r:id="rId3"/>
    <sheet name="burden rates" sheetId="15" r:id="rId4"/>
    <sheet name="Juri % Test" sheetId="6" r:id="rId5"/>
    <sheet name="summary TOTAL OPEX" sheetId="10" r:id="rId6"/>
    <sheet name="calc tia" sheetId="13" r:id="rId7"/>
    <sheet name="ppdata for tia and bal sh" sheetId="14" r:id="rId8"/>
  </sheets>
  <definedNames>
    <definedName name="_xlnm._FilterDatabase" localSheetId="7" hidden="1">'ppdata for tia and bal sh'!$A$1:$Y$1217</definedName>
    <definedName name="_xlnm.Print_Area" localSheetId="0">'summary - Jurisdictional'!$A$1:$E$39</definedName>
    <definedName name="_xlnm.Print_Area" localSheetId="5">'summary TOTAL OPEX'!$A$1:$B$42</definedName>
    <definedName name="_xlnm.Print_Titles" localSheetId="3">'burden rates'!$5:$7</definedName>
    <definedName name="_xlnm.Print_Titles" localSheetId="6">'calc tia'!$A:$A</definedName>
    <definedName name="_xlnm.Print_Titles" localSheetId="1">'Goal results'!$A:$A</definedName>
    <definedName name="_xlnm.Print_Titles" localSheetId="4">'Juri % Test'!$8:$12</definedName>
    <definedName name="_xlnm.Print_Titles" localSheetId="7">'ppdata for tia and bal sh'!$1:$1</definedName>
    <definedName name="_xlnm.Print_Titles" localSheetId="2">'Test Period'!$13:$14</definedName>
  </definedNames>
  <calcPr calcId="15251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5" i="15" l="1"/>
  <c r="P65" i="15"/>
  <c r="O65" i="15"/>
  <c r="K65" i="15"/>
  <c r="J65" i="15"/>
  <c r="I65" i="15"/>
  <c r="E65" i="15"/>
  <c r="D65" i="15"/>
  <c r="C65" i="15"/>
  <c r="Q64" i="15"/>
  <c r="P64" i="15"/>
  <c r="O64" i="15"/>
  <c r="K64" i="15"/>
  <c r="J64" i="15"/>
  <c r="I64" i="15"/>
  <c r="E64" i="15"/>
  <c r="D64" i="15"/>
  <c r="C64" i="15"/>
  <c r="Q63" i="15"/>
  <c r="P63" i="15"/>
  <c r="O63" i="15"/>
  <c r="K63" i="15"/>
  <c r="J63" i="15"/>
  <c r="I63" i="15"/>
  <c r="E63" i="15"/>
  <c r="D63" i="15"/>
  <c r="C63" i="15"/>
  <c r="Q62" i="15"/>
  <c r="P62" i="15"/>
  <c r="O62" i="15"/>
  <c r="K62" i="15"/>
  <c r="J62" i="15"/>
  <c r="I62" i="15"/>
  <c r="E62" i="15"/>
  <c r="D62" i="15"/>
  <c r="C62" i="15"/>
  <c r="Q61" i="15"/>
  <c r="P61" i="15"/>
  <c r="O61" i="15"/>
  <c r="K61" i="15"/>
  <c r="J61" i="15"/>
  <c r="I61" i="15"/>
  <c r="E61" i="15"/>
  <c r="D61" i="15"/>
  <c r="C61" i="15"/>
  <c r="Q60" i="15"/>
  <c r="P60" i="15"/>
  <c r="O60" i="15"/>
  <c r="K60" i="15"/>
  <c r="J60" i="15"/>
  <c r="I60" i="15"/>
  <c r="E60" i="15"/>
  <c r="D60" i="15"/>
  <c r="C60" i="15"/>
  <c r="Q59" i="15"/>
  <c r="P59" i="15"/>
  <c r="O59" i="15"/>
  <c r="K59" i="15"/>
  <c r="J59" i="15"/>
  <c r="I59" i="15"/>
  <c r="E59" i="15"/>
  <c r="D59" i="15"/>
  <c r="C59" i="15"/>
  <c r="Q58" i="15"/>
  <c r="P58" i="15"/>
  <c r="O58" i="15"/>
  <c r="K58" i="15"/>
  <c r="J58" i="15"/>
  <c r="I58" i="15"/>
  <c r="E58" i="15"/>
  <c r="D58" i="15"/>
  <c r="C58" i="15"/>
  <c r="Q57" i="15"/>
  <c r="P57" i="15"/>
  <c r="O57" i="15"/>
  <c r="K57" i="15"/>
  <c r="J57" i="15"/>
  <c r="I57" i="15"/>
  <c r="E57" i="15"/>
  <c r="D57" i="15"/>
  <c r="C57" i="15"/>
  <c r="Q56" i="15"/>
  <c r="P56" i="15"/>
  <c r="O56" i="15"/>
  <c r="K56" i="15"/>
  <c r="J56" i="15"/>
  <c r="I56" i="15"/>
  <c r="E56" i="15"/>
  <c r="D56" i="15"/>
  <c r="C56" i="15"/>
  <c r="Q55" i="15"/>
  <c r="P55" i="15"/>
  <c r="O55" i="15"/>
  <c r="K55" i="15"/>
  <c r="J55" i="15"/>
  <c r="I55" i="15"/>
  <c r="E55" i="15"/>
  <c r="D55" i="15"/>
  <c r="C55" i="15"/>
  <c r="Q54" i="15"/>
  <c r="P54" i="15"/>
  <c r="O54" i="15"/>
  <c r="K54" i="15"/>
  <c r="J54" i="15"/>
  <c r="I54" i="15"/>
  <c r="E54" i="15"/>
  <c r="D54" i="15"/>
  <c r="C54" i="15"/>
  <c r="E47" i="15"/>
  <c r="Q45" i="15"/>
  <c r="P45" i="15"/>
  <c r="O45" i="15"/>
  <c r="K45" i="15"/>
  <c r="J45" i="15"/>
  <c r="I45" i="15"/>
  <c r="E45" i="15"/>
  <c r="D45" i="15"/>
  <c r="C45" i="15"/>
  <c r="Q44" i="15"/>
  <c r="P44" i="15"/>
  <c r="O44" i="15"/>
  <c r="K44" i="15"/>
  <c r="J44" i="15"/>
  <c r="I44" i="15"/>
  <c r="E44" i="15"/>
  <c r="D44" i="15"/>
  <c r="C44" i="15"/>
  <c r="Q43" i="15"/>
  <c r="P43" i="15"/>
  <c r="O43" i="15"/>
  <c r="K43" i="15"/>
  <c r="J43" i="15"/>
  <c r="I43" i="15"/>
  <c r="E43" i="15"/>
  <c r="D43" i="15"/>
  <c r="C43" i="15"/>
  <c r="Q42" i="15"/>
  <c r="P42" i="15"/>
  <c r="O42" i="15"/>
  <c r="K42" i="15"/>
  <c r="J42" i="15"/>
  <c r="I42" i="15"/>
  <c r="E42" i="15"/>
  <c r="D42" i="15"/>
  <c r="C42" i="15"/>
  <c r="Q41" i="15"/>
  <c r="P41" i="15"/>
  <c r="O41" i="15"/>
  <c r="K41" i="15"/>
  <c r="J41" i="15"/>
  <c r="I41" i="15"/>
  <c r="E41" i="15"/>
  <c r="D41" i="15"/>
  <c r="C41" i="15"/>
  <c r="C39" i="15"/>
  <c r="Q34" i="15"/>
  <c r="Q47" i="15" s="1"/>
  <c r="P34" i="15"/>
  <c r="O34" i="15"/>
  <c r="K34" i="15"/>
  <c r="K47" i="15" s="1"/>
  <c r="J34" i="15"/>
  <c r="J47" i="15" s="1"/>
  <c r="I34" i="15"/>
  <c r="E34" i="15"/>
  <c r="D34" i="15"/>
  <c r="D47" i="15" s="1"/>
  <c r="C34" i="15"/>
  <c r="C47" i="15" s="1"/>
  <c r="Q29" i="15"/>
  <c r="Q39" i="15" s="1"/>
  <c r="P29" i="15"/>
  <c r="P39" i="15" s="1"/>
  <c r="O29" i="15"/>
  <c r="O39" i="15" s="1"/>
  <c r="K29" i="15"/>
  <c r="K39" i="15" s="1"/>
  <c r="J29" i="15"/>
  <c r="J39" i="15" s="1"/>
  <c r="I29" i="15"/>
  <c r="I39" i="15" s="1"/>
  <c r="E29" i="15"/>
  <c r="E39" i="15" s="1"/>
  <c r="D29" i="15"/>
  <c r="D39" i="15" s="1"/>
  <c r="C29" i="15"/>
  <c r="Q21" i="15"/>
  <c r="P21" i="15"/>
  <c r="O21" i="15"/>
  <c r="K21" i="15"/>
  <c r="J21" i="15"/>
  <c r="I21" i="15"/>
  <c r="E21" i="15"/>
  <c r="D21" i="15"/>
  <c r="C21" i="15"/>
  <c r="C36" i="15" s="1"/>
  <c r="Y1217" i="14"/>
  <c r="I1217" i="14"/>
  <c r="Y1216" i="14"/>
  <c r="I1216" i="14"/>
  <c r="Y1215" i="14"/>
  <c r="I1215" i="14"/>
  <c r="Y1214" i="14"/>
  <c r="I1214" i="14"/>
  <c r="Y1213" i="14"/>
  <c r="I1213" i="14"/>
  <c r="Y1212" i="14"/>
  <c r="I1212" i="14"/>
  <c r="Y1211" i="14"/>
  <c r="I1211" i="14"/>
  <c r="Y1210" i="14"/>
  <c r="I1210" i="14"/>
  <c r="Y1209" i="14"/>
  <c r="I1209" i="14"/>
  <c r="Y1208" i="14"/>
  <c r="I1208" i="14"/>
  <c r="Y1207" i="14"/>
  <c r="I1207" i="14"/>
  <c r="Y1206" i="14"/>
  <c r="I1206" i="14"/>
  <c r="Y1205" i="14"/>
  <c r="I1205" i="14"/>
  <c r="Y1204" i="14"/>
  <c r="I1204" i="14"/>
  <c r="Y1203" i="14"/>
  <c r="I1203" i="14"/>
  <c r="Y1202" i="14"/>
  <c r="I1202" i="14"/>
  <c r="Y1201" i="14"/>
  <c r="I1201" i="14"/>
  <c r="Y1200" i="14"/>
  <c r="I1200" i="14"/>
  <c r="Y1199" i="14"/>
  <c r="I1199" i="14"/>
  <c r="Y1198" i="14"/>
  <c r="I1198" i="14"/>
  <c r="Y1197" i="14"/>
  <c r="I1197" i="14"/>
  <c r="Y1196" i="14"/>
  <c r="I1196" i="14"/>
  <c r="Y1195" i="14"/>
  <c r="I1195" i="14"/>
  <c r="Y1194" i="14"/>
  <c r="I1194" i="14"/>
  <c r="Y1193" i="14"/>
  <c r="I1193" i="14"/>
  <c r="Y1192" i="14"/>
  <c r="I1192" i="14"/>
  <c r="Y1191" i="14"/>
  <c r="I1191" i="14"/>
  <c r="Y1190" i="14"/>
  <c r="I1190" i="14"/>
  <c r="Y1189" i="14"/>
  <c r="I1189" i="14"/>
  <c r="Y1188" i="14"/>
  <c r="I1188" i="14"/>
  <c r="Y1187" i="14"/>
  <c r="I1187" i="14"/>
  <c r="Y1186" i="14"/>
  <c r="I1186" i="14"/>
  <c r="Y1185" i="14"/>
  <c r="I1185" i="14"/>
  <c r="Y1184" i="14"/>
  <c r="I1184" i="14"/>
  <c r="Y1183" i="14"/>
  <c r="I1183" i="14"/>
  <c r="Y1182" i="14"/>
  <c r="I1182" i="14"/>
  <c r="Y1181" i="14"/>
  <c r="I1181" i="14"/>
  <c r="Y1180" i="14"/>
  <c r="I1180" i="14"/>
  <c r="Y1179" i="14"/>
  <c r="I1179" i="14"/>
  <c r="Y1178" i="14"/>
  <c r="I1178" i="14"/>
  <c r="Y1177" i="14"/>
  <c r="I1177" i="14"/>
  <c r="Y1176" i="14"/>
  <c r="I1176" i="14"/>
  <c r="Y1175" i="14"/>
  <c r="I1175" i="14"/>
  <c r="Y1174" i="14"/>
  <c r="I1174" i="14"/>
  <c r="Y1173" i="14"/>
  <c r="I1173" i="14"/>
  <c r="Y1172" i="14"/>
  <c r="I1172" i="14"/>
  <c r="Y1171" i="14"/>
  <c r="I1171" i="14"/>
  <c r="Y1170" i="14"/>
  <c r="I1170" i="14"/>
  <c r="Y1169" i="14"/>
  <c r="I1169" i="14"/>
  <c r="Y1168" i="14"/>
  <c r="I1168" i="14"/>
  <c r="Y1167" i="14"/>
  <c r="I1167" i="14"/>
  <c r="Y1166" i="14"/>
  <c r="I1166" i="14"/>
  <c r="Y1165" i="14"/>
  <c r="I1165" i="14"/>
  <c r="Y1164" i="14"/>
  <c r="I1164" i="14"/>
  <c r="Y1163" i="14"/>
  <c r="I1163" i="14"/>
  <c r="Y1162" i="14"/>
  <c r="I1162" i="14"/>
  <c r="Y1161" i="14"/>
  <c r="I1161" i="14"/>
  <c r="Y1160" i="14"/>
  <c r="I1160" i="14"/>
  <c r="Y1159" i="14"/>
  <c r="I1159" i="14"/>
  <c r="Y1158" i="14"/>
  <c r="I1158" i="14"/>
  <c r="Y1157" i="14"/>
  <c r="I1157" i="14"/>
  <c r="Y1156" i="14"/>
  <c r="I1156" i="14"/>
  <c r="Y1155" i="14"/>
  <c r="I1155" i="14"/>
  <c r="Y1154" i="14"/>
  <c r="I1154" i="14"/>
  <c r="Y1153" i="14"/>
  <c r="I1153" i="14"/>
  <c r="Y1152" i="14"/>
  <c r="I1152" i="14"/>
  <c r="Y1151" i="14"/>
  <c r="I1151" i="14"/>
  <c r="Y1150" i="14"/>
  <c r="I1150" i="14"/>
  <c r="Y1149" i="14"/>
  <c r="I1149" i="14"/>
  <c r="Y1148" i="14"/>
  <c r="I1148" i="14"/>
  <c r="Y1147" i="14"/>
  <c r="I1147" i="14"/>
  <c r="Y1146" i="14"/>
  <c r="I1146" i="14"/>
  <c r="Y1145" i="14"/>
  <c r="I1145" i="14"/>
  <c r="Y1144" i="14"/>
  <c r="I1144" i="14"/>
  <c r="Y1143" i="14"/>
  <c r="I1143" i="14"/>
  <c r="Y1142" i="14"/>
  <c r="I1142" i="14"/>
  <c r="Y1141" i="14"/>
  <c r="I1141" i="14"/>
  <c r="Y1140" i="14"/>
  <c r="I1140" i="14"/>
  <c r="Y1139" i="14"/>
  <c r="I1139" i="14"/>
  <c r="Y1138" i="14"/>
  <c r="I1138" i="14"/>
  <c r="Y1137" i="14"/>
  <c r="I1137" i="14"/>
  <c r="Y1136" i="14"/>
  <c r="I1136" i="14"/>
  <c r="Y1135" i="14"/>
  <c r="I1135" i="14"/>
  <c r="Y1134" i="14"/>
  <c r="I1134" i="14"/>
  <c r="Y1133" i="14"/>
  <c r="I1133" i="14"/>
  <c r="Y1132" i="14"/>
  <c r="I1132" i="14"/>
  <c r="Y1131" i="14"/>
  <c r="I1131" i="14"/>
  <c r="Y1130" i="14"/>
  <c r="I1130" i="14"/>
  <c r="Y1129" i="14"/>
  <c r="I1129" i="14"/>
  <c r="Y1128" i="14"/>
  <c r="I1128" i="14"/>
  <c r="Y1127" i="14"/>
  <c r="I1127" i="14"/>
  <c r="Y1126" i="14"/>
  <c r="I1126" i="14"/>
  <c r="Y1125" i="14"/>
  <c r="I1125" i="14"/>
  <c r="Y1124" i="14"/>
  <c r="I1124" i="14"/>
  <c r="Y1123" i="14"/>
  <c r="I1123" i="14"/>
  <c r="Y1122" i="14"/>
  <c r="I1122" i="14"/>
  <c r="Y1121" i="14"/>
  <c r="I1121" i="14"/>
  <c r="Y1120" i="14"/>
  <c r="I1120" i="14"/>
  <c r="Y1119" i="14"/>
  <c r="I1119" i="14"/>
  <c r="Y1118" i="14"/>
  <c r="I1118" i="14"/>
  <c r="Y1117" i="14"/>
  <c r="I1117" i="14"/>
  <c r="Y1116" i="14"/>
  <c r="I1116" i="14"/>
  <c r="Y1115" i="14"/>
  <c r="I1115" i="14"/>
  <c r="Y1114" i="14"/>
  <c r="I1114" i="14"/>
  <c r="Y1113" i="14"/>
  <c r="I1113" i="14"/>
  <c r="Y1112" i="14"/>
  <c r="I1112" i="14"/>
  <c r="Y1111" i="14"/>
  <c r="I1111" i="14"/>
  <c r="Y1110" i="14"/>
  <c r="I1110" i="14"/>
  <c r="Y1109" i="14"/>
  <c r="I1109" i="14"/>
  <c r="Y1108" i="14"/>
  <c r="I1108" i="14"/>
  <c r="Y1107" i="14"/>
  <c r="I1107" i="14"/>
  <c r="Y1106" i="14"/>
  <c r="I1106" i="14"/>
  <c r="Y1105" i="14"/>
  <c r="I1105" i="14"/>
  <c r="Y1104" i="14"/>
  <c r="I1104" i="14"/>
  <c r="Y1103" i="14"/>
  <c r="I1103" i="14"/>
  <c r="Y1102" i="14"/>
  <c r="I1102" i="14"/>
  <c r="Y1101" i="14"/>
  <c r="I1101" i="14"/>
  <c r="Y1100" i="14"/>
  <c r="I1100" i="14"/>
  <c r="Y1099" i="14"/>
  <c r="I1099" i="14"/>
  <c r="Y1098" i="14"/>
  <c r="I1098" i="14"/>
  <c r="Y1097" i="14"/>
  <c r="I1097" i="14"/>
  <c r="Y1096" i="14"/>
  <c r="I1096" i="14"/>
  <c r="Y1095" i="14"/>
  <c r="I1095" i="14"/>
  <c r="Y1094" i="14"/>
  <c r="I1094" i="14"/>
  <c r="Y1093" i="14"/>
  <c r="I1093" i="14"/>
  <c r="Y1092" i="14"/>
  <c r="I1092" i="14"/>
  <c r="Y1091" i="14"/>
  <c r="I1091" i="14"/>
  <c r="Y1090" i="14"/>
  <c r="I1090" i="14"/>
  <c r="Y1089" i="14"/>
  <c r="I1089" i="14"/>
  <c r="Y1088" i="14"/>
  <c r="I1088" i="14"/>
  <c r="Y1087" i="14"/>
  <c r="I1087" i="14"/>
  <c r="Y1086" i="14"/>
  <c r="I1086" i="14"/>
  <c r="Y1085" i="14"/>
  <c r="I1085" i="14"/>
  <c r="Y1084" i="14"/>
  <c r="I1084" i="14"/>
  <c r="Y1083" i="14"/>
  <c r="I1083" i="14"/>
  <c r="Y1082" i="14"/>
  <c r="I1082" i="14"/>
  <c r="Y1081" i="14"/>
  <c r="I1081" i="14"/>
  <c r="Y1080" i="14"/>
  <c r="I1080" i="14"/>
  <c r="Y1079" i="14"/>
  <c r="I1079" i="14"/>
  <c r="Y1078" i="14"/>
  <c r="I1078" i="14"/>
  <c r="Y1077" i="14"/>
  <c r="I1077" i="14"/>
  <c r="Y1076" i="14"/>
  <c r="I1076" i="14"/>
  <c r="Y1075" i="14"/>
  <c r="I1075" i="14"/>
  <c r="Y1074" i="14"/>
  <c r="I1074" i="14"/>
  <c r="Y1073" i="14"/>
  <c r="I1073" i="14"/>
  <c r="Y1072" i="14"/>
  <c r="I1072" i="14"/>
  <c r="Y1071" i="14"/>
  <c r="I1071" i="14"/>
  <c r="Y1070" i="14"/>
  <c r="I1070" i="14"/>
  <c r="Y1069" i="14"/>
  <c r="I1069" i="14"/>
  <c r="Y1068" i="14"/>
  <c r="I1068" i="14"/>
  <c r="Y1067" i="14"/>
  <c r="I1067" i="14"/>
  <c r="Y1066" i="14"/>
  <c r="I1066" i="14"/>
  <c r="Y1065" i="14"/>
  <c r="I1065" i="14"/>
  <c r="Y1064" i="14"/>
  <c r="I1064" i="14"/>
  <c r="Y1063" i="14"/>
  <c r="I1063" i="14"/>
  <c r="Y1062" i="14"/>
  <c r="I1062" i="14"/>
  <c r="Y1061" i="14"/>
  <c r="I1061" i="14"/>
  <c r="Y1060" i="14"/>
  <c r="I1060" i="14"/>
  <c r="Y1059" i="14"/>
  <c r="I1059" i="14"/>
  <c r="Y1058" i="14"/>
  <c r="I1058" i="14"/>
  <c r="Y1057" i="14"/>
  <c r="I1057" i="14"/>
  <c r="Y1056" i="14"/>
  <c r="I1056" i="14"/>
  <c r="Y1055" i="14"/>
  <c r="I1055" i="14"/>
  <c r="Y1054" i="14"/>
  <c r="I1054" i="14"/>
  <c r="Y1053" i="14"/>
  <c r="I1053" i="14"/>
  <c r="Y1052" i="14"/>
  <c r="I1052" i="14"/>
  <c r="Y1051" i="14"/>
  <c r="I1051" i="14"/>
  <c r="Y1050" i="14"/>
  <c r="I1050" i="14"/>
  <c r="Y1049" i="14"/>
  <c r="I1049" i="14"/>
  <c r="Y1048" i="14"/>
  <c r="I1048" i="14"/>
  <c r="Y1047" i="14"/>
  <c r="I1047" i="14"/>
  <c r="Y1046" i="14"/>
  <c r="I1046" i="14"/>
  <c r="Y1045" i="14"/>
  <c r="I1045" i="14"/>
  <c r="Y1044" i="14"/>
  <c r="I1044" i="14"/>
  <c r="Y1043" i="14"/>
  <c r="I1043" i="14"/>
  <c r="Y1042" i="14"/>
  <c r="I1042" i="14"/>
  <c r="Y1041" i="14"/>
  <c r="I1041" i="14"/>
  <c r="Y1040" i="14"/>
  <c r="I1040" i="14"/>
  <c r="Y1039" i="14"/>
  <c r="I1039" i="14"/>
  <c r="Y1038" i="14"/>
  <c r="I1038" i="14"/>
  <c r="Y1037" i="14"/>
  <c r="I1037" i="14"/>
  <c r="Y1036" i="14"/>
  <c r="I1036" i="14"/>
  <c r="Y1035" i="14"/>
  <c r="I1035" i="14"/>
  <c r="Y1034" i="14"/>
  <c r="I1034" i="14"/>
  <c r="Y1033" i="14"/>
  <c r="I1033" i="14"/>
  <c r="Y1032" i="14"/>
  <c r="I1032" i="14"/>
  <c r="Y1031" i="14"/>
  <c r="I1031" i="14"/>
  <c r="Y1030" i="14"/>
  <c r="I1030" i="14"/>
  <c r="Y1029" i="14"/>
  <c r="I1029" i="14"/>
  <c r="Y1028" i="14"/>
  <c r="I1028" i="14"/>
  <c r="Y1027" i="14"/>
  <c r="I1027" i="14"/>
  <c r="Y1026" i="14"/>
  <c r="I1026" i="14"/>
  <c r="Y1025" i="14"/>
  <c r="I1025" i="14"/>
  <c r="Y1024" i="14"/>
  <c r="I1024" i="14"/>
  <c r="Y1023" i="14"/>
  <c r="I1023" i="14"/>
  <c r="Y1022" i="14"/>
  <c r="I1022" i="14"/>
  <c r="Y1021" i="14"/>
  <c r="I1021" i="14"/>
  <c r="Y1020" i="14"/>
  <c r="I1020" i="14"/>
  <c r="Y1019" i="14"/>
  <c r="I1019" i="14"/>
  <c r="Y1018" i="14"/>
  <c r="I1018" i="14"/>
  <c r="Y1017" i="14"/>
  <c r="I1017" i="14"/>
  <c r="Y1016" i="14"/>
  <c r="I1016" i="14"/>
  <c r="Y1015" i="14"/>
  <c r="I1015" i="14"/>
  <c r="Y1014" i="14"/>
  <c r="I1014" i="14"/>
  <c r="Y1013" i="14"/>
  <c r="I1013" i="14"/>
  <c r="Y1012" i="14"/>
  <c r="I1012" i="14"/>
  <c r="Y1011" i="14"/>
  <c r="I1011" i="14"/>
  <c r="Y1010" i="14"/>
  <c r="I1010" i="14"/>
  <c r="Y1009" i="14"/>
  <c r="I1009" i="14"/>
  <c r="Y1008" i="14"/>
  <c r="I1008" i="14"/>
  <c r="Y1007" i="14"/>
  <c r="I1007" i="14"/>
  <c r="Y1006" i="14"/>
  <c r="I1006" i="14"/>
  <c r="Y1005" i="14"/>
  <c r="I1005" i="14"/>
  <c r="Y1004" i="14"/>
  <c r="I1004" i="14"/>
  <c r="Y1003" i="14"/>
  <c r="I1003" i="14"/>
  <c r="Y1002" i="14"/>
  <c r="I1002" i="14"/>
  <c r="Y1001" i="14"/>
  <c r="I1001" i="14"/>
  <c r="Y1000" i="14"/>
  <c r="I1000" i="14"/>
  <c r="Y999" i="14"/>
  <c r="I999" i="14"/>
  <c r="Y998" i="14"/>
  <c r="I998" i="14"/>
  <c r="Y997" i="14"/>
  <c r="I997" i="14"/>
  <c r="Y996" i="14"/>
  <c r="I996" i="14"/>
  <c r="Y995" i="14"/>
  <c r="I995" i="14"/>
  <c r="Y994" i="14"/>
  <c r="I994" i="14"/>
  <c r="Y993" i="14"/>
  <c r="I993" i="14"/>
  <c r="Y992" i="14"/>
  <c r="I992" i="14"/>
  <c r="Y991" i="14"/>
  <c r="I991" i="14"/>
  <c r="Y990" i="14"/>
  <c r="I990" i="14"/>
  <c r="Y989" i="14"/>
  <c r="I989" i="14"/>
  <c r="Y988" i="14"/>
  <c r="I988" i="14"/>
  <c r="Y987" i="14"/>
  <c r="I987" i="14"/>
  <c r="Y986" i="14"/>
  <c r="I986" i="14"/>
  <c r="Y985" i="14"/>
  <c r="I985" i="14"/>
  <c r="Y984" i="14"/>
  <c r="I984" i="14"/>
  <c r="Y983" i="14"/>
  <c r="I983" i="14"/>
  <c r="Y982" i="14"/>
  <c r="I982" i="14"/>
  <c r="Y981" i="14"/>
  <c r="I981" i="14"/>
  <c r="Y980" i="14"/>
  <c r="I980" i="14"/>
  <c r="Y979" i="14"/>
  <c r="I979" i="14"/>
  <c r="Y978" i="14"/>
  <c r="I978" i="14"/>
  <c r="Y977" i="14"/>
  <c r="I977" i="14"/>
  <c r="Y976" i="14"/>
  <c r="I976" i="14"/>
  <c r="Y975" i="14"/>
  <c r="I975" i="14"/>
  <c r="Y974" i="14"/>
  <c r="I974" i="14"/>
  <c r="Y973" i="14"/>
  <c r="I973" i="14"/>
  <c r="Y972" i="14"/>
  <c r="I972" i="14"/>
  <c r="Y971" i="14"/>
  <c r="I971" i="14"/>
  <c r="Y970" i="14"/>
  <c r="I970" i="14"/>
  <c r="Y969" i="14"/>
  <c r="I969" i="14"/>
  <c r="Y968" i="14"/>
  <c r="I968" i="14"/>
  <c r="Y967" i="14"/>
  <c r="I967" i="14"/>
  <c r="Y966" i="14"/>
  <c r="I966" i="14"/>
  <c r="Y965" i="14"/>
  <c r="I965" i="14"/>
  <c r="Y964" i="14"/>
  <c r="I964" i="14"/>
  <c r="Y963" i="14"/>
  <c r="I963" i="14"/>
  <c r="Y962" i="14"/>
  <c r="I962" i="14"/>
  <c r="Y961" i="14"/>
  <c r="I961" i="14"/>
  <c r="Y960" i="14"/>
  <c r="I960" i="14"/>
  <c r="Y959" i="14"/>
  <c r="I959" i="14"/>
  <c r="Y958" i="14"/>
  <c r="I958" i="14"/>
  <c r="Y957" i="14"/>
  <c r="I957" i="14"/>
  <c r="Y956" i="14"/>
  <c r="I956" i="14"/>
  <c r="Y955" i="14"/>
  <c r="I955" i="14"/>
  <c r="Y954" i="14"/>
  <c r="I954" i="14"/>
  <c r="Y953" i="14"/>
  <c r="I953" i="14"/>
  <c r="Y952" i="14"/>
  <c r="I952" i="14"/>
  <c r="Y951" i="14"/>
  <c r="I951" i="14"/>
  <c r="Y950" i="14"/>
  <c r="I950" i="14"/>
  <c r="Y949" i="14"/>
  <c r="I949" i="14"/>
  <c r="Y948" i="14"/>
  <c r="I948" i="14"/>
  <c r="Y947" i="14"/>
  <c r="I947" i="14"/>
  <c r="Y946" i="14"/>
  <c r="I946" i="14"/>
  <c r="Y945" i="14"/>
  <c r="I945" i="14"/>
  <c r="Y944" i="14"/>
  <c r="I944" i="14"/>
  <c r="Y943" i="14"/>
  <c r="I943" i="14"/>
  <c r="Y942" i="14"/>
  <c r="I942" i="14"/>
  <c r="Y941" i="14"/>
  <c r="I941" i="14"/>
  <c r="Y940" i="14"/>
  <c r="I940" i="14"/>
  <c r="Y939" i="14"/>
  <c r="I939" i="14"/>
  <c r="Y938" i="14"/>
  <c r="I938" i="14"/>
  <c r="Y937" i="14"/>
  <c r="I937" i="14"/>
  <c r="Y936" i="14"/>
  <c r="I936" i="14"/>
  <c r="Y935" i="14"/>
  <c r="I935" i="14"/>
  <c r="Y934" i="14"/>
  <c r="I934" i="14"/>
  <c r="Y933" i="14"/>
  <c r="I933" i="14"/>
  <c r="Y932" i="14"/>
  <c r="I932" i="14"/>
  <c r="Y931" i="14"/>
  <c r="I931" i="14"/>
  <c r="Y930" i="14"/>
  <c r="I930" i="14"/>
  <c r="Y929" i="14"/>
  <c r="I929" i="14"/>
  <c r="Y928" i="14"/>
  <c r="I928" i="14"/>
  <c r="Y927" i="14"/>
  <c r="I927" i="14"/>
  <c r="Y926" i="14"/>
  <c r="I926" i="14"/>
  <c r="Y925" i="14"/>
  <c r="I925" i="14"/>
  <c r="Y924" i="14"/>
  <c r="I924" i="14"/>
  <c r="Y923" i="14"/>
  <c r="I923" i="14"/>
  <c r="Y922" i="14"/>
  <c r="I922" i="14"/>
  <c r="Y921" i="14"/>
  <c r="I921" i="14"/>
  <c r="Y920" i="14"/>
  <c r="I920" i="14"/>
  <c r="Y919" i="14"/>
  <c r="I919" i="14"/>
  <c r="Y918" i="14"/>
  <c r="I918" i="14"/>
  <c r="Y917" i="14"/>
  <c r="I917" i="14"/>
  <c r="Y916" i="14"/>
  <c r="I916" i="14"/>
  <c r="Y915" i="14"/>
  <c r="I915" i="14"/>
  <c r="Y914" i="14"/>
  <c r="I914" i="14"/>
  <c r="Y913" i="14"/>
  <c r="I913" i="14"/>
  <c r="Y912" i="14"/>
  <c r="I912" i="14"/>
  <c r="Y911" i="14"/>
  <c r="I911" i="14"/>
  <c r="Y910" i="14"/>
  <c r="I910" i="14"/>
  <c r="Y909" i="14"/>
  <c r="I909" i="14"/>
  <c r="Y908" i="14"/>
  <c r="I908" i="14"/>
  <c r="Y907" i="14"/>
  <c r="I907" i="14"/>
  <c r="Y906" i="14"/>
  <c r="I906" i="14"/>
  <c r="Y905" i="14"/>
  <c r="I905" i="14"/>
  <c r="Y904" i="14"/>
  <c r="I904" i="14"/>
  <c r="Y903" i="14"/>
  <c r="I903" i="14"/>
  <c r="Y902" i="14"/>
  <c r="I902" i="14"/>
  <c r="Y901" i="14"/>
  <c r="I901" i="14"/>
  <c r="Y900" i="14"/>
  <c r="I900" i="14"/>
  <c r="Y899" i="14"/>
  <c r="I899" i="14"/>
  <c r="Y898" i="14"/>
  <c r="I898" i="14"/>
  <c r="Y897" i="14"/>
  <c r="I897" i="14"/>
  <c r="Y896" i="14"/>
  <c r="I896" i="14"/>
  <c r="Y895" i="14"/>
  <c r="I895" i="14"/>
  <c r="Y894" i="14"/>
  <c r="I894" i="14"/>
  <c r="Y893" i="14"/>
  <c r="I893" i="14"/>
  <c r="Y892" i="14"/>
  <c r="I892" i="14"/>
  <c r="Y891" i="14"/>
  <c r="I891" i="14"/>
  <c r="Y890" i="14"/>
  <c r="I890" i="14"/>
  <c r="Y889" i="14"/>
  <c r="I889" i="14"/>
  <c r="Y888" i="14"/>
  <c r="I888" i="14"/>
  <c r="Y887" i="14"/>
  <c r="I887" i="14"/>
  <c r="Y886" i="14"/>
  <c r="I886" i="14"/>
  <c r="Y885" i="14"/>
  <c r="I885" i="14"/>
  <c r="Y884" i="14"/>
  <c r="I884" i="14"/>
  <c r="Y883" i="14"/>
  <c r="I883" i="14"/>
  <c r="Y882" i="14"/>
  <c r="I882" i="14"/>
  <c r="Y881" i="14"/>
  <c r="I881" i="14"/>
  <c r="Y880" i="14"/>
  <c r="I880" i="14"/>
  <c r="Y879" i="14"/>
  <c r="I879" i="14"/>
  <c r="Y878" i="14"/>
  <c r="I878" i="14"/>
  <c r="Y877" i="14"/>
  <c r="I877" i="14"/>
  <c r="Y876" i="14"/>
  <c r="I876" i="14"/>
  <c r="Y875" i="14"/>
  <c r="I875" i="14"/>
  <c r="Y874" i="14"/>
  <c r="I874" i="14"/>
  <c r="Y873" i="14"/>
  <c r="I873" i="14"/>
  <c r="Y872" i="14"/>
  <c r="I872" i="14"/>
  <c r="Y871" i="14"/>
  <c r="I871" i="14"/>
  <c r="Y870" i="14"/>
  <c r="I870" i="14"/>
  <c r="Y869" i="14"/>
  <c r="I869" i="14"/>
  <c r="Y868" i="14"/>
  <c r="I868" i="14"/>
  <c r="Y867" i="14"/>
  <c r="I867" i="14"/>
  <c r="Y866" i="14"/>
  <c r="I866" i="14"/>
  <c r="Y865" i="14"/>
  <c r="I865" i="14"/>
  <c r="Y864" i="14"/>
  <c r="I864" i="14"/>
  <c r="Y863" i="14"/>
  <c r="I863" i="14"/>
  <c r="Y862" i="14"/>
  <c r="I862" i="14"/>
  <c r="Y861" i="14"/>
  <c r="I861" i="14"/>
  <c r="Y860" i="14"/>
  <c r="I860" i="14"/>
  <c r="Y859" i="14"/>
  <c r="I859" i="14"/>
  <c r="Y858" i="14"/>
  <c r="I858" i="14"/>
  <c r="Y857" i="14"/>
  <c r="I857" i="14"/>
  <c r="Y856" i="14"/>
  <c r="I856" i="14"/>
  <c r="Y855" i="14"/>
  <c r="I855" i="14"/>
  <c r="Y854" i="14"/>
  <c r="I854" i="14"/>
  <c r="Y853" i="14"/>
  <c r="I853" i="14"/>
  <c r="Y852" i="14"/>
  <c r="I852" i="14"/>
  <c r="Y851" i="14"/>
  <c r="I851" i="14"/>
  <c r="Y850" i="14"/>
  <c r="I850" i="14"/>
  <c r="Y849" i="14"/>
  <c r="I849" i="14"/>
  <c r="Y848" i="14"/>
  <c r="I848" i="14"/>
  <c r="Y847" i="14"/>
  <c r="I847" i="14"/>
  <c r="Y846" i="14"/>
  <c r="I846" i="14"/>
  <c r="Y845" i="14"/>
  <c r="I845" i="14"/>
  <c r="Y844" i="14"/>
  <c r="I844" i="14"/>
  <c r="Y843" i="14"/>
  <c r="I843" i="14"/>
  <c r="Y842" i="14"/>
  <c r="I842" i="14"/>
  <c r="Y841" i="14"/>
  <c r="I841" i="14"/>
  <c r="Y840" i="14"/>
  <c r="I840" i="14"/>
  <c r="Y839" i="14"/>
  <c r="I839" i="14"/>
  <c r="Y838" i="14"/>
  <c r="I838" i="14"/>
  <c r="Y837" i="14"/>
  <c r="I837" i="14"/>
  <c r="Y836" i="14"/>
  <c r="I836" i="14"/>
  <c r="Y835" i="14"/>
  <c r="I835" i="14"/>
  <c r="Y834" i="14"/>
  <c r="I834" i="14"/>
  <c r="Y833" i="14"/>
  <c r="I833" i="14"/>
  <c r="Y832" i="14"/>
  <c r="I832" i="14"/>
  <c r="Y831" i="14"/>
  <c r="I831" i="14"/>
  <c r="Y830" i="14"/>
  <c r="I830" i="14"/>
  <c r="Y829" i="14"/>
  <c r="I829" i="14"/>
  <c r="Y828" i="14"/>
  <c r="I828" i="14"/>
  <c r="Y827" i="14"/>
  <c r="I827" i="14"/>
  <c r="Y826" i="14"/>
  <c r="I826" i="14"/>
  <c r="Y825" i="14"/>
  <c r="I825" i="14"/>
  <c r="Y824" i="14"/>
  <c r="I824" i="14"/>
  <c r="Y823" i="14"/>
  <c r="I823" i="14"/>
  <c r="Y822" i="14"/>
  <c r="I822" i="14"/>
  <c r="Y821" i="14"/>
  <c r="I821" i="14"/>
  <c r="Y820" i="14"/>
  <c r="I820" i="14"/>
  <c r="Y819" i="14"/>
  <c r="I819" i="14"/>
  <c r="Y818" i="14"/>
  <c r="I818" i="14"/>
  <c r="Y817" i="14"/>
  <c r="I817" i="14"/>
  <c r="Y816" i="14"/>
  <c r="I816" i="14"/>
  <c r="Y815" i="14"/>
  <c r="I815" i="14"/>
  <c r="Y814" i="14"/>
  <c r="I814" i="14"/>
  <c r="Y813" i="14"/>
  <c r="I813" i="14"/>
  <c r="Y812" i="14"/>
  <c r="I812" i="14"/>
  <c r="Y811" i="14"/>
  <c r="I811" i="14"/>
  <c r="Y810" i="14"/>
  <c r="I810" i="14"/>
  <c r="Y809" i="14"/>
  <c r="I809" i="14"/>
  <c r="Y808" i="14"/>
  <c r="I808" i="14"/>
  <c r="Y807" i="14"/>
  <c r="I807" i="14"/>
  <c r="Y806" i="14"/>
  <c r="I806" i="14"/>
  <c r="Y805" i="14"/>
  <c r="I805" i="14"/>
  <c r="Y804" i="14"/>
  <c r="I804" i="14"/>
  <c r="Y803" i="14"/>
  <c r="I803" i="14"/>
  <c r="Y802" i="14"/>
  <c r="I802" i="14"/>
  <c r="Y801" i="14"/>
  <c r="I801" i="14"/>
  <c r="Y800" i="14"/>
  <c r="I800" i="14"/>
  <c r="Y799" i="14"/>
  <c r="I799" i="14"/>
  <c r="Y798" i="14"/>
  <c r="I798" i="14"/>
  <c r="Y797" i="14"/>
  <c r="I797" i="14"/>
  <c r="Y796" i="14"/>
  <c r="I796" i="14"/>
  <c r="Y795" i="14"/>
  <c r="I795" i="14"/>
  <c r="Y794" i="14"/>
  <c r="I794" i="14"/>
  <c r="Y793" i="14"/>
  <c r="I793" i="14"/>
  <c r="Y792" i="14"/>
  <c r="I792" i="14"/>
  <c r="Y791" i="14"/>
  <c r="I791" i="14"/>
  <c r="Y790" i="14"/>
  <c r="I790" i="14"/>
  <c r="Y789" i="14"/>
  <c r="I789" i="14"/>
  <c r="Y788" i="14"/>
  <c r="I788" i="14"/>
  <c r="Y787" i="14"/>
  <c r="I787" i="14"/>
  <c r="Y786" i="14"/>
  <c r="I786" i="14"/>
  <c r="Y785" i="14"/>
  <c r="I785" i="14"/>
  <c r="Y784" i="14"/>
  <c r="I784" i="14"/>
  <c r="Y783" i="14"/>
  <c r="I783" i="14"/>
  <c r="Y782" i="14"/>
  <c r="I782" i="14"/>
  <c r="Y781" i="14"/>
  <c r="I781" i="14"/>
  <c r="Y780" i="14"/>
  <c r="I780" i="14"/>
  <c r="Y779" i="14"/>
  <c r="I779" i="14"/>
  <c r="Y778" i="14"/>
  <c r="I778" i="14"/>
  <c r="Y777" i="14"/>
  <c r="I777" i="14"/>
  <c r="Y776" i="14"/>
  <c r="I776" i="14"/>
  <c r="Y775" i="14"/>
  <c r="I775" i="14"/>
  <c r="Y774" i="14"/>
  <c r="I774" i="14"/>
  <c r="Y773" i="14"/>
  <c r="I773" i="14"/>
  <c r="Y772" i="14"/>
  <c r="I772" i="14"/>
  <c r="Y771" i="14"/>
  <c r="I771" i="14"/>
  <c r="Y770" i="14"/>
  <c r="I770" i="14"/>
  <c r="Y769" i="14"/>
  <c r="I769" i="14"/>
  <c r="Y768" i="14"/>
  <c r="I768" i="14"/>
  <c r="Y767" i="14"/>
  <c r="I767" i="14"/>
  <c r="Y766" i="14"/>
  <c r="I766" i="14"/>
  <c r="Y765" i="14"/>
  <c r="I765" i="14"/>
  <c r="Y764" i="14"/>
  <c r="I764" i="14"/>
  <c r="Y763" i="14"/>
  <c r="I763" i="14"/>
  <c r="Y762" i="14"/>
  <c r="I762" i="14"/>
  <c r="Y761" i="14"/>
  <c r="I761" i="14"/>
  <c r="Y760" i="14"/>
  <c r="I760" i="14"/>
  <c r="Y759" i="14"/>
  <c r="I759" i="14"/>
  <c r="Y758" i="14"/>
  <c r="I758" i="14"/>
  <c r="Y757" i="14"/>
  <c r="I757" i="14"/>
  <c r="Y756" i="14"/>
  <c r="I756" i="14"/>
  <c r="Y755" i="14"/>
  <c r="I755" i="14"/>
  <c r="Y754" i="14"/>
  <c r="I754" i="14"/>
  <c r="Y753" i="14"/>
  <c r="I753" i="14"/>
  <c r="Y752" i="14"/>
  <c r="I752" i="14"/>
  <c r="Y751" i="14"/>
  <c r="I751" i="14"/>
  <c r="Y750" i="14"/>
  <c r="I750" i="14"/>
  <c r="Y749" i="14"/>
  <c r="I749" i="14"/>
  <c r="Y748" i="14"/>
  <c r="I748" i="14"/>
  <c r="Y747" i="14"/>
  <c r="I747" i="14"/>
  <c r="Y746" i="14"/>
  <c r="I746" i="14"/>
  <c r="Y745" i="14"/>
  <c r="I745" i="14"/>
  <c r="Y744" i="14"/>
  <c r="I744" i="14"/>
  <c r="Y743" i="14"/>
  <c r="I743" i="14"/>
  <c r="Y742" i="14"/>
  <c r="I742" i="14"/>
  <c r="Y741" i="14"/>
  <c r="I741" i="14"/>
  <c r="Y740" i="14"/>
  <c r="I740" i="14"/>
  <c r="Y739" i="14"/>
  <c r="I739" i="14"/>
  <c r="Y738" i="14"/>
  <c r="I738" i="14"/>
  <c r="Y737" i="14"/>
  <c r="I737" i="14"/>
  <c r="Y736" i="14"/>
  <c r="I736" i="14"/>
  <c r="Y735" i="14"/>
  <c r="I735" i="14"/>
  <c r="Y734" i="14"/>
  <c r="I734" i="14"/>
  <c r="Y733" i="14"/>
  <c r="I733" i="14"/>
  <c r="Y732" i="14"/>
  <c r="I732" i="14"/>
  <c r="Y731" i="14"/>
  <c r="I731" i="14"/>
  <c r="Y730" i="14"/>
  <c r="I730" i="14"/>
  <c r="Y729" i="14"/>
  <c r="I729" i="14"/>
  <c r="Y728" i="14"/>
  <c r="I728" i="14"/>
  <c r="Y727" i="14"/>
  <c r="I727" i="14"/>
  <c r="Y726" i="14"/>
  <c r="I726" i="14"/>
  <c r="Y725" i="14"/>
  <c r="I725" i="14"/>
  <c r="Y724" i="14"/>
  <c r="I724" i="14"/>
  <c r="Y723" i="14"/>
  <c r="I723" i="14"/>
  <c r="Y722" i="14"/>
  <c r="I722" i="14"/>
  <c r="Y721" i="14"/>
  <c r="I721" i="14"/>
  <c r="Y720" i="14"/>
  <c r="I720" i="14"/>
  <c r="Y719" i="14"/>
  <c r="I719" i="14"/>
  <c r="Y718" i="14"/>
  <c r="I718" i="14"/>
  <c r="Y717" i="14"/>
  <c r="I717" i="14"/>
  <c r="Y716" i="14"/>
  <c r="I716" i="14"/>
  <c r="Y715" i="14"/>
  <c r="I715" i="14"/>
  <c r="Y714" i="14"/>
  <c r="I714" i="14"/>
  <c r="Y713" i="14"/>
  <c r="I713" i="14"/>
  <c r="Y712" i="14"/>
  <c r="I712" i="14"/>
  <c r="Y711" i="14"/>
  <c r="I711" i="14"/>
  <c r="Y710" i="14"/>
  <c r="I710" i="14"/>
  <c r="Y709" i="14"/>
  <c r="I709" i="14"/>
  <c r="Y708" i="14"/>
  <c r="I708" i="14"/>
  <c r="Y707" i="14"/>
  <c r="I707" i="14"/>
  <c r="Y706" i="14"/>
  <c r="I706" i="14"/>
  <c r="Y705" i="14"/>
  <c r="I705" i="14"/>
  <c r="Y704" i="14"/>
  <c r="I704" i="14"/>
  <c r="Y703" i="14"/>
  <c r="I703" i="14"/>
  <c r="Y702" i="14"/>
  <c r="I702" i="14"/>
  <c r="Y701" i="14"/>
  <c r="I701" i="14"/>
  <c r="Y700" i="14"/>
  <c r="I700" i="14"/>
  <c r="Y699" i="14"/>
  <c r="I699" i="14"/>
  <c r="Y698" i="14"/>
  <c r="I698" i="14"/>
  <c r="Y697" i="14"/>
  <c r="I697" i="14"/>
  <c r="Y696" i="14"/>
  <c r="I696" i="14"/>
  <c r="Y695" i="14"/>
  <c r="I695" i="14"/>
  <c r="Y694" i="14"/>
  <c r="I694" i="14"/>
  <c r="Y693" i="14"/>
  <c r="I693" i="14"/>
  <c r="Y692" i="14"/>
  <c r="I692" i="14"/>
  <c r="Y691" i="14"/>
  <c r="I691" i="14"/>
  <c r="Y690" i="14"/>
  <c r="I690" i="14"/>
  <c r="Y689" i="14"/>
  <c r="I689" i="14"/>
  <c r="Y688" i="14"/>
  <c r="I688" i="14"/>
  <c r="Y687" i="14"/>
  <c r="I687" i="14"/>
  <c r="Y686" i="14"/>
  <c r="I686" i="14"/>
  <c r="Y685" i="14"/>
  <c r="I685" i="14"/>
  <c r="Y684" i="14"/>
  <c r="I684" i="14"/>
  <c r="Y683" i="14"/>
  <c r="I683" i="14"/>
  <c r="Y682" i="14"/>
  <c r="I682" i="14"/>
  <c r="Y681" i="14"/>
  <c r="I681" i="14"/>
  <c r="Y680" i="14"/>
  <c r="I680" i="14"/>
  <c r="Y679" i="14"/>
  <c r="I679" i="14"/>
  <c r="Y678" i="14"/>
  <c r="I678" i="14"/>
  <c r="Y677" i="14"/>
  <c r="I677" i="14"/>
  <c r="Y676" i="14"/>
  <c r="I676" i="14"/>
  <c r="Y675" i="14"/>
  <c r="I675" i="14"/>
  <c r="Y674" i="14"/>
  <c r="I674" i="14"/>
  <c r="Y673" i="14"/>
  <c r="I673" i="14"/>
  <c r="Y672" i="14"/>
  <c r="I672" i="14"/>
  <c r="Y671" i="14"/>
  <c r="I671" i="14"/>
  <c r="Y670" i="14"/>
  <c r="I670" i="14"/>
  <c r="Y669" i="14"/>
  <c r="I669" i="14"/>
  <c r="Y668" i="14"/>
  <c r="I668" i="14"/>
  <c r="Y667" i="14"/>
  <c r="I667" i="14"/>
  <c r="Y666" i="14"/>
  <c r="I666" i="14"/>
  <c r="Y665" i="14"/>
  <c r="I665" i="14"/>
  <c r="Y664" i="14"/>
  <c r="I664" i="14"/>
  <c r="Y663" i="14"/>
  <c r="I663" i="14"/>
  <c r="Y662" i="14"/>
  <c r="I662" i="14"/>
  <c r="Y661" i="14"/>
  <c r="I661" i="14"/>
  <c r="Y660" i="14"/>
  <c r="I660" i="14"/>
  <c r="Y659" i="14"/>
  <c r="I659" i="14"/>
  <c r="Y658" i="14"/>
  <c r="I658" i="14"/>
  <c r="Y657" i="14"/>
  <c r="I657" i="14"/>
  <c r="Y656" i="14"/>
  <c r="I656" i="14"/>
  <c r="Y655" i="14"/>
  <c r="I655" i="14"/>
  <c r="Y654" i="14"/>
  <c r="I654" i="14"/>
  <c r="Y653" i="14"/>
  <c r="I653" i="14"/>
  <c r="Y652" i="14"/>
  <c r="I652" i="14"/>
  <c r="Y651" i="14"/>
  <c r="I651" i="14"/>
  <c r="Y650" i="14"/>
  <c r="I650" i="14"/>
  <c r="Y649" i="14"/>
  <c r="I649" i="14"/>
  <c r="Y648" i="14"/>
  <c r="I648" i="14"/>
  <c r="Y647" i="14"/>
  <c r="I647" i="14"/>
  <c r="Y646" i="14"/>
  <c r="I646" i="14"/>
  <c r="Y645" i="14"/>
  <c r="I645" i="14"/>
  <c r="Y644" i="14"/>
  <c r="I644" i="14"/>
  <c r="Y643" i="14"/>
  <c r="I643" i="14"/>
  <c r="Y642" i="14"/>
  <c r="I642" i="14"/>
  <c r="Y641" i="14"/>
  <c r="I641" i="14"/>
  <c r="Y640" i="14"/>
  <c r="I640" i="14"/>
  <c r="Y639" i="14"/>
  <c r="I639" i="14"/>
  <c r="Y638" i="14"/>
  <c r="I638" i="14"/>
  <c r="Y637" i="14"/>
  <c r="I637" i="14"/>
  <c r="Y636" i="14"/>
  <c r="I636" i="14"/>
  <c r="Y635" i="14"/>
  <c r="I635" i="14"/>
  <c r="Y634" i="14"/>
  <c r="I634" i="14"/>
  <c r="Y633" i="14"/>
  <c r="I633" i="14"/>
  <c r="Y632" i="14"/>
  <c r="I632" i="14"/>
  <c r="Y631" i="14"/>
  <c r="I631" i="14"/>
  <c r="Y630" i="14"/>
  <c r="I630" i="14"/>
  <c r="Y629" i="14"/>
  <c r="I629" i="14"/>
  <c r="Y628" i="14"/>
  <c r="I628" i="14"/>
  <c r="Y627" i="14"/>
  <c r="I627" i="14"/>
  <c r="Y626" i="14"/>
  <c r="I626" i="14"/>
  <c r="Y625" i="14"/>
  <c r="I625" i="14"/>
  <c r="Y624" i="14"/>
  <c r="I624" i="14"/>
  <c r="Y623" i="14"/>
  <c r="I623" i="14"/>
  <c r="Y622" i="14"/>
  <c r="I622" i="14"/>
  <c r="Y621" i="14"/>
  <c r="I621" i="14"/>
  <c r="Y620" i="14"/>
  <c r="I620" i="14"/>
  <c r="Y619" i="14"/>
  <c r="I619" i="14"/>
  <c r="Y618" i="14"/>
  <c r="I618" i="14"/>
  <c r="Y617" i="14"/>
  <c r="I617" i="14"/>
  <c r="Y616" i="14"/>
  <c r="I616" i="14"/>
  <c r="Y615" i="14"/>
  <c r="I615" i="14"/>
  <c r="Y614" i="14"/>
  <c r="I614" i="14"/>
  <c r="Y613" i="14"/>
  <c r="I613" i="14"/>
  <c r="Y612" i="14"/>
  <c r="I612" i="14"/>
  <c r="Y611" i="14"/>
  <c r="I611" i="14"/>
  <c r="Y610" i="14"/>
  <c r="I610" i="14"/>
  <c r="Y609" i="14"/>
  <c r="I609" i="14"/>
  <c r="Y608" i="14"/>
  <c r="I608" i="14"/>
  <c r="Y607" i="14"/>
  <c r="I607" i="14"/>
  <c r="Y606" i="14"/>
  <c r="I606" i="14"/>
  <c r="Y605" i="14"/>
  <c r="I605" i="14"/>
  <c r="Y604" i="14"/>
  <c r="I604" i="14"/>
  <c r="Y603" i="14"/>
  <c r="I603" i="14"/>
  <c r="Y602" i="14"/>
  <c r="I602" i="14"/>
  <c r="Y601" i="14"/>
  <c r="I601" i="14"/>
  <c r="Y600" i="14"/>
  <c r="I600" i="14"/>
  <c r="Y599" i="14"/>
  <c r="I599" i="14"/>
  <c r="Y598" i="14"/>
  <c r="I598" i="14"/>
  <c r="Y597" i="14"/>
  <c r="I597" i="14"/>
  <c r="Y596" i="14"/>
  <c r="I596" i="14"/>
  <c r="Y595" i="14"/>
  <c r="I595" i="14"/>
  <c r="Y594" i="14"/>
  <c r="I594" i="14"/>
  <c r="Y593" i="14"/>
  <c r="I593" i="14"/>
  <c r="Y592" i="14"/>
  <c r="I592" i="14"/>
  <c r="Y591" i="14"/>
  <c r="I591" i="14"/>
  <c r="Y590" i="14"/>
  <c r="I590" i="14"/>
  <c r="Y589" i="14"/>
  <c r="I589" i="14"/>
  <c r="Y588" i="14"/>
  <c r="I588" i="14"/>
  <c r="Y587" i="14"/>
  <c r="I587" i="14"/>
  <c r="Y586" i="14"/>
  <c r="I586" i="14"/>
  <c r="Y585" i="14"/>
  <c r="I585" i="14"/>
  <c r="Y584" i="14"/>
  <c r="I584" i="14"/>
  <c r="Y583" i="14"/>
  <c r="I583" i="14"/>
  <c r="Y582" i="14"/>
  <c r="I582" i="14"/>
  <c r="Y581" i="14"/>
  <c r="I581" i="14"/>
  <c r="Y580" i="14"/>
  <c r="I580" i="14"/>
  <c r="Y579" i="14"/>
  <c r="I579" i="14"/>
  <c r="Y578" i="14"/>
  <c r="I578" i="14"/>
  <c r="Y577" i="14"/>
  <c r="I577" i="14"/>
  <c r="Y576" i="14"/>
  <c r="I576" i="14"/>
  <c r="Y575" i="14"/>
  <c r="I575" i="14"/>
  <c r="Y574" i="14"/>
  <c r="I574" i="14"/>
  <c r="Y573" i="14"/>
  <c r="I573" i="14"/>
  <c r="Y572" i="14"/>
  <c r="I572" i="14"/>
  <c r="Y571" i="14"/>
  <c r="I571" i="14"/>
  <c r="Y570" i="14"/>
  <c r="I570" i="14"/>
  <c r="Y569" i="14"/>
  <c r="I569" i="14"/>
  <c r="Y568" i="14"/>
  <c r="I568" i="14"/>
  <c r="Y567" i="14"/>
  <c r="I567" i="14"/>
  <c r="Y566" i="14"/>
  <c r="I566" i="14"/>
  <c r="Y565" i="14"/>
  <c r="I565" i="14"/>
  <c r="Y564" i="14"/>
  <c r="I564" i="14"/>
  <c r="Y563" i="14"/>
  <c r="I563" i="14"/>
  <c r="Y562" i="14"/>
  <c r="I562" i="14"/>
  <c r="Y561" i="14"/>
  <c r="I561" i="14"/>
  <c r="Y560" i="14"/>
  <c r="I560" i="14"/>
  <c r="Y559" i="14"/>
  <c r="I559" i="14"/>
  <c r="Y558" i="14"/>
  <c r="I558" i="14"/>
  <c r="Y557" i="14"/>
  <c r="I557" i="14"/>
  <c r="Y556" i="14"/>
  <c r="I556" i="14"/>
  <c r="Y555" i="14"/>
  <c r="I555" i="14"/>
  <c r="Y554" i="14"/>
  <c r="I554" i="14"/>
  <c r="Y553" i="14"/>
  <c r="I553" i="14"/>
  <c r="Y552" i="14"/>
  <c r="I552" i="14"/>
  <c r="Y551" i="14"/>
  <c r="I551" i="14"/>
  <c r="Y550" i="14"/>
  <c r="I550" i="14"/>
  <c r="Y549" i="14"/>
  <c r="I549" i="14"/>
  <c r="Y548" i="14"/>
  <c r="I548" i="14"/>
  <c r="Y547" i="14"/>
  <c r="I547" i="14"/>
  <c r="Y546" i="14"/>
  <c r="I546" i="14"/>
  <c r="Y545" i="14"/>
  <c r="I545" i="14"/>
  <c r="Y544" i="14"/>
  <c r="I544" i="14"/>
  <c r="Y543" i="14"/>
  <c r="I543" i="14"/>
  <c r="Y542" i="14"/>
  <c r="I542" i="14"/>
  <c r="Y541" i="14"/>
  <c r="I541" i="14"/>
  <c r="Y540" i="14"/>
  <c r="I540" i="14"/>
  <c r="Y539" i="14"/>
  <c r="I539" i="14"/>
  <c r="Y538" i="14"/>
  <c r="I538" i="14"/>
  <c r="Y537" i="14"/>
  <c r="I537" i="14"/>
  <c r="Y536" i="14"/>
  <c r="I536" i="14"/>
  <c r="Y535" i="14"/>
  <c r="I535" i="14"/>
  <c r="Y534" i="14"/>
  <c r="I534" i="14"/>
  <c r="Y533" i="14"/>
  <c r="I533" i="14"/>
  <c r="Y532" i="14"/>
  <c r="I532" i="14"/>
  <c r="Y531" i="14"/>
  <c r="I531" i="14"/>
  <c r="Y530" i="14"/>
  <c r="I530" i="14"/>
  <c r="Y529" i="14"/>
  <c r="I529" i="14"/>
  <c r="Y528" i="14"/>
  <c r="I528" i="14"/>
  <c r="Y527" i="14"/>
  <c r="I527" i="14"/>
  <c r="Y526" i="14"/>
  <c r="I526" i="14"/>
  <c r="Y525" i="14"/>
  <c r="I525" i="14"/>
  <c r="Y524" i="14"/>
  <c r="I524" i="14"/>
  <c r="Y523" i="14"/>
  <c r="I523" i="14"/>
  <c r="Y522" i="14"/>
  <c r="I522" i="14"/>
  <c r="Y521" i="14"/>
  <c r="I521" i="14"/>
  <c r="Y520" i="14"/>
  <c r="I520" i="14"/>
  <c r="Y519" i="14"/>
  <c r="I519" i="14"/>
  <c r="Y518" i="14"/>
  <c r="I518" i="14"/>
  <c r="Y517" i="14"/>
  <c r="I517" i="14"/>
  <c r="Y516" i="14"/>
  <c r="I516" i="14"/>
  <c r="Y515" i="14"/>
  <c r="I515" i="14"/>
  <c r="Y514" i="14"/>
  <c r="I514" i="14"/>
  <c r="Y513" i="14"/>
  <c r="I513" i="14"/>
  <c r="Y512" i="14"/>
  <c r="I512" i="14"/>
  <c r="Y511" i="14"/>
  <c r="I511" i="14"/>
  <c r="Y510" i="14"/>
  <c r="I510" i="14"/>
  <c r="Y509" i="14"/>
  <c r="I509" i="14"/>
  <c r="Y508" i="14"/>
  <c r="I508" i="14"/>
  <c r="Y507" i="14"/>
  <c r="I507" i="14"/>
  <c r="Y506" i="14"/>
  <c r="I506" i="14"/>
  <c r="Y505" i="14"/>
  <c r="I505" i="14"/>
  <c r="Y504" i="14"/>
  <c r="I504" i="14"/>
  <c r="Y503" i="14"/>
  <c r="I503" i="14"/>
  <c r="Y502" i="14"/>
  <c r="I502" i="14"/>
  <c r="Y501" i="14"/>
  <c r="I501" i="14"/>
  <c r="Y500" i="14"/>
  <c r="I500" i="14"/>
  <c r="Y499" i="14"/>
  <c r="I499" i="14"/>
  <c r="Y498" i="14"/>
  <c r="I498" i="14"/>
  <c r="Y497" i="14"/>
  <c r="I497" i="14"/>
  <c r="Y496" i="14"/>
  <c r="I496" i="14"/>
  <c r="Y495" i="14"/>
  <c r="I495" i="14"/>
  <c r="Y494" i="14"/>
  <c r="I494" i="14"/>
  <c r="Y493" i="14"/>
  <c r="I493" i="14"/>
  <c r="Y492" i="14"/>
  <c r="I492" i="14"/>
  <c r="Y491" i="14"/>
  <c r="I491" i="14"/>
  <c r="Y490" i="14"/>
  <c r="I490" i="14"/>
  <c r="Y489" i="14"/>
  <c r="I489" i="14"/>
  <c r="Y488" i="14"/>
  <c r="I488" i="14"/>
  <c r="Y487" i="14"/>
  <c r="I487" i="14"/>
  <c r="Y486" i="14"/>
  <c r="I486" i="14"/>
  <c r="Y485" i="14"/>
  <c r="I485" i="14"/>
  <c r="Y484" i="14"/>
  <c r="I484" i="14"/>
  <c r="Y483" i="14"/>
  <c r="I483" i="14"/>
  <c r="Y482" i="14"/>
  <c r="I482" i="14"/>
  <c r="Y481" i="14"/>
  <c r="I481" i="14"/>
  <c r="Y480" i="14"/>
  <c r="I480" i="14"/>
  <c r="Y479" i="14"/>
  <c r="I479" i="14"/>
  <c r="Y478" i="14"/>
  <c r="I478" i="14"/>
  <c r="Y477" i="14"/>
  <c r="I477" i="14"/>
  <c r="Y476" i="14"/>
  <c r="I476" i="14"/>
  <c r="Y475" i="14"/>
  <c r="I475" i="14"/>
  <c r="Y474" i="14"/>
  <c r="I474" i="14"/>
  <c r="Y473" i="14"/>
  <c r="I473" i="14"/>
  <c r="Y472" i="14"/>
  <c r="I472" i="14"/>
  <c r="Y471" i="14"/>
  <c r="I471" i="14"/>
  <c r="Y470" i="14"/>
  <c r="I470" i="14"/>
  <c r="Y469" i="14"/>
  <c r="I469" i="14"/>
  <c r="Y468" i="14"/>
  <c r="I468" i="14"/>
  <c r="Y467" i="14"/>
  <c r="I467" i="14"/>
  <c r="Y466" i="14"/>
  <c r="I466" i="14"/>
  <c r="Y465" i="14"/>
  <c r="I465" i="14"/>
  <c r="Y464" i="14"/>
  <c r="I464" i="14"/>
  <c r="Y463" i="14"/>
  <c r="I463" i="14"/>
  <c r="Y462" i="14"/>
  <c r="I462" i="14"/>
  <c r="Y461" i="14"/>
  <c r="I461" i="14"/>
  <c r="Y460" i="14"/>
  <c r="I460" i="14"/>
  <c r="Y459" i="14"/>
  <c r="I459" i="14"/>
  <c r="Y458" i="14"/>
  <c r="I458" i="14"/>
  <c r="Y457" i="14"/>
  <c r="I457" i="14"/>
  <c r="Y456" i="14"/>
  <c r="I456" i="14"/>
  <c r="Y455" i="14"/>
  <c r="I455" i="14"/>
  <c r="Y454" i="14"/>
  <c r="I454" i="14"/>
  <c r="Y453" i="14"/>
  <c r="I453" i="14"/>
  <c r="Y452" i="14"/>
  <c r="I452" i="14"/>
  <c r="Y451" i="14"/>
  <c r="I451" i="14"/>
  <c r="Y450" i="14"/>
  <c r="I450" i="14"/>
  <c r="Y449" i="14"/>
  <c r="I449" i="14"/>
  <c r="Y448" i="14"/>
  <c r="I448" i="14"/>
  <c r="Y447" i="14"/>
  <c r="I447" i="14"/>
  <c r="Y446" i="14"/>
  <c r="I446" i="14"/>
  <c r="Y445" i="14"/>
  <c r="I445" i="14"/>
  <c r="Y444" i="14"/>
  <c r="I444" i="14"/>
  <c r="Y443" i="14"/>
  <c r="I443" i="14"/>
  <c r="Y442" i="14"/>
  <c r="I442" i="14"/>
  <c r="Y441" i="14"/>
  <c r="I441" i="14"/>
  <c r="Y440" i="14"/>
  <c r="I440" i="14"/>
  <c r="Y439" i="14"/>
  <c r="I439" i="14"/>
  <c r="Y438" i="14"/>
  <c r="I438" i="14"/>
  <c r="Y437" i="14"/>
  <c r="I437" i="14"/>
  <c r="Y436" i="14"/>
  <c r="I436" i="14"/>
  <c r="Y435" i="14"/>
  <c r="I435" i="14"/>
  <c r="Y434" i="14"/>
  <c r="I434" i="14"/>
  <c r="Y433" i="14"/>
  <c r="I433" i="14"/>
  <c r="Y432" i="14"/>
  <c r="I432" i="14"/>
  <c r="Y431" i="14"/>
  <c r="I431" i="14"/>
  <c r="Y430" i="14"/>
  <c r="I430" i="14"/>
  <c r="Y429" i="14"/>
  <c r="I429" i="14"/>
  <c r="Y428" i="14"/>
  <c r="I428" i="14"/>
  <c r="Y427" i="14"/>
  <c r="I427" i="14"/>
  <c r="Y426" i="14"/>
  <c r="I426" i="14"/>
  <c r="Y425" i="14"/>
  <c r="I425" i="14"/>
  <c r="Y424" i="14"/>
  <c r="I424" i="14"/>
  <c r="Y423" i="14"/>
  <c r="I423" i="14"/>
  <c r="Y422" i="14"/>
  <c r="I422" i="14"/>
  <c r="Y421" i="14"/>
  <c r="I421" i="14"/>
  <c r="Y420" i="14"/>
  <c r="I420" i="14"/>
  <c r="Y419" i="14"/>
  <c r="I419" i="14"/>
  <c r="Y418" i="14"/>
  <c r="I418" i="14"/>
  <c r="Y417" i="14"/>
  <c r="I417" i="14"/>
  <c r="Y416" i="14"/>
  <c r="I416" i="14"/>
  <c r="Y415" i="14"/>
  <c r="I415" i="14"/>
  <c r="Y414" i="14"/>
  <c r="I414" i="14"/>
  <c r="Y413" i="14"/>
  <c r="I413" i="14"/>
  <c r="Y412" i="14"/>
  <c r="I412" i="14"/>
  <c r="Y411" i="14"/>
  <c r="I411" i="14"/>
  <c r="Y410" i="14"/>
  <c r="I410" i="14"/>
  <c r="Y409" i="14"/>
  <c r="I409" i="14"/>
  <c r="Y408" i="14"/>
  <c r="I408" i="14"/>
  <c r="Y407" i="14"/>
  <c r="I407" i="14"/>
  <c r="Y406" i="14"/>
  <c r="I406" i="14"/>
  <c r="Y405" i="14"/>
  <c r="I405" i="14"/>
  <c r="Y404" i="14"/>
  <c r="I404" i="14"/>
  <c r="Y403" i="14"/>
  <c r="I403" i="14"/>
  <c r="Y402" i="14"/>
  <c r="I402" i="14"/>
  <c r="Y401" i="14"/>
  <c r="I401" i="14"/>
  <c r="Y400" i="14"/>
  <c r="I400" i="14"/>
  <c r="Y399" i="14"/>
  <c r="I399" i="14"/>
  <c r="Y398" i="14"/>
  <c r="I398" i="14"/>
  <c r="Y397" i="14"/>
  <c r="I397" i="14"/>
  <c r="Y396" i="14"/>
  <c r="I396" i="14"/>
  <c r="Y395" i="14"/>
  <c r="I395" i="14"/>
  <c r="Y394" i="14"/>
  <c r="I394" i="14"/>
  <c r="Y393" i="14"/>
  <c r="I393" i="14"/>
  <c r="Y392" i="14"/>
  <c r="I392" i="14"/>
  <c r="Y391" i="14"/>
  <c r="I391" i="14"/>
  <c r="Y390" i="14"/>
  <c r="I390" i="14"/>
  <c r="Y389" i="14"/>
  <c r="I389" i="14"/>
  <c r="Y388" i="14"/>
  <c r="I388" i="14"/>
  <c r="Y387" i="14"/>
  <c r="I387" i="14"/>
  <c r="Y386" i="14"/>
  <c r="I386" i="14"/>
  <c r="Y385" i="14"/>
  <c r="I385" i="14"/>
  <c r="Y384" i="14"/>
  <c r="I384" i="14"/>
  <c r="Y383" i="14"/>
  <c r="I383" i="14"/>
  <c r="Y382" i="14"/>
  <c r="I382" i="14"/>
  <c r="Y381" i="14"/>
  <c r="I381" i="14"/>
  <c r="Y380" i="14"/>
  <c r="I380" i="14"/>
  <c r="Y379" i="14"/>
  <c r="I379" i="14"/>
  <c r="Y378" i="14"/>
  <c r="I378" i="14"/>
  <c r="Y377" i="14"/>
  <c r="I377" i="14"/>
  <c r="Y376" i="14"/>
  <c r="I376" i="14"/>
  <c r="Y375" i="14"/>
  <c r="I375" i="14"/>
  <c r="Y374" i="14"/>
  <c r="I374" i="14"/>
  <c r="Y373" i="14"/>
  <c r="I373" i="14"/>
  <c r="Y372" i="14"/>
  <c r="I372" i="14"/>
  <c r="Y371" i="14"/>
  <c r="I371" i="14"/>
  <c r="Y370" i="14"/>
  <c r="I370" i="14"/>
  <c r="Y369" i="14"/>
  <c r="I369" i="14"/>
  <c r="Y368" i="14"/>
  <c r="I368" i="14"/>
  <c r="Y367" i="14"/>
  <c r="I367" i="14"/>
  <c r="Y366" i="14"/>
  <c r="I366" i="14"/>
  <c r="Y365" i="14"/>
  <c r="I365" i="14"/>
  <c r="Y364" i="14"/>
  <c r="I364" i="14"/>
  <c r="Y363" i="14"/>
  <c r="I363" i="14"/>
  <c r="Y362" i="14"/>
  <c r="I362" i="14"/>
  <c r="Y361" i="14"/>
  <c r="I361" i="14"/>
  <c r="Y360" i="14"/>
  <c r="I360" i="14"/>
  <c r="Y359" i="14"/>
  <c r="I359" i="14"/>
  <c r="Y358" i="14"/>
  <c r="I358" i="14"/>
  <c r="Y357" i="14"/>
  <c r="I357" i="14"/>
  <c r="Y356" i="14"/>
  <c r="I356" i="14"/>
  <c r="Y355" i="14"/>
  <c r="I355" i="14"/>
  <c r="Y354" i="14"/>
  <c r="I354" i="14"/>
  <c r="Y353" i="14"/>
  <c r="I353" i="14"/>
  <c r="Y352" i="14"/>
  <c r="I352" i="14"/>
  <c r="Y351" i="14"/>
  <c r="I351" i="14"/>
  <c r="Y350" i="14"/>
  <c r="I350" i="14"/>
  <c r="Y349" i="14"/>
  <c r="I349" i="14"/>
  <c r="Y348" i="14"/>
  <c r="I348" i="14"/>
  <c r="Y347" i="14"/>
  <c r="I347" i="14"/>
  <c r="Y346" i="14"/>
  <c r="I346" i="14"/>
  <c r="Y345" i="14"/>
  <c r="I345" i="14"/>
  <c r="Y344" i="14"/>
  <c r="I344" i="14"/>
  <c r="Y343" i="14"/>
  <c r="I343" i="14"/>
  <c r="Y342" i="14"/>
  <c r="I342" i="14"/>
  <c r="Y341" i="14"/>
  <c r="I341" i="14"/>
  <c r="Y340" i="14"/>
  <c r="I340" i="14"/>
  <c r="Y339" i="14"/>
  <c r="I339" i="14"/>
  <c r="Y338" i="14"/>
  <c r="I338" i="14"/>
  <c r="Y337" i="14"/>
  <c r="I337" i="14"/>
  <c r="Y336" i="14"/>
  <c r="I336" i="14"/>
  <c r="Y335" i="14"/>
  <c r="I335" i="14"/>
  <c r="Y334" i="14"/>
  <c r="I334" i="14"/>
  <c r="Y333" i="14"/>
  <c r="I333" i="14"/>
  <c r="Y332" i="14"/>
  <c r="I332" i="14"/>
  <c r="Y331" i="14"/>
  <c r="I331" i="14"/>
  <c r="Y330" i="14"/>
  <c r="I330" i="14"/>
  <c r="Y329" i="14"/>
  <c r="I329" i="14"/>
  <c r="Y328" i="14"/>
  <c r="I328" i="14"/>
  <c r="Y327" i="14"/>
  <c r="I327" i="14"/>
  <c r="Y326" i="14"/>
  <c r="I326" i="14"/>
  <c r="Y325" i="14"/>
  <c r="I325" i="14"/>
  <c r="Y324" i="14"/>
  <c r="I324" i="14"/>
  <c r="Y323" i="14"/>
  <c r="I323" i="14"/>
  <c r="Y322" i="14"/>
  <c r="I322" i="14"/>
  <c r="Y321" i="14"/>
  <c r="I321" i="14"/>
  <c r="Y320" i="14"/>
  <c r="I320" i="14"/>
  <c r="Y319" i="14"/>
  <c r="I319" i="14"/>
  <c r="Y318" i="14"/>
  <c r="I318" i="14"/>
  <c r="Y317" i="14"/>
  <c r="I317" i="14"/>
  <c r="Y316" i="14"/>
  <c r="I316" i="14"/>
  <c r="Y315" i="14"/>
  <c r="I315" i="14"/>
  <c r="Y314" i="14"/>
  <c r="I314" i="14"/>
  <c r="Y313" i="14"/>
  <c r="I313" i="14"/>
  <c r="Y312" i="14"/>
  <c r="I312" i="14"/>
  <c r="Y311" i="14"/>
  <c r="I311" i="14"/>
  <c r="Y310" i="14"/>
  <c r="I310" i="14"/>
  <c r="Y309" i="14"/>
  <c r="I309" i="14"/>
  <c r="Y308" i="14"/>
  <c r="I308" i="14"/>
  <c r="Y307" i="14"/>
  <c r="I307" i="14"/>
  <c r="Y306" i="14"/>
  <c r="I306" i="14"/>
  <c r="Y305" i="14"/>
  <c r="I305" i="14"/>
  <c r="Y304" i="14"/>
  <c r="I304" i="14"/>
  <c r="Y303" i="14"/>
  <c r="I303" i="14"/>
  <c r="Y302" i="14"/>
  <c r="I302" i="14"/>
  <c r="Y301" i="14"/>
  <c r="I301" i="14"/>
  <c r="Y300" i="14"/>
  <c r="I300" i="14"/>
  <c r="Y299" i="14"/>
  <c r="I299" i="14"/>
  <c r="Y298" i="14"/>
  <c r="I298" i="14"/>
  <c r="Y297" i="14"/>
  <c r="I297" i="14"/>
  <c r="Y296" i="14"/>
  <c r="I296" i="14"/>
  <c r="Y295" i="14"/>
  <c r="I295" i="14"/>
  <c r="Y294" i="14"/>
  <c r="I294" i="14"/>
  <c r="Y293" i="14"/>
  <c r="I293" i="14"/>
  <c r="Y292" i="14"/>
  <c r="I292" i="14"/>
  <c r="Y291" i="14"/>
  <c r="I291" i="14"/>
  <c r="Y290" i="14"/>
  <c r="I290" i="14"/>
  <c r="Y289" i="14"/>
  <c r="I289" i="14"/>
  <c r="Y288" i="14"/>
  <c r="I288" i="14"/>
  <c r="Y287" i="14"/>
  <c r="I287" i="14"/>
  <c r="Y286" i="14"/>
  <c r="I286" i="14"/>
  <c r="Y285" i="14"/>
  <c r="I285" i="14"/>
  <c r="Y284" i="14"/>
  <c r="I284" i="14"/>
  <c r="Y283" i="14"/>
  <c r="I283" i="14"/>
  <c r="Y282" i="14"/>
  <c r="I282" i="14"/>
  <c r="Y281" i="14"/>
  <c r="I281" i="14"/>
  <c r="Y280" i="14"/>
  <c r="I280" i="14"/>
  <c r="Y279" i="14"/>
  <c r="I279" i="14"/>
  <c r="Y278" i="14"/>
  <c r="I278" i="14"/>
  <c r="Y277" i="14"/>
  <c r="I277" i="14"/>
  <c r="Y276" i="14"/>
  <c r="I276" i="14"/>
  <c r="Y275" i="14"/>
  <c r="I275" i="14"/>
  <c r="Y274" i="14"/>
  <c r="I274" i="14"/>
  <c r="Y273" i="14"/>
  <c r="I273" i="14"/>
  <c r="Y272" i="14"/>
  <c r="I272" i="14"/>
  <c r="Y271" i="14"/>
  <c r="I271" i="14"/>
  <c r="Y270" i="14"/>
  <c r="I270" i="14"/>
  <c r="Y269" i="14"/>
  <c r="I269" i="14"/>
  <c r="Y268" i="14"/>
  <c r="I268" i="14"/>
  <c r="Y267" i="14"/>
  <c r="I267" i="14"/>
  <c r="Y266" i="14"/>
  <c r="I266" i="14"/>
  <c r="Y265" i="14"/>
  <c r="I265" i="14"/>
  <c r="Y264" i="14"/>
  <c r="I264" i="14"/>
  <c r="Y263" i="14"/>
  <c r="I263" i="14"/>
  <c r="Y262" i="14"/>
  <c r="I262" i="14"/>
  <c r="Y261" i="14"/>
  <c r="I261" i="14"/>
  <c r="Y260" i="14"/>
  <c r="I260" i="14"/>
  <c r="Y259" i="14"/>
  <c r="I259" i="14"/>
  <c r="Y258" i="14"/>
  <c r="I258" i="14"/>
  <c r="Y257" i="14"/>
  <c r="I257" i="14"/>
  <c r="Y256" i="14"/>
  <c r="I256" i="14"/>
  <c r="Y255" i="14"/>
  <c r="I255" i="14"/>
  <c r="Y254" i="14"/>
  <c r="I254" i="14"/>
  <c r="Y253" i="14"/>
  <c r="I253" i="14"/>
  <c r="Y252" i="14"/>
  <c r="I252" i="14"/>
  <c r="Y251" i="14"/>
  <c r="I251" i="14"/>
  <c r="Y250" i="14"/>
  <c r="I250" i="14"/>
  <c r="Y249" i="14"/>
  <c r="I249" i="14"/>
  <c r="Y248" i="14"/>
  <c r="I248" i="14"/>
  <c r="Y247" i="14"/>
  <c r="I247" i="14"/>
  <c r="Y246" i="14"/>
  <c r="I246" i="14"/>
  <c r="Y245" i="14"/>
  <c r="I245" i="14"/>
  <c r="Y244" i="14"/>
  <c r="I244" i="14"/>
  <c r="Y243" i="14"/>
  <c r="I243" i="14"/>
  <c r="Y242" i="14"/>
  <c r="I242" i="14"/>
  <c r="Y241" i="14"/>
  <c r="I241" i="14"/>
  <c r="Y240" i="14"/>
  <c r="I240" i="14"/>
  <c r="Y239" i="14"/>
  <c r="I239" i="14"/>
  <c r="Y238" i="14"/>
  <c r="I238" i="14"/>
  <c r="Y237" i="14"/>
  <c r="I237" i="14"/>
  <c r="Y236" i="14"/>
  <c r="I236" i="14"/>
  <c r="Y235" i="14"/>
  <c r="I235" i="14"/>
  <c r="Y234" i="14"/>
  <c r="I234" i="14"/>
  <c r="Y233" i="14"/>
  <c r="I233" i="14"/>
  <c r="Y232" i="14"/>
  <c r="I232" i="14"/>
  <c r="Y231" i="14"/>
  <c r="I231" i="14"/>
  <c r="Y230" i="14"/>
  <c r="I230" i="14"/>
  <c r="Y229" i="14"/>
  <c r="I229" i="14"/>
  <c r="Y228" i="14"/>
  <c r="I228" i="14"/>
  <c r="Y227" i="14"/>
  <c r="I227" i="14"/>
  <c r="Y226" i="14"/>
  <c r="I226" i="14"/>
  <c r="Y225" i="14"/>
  <c r="I225" i="14"/>
  <c r="Y224" i="14"/>
  <c r="I224" i="14"/>
  <c r="Y223" i="14"/>
  <c r="I223" i="14"/>
  <c r="Y222" i="14"/>
  <c r="I222" i="14"/>
  <c r="Y221" i="14"/>
  <c r="I221" i="14"/>
  <c r="Y220" i="14"/>
  <c r="I220" i="14"/>
  <c r="Y219" i="14"/>
  <c r="I219" i="14"/>
  <c r="Y218" i="14"/>
  <c r="I218" i="14"/>
  <c r="Y217" i="14"/>
  <c r="I217" i="14"/>
  <c r="Y216" i="14"/>
  <c r="I216" i="14"/>
  <c r="Y215" i="14"/>
  <c r="I215" i="14"/>
  <c r="Y214" i="14"/>
  <c r="I214" i="14"/>
  <c r="Y213" i="14"/>
  <c r="I213" i="14"/>
  <c r="Y212" i="14"/>
  <c r="I212" i="14"/>
  <c r="Y211" i="14"/>
  <c r="I211" i="14"/>
  <c r="Y210" i="14"/>
  <c r="I210" i="14"/>
  <c r="Y209" i="14"/>
  <c r="I209" i="14"/>
  <c r="Y208" i="14"/>
  <c r="I208" i="14"/>
  <c r="Y207" i="14"/>
  <c r="I207" i="14"/>
  <c r="Y206" i="14"/>
  <c r="I206" i="14"/>
  <c r="Y205" i="14"/>
  <c r="I205" i="14"/>
  <c r="Y204" i="14"/>
  <c r="I204" i="14"/>
  <c r="Y203" i="14"/>
  <c r="I203" i="14"/>
  <c r="Y202" i="14"/>
  <c r="I202" i="14"/>
  <c r="Y201" i="14"/>
  <c r="I201" i="14"/>
  <c r="Y200" i="14"/>
  <c r="I200" i="14"/>
  <c r="Y199" i="14"/>
  <c r="I199" i="14"/>
  <c r="Y198" i="14"/>
  <c r="I198" i="14"/>
  <c r="Y197" i="14"/>
  <c r="I197" i="14"/>
  <c r="Y196" i="14"/>
  <c r="I196" i="14"/>
  <c r="Y195" i="14"/>
  <c r="I195" i="14"/>
  <c r="Y194" i="14"/>
  <c r="I194" i="14"/>
  <c r="Y193" i="14"/>
  <c r="I193" i="14"/>
  <c r="Y192" i="14"/>
  <c r="I192" i="14"/>
  <c r="Y191" i="14"/>
  <c r="I191" i="14"/>
  <c r="Y190" i="14"/>
  <c r="I190" i="14"/>
  <c r="Y189" i="14"/>
  <c r="I189" i="14"/>
  <c r="Y188" i="14"/>
  <c r="I188" i="14"/>
  <c r="Y187" i="14"/>
  <c r="I187" i="14"/>
  <c r="Y186" i="14"/>
  <c r="I186" i="14"/>
  <c r="Y185" i="14"/>
  <c r="I185" i="14"/>
  <c r="Y184" i="14"/>
  <c r="I184" i="14"/>
  <c r="Y183" i="14"/>
  <c r="I183" i="14"/>
  <c r="Y182" i="14"/>
  <c r="I182" i="14"/>
  <c r="Y181" i="14"/>
  <c r="I181" i="14"/>
  <c r="Y180" i="14"/>
  <c r="I180" i="14"/>
  <c r="Y179" i="14"/>
  <c r="I179" i="14"/>
  <c r="Y178" i="14"/>
  <c r="I178" i="14"/>
  <c r="Y177" i="14"/>
  <c r="I177" i="14"/>
  <c r="Y176" i="14"/>
  <c r="I176" i="14"/>
  <c r="Y175" i="14"/>
  <c r="I175" i="14"/>
  <c r="Y174" i="14"/>
  <c r="I174" i="14"/>
  <c r="Y173" i="14"/>
  <c r="I173" i="14"/>
  <c r="Y172" i="14"/>
  <c r="I172" i="14"/>
  <c r="Y171" i="14"/>
  <c r="I171" i="14"/>
  <c r="Y170" i="14"/>
  <c r="I170" i="14"/>
  <c r="Y169" i="14"/>
  <c r="I169" i="14"/>
  <c r="Y168" i="14"/>
  <c r="I168" i="14"/>
  <c r="Y167" i="14"/>
  <c r="I167" i="14"/>
  <c r="Y166" i="14"/>
  <c r="I166" i="14"/>
  <c r="Y165" i="14"/>
  <c r="I165" i="14"/>
  <c r="Y164" i="14"/>
  <c r="I164" i="14"/>
  <c r="Y163" i="14"/>
  <c r="I163" i="14"/>
  <c r="Y162" i="14"/>
  <c r="I162" i="14"/>
  <c r="Y161" i="14"/>
  <c r="I161" i="14"/>
  <c r="Y160" i="14"/>
  <c r="I160" i="14"/>
  <c r="Y159" i="14"/>
  <c r="I159" i="14"/>
  <c r="Y158" i="14"/>
  <c r="I158" i="14"/>
  <c r="Y157" i="14"/>
  <c r="I157" i="14"/>
  <c r="Y156" i="14"/>
  <c r="I156" i="14"/>
  <c r="Y155" i="14"/>
  <c r="I155" i="14"/>
  <c r="Y154" i="14"/>
  <c r="I154" i="14"/>
  <c r="Y153" i="14"/>
  <c r="I153" i="14"/>
  <c r="Y152" i="14"/>
  <c r="I152" i="14"/>
  <c r="Y151" i="14"/>
  <c r="I151" i="14"/>
  <c r="Y150" i="14"/>
  <c r="I150" i="14"/>
  <c r="Y149" i="14"/>
  <c r="I149" i="14"/>
  <c r="Y148" i="14"/>
  <c r="I148" i="14"/>
  <c r="Y147" i="14"/>
  <c r="I147" i="14"/>
  <c r="Y146" i="14"/>
  <c r="I146" i="14"/>
  <c r="Y145" i="14"/>
  <c r="I145" i="14"/>
  <c r="Y144" i="14"/>
  <c r="I144" i="14"/>
  <c r="Y143" i="14"/>
  <c r="I143" i="14"/>
  <c r="Y142" i="14"/>
  <c r="I142" i="14"/>
  <c r="Y141" i="14"/>
  <c r="I141" i="14"/>
  <c r="Y140" i="14"/>
  <c r="I140" i="14"/>
  <c r="Y139" i="14"/>
  <c r="I139" i="14"/>
  <c r="Y138" i="14"/>
  <c r="I138" i="14"/>
  <c r="Y137" i="14"/>
  <c r="I137" i="14"/>
  <c r="Y136" i="14"/>
  <c r="I136" i="14"/>
  <c r="Y135" i="14"/>
  <c r="I135" i="14"/>
  <c r="Y134" i="14"/>
  <c r="I134" i="14"/>
  <c r="Y133" i="14"/>
  <c r="I133" i="14"/>
  <c r="Y132" i="14"/>
  <c r="I132" i="14"/>
  <c r="Y131" i="14"/>
  <c r="I131" i="14"/>
  <c r="Y130" i="14"/>
  <c r="I130" i="14"/>
  <c r="Y129" i="14"/>
  <c r="I129" i="14"/>
  <c r="Y128" i="14"/>
  <c r="I128" i="14"/>
  <c r="Y127" i="14"/>
  <c r="I127" i="14"/>
  <c r="Y126" i="14"/>
  <c r="I126" i="14"/>
  <c r="Y125" i="14"/>
  <c r="I125" i="14"/>
  <c r="Y124" i="14"/>
  <c r="I124" i="14"/>
  <c r="Y123" i="14"/>
  <c r="I123" i="14"/>
  <c r="Y122" i="14"/>
  <c r="I122" i="14"/>
  <c r="Y121" i="14"/>
  <c r="I121" i="14"/>
  <c r="Y120" i="14"/>
  <c r="I120" i="14"/>
  <c r="Y119" i="14"/>
  <c r="I119" i="14"/>
  <c r="Y118" i="14"/>
  <c r="I118" i="14"/>
  <c r="Y117" i="14"/>
  <c r="I117" i="14"/>
  <c r="Y116" i="14"/>
  <c r="I116" i="14"/>
  <c r="Y115" i="14"/>
  <c r="I115" i="14"/>
  <c r="Y114" i="14"/>
  <c r="I114" i="14"/>
  <c r="Y113" i="14"/>
  <c r="I113" i="14"/>
  <c r="Y112" i="14"/>
  <c r="I112" i="14"/>
  <c r="Y111" i="14"/>
  <c r="I111" i="14"/>
  <c r="Y110" i="14"/>
  <c r="I110" i="14"/>
  <c r="Y109" i="14"/>
  <c r="I109" i="14"/>
  <c r="Y108" i="14"/>
  <c r="I108" i="14"/>
  <c r="Y107" i="14"/>
  <c r="I107" i="14"/>
  <c r="Y106" i="14"/>
  <c r="I106" i="14"/>
  <c r="Y105" i="14"/>
  <c r="I105" i="14"/>
  <c r="Y104" i="14"/>
  <c r="I104" i="14"/>
  <c r="Y103" i="14"/>
  <c r="I103" i="14"/>
  <c r="Y102" i="14"/>
  <c r="I102" i="14"/>
  <c r="Y101" i="14"/>
  <c r="I101" i="14"/>
  <c r="Y100" i="14"/>
  <c r="I100" i="14"/>
  <c r="Y99" i="14"/>
  <c r="I99" i="14"/>
  <c r="Y98" i="14"/>
  <c r="I98" i="14"/>
  <c r="Y97" i="14"/>
  <c r="I97" i="14"/>
  <c r="Y96" i="14"/>
  <c r="I96" i="14"/>
  <c r="Y95" i="14"/>
  <c r="I95" i="14"/>
  <c r="Y94" i="14"/>
  <c r="I94" i="14"/>
  <c r="Y93" i="14"/>
  <c r="I93" i="14"/>
  <c r="Y92" i="14"/>
  <c r="I92" i="14"/>
  <c r="Y91" i="14"/>
  <c r="I91" i="14"/>
  <c r="Y90" i="14"/>
  <c r="I90" i="14"/>
  <c r="Y89" i="14"/>
  <c r="I89" i="14"/>
  <c r="Y88" i="14"/>
  <c r="I88" i="14"/>
  <c r="Y87" i="14"/>
  <c r="I87" i="14"/>
  <c r="Y86" i="14"/>
  <c r="I86" i="14"/>
  <c r="Y85" i="14"/>
  <c r="I85" i="14"/>
  <c r="Y84" i="14"/>
  <c r="I84" i="14"/>
  <c r="Y83" i="14"/>
  <c r="I83" i="14"/>
  <c r="Y82" i="14"/>
  <c r="I82" i="14"/>
  <c r="Y81" i="14"/>
  <c r="I81" i="14"/>
  <c r="Y80" i="14"/>
  <c r="I80" i="14"/>
  <c r="Y79" i="14"/>
  <c r="I79" i="14"/>
  <c r="Y78" i="14"/>
  <c r="I78" i="14"/>
  <c r="Y77" i="14"/>
  <c r="I77" i="14"/>
  <c r="Y76" i="14"/>
  <c r="I76" i="14"/>
  <c r="Y75" i="14"/>
  <c r="I75" i="14"/>
  <c r="Y74" i="14"/>
  <c r="I74" i="14"/>
  <c r="Y73" i="14"/>
  <c r="I73" i="14"/>
  <c r="Y72" i="14"/>
  <c r="I72" i="14"/>
  <c r="Y71" i="14"/>
  <c r="I71" i="14"/>
  <c r="Y70" i="14"/>
  <c r="I70" i="14"/>
  <c r="Y69" i="14"/>
  <c r="I69" i="14"/>
  <c r="Y68" i="14"/>
  <c r="I68" i="14"/>
  <c r="Y67" i="14"/>
  <c r="I67" i="14"/>
  <c r="Y66" i="14"/>
  <c r="I66" i="14"/>
  <c r="Y65" i="14"/>
  <c r="I65" i="14"/>
  <c r="Y64" i="14"/>
  <c r="I64" i="14"/>
  <c r="Y63" i="14"/>
  <c r="I63" i="14"/>
  <c r="Y62" i="14"/>
  <c r="I62" i="14"/>
  <c r="Y61" i="14"/>
  <c r="I61" i="14"/>
  <c r="Y60" i="14"/>
  <c r="I60" i="14"/>
  <c r="Y59" i="14"/>
  <c r="I59" i="14"/>
  <c r="Y58" i="14"/>
  <c r="I58" i="14"/>
  <c r="Y57" i="14"/>
  <c r="I57" i="14"/>
  <c r="Y56" i="14"/>
  <c r="I56" i="14"/>
  <c r="Y55" i="14"/>
  <c r="I55" i="14"/>
  <c r="Y54" i="14"/>
  <c r="I54" i="14"/>
  <c r="Y53" i="14"/>
  <c r="I53" i="14"/>
  <c r="Y52" i="14"/>
  <c r="I52" i="14"/>
  <c r="Y51" i="14"/>
  <c r="I51" i="14"/>
  <c r="Y50" i="14"/>
  <c r="I50" i="14"/>
  <c r="Y49" i="14"/>
  <c r="I49" i="14"/>
  <c r="Y48" i="14"/>
  <c r="I48" i="14"/>
  <c r="Y47" i="14"/>
  <c r="I47" i="14"/>
  <c r="Y46" i="14"/>
  <c r="I46" i="14"/>
  <c r="Y45" i="14"/>
  <c r="I45" i="14"/>
  <c r="Y44" i="14"/>
  <c r="I44" i="14"/>
  <c r="Y43" i="14"/>
  <c r="I43" i="14"/>
  <c r="Y42" i="14"/>
  <c r="I42" i="14"/>
  <c r="Y41" i="14"/>
  <c r="I41" i="14"/>
  <c r="Y40" i="14"/>
  <c r="I40" i="14"/>
  <c r="Y39" i="14"/>
  <c r="I39" i="14"/>
  <c r="Y38" i="14"/>
  <c r="I38" i="14"/>
  <c r="Y37" i="14"/>
  <c r="I37" i="14"/>
  <c r="Y36" i="14"/>
  <c r="I36" i="14"/>
  <c r="Y35" i="14"/>
  <c r="I35" i="14"/>
  <c r="Y34" i="14"/>
  <c r="I34" i="14"/>
  <c r="Y33" i="14"/>
  <c r="I33" i="14"/>
  <c r="Y32" i="14"/>
  <c r="I32" i="14"/>
  <c r="Y31" i="14"/>
  <c r="I31" i="14"/>
  <c r="Y30" i="14"/>
  <c r="I30" i="14"/>
  <c r="Y29" i="14"/>
  <c r="I29" i="14"/>
  <c r="Y28" i="14"/>
  <c r="I28" i="14"/>
  <c r="Y27" i="14"/>
  <c r="I27" i="14"/>
  <c r="Y26" i="14"/>
  <c r="I26" i="14"/>
  <c r="Y25" i="14"/>
  <c r="I25" i="14"/>
  <c r="Y24" i="14"/>
  <c r="I24" i="14"/>
  <c r="Y23" i="14"/>
  <c r="I23" i="14"/>
  <c r="Y22" i="14"/>
  <c r="I22" i="14"/>
  <c r="Y21" i="14"/>
  <c r="I21" i="14"/>
  <c r="Y20" i="14"/>
  <c r="I20" i="14"/>
  <c r="Y19" i="14"/>
  <c r="I19" i="14"/>
  <c r="Y18" i="14"/>
  <c r="I18" i="14"/>
  <c r="Y17" i="14"/>
  <c r="I17" i="14"/>
  <c r="Y16" i="14"/>
  <c r="I16" i="14"/>
  <c r="Y15" i="14"/>
  <c r="I15" i="14"/>
  <c r="Y14" i="14"/>
  <c r="I14" i="14"/>
  <c r="Y13" i="14"/>
  <c r="I13" i="14"/>
  <c r="Y12" i="14"/>
  <c r="I12" i="14"/>
  <c r="Y11" i="14"/>
  <c r="I11" i="14"/>
  <c r="Y10" i="14"/>
  <c r="I10" i="14"/>
  <c r="Y9" i="14"/>
  <c r="I9" i="14"/>
  <c r="Y8" i="14"/>
  <c r="I8" i="14"/>
  <c r="Y7" i="14"/>
  <c r="I7" i="14"/>
  <c r="Y6" i="14"/>
  <c r="I6" i="14"/>
  <c r="Y5" i="14"/>
  <c r="I5" i="14"/>
  <c r="Y4" i="14"/>
  <c r="I4" i="14"/>
  <c r="Y3" i="14"/>
  <c r="I3" i="14"/>
  <c r="Y2" i="14"/>
  <c r="I2" i="14"/>
  <c r="Y25" i="13"/>
  <c r="U25" i="13"/>
  <c r="Y24" i="13"/>
  <c r="X24" i="13"/>
  <c r="W24" i="13"/>
  <c r="V24" i="13"/>
  <c r="U24" i="13"/>
  <c r="T24" i="13"/>
  <c r="X23" i="13"/>
  <c r="S4" i="11"/>
  <c r="T4" i="11" s="1"/>
  <c r="Y4" i="11" s="1"/>
  <c r="B14" i="4" s="1"/>
  <c r="P4" i="11"/>
  <c r="M4" i="11"/>
  <c r="J4" i="11"/>
  <c r="G4" i="11"/>
  <c r="D4" i="11"/>
  <c r="D36" i="15" l="1"/>
  <c r="I25" i="13"/>
  <c r="M25" i="13"/>
  <c r="J25" i="13"/>
  <c r="H25" i="13"/>
  <c r="K25" i="13"/>
  <c r="L25" i="13"/>
  <c r="Q23" i="13"/>
  <c r="Q26" i="13" s="1"/>
  <c r="R23" i="13"/>
  <c r="O23" i="13"/>
  <c r="S23" i="13"/>
  <c r="S26" i="13" s="1"/>
  <c r="P23" i="13"/>
  <c r="N23" i="13"/>
  <c r="N26" i="13" s="1"/>
  <c r="V25" i="13"/>
  <c r="E36" i="15"/>
  <c r="C49" i="15"/>
  <c r="K23" i="13"/>
  <c r="H23" i="13"/>
  <c r="L23" i="13"/>
  <c r="I23" i="13"/>
  <c r="I26" i="13" s="1"/>
  <c r="M23" i="13"/>
  <c r="M26" i="13" s="1"/>
  <c r="J23" i="13"/>
  <c r="W25" i="13"/>
  <c r="Q49" i="15"/>
  <c r="P24" i="13"/>
  <c r="S24" i="13"/>
  <c r="Q24" i="13"/>
  <c r="N24" i="13"/>
  <c r="R24" i="13"/>
  <c r="O24" i="13"/>
  <c r="T25" i="13"/>
  <c r="X25" i="13"/>
  <c r="D49" i="15"/>
  <c r="K49" i="15"/>
  <c r="J24" i="13"/>
  <c r="K24" i="13"/>
  <c r="L24" i="13"/>
  <c r="H24" i="13"/>
  <c r="I24" i="13"/>
  <c r="M24" i="13"/>
  <c r="P25" i="13"/>
  <c r="N25" i="13"/>
  <c r="Q25" i="13"/>
  <c r="R25" i="13"/>
  <c r="O25" i="13"/>
  <c r="S25" i="13"/>
  <c r="W4" i="11"/>
  <c r="B12" i="4" s="1"/>
  <c r="X4" i="11"/>
  <c r="B13" i="4" s="1"/>
  <c r="J26" i="13"/>
  <c r="P36" i="15"/>
  <c r="Q36" i="15"/>
  <c r="O36" i="15"/>
  <c r="J36" i="15"/>
  <c r="K36" i="15"/>
  <c r="T23" i="13"/>
  <c r="T26" i="13" s="1"/>
  <c r="Y23" i="13"/>
  <c r="Y26" i="13" s="1"/>
  <c r="U23" i="13"/>
  <c r="U26" i="13" s="1"/>
  <c r="W23" i="13"/>
  <c r="I36" i="15"/>
  <c r="X26" i="13"/>
  <c r="L26" i="13"/>
  <c r="B15" i="10"/>
  <c r="B17" i="10"/>
  <c r="B16" i="10"/>
  <c r="V4" i="11"/>
  <c r="B11" i="4" s="1"/>
  <c r="Z4" i="11"/>
  <c r="B15" i="4" s="1"/>
  <c r="V23" i="13"/>
  <c r="C67" i="15"/>
  <c r="C71" i="15" s="1"/>
  <c r="J49" i="15"/>
  <c r="O47" i="15"/>
  <c r="O49" i="15" s="1"/>
  <c r="K67" i="15"/>
  <c r="C75" i="15"/>
  <c r="J67" i="15"/>
  <c r="J74" i="15" s="1"/>
  <c r="U4" i="11"/>
  <c r="B10" i="4" s="1"/>
  <c r="E49" i="15"/>
  <c r="E67" i="15"/>
  <c r="E72" i="15" s="1"/>
  <c r="O67" i="15"/>
  <c r="O72" i="15" s="1"/>
  <c r="C72" i="15"/>
  <c r="Q67" i="15"/>
  <c r="Q74" i="15" s="1"/>
  <c r="I67" i="15"/>
  <c r="I76" i="15" s="1"/>
  <c r="P67" i="15"/>
  <c r="P76" i="15" s="1"/>
  <c r="E71" i="15"/>
  <c r="O71" i="15"/>
  <c r="K72" i="15"/>
  <c r="E75" i="15"/>
  <c r="O75" i="15"/>
  <c r="K76" i="15"/>
  <c r="P78" i="15"/>
  <c r="E79" i="15"/>
  <c r="K80" i="15"/>
  <c r="I47" i="15"/>
  <c r="I49" i="15" s="1"/>
  <c r="P47" i="15"/>
  <c r="P49" i="15" s="1"/>
  <c r="D67" i="15"/>
  <c r="D76" i="15" s="1"/>
  <c r="I70" i="15"/>
  <c r="P70" i="15"/>
  <c r="R26" i="13" l="1"/>
  <c r="Z25" i="13"/>
  <c r="B9" i="10" s="1"/>
  <c r="P26" i="13"/>
  <c r="C80" i="15"/>
  <c r="O70" i="15"/>
  <c r="R70" i="15" s="1"/>
  <c r="I78" i="15"/>
  <c r="C73" i="15"/>
  <c r="C76" i="15"/>
  <c r="C79" i="15"/>
  <c r="W26" i="13"/>
  <c r="Z24" i="13"/>
  <c r="B8" i="10" s="1"/>
  <c r="Z23" i="13"/>
  <c r="Z26" i="13" s="1"/>
  <c r="H26" i="13"/>
  <c r="Q73" i="15"/>
  <c r="O79" i="15"/>
  <c r="J73" i="15"/>
  <c r="J80" i="15"/>
  <c r="J76" i="15"/>
  <c r="L76" i="15" s="1"/>
  <c r="K26" i="13"/>
  <c r="D72" i="15"/>
  <c r="F72" i="15" s="1"/>
  <c r="P73" i="15"/>
  <c r="D71" i="15"/>
  <c r="F71" i="15" s="1"/>
  <c r="J75" i="15"/>
  <c r="P72" i="15"/>
  <c r="R72" i="15" s="1"/>
  <c r="K79" i="15"/>
  <c r="K78" i="15"/>
  <c r="K75" i="15"/>
  <c r="K74" i="15"/>
  <c r="K71" i="15"/>
  <c r="K70" i="15"/>
  <c r="E80" i="15"/>
  <c r="J78" i="15"/>
  <c r="L78" i="15" s="1"/>
  <c r="P75" i="15"/>
  <c r="R75" i="15" s="1"/>
  <c r="C74" i="15"/>
  <c r="J70" i="15"/>
  <c r="R71" i="15"/>
  <c r="F76" i="15"/>
  <c r="I73" i="15"/>
  <c r="AA4" i="11"/>
  <c r="B13" i="10"/>
  <c r="P80" i="15"/>
  <c r="D78" i="15"/>
  <c r="I72" i="15"/>
  <c r="D70" i="15"/>
  <c r="O26" i="13"/>
  <c r="P79" i="15"/>
  <c r="C78" i="15"/>
  <c r="I75" i="15"/>
  <c r="L75" i="15" s="1"/>
  <c r="K73" i="15"/>
  <c r="P71" i="15"/>
  <c r="C70" i="15"/>
  <c r="R79" i="15"/>
  <c r="P74" i="15"/>
  <c r="D79" i="15"/>
  <c r="D75" i="15"/>
  <c r="F75" i="15" s="1"/>
  <c r="J72" i="15"/>
  <c r="E78" i="15"/>
  <c r="E74" i="15"/>
  <c r="E73" i="15"/>
  <c r="E70" i="15"/>
  <c r="I80" i="15"/>
  <c r="L80" i="15" s="1"/>
  <c r="D74" i="15"/>
  <c r="J71" i="15"/>
  <c r="V26" i="13"/>
  <c r="B7" i="10"/>
  <c r="I79" i="15"/>
  <c r="O76" i="15"/>
  <c r="R76" i="15" s="1"/>
  <c r="D73" i="15"/>
  <c r="F73" i="15" s="1"/>
  <c r="I71" i="15"/>
  <c r="B18" i="10"/>
  <c r="D80" i="15"/>
  <c r="I74" i="15"/>
  <c r="L74" i="15" s="1"/>
  <c r="Q80" i="15"/>
  <c r="Q79" i="15"/>
  <c r="Q76" i="15"/>
  <c r="Q75" i="15"/>
  <c r="Q72" i="15"/>
  <c r="Q71" i="15"/>
  <c r="O78" i="15"/>
  <c r="R78" i="15" s="1"/>
  <c r="O74" i="15"/>
  <c r="R74" i="15" s="1"/>
  <c r="J79" i="15"/>
  <c r="O73" i="15"/>
  <c r="O80" i="15"/>
  <c r="R80" i="15" s="1"/>
  <c r="Q78" i="15"/>
  <c r="E76" i="15"/>
  <c r="Q70" i="15"/>
  <c r="B14" i="10"/>
  <c r="R73" i="15" l="1"/>
  <c r="R81" i="15" s="1"/>
  <c r="F80" i="15"/>
  <c r="F79" i="15"/>
  <c r="L73" i="15"/>
  <c r="Q81" i="15"/>
  <c r="L71" i="15"/>
  <c r="O27" i="13"/>
  <c r="O81" i="15"/>
  <c r="B10" i="10"/>
  <c r="B22" i="10" s="1"/>
  <c r="P81" i="15"/>
  <c r="C81" i="15"/>
  <c r="F70" i="15"/>
  <c r="F78" i="15"/>
  <c r="D81" i="15"/>
  <c r="J81" i="15"/>
  <c r="L72" i="15"/>
  <c r="F74" i="15"/>
  <c r="K81" i="15"/>
  <c r="L79" i="15"/>
  <c r="E81" i="15"/>
  <c r="B19" i="10"/>
  <c r="L70" i="15"/>
  <c r="I81" i="15"/>
  <c r="B27" i="10" l="1"/>
  <c r="B23" i="10"/>
  <c r="B25" i="10"/>
  <c r="B26" i="10"/>
  <c r="B24" i="10"/>
  <c r="L81" i="15"/>
  <c r="F81" i="15"/>
  <c r="B28" i="10" l="1"/>
  <c r="B38" i="4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15" i="1"/>
  <c r="B16" i="4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15" i="1"/>
  <c r="E59" i="1" l="1"/>
  <c r="C59" i="1"/>
  <c r="C11" i="1"/>
  <c r="B7" i="4" l="1"/>
  <c r="B22" i="4" s="1"/>
  <c r="C61" i="1"/>
  <c r="B20" i="4" l="1"/>
  <c r="B24" i="4"/>
  <c r="B19" i="4"/>
  <c r="B23" i="4"/>
  <c r="B21" i="4"/>
  <c r="B25" i="4" l="1"/>
</calcChain>
</file>

<file path=xl/sharedStrings.xml><?xml version="1.0" encoding="utf-8"?>
<sst xmlns="http://schemas.openxmlformats.org/spreadsheetml/2006/main" count="10537" uniqueCount="527">
  <si>
    <t>TIA By Account</t>
  </si>
  <si>
    <t xml:space="preserve">Construction-Other </t>
  </si>
  <si>
    <t>107</t>
  </si>
  <si>
    <t>108</t>
  </si>
  <si>
    <t>163</t>
  </si>
  <si>
    <t>184</t>
  </si>
  <si>
    <t>426</t>
  </si>
  <si>
    <t>512</t>
  </si>
  <si>
    <t>908</t>
  </si>
  <si>
    <t>Total</t>
  </si>
  <si>
    <t>Operating</t>
  </si>
  <si>
    <t>Total Operating</t>
  </si>
  <si>
    <t>Total TIA</t>
  </si>
  <si>
    <t>Jurisdicitional %</t>
  </si>
  <si>
    <t>Jurisdictionalized Amount</t>
  </si>
  <si>
    <t>Incentive Compensation</t>
  </si>
  <si>
    <t>Opex only</t>
  </si>
  <si>
    <t>KU</t>
  </si>
  <si>
    <t>Test Period</t>
  </si>
  <si>
    <t xml:space="preserve">Total Team Incentive Award </t>
  </si>
  <si>
    <t>Percentage for each Goal/Target</t>
  </si>
  <si>
    <t>Financial</t>
  </si>
  <si>
    <t>Other Operating and Maintenance</t>
  </si>
  <si>
    <t>Capital Spend</t>
  </si>
  <si>
    <t>Customer Satisfaction</t>
  </si>
  <si>
    <t>Safety</t>
  </si>
  <si>
    <t>Individual / Team Effectiveness</t>
  </si>
  <si>
    <t>Total (100%)</t>
  </si>
  <si>
    <t>Amount by each Goal/Target</t>
  </si>
  <si>
    <t>Cost Control</t>
  </si>
  <si>
    <t>Customer Reliability</t>
  </si>
  <si>
    <t xml:space="preserve">Total </t>
  </si>
  <si>
    <t>Net Income</t>
  </si>
  <si>
    <t>Jurisdictionalized Total</t>
  </si>
  <si>
    <t>500</t>
  </si>
  <si>
    <t>501</t>
  </si>
  <si>
    <t>502</t>
  </si>
  <si>
    <t>505</t>
  </si>
  <si>
    <t>506</t>
  </si>
  <si>
    <t>510</t>
  </si>
  <si>
    <t>511</t>
  </si>
  <si>
    <t>513</t>
  </si>
  <si>
    <t>514</t>
  </si>
  <si>
    <t>539</t>
  </si>
  <si>
    <t>541</t>
  </si>
  <si>
    <t>542</t>
  </si>
  <si>
    <t>544</t>
  </si>
  <si>
    <t>545</t>
  </si>
  <si>
    <t>546</t>
  </si>
  <si>
    <t>548</t>
  </si>
  <si>
    <t>549</t>
  </si>
  <si>
    <t>551</t>
  </si>
  <si>
    <t>552</t>
  </si>
  <si>
    <t>553</t>
  </si>
  <si>
    <t>554</t>
  </si>
  <si>
    <t>556</t>
  </si>
  <si>
    <t>557</t>
  </si>
  <si>
    <t>560</t>
  </si>
  <si>
    <t>561</t>
  </si>
  <si>
    <t>562</t>
  </si>
  <si>
    <t>563</t>
  </si>
  <si>
    <t>566</t>
  </si>
  <si>
    <t>570</t>
  </si>
  <si>
    <t>571</t>
  </si>
  <si>
    <t>573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</si>
  <si>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</si>
  <si>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</si>
  <si>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</si>
  <si>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</si>
  <si>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</si>
  <si>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</si>
  <si>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</si>
  <si>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</si>
  <si>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</si>
  <si>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590</t>
  </si>
  <si>
    <t>592</t>
  </si>
  <si>
    <t>593</t>
  </si>
  <si>
    <t>594</t>
  </si>
  <si>
    <t>595</t>
  </si>
  <si>
    <t>596</t>
  </si>
  <si>
    <t>598</t>
  </si>
  <si>
    <t>901</t>
  </si>
  <si>
    <t>902</t>
  </si>
  <si>
    <t>903</t>
  </si>
  <si>
    <t>905</t>
  </si>
  <si>
    <t>907</t>
  </si>
  <si>
    <t>920</t>
  </si>
  <si>
    <t>921</t>
  </si>
  <si>
    <t>922</t>
  </si>
  <si>
    <t>925</t>
  </si>
  <si>
    <t>926</t>
  </si>
  <si>
    <t>930</t>
  </si>
  <si>
    <t>935</t>
  </si>
  <si>
    <t xml:space="preserve">         KENTUCKY UTILITIES COMPANY</t>
  </si>
  <si>
    <t xml:space="preserve">     ELECTRIC COST OF SERVICE STUDY</t>
  </si>
  <si>
    <t xml:space="preserve">          JURISDICTIONAL SEPARATION</t>
  </si>
  <si>
    <t>RATE BASE: THIRTEEN MONTH AVERAGE</t>
  </si>
  <si>
    <t>ALLOCATION METHOD: AVG 12 CP (COMBINED CO SYS)</t>
  </si>
  <si>
    <t xml:space="preserve">      12 MONTHS ENDING JUNE 30, 2018</t>
  </si>
  <si>
    <t>TOTAL</t>
  </si>
  <si>
    <t>KENTUCKY</t>
  </si>
  <si>
    <t>STATE</t>
  </si>
  <si>
    <t>ALLOCATION</t>
  </si>
  <si>
    <t>ALLOC</t>
  </si>
  <si>
    <t>UTILITIES</t>
  </si>
  <si>
    <t>JURISDICTION</t>
  </si>
  <si>
    <t>FACTOR</t>
  </si>
  <si>
    <t>(1)</t>
  </si>
  <si>
    <t>(2)</t>
  </si>
  <si>
    <t>(3)</t>
  </si>
  <si>
    <t/>
  </si>
  <si>
    <t>LABOR ALLOCATOR</t>
  </si>
  <si>
    <t>LABOR EXPENSE</t>
  </si>
  <si>
    <t xml:space="preserve"> PRODUCTION LABOR</t>
  </si>
  <si>
    <t xml:space="preserve">   ENERGY RELATED</t>
  </si>
  <si>
    <t xml:space="preserve">   FERC 501</t>
  </si>
  <si>
    <t>ENERGY</t>
  </si>
  <si>
    <t xml:space="preserve">   FERC 510</t>
  </si>
  <si>
    <t xml:space="preserve">   FERC 512</t>
  </si>
  <si>
    <t xml:space="preserve">   FERC 513</t>
  </si>
  <si>
    <t xml:space="preserve">   FERC 547</t>
  </si>
  <si>
    <t>547</t>
  </si>
  <si>
    <t xml:space="preserve">     TOTAL ENERGY LABOR</t>
  </si>
  <si>
    <t xml:space="preserve">   DEMAND RELATED</t>
  </si>
  <si>
    <t xml:space="preserve">   FERC 500</t>
  </si>
  <si>
    <t>PRODPLT</t>
  </si>
  <si>
    <t xml:space="preserve">   FERC 502</t>
  </si>
  <si>
    <t xml:space="preserve">   FERC 505</t>
  </si>
  <si>
    <t xml:space="preserve">   FERC 506</t>
  </si>
  <si>
    <t xml:space="preserve">   FERC 509</t>
  </si>
  <si>
    <t>509</t>
  </si>
  <si>
    <t xml:space="preserve">   FERC 511</t>
  </si>
  <si>
    <t xml:space="preserve">   FERC 514</t>
  </si>
  <si>
    <t xml:space="preserve">   FERC 535</t>
  </si>
  <si>
    <t>535</t>
  </si>
  <si>
    <t xml:space="preserve">   FERC 538</t>
  </si>
  <si>
    <t>538</t>
  </si>
  <si>
    <t xml:space="preserve">   FERC 539</t>
  </si>
  <si>
    <t xml:space="preserve">   FERC 541</t>
  </si>
  <si>
    <t xml:space="preserve">   FERC 542</t>
  </si>
  <si>
    <t xml:space="preserve">   FERC 543</t>
  </si>
  <si>
    <t>543</t>
  </si>
  <si>
    <t xml:space="preserve">   FERC 544</t>
  </si>
  <si>
    <t xml:space="preserve">   FERC 545</t>
  </si>
  <si>
    <t xml:space="preserve">   FERC 546</t>
  </si>
  <si>
    <t xml:space="preserve">   FERC 548</t>
  </si>
  <si>
    <t xml:space="preserve">   FERC 549</t>
  </si>
  <si>
    <t xml:space="preserve">   FERC 550</t>
  </si>
  <si>
    <t>550</t>
  </si>
  <si>
    <t xml:space="preserve">   FERC 551</t>
  </si>
  <si>
    <t xml:space="preserve">   FERC 552</t>
  </si>
  <si>
    <t xml:space="preserve">   FERC 553</t>
  </si>
  <si>
    <t xml:space="preserve">   FERC 554</t>
  </si>
  <si>
    <t xml:space="preserve">   FERC 555</t>
  </si>
  <si>
    <t>555</t>
  </si>
  <si>
    <t xml:space="preserve">   FERC 556</t>
  </si>
  <si>
    <t xml:space="preserve">   FERC 557</t>
  </si>
  <si>
    <t xml:space="preserve">     TOTAL DEMAND</t>
  </si>
  <si>
    <t xml:space="preserve">     TOTAL PRODUCTION</t>
  </si>
  <si>
    <t xml:space="preserve"> TRANSMISSION LABOR</t>
  </si>
  <si>
    <t xml:space="preserve">      FERC 560</t>
  </si>
  <si>
    <t>TRANPLTXF</t>
  </si>
  <si>
    <t xml:space="preserve">      FERC 561</t>
  </si>
  <si>
    <t xml:space="preserve">      FERC 562</t>
  </si>
  <si>
    <t xml:space="preserve">      FERC 563</t>
  </si>
  <si>
    <t xml:space="preserve">      FERC 565</t>
  </si>
  <si>
    <t>565</t>
  </si>
  <si>
    <t xml:space="preserve">      FERC 566</t>
  </si>
  <si>
    <t xml:space="preserve">      FERC 567</t>
  </si>
  <si>
    <t>567</t>
  </si>
  <si>
    <t xml:space="preserve">      FERC 569</t>
  </si>
  <si>
    <t>569</t>
  </si>
  <si>
    <t xml:space="preserve">      FERC 570</t>
  </si>
  <si>
    <t xml:space="preserve">      FERC 571</t>
  </si>
  <si>
    <t xml:space="preserve">      FERC 572</t>
  </si>
  <si>
    <t>572</t>
  </si>
  <si>
    <t xml:space="preserve">      FERC 573</t>
  </si>
  <si>
    <t xml:space="preserve"> TOTAL TRANSMISSION LABOR</t>
  </si>
  <si>
    <t xml:space="preserve"> DISTRIBUTION LABOR</t>
  </si>
  <si>
    <t xml:space="preserve">      FERC 580</t>
  </si>
  <si>
    <t>DISTPLT</t>
  </si>
  <si>
    <t xml:space="preserve">      FERC 581</t>
  </si>
  <si>
    <t xml:space="preserve">      FERC 582</t>
  </si>
  <si>
    <t xml:space="preserve">      FERC 583</t>
  </si>
  <si>
    <t xml:space="preserve">      FERC 584</t>
  </si>
  <si>
    <t xml:space="preserve">      FERC 585</t>
  </si>
  <si>
    <t xml:space="preserve">      FERC 586</t>
  </si>
  <si>
    <t xml:space="preserve">      FERC 587</t>
  </si>
  <si>
    <t xml:space="preserve">      FERC 588</t>
  </si>
  <si>
    <t xml:space="preserve">      FERC 589</t>
  </si>
  <si>
    <t>589</t>
  </si>
  <si>
    <t xml:space="preserve">      FERC 590</t>
  </si>
  <si>
    <t xml:space="preserve">      FERC 592</t>
  </si>
  <si>
    <t xml:space="preserve">      FERC 593</t>
  </si>
  <si>
    <t xml:space="preserve">      FERC 594</t>
  </si>
  <si>
    <t xml:space="preserve">      FERC 595</t>
  </si>
  <si>
    <t xml:space="preserve">      FERC 596</t>
  </si>
  <si>
    <t xml:space="preserve">      FERC 597</t>
  </si>
  <si>
    <t>597</t>
  </si>
  <si>
    <t xml:space="preserve">      FERC 598</t>
  </si>
  <si>
    <t xml:space="preserve"> TOTAL DISTRIBUTION LABOR</t>
  </si>
  <si>
    <t xml:space="preserve"> TOT PROD, TRNS &amp; DISTR LABOR</t>
  </si>
  <si>
    <t xml:space="preserve"> CUSTOMER ACCOUNTING</t>
  </si>
  <si>
    <t xml:space="preserve">      FERC 901</t>
  </si>
  <si>
    <t>EXP9025CA</t>
  </si>
  <si>
    <t xml:space="preserve">      FERC 902</t>
  </si>
  <si>
    <t xml:space="preserve">      FERC 903</t>
  </si>
  <si>
    <t xml:space="preserve">      FERC 904</t>
  </si>
  <si>
    <t>904</t>
  </si>
  <si>
    <t xml:space="preserve">      FERC 905</t>
  </si>
  <si>
    <t xml:space="preserve"> TOTAL CUSTOMER ACCOUNTING LABOR</t>
  </si>
  <si>
    <t xml:space="preserve"> CUSTOMER SERVICE &amp; SALES EXP</t>
  </si>
  <si>
    <t xml:space="preserve">      FERC 907</t>
  </si>
  <si>
    <t>EXP9080CS</t>
  </si>
  <si>
    <t xml:space="preserve">      FERC 908</t>
  </si>
  <si>
    <t xml:space="preserve">      FERC 909</t>
  </si>
  <si>
    <t>909</t>
  </si>
  <si>
    <t xml:space="preserve">      FERC 910</t>
  </si>
  <si>
    <t>910</t>
  </si>
  <si>
    <t xml:space="preserve">      FERC 912</t>
  </si>
  <si>
    <t>912</t>
  </si>
  <si>
    <t xml:space="preserve">      FERC 913</t>
  </si>
  <si>
    <t>913</t>
  </si>
  <si>
    <t xml:space="preserve">      FERC 916</t>
  </si>
  <si>
    <t>916</t>
  </si>
  <si>
    <t xml:space="preserve"> TOTAL CUSTOMER SERVICE AND SALES LABOR</t>
  </si>
  <si>
    <t>TOTAL PROD, TRAN, DIST, CUSTOMER LABOR</t>
  </si>
  <si>
    <t>ADMIN &amp; GENERAL LABOR</t>
  </si>
  <si>
    <t xml:space="preserve">      FERC 920</t>
  </si>
  <si>
    <t>PTDCUSTLABOR</t>
  </si>
  <si>
    <t xml:space="preserve">      FERC 921</t>
  </si>
  <si>
    <t xml:space="preserve">      FERC 922</t>
  </si>
  <si>
    <t xml:space="preserve">      FERC 923</t>
  </si>
  <si>
    <t>923</t>
  </si>
  <si>
    <t xml:space="preserve">      FERC 924</t>
  </si>
  <si>
    <t>924</t>
  </si>
  <si>
    <t xml:space="preserve">      FERC 925</t>
  </si>
  <si>
    <t xml:space="preserve">      FERC 926</t>
  </si>
  <si>
    <t xml:space="preserve">      FERC 927</t>
  </si>
  <si>
    <t>927</t>
  </si>
  <si>
    <t xml:space="preserve">      FERC 929</t>
  </si>
  <si>
    <t>929</t>
  </si>
  <si>
    <t xml:space="preserve">      FERC 930</t>
  </si>
  <si>
    <t xml:space="preserve">      FERC 931</t>
  </si>
  <si>
    <t>931</t>
  </si>
  <si>
    <t xml:space="preserve">      FERC 935</t>
  </si>
  <si>
    <t xml:space="preserve"> TOTAL ADMIN &amp; GENERAL  LABOR</t>
  </si>
  <si>
    <t>TOTAL LABOR EXPENSES</t>
  </si>
  <si>
    <t>LGE</t>
  </si>
  <si>
    <t>Allocated From LGE and KU Service Company</t>
  </si>
  <si>
    <t>Allocated From LGE</t>
  </si>
  <si>
    <t>Allocated From KU</t>
  </si>
  <si>
    <t>Incentive Year</t>
  </si>
  <si>
    <t>Financial Weighting</t>
  </si>
  <si>
    <t>Financial Result</t>
  </si>
  <si>
    <t>Financial Goal</t>
  </si>
  <si>
    <t>Customer Satisfaction Weighting</t>
  </si>
  <si>
    <t>Customer Satisfaction Result</t>
  </si>
  <si>
    <t>Customer Goal</t>
  </si>
  <si>
    <t>Corporate Safety Weighting</t>
  </si>
  <si>
    <t>Corporate Safety Result</t>
  </si>
  <si>
    <t>Corporate Safety Goal</t>
  </si>
  <si>
    <t>Team / Individual Weighting</t>
  </si>
  <si>
    <t>Team / Individual Results</t>
  </si>
  <si>
    <t>Team / Individual Goal</t>
  </si>
  <si>
    <t>Total All Goals</t>
  </si>
  <si>
    <t>Customer Sat</t>
  </si>
  <si>
    <t>Corporate Safety</t>
  </si>
  <si>
    <t xml:space="preserve">Team / Individual </t>
  </si>
  <si>
    <t>Test Year</t>
  </si>
  <si>
    <t>Co</t>
  </si>
  <si>
    <t>Exp Org Company</t>
  </si>
  <si>
    <t>P00020: TOTAL LG&amp;E AND KU SERVICES COMPANY</t>
  </si>
  <si>
    <t>PPLETO: TOTAL OPERATING EXPENSE</t>
  </si>
  <si>
    <t>Column Labels</t>
  </si>
  <si>
    <t>2016</t>
  </si>
  <si>
    <t>Row Labels</t>
  </si>
  <si>
    <t>P01000: TOTAL LGE UTILITY</t>
  </si>
  <si>
    <t>P10040: TOTAL KU COMPANY</t>
  </si>
  <si>
    <t>Grand Total</t>
  </si>
  <si>
    <t>Acct Parent 2</t>
  </si>
  <si>
    <t>Version</t>
  </si>
  <si>
    <t>2017 BP</t>
  </si>
  <si>
    <t>Forecasted test Period</t>
  </si>
  <si>
    <t>Sum of jan</t>
  </si>
  <si>
    <t>Sum of feb</t>
  </si>
  <si>
    <t>Sum of mar</t>
  </si>
  <si>
    <t>Sum of apr</t>
  </si>
  <si>
    <t>Sum of may</t>
  </si>
  <si>
    <t>Sum of jun</t>
  </si>
  <si>
    <t>Sum of jul</t>
  </si>
  <si>
    <t>Sum of aug</t>
  </si>
  <si>
    <t>Sum of sep</t>
  </si>
  <si>
    <t>Sum of oct</t>
  </si>
  <si>
    <t>Sum of nov</t>
  </si>
  <si>
    <t>Sum of dec</t>
  </si>
  <si>
    <t>PLMS: TOTAL MISCELLANEOUS LABOR</t>
  </si>
  <si>
    <t>PLOT: TOTAL OVERTIME LABOR</t>
  </si>
  <si>
    <t>PLST: TOTAL STRAIGHT TIME LABOR</t>
  </si>
  <si>
    <t>SERVCO</t>
  </si>
  <si>
    <t>Acct</t>
  </si>
  <si>
    <t>Acct Parent 1</t>
  </si>
  <si>
    <t>ET</t>
  </si>
  <si>
    <t>ET Parent</t>
  </si>
  <si>
    <t>year</t>
  </si>
  <si>
    <t>FERC</t>
  </si>
  <si>
    <t>Acct Summary</t>
  </si>
  <si>
    <t>ET 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</si>
  <si>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</si>
  <si>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</si>
  <si>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</si>
  <si>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</si>
  <si>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</si>
  <si>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</si>
  <si>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</si>
  <si>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</si>
  <si>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</si>
  <si>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</si>
  <si>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</si>
  <si>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</si>
  <si>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FC Test Yr</t>
  </si>
  <si>
    <t>107001 - CONSTR WORK IN PROG</t>
  </si>
  <si>
    <t>PPLBCW: TOTAL CONSTRUCTION WORK IN PROGRESS</t>
  </si>
  <si>
    <t>PPLBFC: TOTAL CAPITAL</t>
  </si>
  <si>
    <t>Base Labor</t>
  </si>
  <si>
    <t>Overtime and Premiums</t>
  </si>
  <si>
    <t>PLNB: NON BURDENABLE LABOR</t>
  </si>
  <si>
    <t>PPL labor</t>
  </si>
  <si>
    <t>PLBR: LABOR BURDENS RETIREMENT BENEFITS</t>
  </si>
  <si>
    <t>Benefit budget summary</t>
  </si>
  <si>
    <t>PLBB: LABOR BURDENS NON-RETIREMENT BENEFITS</t>
  </si>
  <si>
    <t>PLMB: MISCELLANEOUS BENEFITS</t>
  </si>
  <si>
    <t>Other Benefits</t>
  </si>
  <si>
    <t>Pension and Retiree Medical</t>
  </si>
  <si>
    <t>PPLBRW: TOTAL ACCUMULATED DEPRECIATION</t>
  </si>
  <si>
    <t>108799 - RWIP-ARO LEGAL</t>
  </si>
  <si>
    <t>PPLBRS: TOTAL REMOVAL SPEND</t>
  </si>
  <si>
    <t>108899 - RWIP-ARO-ECR CLEARING</t>
  </si>
  <si>
    <t>108901 - RETIREMENT - RWIP</t>
  </si>
  <si>
    <t>PPLBCS: TOTAL STORES EXPENSE CLEARING</t>
  </si>
  <si>
    <t>PPLBTC: TOTAL CLEARINGS</t>
  </si>
  <si>
    <t>163012 - WAREHOUSE EXPENSES - GENERATION</t>
  </si>
  <si>
    <t>163100 - OTHER-T&amp;D (ALL LOB PRIOR TO 6/14)</t>
  </si>
  <si>
    <t>163101 - OTHER - GENERATION</t>
  </si>
  <si>
    <t>184307 - ADMIN/OTH EXP-TRANSP</t>
  </si>
  <si>
    <t>PPLBCT: TOTAL TRANSPORTATION CLEARING</t>
  </si>
  <si>
    <t>184600 - ENGINEERING OVERHEADS - GENERATION</t>
  </si>
  <si>
    <t>PPLBCL: TOTAL LOCAL ENGINEERING CLEARING</t>
  </si>
  <si>
    <t>184602 - ENGINEERING OVERHEADS - DISTRIBUTION</t>
  </si>
  <si>
    <t>184605 - ENGINEERING OVERHEADS - TRANSMISSION</t>
  </si>
  <si>
    <t>408105 - FEDERAL UNEMP TAX</t>
  </si>
  <si>
    <t>PPLEOM: OPERATION AND MAINTENANCE</t>
  </si>
  <si>
    <t>PLBP: LABOR BURDENS - PAYROLL TAXES</t>
  </si>
  <si>
    <t>Payroll Taxes</t>
  </si>
  <si>
    <t>408106 - FICA TAX</t>
  </si>
  <si>
    <t>408107 - STATE UNEMP TAX</t>
  </si>
  <si>
    <t>PPLOIE: TOTAL OTHER INCOME AND EXPENSE</t>
  </si>
  <si>
    <t>426491 - EXP-CIVIC/POL/REL - INDIRECT</t>
  </si>
  <si>
    <t>PPLOOE: OTHER EXPENSE</t>
  </si>
  <si>
    <t>500100 - OPER SUPER/ENG</t>
  </si>
  <si>
    <t>500900 - OPER SUPER/ENG - INDIRECT</t>
  </si>
  <si>
    <t>PPLCTE: TOTAL ELECTRIC COST OF SALES</t>
  </si>
  <si>
    <t>PPLCTL: TOTAL COST OF SALES</t>
  </si>
  <si>
    <t>501090 - FUEL HANDLING</t>
  </si>
  <si>
    <t>PPLEFH: FUEL HANDLING EXPENSE</t>
  </si>
  <si>
    <t>501990 - FUEL HANDLING - INDIRECT</t>
  </si>
  <si>
    <t>502002 - BOILER SYSTEMS OPR</t>
  </si>
  <si>
    <t>502003 - SDRS OPERATION</t>
  </si>
  <si>
    <t>502004 - SDRS-H2O SYS OPR</t>
  </si>
  <si>
    <t>502100 - STM EXP(EX SDRS.SPP)</t>
  </si>
  <si>
    <t>505100 - ELECTRIC SYS OPR</t>
  </si>
  <si>
    <t>506100 - MISC STM PWR EXP</t>
  </si>
  <si>
    <t>506900 - MISC STM PWR EXP - INDIRECT</t>
  </si>
  <si>
    <t>510100 - MTCE SUPER/ENG - STEAM</t>
  </si>
  <si>
    <t>510900 - MTCE SUPER/ENG - STEAM - INDIRECT</t>
  </si>
  <si>
    <t>511100 - MTCE-STRUCTURES</t>
  </si>
  <si>
    <t>512005 - MAINTENANCE-SDRS</t>
  </si>
  <si>
    <t>512017 - MTCE-SLUDGE STAB SYS</t>
  </si>
  <si>
    <t>512100 - MTCE-BOILER PLANT</t>
  </si>
  <si>
    <t>512107 - ECR LANDFILL MAINTENANCE</t>
  </si>
  <si>
    <t>513100 - MTCE-ELECTRIC PLANT</t>
  </si>
  <si>
    <t>514100 - MTCE-MISC/STM PLANT</t>
  </si>
  <si>
    <t>542100 - MAINT OF STRUCTURES - HYDRO</t>
  </si>
  <si>
    <t>546100 - OPER SUPER/ENG - TURBINES</t>
  </si>
  <si>
    <t>546900 - OPER SUPER/ENG - TURBINES - INDIRECT</t>
  </si>
  <si>
    <t>548010 - GENERATION EXP</t>
  </si>
  <si>
    <t>549100 - MISC OTH PWR GEN EXP</t>
  </si>
  <si>
    <t>549900 - MISC OTH PWR GEN EXP - INDIRECT</t>
  </si>
  <si>
    <t>551100 - MTCE-SUPER/ENG - TURBINES</t>
  </si>
  <si>
    <t>551900 - MTCE-SUPER/ENG - TURBINES - INDIRECT</t>
  </si>
  <si>
    <t>553010 - MTCE-GEN/ELECT EQ</t>
  </si>
  <si>
    <t>553100 - CLOSED 08/15 - DO NOT USE -- MTCE-GEN/ELECT EQ</t>
  </si>
  <si>
    <t>554100 - MTCE-MISC OTH PWR GEN</t>
  </si>
  <si>
    <t>556900 - SYS CTRL / DISPATCHING - INDIRECT</t>
  </si>
  <si>
    <t>560100 - OP SUPER/ENG-SSTOPER</t>
  </si>
  <si>
    <t>560900 - OP SUPER/ENG-SSTOPER - INDIRECT</t>
  </si>
  <si>
    <t>561190 - LOAD DISPATCH - INDIRECT</t>
  </si>
  <si>
    <t>561201 - LOAD DISPATCH-MONITOR AND OPERATE TRANSMISSION SYSTEM</t>
  </si>
  <si>
    <t>561291 - LOAD DISPATCH-MONITOR AND OPERATE TRANSMISSION SYSTEM - INDIRECT</t>
  </si>
  <si>
    <t>561391 - LOAD DISPATCH-TRANSMISSION SERVICE AND SCHEDULING - INDIRECT</t>
  </si>
  <si>
    <t>561590 - RELIABILITY, PLANNING AND STANDARDS DEVELOPMENT - INDIRECT</t>
  </si>
  <si>
    <t>562010 - STA EXP-SUBST OPER</t>
  </si>
  <si>
    <t>566100 - MISC TRANS EXP-SSTMT</t>
  </si>
  <si>
    <t>570010 - MTCE-ST EQ-SSTMTCE</t>
  </si>
  <si>
    <t>570900 - MTCE-ST EQ-SSTMTCE - INDIRECT</t>
  </si>
  <si>
    <t>571100 - MTCE OF OVERHEAD LINES</t>
  </si>
  <si>
    <t>580100 - OP SUPER/ENG-SSTOPER</t>
  </si>
  <si>
    <t>580900 - OP SUPER/ENG-SSTOPER - INDIRECT</t>
  </si>
  <si>
    <t>581100 - SYS CTRL/SWITCH-DIST</t>
  </si>
  <si>
    <t>581900 - SYS CTRL/SWITCH-DIST - INDIRECT</t>
  </si>
  <si>
    <t>582100 - STATION EXP-SSTOPER</t>
  </si>
  <si>
    <t>583001 - OPR-O/H LINES</t>
  </si>
  <si>
    <t>583005 - CUST COMPL RESP-O/H</t>
  </si>
  <si>
    <t>583008 - INST/REMV TRANSF/REG</t>
  </si>
  <si>
    <t>583009 - INSPC O/H LINE FACIL</t>
  </si>
  <si>
    <t>583100 - O/H LINE EXP-SSTOPER</t>
  </si>
  <si>
    <t>584001 - OPR-UNDERGRND LINES</t>
  </si>
  <si>
    <t>584008 - INST/RMV/REPL TRANSF</t>
  </si>
  <si>
    <t>586100 - METER EXP</t>
  </si>
  <si>
    <t>586900 - METER EXP - INDIRECT</t>
  </si>
  <si>
    <t>588100 - MISC DIST EXP-SUBSTATION OPERATIONS</t>
  </si>
  <si>
    <t>588900 - MISC DIST EXP-SUBSTATION OPERATIONS - INDIRECT</t>
  </si>
  <si>
    <t>590100 - MTCE/SUPER/ENG-SSTMT</t>
  </si>
  <si>
    <t>592100 - MTCE-ST EQ-SSTMTCE</t>
  </si>
  <si>
    <t>593001 - MTCE-POLE/FIXT-DISTR</t>
  </si>
  <si>
    <t>593002 - MTCE-COND/DEVICE-DIS</t>
  </si>
  <si>
    <t>593003 - MTCE-SERVICES</t>
  </si>
  <si>
    <t>593004 - TREE TRIMMING</t>
  </si>
  <si>
    <t>594002 - MTCE-U/G COND ETC</t>
  </si>
  <si>
    <t>595100 - MTCE-TRANSF/REG</t>
  </si>
  <si>
    <t>598100 - MTCE OF MISC DISTRIBUTION PLANT</t>
  </si>
  <si>
    <t>901001 - SUPV-CUST ACCTS</t>
  </si>
  <si>
    <t>901900 - SUPV-CUST ACCTS - INDIRECT</t>
  </si>
  <si>
    <t>902001 - METER READ-SERV AREA</t>
  </si>
  <si>
    <t>903003 - PROCESS METER ORDERS</t>
  </si>
  <si>
    <t>903008 - INVEST THEFT OF SVC</t>
  </si>
  <si>
    <t>903906 - CUST BILL/ACCTG - INDIRECT</t>
  </si>
  <si>
    <t>903907 - PROCESS PAYMENTS - INDIRECT</t>
  </si>
  <si>
    <t>903930 - PROC CUST REQUESTS - INDIRECT</t>
  </si>
  <si>
    <t>903936 - CUSTOMER COMPLAINTS - INDIRECT</t>
  </si>
  <si>
    <t>907900 - SUPV-CUST SER/INFO - INDIRECT</t>
  </si>
  <si>
    <t>908005 - DSM CONSERVATION PROG</t>
  </si>
  <si>
    <t>PPLCDM: DEMAND SIDE MANAGEMENT</t>
  </si>
  <si>
    <t>908901 - CUST MKTG/ASSIST - INDIRECT</t>
  </si>
  <si>
    <t>920100 - OTHER GENERAL AND ADMIN SALARIES</t>
  </si>
  <si>
    <t>PLBI: LABOR BURDENS - TEAM INCENTIVE</t>
  </si>
  <si>
    <t>TIA</t>
  </si>
  <si>
    <t>920900 - OTHER GENERAL AND ADMIN SALARIES - INDIRECT</t>
  </si>
  <si>
    <t>922001 - A/G SAL TRANSFER-CR</t>
  </si>
  <si>
    <t>PLBO: LABOR BURDENS - OFFDUTY</t>
  </si>
  <si>
    <t>Offduty</t>
  </si>
  <si>
    <t>922003 - TRIMBLE CTY TRAN-CR</t>
  </si>
  <si>
    <t>925002 - WORKERS COMP EXPENSE - BURDENS</t>
  </si>
  <si>
    <t>926001 - TUITION REFUND PLAN</t>
  </si>
  <si>
    <t>926002 - GROUP LIFE INSURANCE EXPENSE - BURDENS</t>
  </si>
  <si>
    <t>926003 - MEDICAL INSURANCE EXPENSE - BURDENS</t>
  </si>
  <si>
    <t>Medical - Dental</t>
  </si>
  <si>
    <t>926004 - DENTAL INSURANCE EXPENSE - BURDENS</t>
  </si>
  <si>
    <t>926005 - LONG TERM DISABILITY EXPENSE - BURDENS</t>
  </si>
  <si>
    <t>926019 - OTHER BENEFITS EXPENSE - BURDENS</t>
  </si>
  <si>
    <t>926101 - PENSION SERVICE COST - BURDENS</t>
  </si>
  <si>
    <t>926102 - 401K EXPENSE - BURDENS</t>
  </si>
  <si>
    <t>Co Contribution</t>
  </si>
  <si>
    <t>926105 - FASB 112 POST EMPLOYMENT EXPENSE - BURDENS</t>
  </si>
  <si>
    <t>926106 - FASB 106 (OPEB) SERVICE COST - BURDENS</t>
  </si>
  <si>
    <t>926113 - PENSION EXP- FERC AND TENN.</t>
  </si>
  <si>
    <t>926116 - RETIREMENT INCOME EXPENSE - BURDENS</t>
  </si>
  <si>
    <t>926117 - PENSION NON SERVICE COST - BURDENS</t>
  </si>
  <si>
    <t>926118 - FASB 106 POST RETIREMENT NON SERVICE COST EXPENSE - BURDENS</t>
  </si>
  <si>
    <t>926901 - TUITION REFUND PLAN - INDIRECT</t>
  </si>
  <si>
    <t>935488 - MTCE-OTH GEN EQ - INDIRECT</t>
  </si>
  <si>
    <t>163002 - WAREHOUSE EXPENSES-T&amp;D (ALL LOB PRIOR TO 6/14)</t>
  </si>
  <si>
    <t>184612 - ENGINEERING OVERHEADS - DISTRIBUTION</t>
  </si>
  <si>
    <t>512151 - ECR MAINTENANCE OF SCR/NOX REDUCTION EQUIP</t>
  </si>
  <si>
    <t>541100 - MTCE-SUPER/ENG - HYDRO</t>
  </si>
  <si>
    <t>587100 - CUST INSTALLATION EXP</t>
  </si>
  <si>
    <t>594001 - MTCE-ELEC MANHOL ETC</t>
  </si>
  <si>
    <t>SERVCO, LGE and KU</t>
  </si>
  <si>
    <t>Burden Rates</t>
  </si>
  <si>
    <t>2016-2018</t>
  </si>
  <si>
    <t>2017 Rates</t>
  </si>
  <si>
    <t>2018 Rates</t>
  </si>
  <si>
    <t>Servco</t>
  </si>
  <si>
    <t>Group Life Insurance</t>
  </si>
  <si>
    <t>Dental Insurance</t>
  </si>
  <si>
    <t>Medical Insurance</t>
  </si>
  <si>
    <t>Misc and Adm Fees</t>
  </si>
  <si>
    <t>Pension</t>
  </si>
  <si>
    <t>pension nonservice</t>
  </si>
  <si>
    <t xml:space="preserve">FASB 106 </t>
  </si>
  <si>
    <t>fasb 106 nonservice</t>
  </si>
  <si>
    <t>Thrift (401K)</t>
  </si>
  <si>
    <t>Worker's Comp</t>
  </si>
  <si>
    <t>LT Disability</t>
  </si>
  <si>
    <t>Fasb 112</t>
  </si>
  <si>
    <t>Retirement Inc. acct</t>
  </si>
  <si>
    <t>Accrued TIA</t>
  </si>
  <si>
    <t>Vacation</t>
  </si>
  <si>
    <t>Holiday</t>
  </si>
  <si>
    <t>Sick</t>
  </si>
  <si>
    <t>Other Off-Duty</t>
  </si>
  <si>
    <t>Fica</t>
  </si>
  <si>
    <t>fed</t>
  </si>
  <si>
    <t>state</t>
  </si>
  <si>
    <t>Off-duty Costs</t>
  </si>
  <si>
    <t>Employee Benefits</t>
  </si>
  <si>
    <t>Pension, Retiree Medical and FAS 112</t>
  </si>
  <si>
    <t>Co Contribution 401(k) and Retirement Income</t>
  </si>
  <si>
    <t>Other</t>
  </si>
  <si>
    <t>Total Employee Benefits</t>
  </si>
  <si>
    <t>Post Retirement - SFAS 106 (ASC 715)</t>
  </si>
  <si>
    <t>Post Employment  - SFAS 112 (ASC 712)</t>
  </si>
  <si>
    <t>401(k)</t>
  </si>
  <si>
    <t>Retirement Income</t>
  </si>
  <si>
    <t>Workers Compensation</t>
  </si>
  <si>
    <t>Long Term Disability Insurance</t>
  </si>
  <si>
    <t>Benefits only</t>
  </si>
  <si>
    <t>Percent of total benefits (use to allocate mass allocations)</t>
  </si>
  <si>
    <t>Average LGE-KU</t>
  </si>
  <si>
    <t>Total Construction-Other</t>
  </si>
  <si>
    <t>Weighted Percentage for each Goal/Target</t>
  </si>
  <si>
    <t>Customer Reliability Weighting</t>
  </si>
  <si>
    <t>Customer Reliability Result</t>
  </si>
  <si>
    <t>Customer Reliability Goal</t>
  </si>
  <si>
    <t>Cost Control Weighting</t>
  </si>
  <si>
    <t>Cost Control Result</t>
  </si>
  <si>
    <t>Cost Control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</si>
</sst>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;;;"/>
    <numFmt numFmtId="167" formatCode="dd\-mmm\-yy_)"/>
    <numFmt numFmtId="168" formatCode="hh:mm\ AM/PM_)"/>
    <numFmt numFmtId="169" formatCode="_(* #,##0.00000_);_(* \(#,##0.00000\);_(* &quot;-&quot;??_);_(@_)"/>
    <numFmt numFmtId="170" formatCode="_(* #,##0.000000_);_(* \(#,##0.000000\);_(* &quot;-&quot;??_);_(@_)"/>
    <numFmt numFmtId="171" formatCode="0.0%"/>
    <numFmt numFmtId="172" formatCode="_(* #,##0.0000_);_(* \(#,##0.0000\);_(* &quot;-&quot;??_);_(@_)"/>
    <numFmt numFmtId="173" formatCode="_(* #,##0.000_);_(* \(#,##0.000\);_(* &quot;-&quot;??_);_(@_)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Courier"/>
      <family val="3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5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52">
    <xf numFmtId="0" fontId="0" fillId="0" borderId="0" xfId="0"/>
    <xf numFmtId="164" fontId="7" fillId="0" borderId="2" xfId="0" applyNumberFormat="1" applyFont="1" applyBorder="1"/>
    <xf numFmtId="164" fontId="8" fillId="0" borderId="0" xfId="7" applyNumberFormat="1" applyFont="1"/>
    <xf numFmtId="0" fontId="7" fillId="0" borderId="0" xfId="6" applyFont="1"/>
    <xf numFmtId="0" fontId="8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 applyFill="1"/>
    <xf numFmtId="0" fontId="8" fillId="0" borderId="0" xfId="6" applyFont="1" applyFill="1"/>
    <xf numFmtId="0" fontId="8" fillId="0" borderId="0" xfId="9" applyFont="1"/>
    <xf numFmtId="0" fontId="8" fillId="0" borderId="12" xfId="9" applyFont="1" applyBorder="1" applyAlignment="1">
      <alignment horizontal="center" vertical="center" wrapText="1"/>
    </xf>
    <xf numFmtId="0" fontId="9" fillId="4" borderId="12" xfId="9" applyFont="1" applyFill="1" applyBorder="1" applyAlignment="1">
      <alignment horizontal="center" vertical="center" wrapText="1"/>
    </xf>
    <xf numFmtId="9" fontId="8" fillId="0" borderId="0" xfId="9" applyNumberFormat="1" applyFont="1" applyBorder="1" applyAlignment="1">
      <alignment horizontal="center"/>
    </xf>
    <xf numFmtId="171" fontId="8" fillId="0" borderId="0" xfId="9" applyNumberFormat="1" applyFont="1" applyBorder="1" applyAlignment="1">
      <alignment horizontal="center"/>
    </xf>
    <xf numFmtId="172" fontId="8" fillId="0" borderId="0" xfId="10" applyNumberFormat="1" applyFont="1" applyBorder="1"/>
    <xf numFmtId="10" fontId="8" fillId="0" borderId="0" xfId="9" applyNumberFormat="1" applyFont="1" applyBorder="1" applyAlignment="1">
      <alignment horizontal="center"/>
    </xf>
    <xf numFmtId="9" fontId="8" fillId="0" borderId="0" xfId="9" applyNumberFormat="1" applyFont="1" applyBorder="1"/>
    <xf numFmtId="0" fontId="8" fillId="0" borderId="0" xfId="9" applyFont="1" applyBorder="1"/>
    <xf numFmtId="0" fontId="8" fillId="3" borderId="12" xfId="9" applyFont="1" applyFill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7" fillId="0" borderId="0" xfId="9" applyFont="1"/>
    <xf numFmtId="0" fontId="7" fillId="0" borderId="0" xfId="9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NumberFormat="1" applyFont="1"/>
    <xf numFmtId="0" fontId="8" fillId="0" borderId="0" xfId="0" applyNumberFormat="1" applyFont="1" applyAlignment="1">
      <alignment horizontal="center"/>
    </xf>
    <xf numFmtId="170" fontId="8" fillId="0" borderId="0" xfId="1" applyNumberFormat="1" applyFont="1"/>
    <xf numFmtId="43" fontId="8" fillId="0" borderId="0" xfId="0" applyNumberFormat="1" applyFont="1"/>
    <xf numFmtId="9" fontId="8" fillId="0" borderId="0" xfId="2" applyFont="1"/>
    <xf numFmtId="164" fontId="7" fillId="0" borderId="1" xfId="1" applyNumberFormat="1" applyFont="1" applyBorder="1"/>
    <xf numFmtId="172" fontId="8" fillId="0" borderId="8" xfId="10" applyNumberFormat="1" applyFont="1" applyBorder="1"/>
    <xf numFmtId="172" fontId="8" fillId="0" borderId="0" xfId="10" applyNumberFormat="1" applyFont="1"/>
    <xf numFmtId="164" fontId="10" fillId="0" borderId="0" xfId="11" applyNumberFormat="1" applyFont="1" applyFill="1" applyBorder="1" applyAlignment="1">
      <alignment horizontal="left" vertical="center"/>
    </xf>
    <xf numFmtId="164" fontId="10" fillId="0" borderId="0" xfId="11" applyNumberFormat="1" applyFont="1" applyFill="1" applyBorder="1" applyAlignment="1">
      <alignment horizontal="center" vertical="center"/>
    </xf>
    <xf numFmtId="164" fontId="9" fillId="0" borderId="0" xfId="11" applyNumberFormat="1" applyFont="1" applyFill="1" applyBorder="1" applyAlignment="1">
      <alignment horizontal="center" vertical="center" wrapText="1"/>
    </xf>
    <xf numFmtId="164" fontId="9" fillId="0" borderId="5" xfId="11" applyNumberFormat="1" applyFont="1" applyFill="1" applyBorder="1" applyAlignment="1">
      <alignment horizontal="center" vertical="center" wrapText="1"/>
    </xf>
    <xf numFmtId="164" fontId="9" fillId="0" borderId="13" xfId="11" applyNumberFormat="1" applyFont="1" applyFill="1" applyBorder="1" applyAlignment="1">
      <alignment horizontal="center" vertical="center" wrapText="1"/>
    </xf>
    <xf numFmtId="164" fontId="11" fillId="0" borderId="13" xfId="11" quotePrefix="1" applyNumberFormat="1" applyFont="1" applyFill="1" applyBorder="1" applyAlignment="1">
      <alignment horizontal="center" vertical="center" wrapText="1"/>
    </xf>
    <xf numFmtId="164" fontId="9" fillId="0" borderId="6" xfId="11" applyNumberFormat="1" applyFont="1" applyFill="1" applyBorder="1" applyAlignment="1">
      <alignment horizontal="center" vertical="center" wrapText="1"/>
    </xf>
    <xf numFmtId="164" fontId="9" fillId="0" borderId="0" xfId="11" applyNumberFormat="1" applyFont="1" applyFill="1" applyBorder="1" applyAlignment="1">
      <alignment horizontal="centerContinuous" vertical="center" wrapText="1"/>
    </xf>
    <xf numFmtId="0" fontId="8" fillId="0" borderId="7" xfId="9" applyFont="1" applyBorder="1"/>
    <xf numFmtId="164" fontId="12" fillId="0" borderId="0" xfId="11" applyNumberFormat="1" applyFont="1" applyFill="1" applyBorder="1" applyAlignment="1">
      <alignment horizontal="center"/>
    </xf>
    <xf numFmtId="164" fontId="12" fillId="0" borderId="8" xfId="11" applyNumberFormat="1" applyFont="1" applyFill="1" applyBorder="1" applyAlignment="1">
      <alignment horizontal="center"/>
    </xf>
    <xf numFmtId="164" fontId="13" fillId="0" borderId="7" xfId="11" applyNumberFormat="1" applyFont="1" applyFill="1" applyBorder="1" applyAlignment="1">
      <alignment horizontal="center" vertical="center" wrapText="1"/>
    </xf>
    <xf numFmtId="0" fontId="8" fillId="0" borderId="8" xfId="9" applyFont="1" applyBorder="1"/>
    <xf numFmtId="164" fontId="9" fillId="0" borderId="8" xfId="11" applyNumberFormat="1" applyFont="1" applyFill="1" applyBorder="1" applyAlignment="1">
      <alignment horizontal="center" vertical="center" wrapText="1"/>
    </xf>
    <xf numFmtId="0" fontId="9" fillId="0" borderId="0" xfId="9" applyFont="1" applyFill="1" applyBorder="1"/>
    <xf numFmtId="0" fontId="9" fillId="0" borderId="7" xfId="9" applyFont="1" applyFill="1" applyBorder="1"/>
    <xf numFmtId="169" fontId="9" fillId="0" borderId="0" xfId="11" applyNumberFormat="1" applyFont="1" applyFill="1" applyBorder="1" applyAlignment="1">
      <alignment horizontal="center" vertical="center" wrapText="1"/>
    </xf>
    <xf numFmtId="169" fontId="9" fillId="0" borderId="8" xfId="11" applyNumberFormat="1" applyFont="1" applyFill="1" applyBorder="1" applyAlignment="1">
      <alignment horizontal="center" vertical="center" wrapText="1"/>
    </xf>
    <xf numFmtId="173" fontId="9" fillId="0" borderId="7" xfId="9" applyNumberFormat="1" applyFont="1" applyFill="1" applyBorder="1"/>
    <xf numFmtId="164" fontId="9" fillId="0" borderId="0" xfId="11" applyNumberFormat="1" applyFont="1" applyFill="1" applyBorder="1" applyAlignment="1">
      <alignment horizontal="right" vertical="center" wrapText="1"/>
    </xf>
    <xf numFmtId="0" fontId="9" fillId="0" borderId="0" xfId="9" quotePrefix="1" applyFont="1" applyFill="1" applyBorder="1" applyAlignment="1">
      <alignment horizontal="left"/>
    </xf>
    <xf numFmtId="0" fontId="9" fillId="0" borderId="7" xfId="9" quotePrefix="1" applyFont="1" applyFill="1" applyBorder="1" applyAlignment="1">
      <alignment horizontal="left"/>
    </xf>
    <xf numFmtId="169" fontId="9" fillId="0" borderId="1" xfId="11" applyNumberFormat="1" applyFont="1" applyFill="1" applyBorder="1" applyAlignment="1">
      <alignment horizontal="center" vertical="center" wrapText="1"/>
    </xf>
    <xf numFmtId="164" fontId="9" fillId="0" borderId="7" xfId="11" applyNumberFormat="1" applyFont="1" applyFill="1" applyBorder="1" applyAlignment="1">
      <alignment horizontal="center" vertical="center" wrapText="1"/>
    </xf>
    <xf numFmtId="164" fontId="9" fillId="0" borderId="0" xfId="11" applyNumberFormat="1" applyFont="1" applyFill="1" applyBorder="1" applyAlignment="1">
      <alignment horizontal="left" vertical="center" wrapText="1"/>
    </xf>
    <xf numFmtId="164" fontId="9" fillId="0" borderId="7" xfId="11" applyNumberFormat="1" applyFont="1" applyFill="1" applyBorder="1" applyAlignment="1">
      <alignment horizontal="left" vertical="center" wrapText="1"/>
    </xf>
    <xf numFmtId="10" fontId="9" fillId="0" borderId="2" xfId="12" applyNumberFormat="1" applyFont="1" applyFill="1" applyBorder="1" applyAlignment="1">
      <alignment horizontal="center" vertical="center" wrapText="1"/>
    </xf>
    <xf numFmtId="10" fontId="9" fillId="0" borderId="8" xfId="12" applyNumberFormat="1" applyFont="1" applyFill="1" applyBorder="1" applyAlignment="1">
      <alignment horizontal="center" vertical="center" wrapText="1"/>
    </xf>
    <xf numFmtId="173" fontId="9" fillId="0" borderId="7" xfId="11" applyNumberFormat="1" applyFont="1" applyFill="1" applyBorder="1" applyAlignment="1">
      <alignment horizontal="center" vertical="center" wrapText="1"/>
    </xf>
    <xf numFmtId="0" fontId="9" fillId="0" borderId="0" xfId="11" applyNumberFormat="1" applyFont="1" applyFill="1" applyBorder="1" applyAlignment="1" applyProtection="1"/>
    <xf numFmtId="0" fontId="9" fillId="0" borderId="7" xfId="11" applyNumberFormat="1" applyFont="1" applyFill="1" applyBorder="1" applyAlignment="1" applyProtection="1"/>
    <xf numFmtId="0" fontId="9" fillId="0" borderId="8" xfId="11" applyNumberFormat="1" applyFont="1" applyFill="1" applyBorder="1" applyAlignment="1" applyProtection="1"/>
    <xf numFmtId="172" fontId="9" fillId="0" borderId="0" xfId="10" applyNumberFormat="1" applyFont="1" applyFill="1" applyBorder="1" applyAlignment="1" applyProtection="1">
      <alignment horizontal="right"/>
    </xf>
    <xf numFmtId="172" fontId="9" fillId="0" borderId="8" xfId="10" applyNumberFormat="1" applyFont="1" applyFill="1" applyBorder="1" applyAlignment="1" applyProtection="1">
      <alignment horizontal="right"/>
    </xf>
    <xf numFmtId="0" fontId="14" fillId="0" borderId="0" xfId="9" applyFont="1"/>
    <xf numFmtId="0" fontId="14" fillId="0" borderId="7" xfId="9" applyFont="1" applyBorder="1"/>
    <xf numFmtId="0" fontId="8" fillId="0" borderId="0" xfId="9" applyFont="1" applyAlignment="1">
      <alignment horizontal="left"/>
    </xf>
    <xf numFmtId="0" fontId="8" fillId="0" borderId="7" xfId="9" applyFont="1" applyBorder="1" applyAlignment="1">
      <alignment horizontal="left"/>
    </xf>
    <xf numFmtId="172" fontId="8" fillId="0" borderId="1" xfId="9" applyNumberFormat="1" applyFont="1" applyBorder="1"/>
    <xf numFmtId="172" fontId="8" fillId="0" borderId="8" xfId="9" applyNumberFormat="1" applyFont="1" applyBorder="1"/>
    <xf numFmtId="0" fontId="8" fillId="0" borderId="9" xfId="9" applyFont="1" applyBorder="1"/>
    <xf numFmtId="0" fontId="8" fillId="0" borderId="10" xfId="9" applyFont="1" applyBorder="1"/>
    <xf numFmtId="0" fontId="8" fillId="0" borderId="11" xfId="9" applyFont="1" applyBorder="1"/>
    <xf numFmtId="164" fontId="13" fillId="0" borderId="0" xfId="11" applyNumberFormat="1" applyFont="1" applyFill="1" applyBorder="1" applyAlignment="1">
      <alignment horizontal="center" vertical="center" wrapText="1"/>
    </xf>
    <xf numFmtId="0" fontId="8" fillId="0" borderId="0" xfId="9" applyFont="1" applyFill="1"/>
    <xf numFmtId="169" fontId="8" fillId="0" borderId="0" xfId="9" applyNumberFormat="1" applyFont="1"/>
    <xf numFmtId="0" fontId="8" fillId="0" borderId="5" xfId="9" applyFont="1" applyBorder="1"/>
    <xf numFmtId="0" fontId="8" fillId="0" borderId="13" xfId="9" applyFont="1" applyBorder="1"/>
    <xf numFmtId="0" fontId="8" fillId="0" borderId="6" xfId="9" applyFont="1" applyBorder="1"/>
    <xf numFmtId="43" fontId="8" fillId="0" borderId="0" xfId="9" applyNumberFormat="1" applyFont="1" applyBorder="1"/>
    <xf numFmtId="0" fontId="7" fillId="0" borderId="7" xfId="9" applyFont="1" applyBorder="1"/>
    <xf numFmtId="0" fontId="8" fillId="0" borderId="7" xfId="9" applyFont="1" applyFill="1" applyBorder="1"/>
    <xf numFmtId="0" fontId="9" fillId="2" borderId="0" xfId="8" applyNumberFormat="1" applyFont="1" applyFill="1" applyProtection="1">
      <protection locked="0"/>
    </xf>
    <xf numFmtId="166" fontId="9" fillId="0" borderId="0" xfId="8" applyNumberFormat="1" applyFont="1" applyProtection="1">
      <protection locked="0"/>
    </xf>
    <xf numFmtId="164" fontId="9" fillId="0" borderId="0" xfId="1" applyNumberFormat="1" applyFont="1" applyProtection="1"/>
    <xf numFmtId="165" fontId="9" fillId="0" borderId="0" xfId="8" applyFont="1" applyProtection="1"/>
    <xf numFmtId="0" fontId="9" fillId="0" borderId="0" xfId="8" applyNumberFormat="1" applyFont="1"/>
    <xf numFmtId="165" fontId="9" fillId="0" borderId="0" xfId="8" applyFont="1"/>
    <xf numFmtId="165" fontId="9" fillId="0" borderId="0" xfId="8" applyFont="1" applyAlignment="1" applyProtection="1">
      <alignment horizontal="left"/>
      <protection locked="0"/>
    </xf>
    <xf numFmtId="165" fontId="9" fillId="0" borderId="0" xfId="8" applyFont="1" applyFill="1" applyAlignment="1" applyProtection="1">
      <alignment horizontal="center"/>
      <protection locked="0"/>
    </xf>
    <xf numFmtId="165" fontId="9" fillId="0" borderId="0" xfId="8" quotePrefix="1" applyFont="1" applyAlignment="1" applyProtection="1">
      <alignment horizontal="center"/>
      <protection locked="0"/>
    </xf>
    <xf numFmtId="37" fontId="9" fillId="0" borderId="0" xfId="8" applyNumberFormat="1" applyFont="1"/>
    <xf numFmtId="37" fontId="9" fillId="0" borderId="0" xfId="8" applyNumberFormat="1" applyFont="1" applyAlignment="1" applyProtection="1">
      <alignment horizontal="left"/>
      <protection locked="0"/>
    </xf>
    <xf numFmtId="165" fontId="9" fillId="0" borderId="0" xfId="8" applyFont="1" applyAlignment="1" applyProtection="1">
      <alignment horizontal="center"/>
    </xf>
    <xf numFmtId="165" fontId="9" fillId="0" borderId="0" xfId="8" applyFont="1" applyAlignment="1" applyProtection="1">
      <alignment horizontal="left"/>
    </xf>
    <xf numFmtId="165" fontId="9" fillId="0" borderId="0" xfId="8" quotePrefix="1" applyFont="1" applyAlignment="1" applyProtection="1">
      <alignment horizontal="center"/>
    </xf>
    <xf numFmtId="164" fontId="9" fillId="0" borderId="0" xfId="1" applyNumberFormat="1" applyFont="1"/>
    <xf numFmtId="169" fontId="9" fillId="0" borderId="0" xfId="1" applyNumberFormat="1" applyFont="1"/>
    <xf numFmtId="167" fontId="9" fillId="0" borderId="0" xfId="0" applyNumberFormat="1" applyFont="1" applyAlignment="1" applyProtection="1">
      <alignment horizontal="left"/>
    </xf>
    <xf numFmtId="168" fontId="9" fillId="0" borderId="0" xfId="0" applyNumberFormat="1" applyFont="1" applyAlignment="1" applyProtection="1">
      <alignment horizontal="left"/>
    </xf>
    <xf numFmtId="164" fontId="8" fillId="0" borderId="0" xfId="10" applyNumberFormat="1" applyFont="1"/>
    <xf numFmtId="0" fontId="7" fillId="0" borderId="0" xfId="9" applyFont="1" applyFill="1"/>
    <xf numFmtId="164" fontId="8" fillId="0" borderId="0" xfId="9" applyNumberFormat="1" applyFont="1"/>
    <xf numFmtId="0" fontId="7" fillId="5" borderId="0" xfId="9" applyFont="1" applyFill="1"/>
    <xf numFmtId="0" fontId="8" fillId="5" borderId="0" xfId="9" applyFont="1" applyFill="1"/>
    <xf numFmtId="0" fontId="8" fillId="0" borderId="0" xfId="9" applyFont="1" applyAlignment="1">
      <alignment horizontal="left" indent="1"/>
    </xf>
    <xf numFmtId="164" fontId="8" fillId="0" borderId="4" xfId="9" applyNumberFormat="1" applyFont="1" applyBorder="1"/>
    <xf numFmtId="0" fontId="11" fillId="0" borderId="0" xfId="9" applyFont="1"/>
    <xf numFmtId="164" fontId="11" fillId="0" borderId="0" xfId="10" applyNumberFormat="1" applyFont="1"/>
    <xf numFmtId="164" fontId="7" fillId="0" borderId="0" xfId="10" applyNumberFormat="1" applyFont="1"/>
    <xf numFmtId="6" fontId="8" fillId="0" borderId="0" xfId="9" applyNumberFormat="1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Fill="1"/>
    <xf numFmtId="164" fontId="7" fillId="0" borderId="1" xfId="1" applyNumberFormat="1" applyFont="1" applyFill="1" applyBorder="1" applyAlignment="1">
      <alignment horizontal="center"/>
    </xf>
    <xf numFmtId="9" fontId="8" fillId="0" borderId="0" xfId="2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64" fontId="7" fillId="0" borderId="2" xfId="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7" fillId="0" borderId="0" xfId="1" applyNumberFormat="1" applyFont="1" applyBorder="1"/>
    <xf numFmtId="164" fontId="7" fillId="0" borderId="4" xfId="7" applyNumberFormat="1" applyFont="1" applyBorder="1"/>
    <xf numFmtId="0" fontId="15" fillId="0" borderId="0" xfId="0" pivotButton="1" applyFont="1"/>
    <xf numFmtId="0" fontId="15" fillId="0" borderId="0" xfId="0" applyFont="1"/>
    <xf numFmtId="0" fontId="15" fillId="5" borderId="0" xfId="0" applyFont="1" applyFill="1"/>
    <xf numFmtId="0" fontId="15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 indent="1"/>
    </xf>
    <xf numFmtId="9" fontId="8" fillId="0" borderId="0" xfId="7" applyNumberFormat="1" applyFont="1" applyAlignment="1">
      <alignment vertical="center"/>
    </xf>
    <xf numFmtId="43" fontId="7" fillId="0" borderId="4" xfId="7" applyFont="1" applyBorder="1" applyAlignment="1">
      <alignment vertical="center"/>
    </xf>
    <xf numFmtId="0" fontId="8" fillId="0" borderId="0" xfId="6" applyFont="1" applyAlignment="1">
      <alignment vertical="center"/>
    </xf>
    <xf numFmtId="164" fontId="8" fillId="0" borderId="0" xfId="6" applyNumberFormat="1" applyFont="1" applyAlignment="1">
      <alignment vertical="center"/>
    </xf>
    <xf numFmtId="164" fontId="7" fillId="0" borderId="4" xfId="7" applyNumberFormat="1" applyFont="1" applyBorder="1" applyAlignment="1">
      <alignment vertical="center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vertical="center" wrapText="1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center" vertical="center" wrapText="1"/>
    </xf>
    <xf numFmtId="0" fontId="7" fillId="0" borderId="0" xfId="9" applyFont="1" applyAlignment="1">
      <alignment vertical="center" wrapText="1"/>
    </xf>
    <xf numFmtId="164" fontId="8" fillId="0" borderId="0" xfId="10" applyNumberFormat="1" applyFont="1" applyAlignment="1">
      <alignment vertical="center"/>
    </xf>
    <xf numFmtId="164" fontId="7" fillId="0" borderId="4" xfId="10" applyNumberFormat="1" applyFont="1" applyBorder="1" applyAlignment="1">
      <alignment vertical="center"/>
    </xf>
    <xf numFmtId="9" fontId="8" fillId="0" borderId="0" xfId="10" applyNumberFormat="1" applyFont="1" applyAlignment="1">
      <alignment vertical="center"/>
    </xf>
    <xf numFmtId="43" fontId="7" fillId="0" borderId="4" xfId="10" applyFont="1" applyBorder="1" applyAlignment="1">
      <alignment vertical="center"/>
    </xf>
    <xf numFmtId="164" fontId="8" fillId="0" borderId="0" xfId="9" applyNumberFormat="1" applyFont="1" applyAlignment="1">
      <alignment vertical="center"/>
    </xf>
    <xf numFmtId="0" fontId="8" fillId="0" borderId="0" xfId="6" quotePrefix="1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9" applyFont="1" applyBorder="1" applyAlignment="1">
      <alignment horizontal="center" wrapText="1"/>
    </xf>
    <xf numFmtId="0" fontId="7" fillId="0" borderId="3" xfId="9" applyFont="1" applyBorder="1" applyAlignment="1">
      <alignment horizontal="center" wrapText="1"/>
    </xf>
  </cellXfs>
  <cellStyles count="13">
    <cellStyle name="Comma" xfId="1" builtinId="3"/>
    <cellStyle name="Comma 10" xfId="11"/>
    <cellStyle name="Comma 2" xfId="7"/>
    <cellStyle name="Comma 3" xfId="10"/>
    <cellStyle name="Comma 86" xfId="5"/>
    <cellStyle name="Normal" xfId="0" builtinId="0"/>
    <cellStyle name="Normal 2" xfId="6"/>
    <cellStyle name="Normal 3" xfId="9"/>
    <cellStyle name="Normal 48" xfId="4"/>
    <cellStyle name="Normal_KU COS Print File 2003q3" xfId="8"/>
    <cellStyle name="Percent" xfId="2" builtinId="5"/>
    <cellStyle name="Percent 12" xfId="3"/>
    <cellStyle name="Percent 2" xfId="12"/>
  </cellStyles>
  <dxfs count="2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6%20KROGER%20DR2%20KU%20Attach%20to%20Q3(d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80.628411226855" createdVersion="5" refreshedVersion="5" minRefreshableVersion="3" recordCount="1216">
  <cacheSource type="worksheet">
    <worksheetSource ref="A1:Y1217" sheet="ppdata for tia and bal sh" r:id="rId2"/>
  </cacheSource>
  <cacheFields count="25">
    <cacheField name="Co" numFmtId="0">
      <sharedItems containsSemiMixedTypes="0" containsString="0" containsNumber="1" containsInteger="1" minValue="110" maxValue="110" count="1">
        <n v="110"/>
      </sharedItems>
    </cacheField>
    <cacheField name="Exp Org Company" numFmtId="0">
      <sharedItems containsBlank="1" count="4">
        <s v="P00020: TOTAL LG&amp;E AND KU SERVICES COMPANY"/>
        <s v="P01000: TOTAL LGE UTILITY"/>
        <s v="P10040: TOTAL KU COMPANY"/>
        <m u="1"/>
      </sharedItems>
    </cacheField>
    <cacheField name="Acct" numFmtId="0">
      <sharedItems/>
    </cacheField>
    <cacheField name="Acct Parent 1" numFmtId="0">
      <sharedItems/>
    </cacheField>
    <cacheField name="Acct Parent 2" numFmtId="0">
      <sharedItems containsBlank="1" count="8">
        <s v="PPLBFC: TOTAL CAPITAL"/>
        <s v="PPLBTC: TOTAL CLEARINGS"/>
        <s v="PPLETO: TOTAL OPERATING EXPENSE"/>
        <s v="PPLOIE: TOTAL OTHER INCOME AND EXPENSE"/>
        <s v="PPLCTL: TOTAL COST OF SALES"/>
        <m u="1"/>
        <s v="PPLETX: PROPERTY AND OTHER TAXES" u="1"/>
        <s v="PPLBOP: PRELIMINARY SURVEY" u="1"/>
      </sharedItems>
    </cacheField>
    <cacheField name="ET" numFmtId="0">
      <sharedItems containsSemiMixedTypes="0" containsString="0" containsNumber="1" containsInteger="1" minValue="101" maxValue="778"/>
    </cacheField>
    <cacheField name="ET Parent" numFmtId="0">
      <sharedItems count="10">
        <s v="PLST: TOTAL STRAIGHT TIME LABOR"/>
        <s v="PLOT: TOTAL OVERTIME LABOR"/>
        <s v="PLMS: TOTAL MISCELLANEOUS LABOR"/>
        <s v="PLNB: NON BURDENABLE LABOR"/>
        <s v="PLBR: LABOR BURDENS RETIREMENT BENEFITS"/>
        <s v="PLBB: LABOR BURDENS NON-RETIREMENT BENEFITS"/>
        <s v="PLBP: LABOR BURDENS - PAYROLL TAXES"/>
        <s v="PLMB: MISCELLANEOUS BENEFITS"/>
        <s v="PLBO: LABOR BURDENS - OFFDUTY"/>
        <s v="PLBI: LABOR BURDENS - TEAM INCENTIVE"/>
      </sharedItems>
    </cacheField>
    <cacheField name="year" numFmtId="0">
      <sharedItems containsSemiMixedTypes="0" containsString="0" containsNumber="1" containsInteger="1" minValue="2016" maxValue="2018" count="3">
        <n v="2017"/>
        <n v="2018"/>
        <n v="2016" u="1"/>
      </sharedItems>
    </cacheField>
    <cacheField name="FERC" numFmtId="0">
      <sharedItems/>
    </cacheField>
    <cacheField name="Acct Summary" numFmtId="0">
      <sharedItems/>
    </cacheField>
    <cacheField name="ET Summary" numFmtId="0">
      <sharedItems/>
    </cacheField>
    <cacheField name="Version" numFmtId="0">
      <sharedItems count="1">
        <s v="2017 BP"/>
      </sharedItems>
    </cacheField>
    <cacheField name="jan" numFmtId="6">
      <sharedItems containsString="0" containsBlank="1" containsNumber="1" containsInteger="1" minValue="-195904" maxValue="2473536"/>
    </cacheField>
    <cacheField name="feb" numFmtId="6">
      <sharedItems containsString="0" containsBlank="1" containsNumber="1" containsInteger="1" minValue="-166978" maxValue="2107197"/>
    </cacheField>
    <cacheField name="mar" numFmtId="6">
      <sharedItems containsString="0" containsBlank="1" containsNumber="1" containsInteger="1" minValue="-189627" maxValue="2389914"/>
    </cacheField>
    <cacheField name="apr" numFmtId="6">
      <sharedItems containsString="0" containsBlank="1" containsNumber="1" containsInteger="1" minValue="-168247" maxValue="2123372"/>
    </cacheField>
    <cacheField name="may" numFmtId="6">
      <sharedItems containsString="0" containsBlank="1" containsNumber="1" containsInteger="1" minValue="-200463" maxValue="2530462"/>
    </cacheField>
    <cacheField name="jun" numFmtId="6">
      <sharedItems containsString="0" containsBlank="1" containsNumber="1" containsInteger="1" minValue="-179310" maxValue="2259939"/>
    </cacheField>
    <cacheField name="jul" numFmtId="6">
      <sharedItems containsString="0" containsBlank="1" containsNumber="1" containsInteger="1" minValue="-177066" maxValue="2234223"/>
    </cacheField>
    <cacheField name="aug" numFmtId="6">
      <sharedItems containsString="0" containsBlank="1" containsNumber="1" containsInteger="1" minValue="-204728" maxValue="2581562"/>
    </cacheField>
    <cacheField name="sep" numFmtId="6">
      <sharedItems containsString="0" containsBlank="1" containsNumber="1" containsInteger="1" minValue="-177454" maxValue="2237931"/>
    </cacheField>
    <cacheField name="oct" numFmtId="6">
      <sharedItems containsString="0" containsBlank="1" containsNumber="1" containsInteger="1" minValue="-197843" maxValue="2497762"/>
    </cacheField>
    <cacheField name="nov" numFmtId="6">
      <sharedItems containsString="0" containsBlank="1" containsNumber="1" containsInteger="1" minValue="-182854" maxValue="2308430"/>
    </cacheField>
    <cacheField name="dec" numFmtId="6">
      <sharedItems containsString="0" containsBlank="1" containsNumber="1" containsInteger="1" minValue="-169659" maxValue="2142851"/>
    </cacheField>
    <cacheField name="FC Test Yr" numFmtId="164">
      <sharedItems containsSemiMixedTypes="0" containsString="0" containsNumber="1" containsInteger="1" minValue="-1109604" maxValue="140027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6">
  <r>
    <x v="0"/>
    <x v="0"/>
    <s v="107001 - CONSTR WORK IN PROG"/>
    <s v="PPLBCW: TOTAL CONSTRUCTION WORK IN PROGRESS"/>
    <x v="0"/>
    <n v="101"/>
    <x v="0"/>
    <x v="0"/>
    <s v="107"/>
    <s v="Construction-Other "/>
    <s v="Base Labor"/>
    <x v="0"/>
    <m/>
    <m/>
    <m/>
    <m/>
    <m/>
    <m/>
    <n v="530991"/>
    <n v="673256"/>
    <n v="645738"/>
    <n v="696331"/>
    <n v="488030"/>
    <n v="422245"/>
    <n v="3456591"/>
  </r>
  <r>
    <x v="0"/>
    <x v="0"/>
    <s v="107001 - CONSTR WORK IN PROG"/>
    <s v="PPLBCW: TOTAL CONSTRUCTION WORK IN PROGRESS"/>
    <x v="0"/>
    <n v="101"/>
    <x v="0"/>
    <x v="1"/>
    <s v="107"/>
    <s v="Construction-Other "/>
    <s v="Base Labor"/>
    <x v="0"/>
    <n v="506710"/>
    <n v="527385"/>
    <n v="613198"/>
    <n v="594095"/>
    <n v="638335"/>
    <n v="585897"/>
    <m/>
    <m/>
    <m/>
    <m/>
    <m/>
    <m/>
    <n v="3465620"/>
  </r>
  <r>
    <x v="0"/>
    <x v="0"/>
    <s v="107001 - CONSTR WORK IN PROG"/>
    <s v="PPLBCW: TOTAL CONSTRUCTION WORK IN PROGRESS"/>
    <x v="0"/>
    <n v="110"/>
    <x v="0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10"/>
    <x v="0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20"/>
    <x v="0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20"/>
    <x v="0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21"/>
    <x v="1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21"/>
    <x v="1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26"/>
    <x v="1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26"/>
    <x v="1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30"/>
    <x v="2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30"/>
    <x v="2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31"/>
    <x v="2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31"/>
    <x v="2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45"/>
    <x v="2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145"/>
    <x v="2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7001 - CONSTR WORK IN PROG"/>
    <s v="PPLBCW: TOTAL CONSTRUCTION WORK IN PROGRESS"/>
    <x v="0"/>
    <n v="176"/>
    <x v="3"/>
    <x v="0"/>
    <s v="107"/>
    <s v="Construction-Other "/>
    <s v="Base Labor"/>
    <x v="0"/>
    <m/>
    <m/>
    <m/>
    <m/>
    <m/>
    <m/>
    <n v="143073"/>
    <n v="143073"/>
    <n v="143073"/>
    <n v="143073"/>
    <n v="143073"/>
    <n v="143073"/>
    <n v="858438"/>
  </r>
  <r>
    <x v="0"/>
    <x v="0"/>
    <s v="107001 - CONSTR WORK IN PROG"/>
    <s v="PPLBCW: TOTAL CONSTRUCTION WORK IN PROGRESS"/>
    <x v="0"/>
    <n v="181"/>
    <x v="0"/>
    <x v="0"/>
    <s v="107"/>
    <s v="Construction-Other "/>
    <s v="PPL labor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750"/>
    <x v="4"/>
    <x v="0"/>
    <s v="107"/>
    <s v="Construction-Other "/>
    <s v="Benefit budget summary"/>
    <x v="0"/>
    <m/>
    <m/>
    <m/>
    <m/>
    <m/>
    <m/>
    <n v="77965"/>
    <n v="98854"/>
    <n v="94814"/>
    <n v="102242"/>
    <n v="71658"/>
    <n v="61998"/>
    <n v="507531"/>
  </r>
  <r>
    <x v="0"/>
    <x v="0"/>
    <s v="107001 - CONSTR WORK IN PROG"/>
    <s v="PPLBCW: TOTAL CONSTRUCTION WORK IN PROGRESS"/>
    <x v="0"/>
    <n v="750"/>
    <x v="4"/>
    <x v="1"/>
    <s v="107"/>
    <s v="Construction-Other "/>
    <s v="Benefit budget summary"/>
    <x v="0"/>
    <n v="69289"/>
    <n v="72113"/>
    <n v="83842"/>
    <n v="81229"/>
    <n v="87279"/>
    <n v="80115"/>
    <m/>
    <m/>
    <m/>
    <m/>
    <m/>
    <m/>
    <n v="473867"/>
  </r>
  <r>
    <x v="0"/>
    <x v="0"/>
    <s v="107001 - CONSTR WORK IN PROG"/>
    <s v="PPLBCW: TOTAL CONSTRUCTION WORK IN PROGRESS"/>
    <x v="0"/>
    <n v="751"/>
    <x v="5"/>
    <x v="0"/>
    <s v="107"/>
    <s v="Construction-Other "/>
    <s v="Benefit budget summary"/>
    <x v="0"/>
    <m/>
    <m/>
    <m/>
    <m/>
    <m/>
    <m/>
    <n v="337864"/>
    <n v="428386"/>
    <n v="410877"/>
    <n v="443068"/>
    <n v="310529"/>
    <n v="268670"/>
    <n v="2199394"/>
  </r>
  <r>
    <x v="0"/>
    <x v="0"/>
    <s v="107001 - CONSTR WORK IN PROG"/>
    <s v="PPLBCW: TOTAL CONSTRUCTION WORK IN PROGRESS"/>
    <x v="0"/>
    <n v="751"/>
    <x v="5"/>
    <x v="1"/>
    <s v="107"/>
    <s v="Construction-Other "/>
    <s v="Benefit budget summary"/>
    <x v="0"/>
    <n v="324006"/>
    <n v="337211"/>
    <n v="392055"/>
    <n v="379839"/>
    <n v="408129"/>
    <n v="374627"/>
    <m/>
    <m/>
    <m/>
    <m/>
    <m/>
    <m/>
    <n v="2215867"/>
  </r>
  <r>
    <x v="0"/>
    <x v="0"/>
    <s v="107001 - CONSTR WORK IN PROG"/>
    <s v="PPLBCW: TOTAL CONSTRUCTION WORK IN PROGRESS"/>
    <x v="0"/>
    <n v="752"/>
    <x v="5"/>
    <x v="0"/>
    <s v="107"/>
    <s v="Construction-Other "/>
    <s v="Benefit budget summary"/>
    <x v="0"/>
    <m/>
    <m/>
    <m/>
    <m/>
    <m/>
    <m/>
    <n v="0"/>
    <n v="0"/>
    <n v="0"/>
    <n v="0"/>
    <n v="0"/>
    <n v="0"/>
    <n v="0"/>
  </r>
  <r>
    <x v="0"/>
    <x v="0"/>
    <s v="107001 - CONSTR WORK IN PROG"/>
    <s v="PPLBCW: TOTAL CONSTRUCTION WORK IN PROGRESS"/>
    <x v="0"/>
    <n v="752"/>
    <x v="5"/>
    <x v="1"/>
    <s v="107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101"/>
    <x v="0"/>
    <x v="0"/>
    <s v="107"/>
    <s v="Construction-Other "/>
    <s v="Base Labor"/>
    <x v="0"/>
    <m/>
    <m/>
    <m/>
    <m/>
    <m/>
    <m/>
    <n v="6334"/>
    <n v="6406"/>
    <n v="6034"/>
    <n v="801"/>
    <n v="492"/>
    <n v="184"/>
    <n v="20251"/>
  </r>
  <r>
    <x v="0"/>
    <x v="1"/>
    <s v="107001 - CONSTR WORK IN PROG"/>
    <s v="PPLBCW: TOTAL CONSTRUCTION WORK IN PROGRESS"/>
    <x v="0"/>
    <n v="101"/>
    <x v="0"/>
    <x v="1"/>
    <s v="107"/>
    <s v="Construction-Other "/>
    <s v="Base Labor"/>
    <x v="0"/>
    <n v="215"/>
    <n v="612"/>
    <n v="7734"/>
    <n v="7843"/>
    <n v="7010"/>
    <n v="7164"/>
    <m/>
    <m/>
    <m/>
    <m/>
    <m/>
    <m/>
    <n v="30578"/>
  </r>
  <r>
    <x v="0"/>
    <x v="1"/>
    <s v="107001 - CONSTR WORK IN PROG"/>
    <s v="PPLBCW: TOTAL CONSTRUCTION WORK IN PROGRESS"/>
    <x v="0"/>
    <n v="110"/>
    <x v="0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10"/>
    <x v="0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111"/>
    <x v="1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11"/>
    <x v="1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120"/>
    <x v="0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20"/>
    <x v="0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121"/>
    <x v="1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30"/>
    <x v="2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30"/>
    <x v="2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145"/>
    <x v="2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45"/>
    <x v="2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175"/>
    <x v="3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1"/>
    <s v="107001 - CONSTR WORK IN PROG"/>
    <s v="PPLBCW: TOTAL CONSTRUCTION WORK IN PROGRESS"/>
    <x v="0"/>
    <n v="175"/>
    <x v="3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1"/>
    <s v="107001 - CONSTR WORK IN PROG"/>
    <s v="PPLBCW: TOTAL CONSTRUCTION WORK IN PROGRESS"/>
    <x v="0"/>
    <n v="750"/>
    <x v="4"/>
    <x v="0"/>
    <s v="107"/>
    <s v="Construction-Other "/>
    <s v="Benefit budget summary"/>
    <x v="0"/>
    <m/>
    <m/>
    <m/>
    <m/>
    <m/>
    <m/>
    <n v="975"/>
    <n v="986"/>
    <n v="929"/>
    <n v="123"/>
    <n v="76"/>
    <n v="28"/>
    <n v="3117"/>
  </r>
  <r>
    <x v="0"/>
    <x v="1"/>
    <s v="107001 - CONSTR WORK IN PROG"/>
    <s v="PPLBCW: TOTAL CONSTRUCTION WORK IN PROGRESS"/>
    <x v="0"/>
    <n v="750"/>
    <x v="4"/>
    <x v="1"/>
    <s v="107"/>
    <s v="Construction-Other "/>
    <s v="Benefit budget summary"/>
    <x v="0"/>
    <n v="35"/>
    <n v="100"/>
    <n v="1270"/>
    <n v="1288"/>
    <n v="1151"/>
    <n v="1176"/>
    <m/>
    <m/>
    <m/>
    <m/>
    <m/>
    <m/>
    <n v="5020"/>
  </r>
  <r>
    <x v="0"/>
    <x v="1"/>
    <s v="107001 - CONSTR WORK IN PROG"/>
    <s v="PPLBCW: TOTAL CONSTRUCTION WORK IN PROGRESS"/>
    <x v="0"/>
    <n v="751"/>
    <x v="5"/>
    <x v="0"/>
    <s v="107"/>
    <s v="Construction-Other "/>
    <s v="Benefit budget summary"/>
    <x v="0"/>
    <m/>
    <m/>
    <m/>
    <m/>
    <m/>
    <m/>
    <n v="4050"/>
    <n v="4096"/>
    <n v="3858"/>
    <n v="512"/>
    <n v="314"/>
    <n v="118"/>
    <n v="12948"/>
  </r>
  <r>
    <x v="0"/>
    <x v="1"/>
    <s v="107001 - CONSTR WORK IN PROG"/>
    <s v="PPLBCW: TOTAL CONSTRUCTION WORK IN PROGRESS"/>
    <x v="0"/>
    <n v="751"/>
    <x v="5"/>
    <x v="1"/>
    <s v="107"/>
    <s v="Construction-Other "/>
    <s v="Benefit budget summary"/>
    <x v="0"/>
    <n v="138"/>
    <n v="394"/>
    <n v="4984"/>
    <n v="5054"/>
    <n v="4517"/>
    <n v="4616"/>
    <m/>
    <m/>
    <m/>
    <m/>
    <m/>
    <m/>
    <n v="19703"/>
  </r>
  <r>
    <x v="0"/>
    <x v="1"/>
    <s v="107001 - CONSTR WORK IN PROG"/>
    <s v="PPLBCW: TOTAL CONSTRUCTION WORK IN PROGRESS"/>
    <x v="0"/>
    <n v="752"/>
    <x v="5"/>
    <x v="0"/>
    <s v="107"/>
    <s v="Construction-Other "/>
    <s v="Benefit budget summary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01"/>
    <x v="0"/>
    <x v="0"/>
    <s v="107"/>
    <s v="Construction-Other "/>
    <s v="Base Labor"/>
    <x v="0"/>
    <m/>
    <m/>
    <m/>
    <m/>
    <m/>
    <m/>
    <n v="1182433"/>
    <n v="1583488"/>
    <n v="1257466"/>
    <n v="1376236"/>
    <n v="1226799"/>
    <n v="1007705"/>
    <n v="7634127"/>
  </r>
  <r>
    <x v="0"/>
    <x v="2"/>
    <s v="107001 - CONSTR WORK IN PROG"/>
    <s v="PPLBCW: TOTAL CONSTRUCTION WORK IN PROGRESS"/>
    <x v="0"/>
    <n v="101"/>
    <x v="0"/>
    <x v="1"/>
    <s v="107"/>
    <s v="Construction-Other "/>
    <s v="Base Labor"/>
    <x v="0"/>
    <n v="1639330"/>
    <n v="1350955"/>
    <n v="1552550"/>
    <n v="1346503"/>
    <n v="1885350"/>
    <n v="1579160"/>
    <m/>
    <m/>
    <m/>
    <m/>
    <m/>
    <m/>
    <n v="9353848"/>
  </r>
  <r>
    <x v="0"/>
    <x v="2"/>
    <s v="107001 - CONSTR WORK IN PROG"/>
    <s v="PPLBCW: TOTAL CONSTRUCTION WORK IN PROGRESS"/>
    <x v="0"/>
    <n v="110"/>
    <x v="0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10"/>
    <x v="0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11"/>
    <x v="1"/>
    <x v="0"/>
    <s v="107"/>
    <s v="Construction-Other "/>
    <s v="Overtime and Premiums"/>
    <x v="0"/>
    <m/>
    <m/>
    <m/>
    <m/>
    <m/>
    <m/>
    <n v="122845"/>
    <n v="120493"/>
    <n v="121993"/>
    <n v="117743"/>
    <n v="141500"/>
    <n v="144500"/>
    <n v="769074"/>
  </r>
  <r>
    <x v="0"/>
    <x v="2"/>
    <s v="107001 - CONSTR WORK IN PROG"/>
    <s v="PPLBCW: TOTAL CONSTRUCTION WORK IN PROGRESS"/>
    <x v="0"/>
    <n v="111"/>
    <x v="1"/>
    <x v="1"/>
    <s v="107"/>
    <s v="Construction-Other "/>
    <s v="Overtime and Premiums"/>
    <x v="0"/>
    <n v="141447"/>
    <n v="139293"/>
    <n v="135292"/>
    <n v="114493"/>
    <n v="120448"/>
    <n v="125293"/>
    <m/>
    <m/>
    <m/>
    <m/>
    <m/>
    <m/>
    <n v="776266"/>
  </r>
  <r>
    <x v="0"/>
    <x v="2"/>
    <s v="107001 - CONSTR WORK IN PROG"/>
    <s v="PPLBCW: TOTAL CONSTRUCTION WORK IN PROGRESS"/>
    <x v="0"/>
    <n v="120"/>
    <x v="0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20"/>
    <x v="0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21"/>
    <x v="1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21"/>
    <x v="1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26"/>
    <x v="1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26"/>
    <x v="1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30"/>
    <x v="2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30"/>
    <x v="2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31"/>
    <x v="2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31"/>
    <x v="2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45"/>
    <x v="2"/>
    <x v="0"/>
    <s v="107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45"/>
    <x v="2"/>
    <x v="1"/>
    <s v="107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175"/>
    <x v="3"/>
    <x v="0"/>
    <s v="107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7001 - CONSTR WORK IN PROG"/>
    <s v="PPLBCW: TOTAL CONSTRUCTION WORK IN PROGRESS"/>
    <x v="0"/>
    <n v="175"/>
    <x v="3"/>
    <x v="1"/>
    <s v="107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7001 - CONSTR WORK IN PROG"/>
    <s v="PPLBCW: TOTAL CONSTRUCTION WORK IN PROGRESS"/>
    <x v="0"/>
    <n v="750"/>
    <x v="4"/>
    <x v="0"/>
    <s v="107"/>
    <s v="Construction-Other "/>
    <s v="Benefit budget summary"/>
    <x v="0"/>
    <m/>
    <m/>
    <m/>
    <m/>
    <m/>
    <m/>
    <n v="161201"/>
    <n v="215877"/>
    <n v="171430"/>
    <n v="187622"/>
    <n v="167250"/>
    <n v="137380"/>
    <n v="1040760"/>
  </r>
  <r>
    <x v="0"/>
    <x v="2"/>
    <s v="107001 - CONSTR WORK IN PROG"/>
    <s v="PPLBCW: TOTAL CONSTRUCTION WORK IN PROGRESS"/>
    <x v="0"/>
    <n v="750"/>
    <x v="4"/>
    <x v="1"/>
    <s v="107"/>
    <s v="Construction-Other "/>
    <s v="Benefit budget summary"/>
    <x v="0"/>
    <n v="213982"/>
    <n v="176340"/>
    <n v="202654"/>
    <n v="175759"/>
    <n v="246095"/>
    <n v="206128"/>
    <m/>
    <m/>
    <m/>
    <m/>
    <m/>
    <m/>
    <n v="1220958"/>
  </r>
  <r>
    <x v="0"/>
    <x v="2"/>
    <s v="107001 - CONSTR WORK IN PROG"/>
    <s v="PPLBCW: TOTAL CONSTRUCTION WORK IN PROGRESS"/>
    <x v="0"/>
    <n v="751"/>
    <x v="5"/>
    <x v="0"/>
    <s v="107"/>
    <s v="Construction-Other "/>
    <s v="Benefit budget summary"/>
    <x v="0"/>
    <m/>
    <m/>
    <m/>
    <m/>
    <m/>
    <m/>
    <n v="798012"/>
    <n v="1068680"/>
    <n v="848651"/>
    <n v="928808"/>
    <n v="827955"/>
    <n v="680090"/>
    <n v="5152196"/>
  </r>
  <r>
    <x v="0"/>
    <x v="2"/>
    <s v="107001 - CONSTR WORK IN PROG"/>
    <s v="PPLBCW: TOTAL CONSTRUCTION WORK IN PROGRESS"/>
    <x v="0"/>
    <n v="751"/>
    <x v="5"/>
    <x v="1"/>
    <s v="107"/>
    <s v="Construction-Other "/>
    <s v="Benefit budget summary"/>
    <x v="0"/>
    <n v="1120908"/>
    <n v="923729"/>
    <n v="1061571"/>
    <n v="920685"/>
    <n v="1289127"/>
    <n v="1079767"/>
    <m/>
    <m/>
    <m/>
    <m/>
    <m/>
    <m/>
    <n v="6395787"/>
  </r>
  <r>
    <x v="0"/>
    <x v="2"/>
    <s v="107001 - CONSTR WORK IN PROG"/>
    <s v="PPLBCW: TOTAL CONSTRUCTION WORK IN PROGRESS"/>
    <x v="0"/>
    <n v="752"/>
    <x v="5"/>
    <x v="0"/>
    <s v="107"/>
    <s v="Construction-Other "/>
    <s v="Benefit budget summary"/>
    <x v="0"/>
    <m/>
    <m/>
    <m/>
    <m/>
    <m/>
    <m/>
    <n v="23067"/>
    <n v="22625"/>
    <n v="22907"/>
    <n v="22109"/>
    <n v="26569"/>
    <n v="27133"/>
    <n v="144410"/>
  </r>
  <r>
    <x v="0"/>
    <x v="2"/>
    <s v="107001 - CONSTR WORK IN PROG"/>
    <s v="PPLBCW: TOTAL CONSTRUCTION WORK IN PROGRESS"/>
    <x v="0"/>
    <n v="752"/>
    <x v="5"/>
    <x v="1"/>
    <s v="107"/>
    <s v="Construction-Other "/>
    <s v="Benefit budget summary"/>
    <x v="0"/>
    <n v="26442"/>
    <n v="26039"/>
    <n v="25291"/>
    <n v="21403"/>
    <n v="22517"/>
    <n v="23422"/>
    <m/>
    <m/>
    <m/>
    <m/>
    <m/>
    <m/>
    <n v="145114"/>
  </r>
  <r>
    <x v="0"/>
    <x v="0"/>
    <s v="108799 - RWIP-ARO LEGAL"/>
    <s v="PPLBRS: TOTAL REMOVAL SPEND"/>
    <x v="0"/>
    <n v="101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799 - RWIP-ARO LEGAL"/>
    <s v="PPLBRS: TOTAL REMOVAL SPEND"/>
    <x v="0"/>
    <n v="101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799 - RWIP-ARO LEGAL"/>
    <s v="PPLBRS: TOTAL REMOVAL SPEND"/>
    <x v="0"/>
    <n v="11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799 - RWIP-ARO LEGAL"/>
    <s v="PPLBRS: TOTAL REMOVAL SPEND"/>
    <x v="0"/>
    <n v="11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799 - RWIP-ARO LEGAL"/>
    <s v="PPLBRS: TOTAL REMOVAL SPEND"/>
    <x v="0"/>
    <n v="12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799 - RWIP-ARO LEGAL"/>
    <s v="PPLBRS: TOTAL REMOVAL SPEND"/>
    <x v="0"/>
    <n v="12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899 - RWIP-ARO-ECR CLEARING"/>
    <s v="PPLBRW: TOTAL ACCUMULATED DEPRECIATION"/>
    <x v="0"/>
    <n v="110"/>
    <x v="0"/>
    <x v="0"/>
    <s v="108"/>
    <s v="Construction-Other "/>
    <s v="Base Labor"/>
    <x v="0"/>
    <m/>
    <m/>
    <m/>
    <m/>
    <m/>
    <m/>
    <n v="11602"/>
    <n v="13632"/>
    <n v="11728"/>
    <n v="13033"/>
    <n v="11943"/>
    <n v="10990"/>
    <n v="72928"/>
  </r>
  <r>
    <x v="0"/>
    <x v="0"/>
    <s v="108899 - RWIP-ARO-ECR CLEARING"/>
    <s v="PPLBRW: TOTAL ACCUMULATED DEPRECIATION"/>
    <x v="0"/>
    <n v="110"/>
    <x v="0"/>
    <x v="1"/>
    <s v="108"/>
    <s v="Construction-Other "/>
    <s v="Base Labor"/>
    <x v="0"/>
    <n v="12641"/>
    <n v="10923"/>
    <n v="12586"/>
    <n v="11218"/>
    <n v="13366"/>
    <n v="12118"/>
    <m/>
    <m/>
    <m/>
    <m/>
    <m/>
    <m/>
    <n v="72852"/>
  </r>
  <r>
    <x v="0"/>
    <x v="0"/>
    <s v="108899 - RWIP-ARO-ECR CLEARING"/>
    <s v="PPLBRW: TOTAL ACCUMULATED DEPRECIATION"/>
    <x v="0"/>
    <n v="12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899 - RWIP-ARO-ECR CLEARING"/>
    <s v="PPLBRW: TOTAL ACCUMULATED DEPRECIATION"/>
    <x v="0"/>
    <n v="12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899 - RWIP-ARO-ECR CLEARING"/>
    <s v="PPLBRW: TOTAL ACCUMULATED DEPRECIATION"/>
    <x v="0"/>
    <n v="750"/>
    <x v="4"/>
    <x v="0"/>
    <s v="108"/>
    <s v="Construction-Other "/>
    <s v="Benefit budget summary"/>
    <x v="0"/>
    <m/>
    <m/>
    <m/>
    <m/>
    <m/>
    <m/>
    <n v="1704"/>
    <n v="2002"/>
    <n v="1722"/>
    <n v="1914"/>
    <n v="1754"/>
    <n v="1614"/>
    <n v="10710"/>
  </r>
  <r>
    <x v="0"/>
    <x v="0"/>
    <s v="108899 - RWIP-ARO-ECR CLEARING"/>
    <s v="PPLBRW: TOTAL ACCUMULATED DEPRECIATION"/>
    <x v="0"/>
    <n v="750"/>
    <x v="4"/>
    <x v="1"/>
    <s v="108"/>
    <s v="Construction-Other "/>
    <s v="Benefit budget summary"/>
    <x v="0"/>
    <n v="1729"/>
    <n v="1494"/>
    <n v="1721"/>
    <n v="1534"/>
    <n v="1828"/>
    <n v="1657"/>
    <m/>
    <m/>
    <m/>
    <m/>
    <m/>
    <m/>
    <n v="9963"/>
  </r>
  <r>
    <x v="0"/>
    <x v="0"/>
    <s v="108899 - RWIP-ARO-ECR CLEARING"/>
    <s v="PPLBRW: TOTAL ACCUMULATED DEPRECIATION"/>
    <x v="0"/>
    <n v="751"/>
    <x v="5"/>
    <x v="0"/>
    <s v="108"/>
    <s v="Construction-Other "/>
    <s v="Benefit budget summary"/>
    <x v="0"/>
    <m/>
    <m/>
    <m/>
    <m/>
    <m/>
    <m/>
    <n v="7382"/>
    <n v="8674"/>
    <n v="7463"/>
    <n v="8293"/>
    <n v="7599"/>
    <n v="6993"/>
    <n v="46404"/>
  </r>
  <r>
    <x v="0"/>
    <x v="0"/>
    <s v="108899 - RWIP-ARO-ECR CLEARING"/>
    <s v="PPLBRW: TOTAL ACCUMULATED DEPRECIATION"/>
    <x v="0"/>
    <n v="751"/>
    <x v="5"/>
    <x v="1"/>
    <s v="108"/>
    <s v="Construction-Other "/>
    <s v="Benefit budget summary"/>
    <x v="0"/>
    <n v="8084"/>
    <n v="6985"/>
    <n v="8048"/>
    <n v="7174"/>
    <n v="8547"/>
    <n v="7749"/>
    <m/>
    <m/>
    <m/>
    <m/>
    <m/>
    <m/>
    <n v="46587"/>
  </r>
  <r>
    <x v="0"/>
    <x v="2"/>
    <s v="108899 - RWIP-ARO-ECR CLEARING"/>
    <s v="PPLBRW: TOTAL ACCUMULATED DEPRECIATION"/>
    <x v="0"/>
    <n v="101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8899 - RWIP-ARO-ECR CLEARING"/>
    <s v="PPLBRW: TOTAL ACCUMULATED DEPRECIATION"/>
    <x v="0"/>
    <n v="101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8899 - RWIP-ARO-ECR CLEARING"/>
    <s v="PPLBRW: TOTAL ACCUMULATED DEPRECIATION"/>
    <x v="0"/>
    <n v="750"/>
    <x v="4"/>
    <x v="0"/>
    <s v="108"/>
    <s v="Construction-Other "/>
    <s v="Benefit budget summary"/>
    <x v="0"/>
    <m/>
    <m/>
    <m/>
    <m/>
    <m/>
    <m/>
    <n v="0"/>
    <n v="0"/>
    <n v="0"/>
    <n v="0"/>
    <n v="0"/>
    <n v="0"/>
    <n v="0"/>
  </r>
  <r>
    <x v="0"/>
    <x v="2"/>
    <s v="108899 - RWIP-ARO-ECR CLEARING"/>
    <s v="PPLBRW: TOTAL ACCUMULATED DEPRECIATION"/>
    <x v="0"/>
    <n v="750"/>
    <x v="4"/>
    <x v="1"/>
    <s v="108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2"/>
    <s v="108899 - RWIP-ARO-ECR CLEARING"/>
    <s v="PPLBRW: TOTAL ACCUMULATED DEPRECIATION"/>
    <x v="0"/>
    <n v="751"/>
    <x v="5"/>
    <x v="0"/>
    <s v="108"/>
    <s v="Construction-Other "/>
    <s v="Benefit budget summary"/>
    <x v="0"/>
    <m/>
    <m/>
    <m/>
    <m/>
    <m/>
    <m/>
    <n v="0"/>
    <n v="0"/>
    <n v="0"/>
    <n v="0"/>
    <n v="0"/>
    <n v="0"/>
    <n v="0"/>
  </r>
  <r>
    <x v="0"/>
    <x v="2"/>
    <s v="108899 - RWIP-ARO-ECR CLEARING"/>
    <s v="PPLBRW: TOTAL ACCUMULATED DEPRECIATION"/>
    <x v="0"/>
    <n v="751"/>
    <x v="5"/>
    <x v="1"/>
    <s v="108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01"/>
    <x v="0"/>
    <x v="0"/>
    <s v="108"/>
    <s v="Construction-Other "/>
    <s v="Base Labor"/>
    <x v="0"/>
    <m/>
    <m/>
    <m/>
    <m/>
    <m/>
    <m/>
    <n v="0"/>
    <n v="4072"/>
    <n v="0"/>
    <n v="0"/>
    <n v="0"/>
    <n v="5000"/>
    <n v="9072"/>
  </r>
  <r>
    <x v="0"/>
    <x v="0"/>
    <s v="108901 - RETIREMENT - RWIP"/>
    <s v="PPLBRS: TOTAL REMOVAL SPEND"/>
    <x v="0"/>
    <n v="101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1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11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2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12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21"/>
    <x v="1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121"/>
    <x v="1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26"/>
    <x v="1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126"/>
    <x v="1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30"/>
    <x v="2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130"/>
    <x v="2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145"/>
    <x v="2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145"/>
    <x v="2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750"/>
    <x v="4"/>
    <x v="0"/>
    <s v="108"/>
    <s v="Construction-Other "/>
    <s v="Benefit budget summary"/>
    <x v="0"/>
    <m/>
    <m/>
    <m/>
    <m/>
    <m/>
    <m/>
    <n v="0"/>
    <n v="598"/>
    <n v="0"/>
    <n v="0"/>
    <n v="0"/>
    <n v="734"/>
    <n v="1332"/>
  </r>
  <r>
    <x v="0"/>
    <x v="0"/>
    <s v="108901 - RETIREMENT - RWIP"/>
    <s v="PPLBRS: TOTAL REMOVAL SPEND"/>
    <x v="0"/>
    <n v="750"/>
    <x v="4"/>
    <x v="1"/>
    <s v="108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751"/>
    <x v="5"/>
    <x v="0"/>
    <s v="108"/>
    <s v="Construction-Other "/>
    <s v="Benefit budget summary"/>
    <x v="0"/>
    <m/>
    <m/>
    <m/>
    <m/>
    <m/>
    <m/>
    <n v="0"/>
    <n v="2591"/>
    <n v="0"/>
    <n v="0"/>
    <n v="0"/>
    <n v="3181"/>
    <n v="5772"/>
  </r>
  <r>
    <x v="0"/>
    <x v="0"/>
    <s v="108901 - RETIREMENT - RWIP"/>
    <s v="PPLBRS: TOTAL REMOVAL SPEND"/>
    <x v="0"/>
    <n v="751"/>
    <x v="5"/>
    <x v="1"/>
    <s v="108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0"/>
    <s v="108901 - RETIREMENT - RWIP"/>
    <s v="PPLBRS: TOTAL REMOVAL SPEND"/>
    <x v="0"/>
    <n v="752"/>
    <x v="5"/>
    <x v="0"/>
    <s v="108"/>
    <s v="Construction-Other "/>
    <s v="Benefit budget summary"/>
    <x v="0"/>
    <m/>
    <m/>
    <m/>
    <m/>
    <m/>
    <m/>
    <n v="0"/>
    <n v="0"/>
    <n v="0"/>
    <n v="0"/>
    <n v="0"/>
    <n v="0"/>
    <n v="0"/>
  </r>
  <r>
    <x v="0"/>
    <x v="0"/>
    <s v="108901 - RETIREMENT - RWIP"/>
    <s v="PPLBRS: TOTAL REMOVAL SPEND"/>
    <x v="0"/>
    <n v="752"/>
    <x v="5"/>
    <x v="1"/>
    <s v="108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1"/>
    <s v="108901 - RETIREMENT - RWIP"/>
    <s v="PPLBRS: TOTAL REMOVAL SPEND"/>
    <x v="0"/>
    <n v="101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1"/>
    <s v="108901 - RETIREMENT - RWIP"/>
    <s v="PPLBRS: TOTAL REMOVAL SPEND"/>
    <x v="0"/>
    <n v="101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1"/>
    <s v="108901 - RETIREMENT - RWIP"/>
    <s v="PPLBRS: TOTAL REMOVAL SPEND"/>
    <x v="0"/>
    <n v="11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1"/>
    <s v="108901 - RETIREMENT - RWIP"/>
    <s v="PPLBRS: TOTAL REMOVAL SPEND"/>
    <x v="0"/>
    <n v="11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1"/>
    <s v="108901 - RETIREMENT - RWIP"/>
    <s v="PPLBRS: TOTAL REMOVAL SPEND"/>
    <x v="0"/>
    <n v="111"/>
    <x v="1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1"/>
    <s v="108901 - RETIREMENT - RWIP"/>
    <s v="PPLBRS: TOTAL REMOVAL SPEND"/>
    <x v="0"/>
    <n v="111"/>
    <x v="1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1"/>
    <s v="108901 - RETIREMENT - RWIP"/>
    <s v="PPLBRS: TOTAL REMOVAL SPEND"/>
    <x v="0"/>
    <n v="145"/>
    <x v="2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1"/>
    <s v="108901 - RETIREMENT - RWIP"/>
    <s v="PPLBRS: TOTAL REMOVAL SPEND"/>
    <x v="0"/>
    <n v="145"/>
    <x v="2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01"/>
    <x v="0"/>
    <x v="0"/>
    <s v="108"/>
    <s v="Construction-Other "/>
    <s v="Base Labor"/>
    <x v="0"/>
    <m/>
    <m/>
    <m/>
    <m/>
    <m/>
    <m/>
    <n v="63788"/>
    <n v="102388"/>
    <n v="74788"/>
    <n v="87788"/>
    <n v="85900"/>
    <n v="56500"/>
    <n v="471152"/>
  </r>
  <r>
    <x v="0"/>
    <x v="2"/>
    <s v="108901 - RETIREMENT - RWIP"/>
    <s v="PPLBRS: TOTAL REMOVAL SPEND"/>
    <x v="0"/>
    <n v="101"/>
    <x v="0"/>
    <x v="1"/>
    <s v="108"/>
    <s v="Construction-Other "/>
    <s v="Base Labor"/>
    <x v="0"/>
    <n v="81600"/>
    <n v="70750"/>
    <n v="84500"/>
    <n v="76500"/>
    <n v="83700"/>
    <n v="86650"/>
    <m/>
    <m/>
    <m/>
    <m/>
    <m/>
    <m/>
    <n v="483700"/>
  </r>
  <r>
    <x v="0"/>
    <x v="2"/>
    <s v="108901 - RETIREMENT - RWIP"/>
    <s v="PPLBRS: TOTAL REMOVAL SPEND"/>
    <x v="0"/>
    <n v="11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1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11"/>
    <x v="1"/>
    <x v="0"/>
    <s v="108"/>
    <s v="Construction-Other "/>
    <s v="Overtime and Premiums"/>
    <x v="0"/>
    <m/>
    <m/>
    <m/>
    <m/>
    <m/>
    <m/>
    <n v="2000"/>
    <n v="3000"/>
    <n v="4000"/>
    <n v="1000"/>
    <n v="4000"/>
    <n v="1000"/>
    <n v="15000"/>
  </r>
  <r>
    <x v="0"/>
    <x v="2"/>
    <s v="108901 - RETIREMENT - RWIP"/>
    <s v="PPLBRS: TOTAL REMOVAL SPEND"/>
    <x v="0"/>
    <n v="111"/>
    <x v="1"/>
    <x v="1"/>
    <s v="108"/>
    <s v="Construction-Other "/>
    <s v="Overtime and Premiums"/>
    <x v="0"/>
    <n v="2000"/>
    <n v="4000"/>
    <n v="2000"/>
    <n v="3000"/>
    <n v="5000"/>
    <n v="5000"/>
    <m/>
    <m/>
    <m/>
    <m/>
    <m/>
    <m/>
    <n v="21000"/>
  </r>
  <r>
    <x v="0"/>
    <x v="2"/>
    <s v="108901 - RETIREMENT - RWIP"/>
    <s v="PPLBRS: TOTAL REMOVAL SPEND"/>
    <x v="0"/>
    <n v="120"/>
    <x v="0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20"/>
    <x v="0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21"/>
    <x v="1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21"/>
    <x v="1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26"/>
    <x v="1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26"/>
    <x v="1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30"/>
    <x v="2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30"/>
    <x v="2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45"/>
    <x v="2"/>
    <x v="0"/>
    <s v="108"/>
    <s v="Construction-Other "/>
    <s v="Overtime and Premiums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45"/>
    <x v="2"/>
    <x v="1"/>
    <s v="108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175"/>
    <x v="3"/>
    <x v="0"/>
    <s v="108"/>
    <s v="Construction-Other "/>
    <s v="Base Labor"/>
    <x v="0"/>
    <m/>
    <m/>
    <m/>
    <m/>
    <m/>
    <m/>
    <n v="0"/>
    <n v="0"/>
    <n v="0"/>
    <n v="0"/>
    <n v="0"/>
    <n v="0"/>
    <n v="0"/>
  </r>
  <r>
    <x v="0"/>
    <x v="2"/>
    <s v="108901 - RETIREMENT - RWIP"/>
    <s v="PPLBRS: TOTAL REMOVAL SPEND"/>
    <x v="0"/>
    <n v="175"/>
    <x v="3"/>
    <x v="1"/>
    <s v="108"/>
    <s v="Construction-Other "/>
    <s v="Base Labor"/>
    <x v="0"/>
    <n v="0"/>
    <n v="0"/>
    <n v="0"/>
    <n v="0"/>
    <n v="0"/>
    <n v="0"/>
    <m/>
    <m/>
    <m/>
    <m/>
    <m/>
    <m/>
    <n v="0"/>
  </r>
  <r>
    <x v="0"/>
    <x v="2"/>
    <s v="108901 - RETIREMENT - RWIP"/>
    <s v="PPLBRS: TOTAL REMOVAL SPEND"/>
    <x v="0"/>
    <n v="750"/>
    <x v="4"/>
    <x v="0"/>
    <s v="108"/>
    <s v="Construction-Other "/>
    <s v="Benefit budget summary"/>
    <x v="0"/>
    <m/>
    <m/>
    <m/>
    <m/>
    <m/>
    <m/>
    <n v="8696"/>
    <n v="13959"/>
    <n v="10196"/>
    <n v="11968"/>
    <n v="11711"/>
    <n v="7703"/>
    <n v="64233"/>
  </r>
  <r>
    <x v="0"/>
    <x v="2"/>
    <s v="108901 - RETIREMENT - RWIP"/>
    <s v="PPLBRS: TOTAL REMOVAL SPEND"/>
    <x v="0"/>
    <n v="750"/>
    <x v="4"/>
    <x v="1"/>
    <s v="108"/>
    <s v="Construction-Other "/>
    <s v="Benefit budget summary"/>
    <x v="0"/>
    <n v="10651"/>
    <n v="9235"/>
    <n v="11030"/>
    <n v="9986"/>
    <n v="10925"/>
    <n v="11310"/>
    <m/>
    <m/>
    <m/>
    <m/>
    <m/>
    <m/>
    <n v="63137"/>
  </r>
  <r>
    <x v="0"/>
    <x v="2"/>
    <s v="108901 - RETIREMENT - RWIP"/>
    <s v="PPLBRS: TOTAL REMOVAL SPEND"/>
    <x v="0"/>
    <n v="751"/>
    <x v="5"/>
    <x v="0"/>
    <s v="108"/>
    <s v="Construction-Other "/>
    <s v="Benefit budget summary"/>
    <x v="0"/>
    <m/>
    <m/>
    <m/>
    <m/>
    <m/>
    <m/>
    <n v="43050"/>
    <n v="69101"/>
    <n v="50474"/>
    <n v="59247"/>
    <n v="57973"/>
    <n v="38131"/>
    <n v="317976"/>
  </r>
  <r>
    <x v="0"/>
    <x v="2"/>
    <s v="108901 - RETIREMENT - RWIP"/>
    <s v="PPLBRS: TOTAL REMOVAL SPEND"/>
    <x v="0"/>
    <n v="751"/>
    <x v="5"/>
    <x v="1"/>
    <s v="108"/>
    <s v="Construction-Other "/>
    <s v="Benefit budget summary"/>
    <x v="0"/>
    <n v="55795"/>
    <n v="48376"/>
    <n v="57778"/>
    <n v="52308"/>
    <n v="57231"/>
    <n v="59248"/>
    <m/>
    <m/>
    <m/>
    <m/>
    <m/>
    <m/>
    <n v="330736"/>
  </r>
  <r>
    <x v="0"/>
    <x v="2"/>
    <s v="108901 - RETIREMENT - RWIP"/>
    <s v="PPLBRS: TOTAL REMOVAL SPEND"/>
    <x v="0"/>
    <n v="752"/>
    <x v="5"/>
    <x v="0"/>
    <s v="108"/>
    <s v="Construction-Other "/>
    <s v="Benefit budget summary"/>
    <x v="0"/>
    <m/>
    <m/>
    <m/>
    <m/>
    <m/>
    <m/>
    <n v="376"/>
    <n v="563"/>
    <n v="751"/>
    <n v="188"/>
    <n v="751"/>
    <n v="188"/>
    <n v="2817"/>
  </r>
  <r>
    <x v="0"/>
    <x v="2"/>
    <s v="108901 - RETIREMENT - RWIP"/>
    <s v="PPLBRS: TOTAL REMOVAL SPEND"/>
    <x v="0"/>
    <n v="752"/>
    <x v="5"/>
    <x v="1"/>
    <s v="108"/>
    <s v="Construction-Other "/>
    <s v="Benefit budget summary"/>
    <x v="0"/>
    <n v="374"/>
    <n v="748"/>
    <n v="374"/>
    <n v="561"/>
    <n v="935"/>
    <n v="935"/>
    <m/>
    <m/>
    <m/>
    <m/>
    <m/>
    <m/>
    <n v="3927"/>
  </r>
  <r>
    <x v="0"/>
    <x v="2"/>
    <s v="163002 - WAREHOUSE EXPENSES-T&amp;D (ALL LOB PRIOR TO 6/14)"/>
    <s v="PPLBCS: TOTAL STORES EXPENSE CLEARING"/>
    <x v="1"/>
    <n v="101"/>
    <x v="0"/>
    <x v="0"/>
    <s v="163"/>
    <s v="Construction-Other "/>
    <s v="Base Labor"/>
    <x v="0"/>
    <m/>
    <m/>
    <m/>
    <m/>
    <m/>
    <m/>
    <n v="28205"/>
    <n v="39178"/>
    <n v="34124"/>
    <n v="35872"/>
    <n v="33157"/>
    <n v="24852"/>
    <n v="195388"/>
  </r>
  <r>
    <x v="0"/>
    <x v="2"/>
    <s v="163002 - WAREHOUSE EXPENSES-T&amp;D (ALL LOB PRIOR TO 6/14)"/>
    <s v="PPLBCS: TOTAL STORES EXPENSE CLEARING"/>
    <x v="1"/>
    <n v="101"/>
    <x v="0"/>
    <x v="1"/>
    <s v="163"/>
    <s v="Construction-Other "/>
    <s v="Base Labor"/>
    <x v="0"/>
    <n v="37664"/>
    <n v="28669"/>
    <n v="34970"/>
    <n v="30206"/>
    <n v="34973"/>
    <n v="31594"/>
    <m/>
    <m/>
    <m/>
    <m/>
    <m/>
    <m/>
    <n v="198076"/>
  </r>
  <r>
    <x v="0"/>
    <x v="2"/>
    <s v="163002 - WAREHOUSE EXPENSES-T&amp;D (ALL LOB PRIOR TO 6/14)"/>
    <s v="PPLBCS: TOTAL STORES EXPENSE CLEARING"/>
    <x v="1"/>
    <n v="750"/>
    <x v="4"/>
    <x v="0"/>
    <s v="163"/>
    <s v="Construction-Other "/>
    <s v="Benefit budget summary"/>
    <x v="0"/>
    <m/>
    <m/>
    <m/>
    <m/>
    <m/>
    <m/>
    <n v="3845"/>
    <n v="5341"/>
    <n v="4652"/>
    <n v="4890"/>
    <n v="4520"/>
    <n v="3560"/>
    <n v="26808"/>
  </r>
  <r>
    <x v="0"/>
    <x v="2"/>
    <s v="163002 - WAREHOUSE EXPENSES-T&amp;D (ALL LOB PRIOR TO 6/14)"/>
    <s v="PPLBCS: TOTAL STORES EXPENSE CLEARING"/>
    <x v="1"/>
    <n v="750"/>
    <x v="4"/>
    <x v="1"/>
    <s v="163"/>
    <s v="Construction-Other "/>
    <s v="Benefit budget summary"/>
    <x v="0"/>
    <n v="4916"/>
    <n v="3742"/>
    <n v="4565"/>
    <n v="3943"/>
    <n v="4565"/>
    <n v="4124"/>
    <m/>
    <m/>
    <m/>
    <m/>
    <m/>
    <m/>
    <n v="25855"/>
  </r>
  <r>
    <x v="0"/>
    <x v="2"/>
    <s v="163002 - WAREHOUSE EXPENSES-T&amp;D (ALL LOB PRIOR TO 6/14)"/>
    <s v="PPLBCS: TOTAL STORES EXPENSE CLEARING"/>
    <x v="1"/>
    <n v="751"/>
    <x v="5"/>
    <x v="0"/>
    <s v="163"/>
    <s v="Construction-Other "/>
    <s v="Benefit budget summary"/>
    <x v="0"/>
    <m/>
    <m/>
    <m/>
    <m/>
    <m/>
    <m/>
    <n v="19035"/>
    <n v="26441"/>
    <n v="23030"/>
    <n v="24209"/>
    <n v="22377"/>
    <n v="16772"/>
    <n v="131864"/>
  </r>
  <r>
    <x v="0"/>
    <x v="2"/>
    <s v="163002 - WAREHOUSE EXPENSES-T&amp;D (ALL LOB PRIOR TO 6/14)"/>
    <s v="PPLBCS: TOTAL STORES EXPENSE CLEARING"/>
    <x v="1"/>
    <n v="751"/>
    <x v="5"/>
    <x v="1"/>
    <s v="163"/>
    <s v="Construction-Other "/>
    <s v="Benefit budget summary"/>
    <x v="0"/>
    <n v="25753"/>
    <n v="19602"/>
    <n v="23911"/>
    <n v="20653"/>
    <n v="23913"/>
    <n v="21603"/>
    <m/>
    <m/>
    <m/>
    <m/>
    <m/>
    <m/>
    <n v="135435"/>
  </r>
  <r>
    <x v="0"/>
    <x v="2"/>
    <s v="163012 - WAREHOUSE EXPENSES - GENERATION"/>
    <s v="PPLBCS: TOTAL STORES EXPENSE CLEARING"/>
    <x v="1"/>
    <n v="101"/>
    <x v="0"/>
    <x v="0"/>
    <s v="163"/>
    <s v="Construction-Other "/>
    <s v="Base Labor"/>
    <x v="0"/>
    <m/>
    <m/>
    <m/>
    <m/>
    <m/>
    <m/>
    <n v="27827"/>
    <n v="35058"/>
    <n v="29884"/>
    <n v="32035"/>
    <n v="29919"/>
    <n v="24622"/>
    <n v="179345"/>
  </r>
  <r>
    <x v="0"/>
    <x v="2"/>
    <s v="163012 - WAREHOUSE EXPENSES - GENERATION"/>
    <s v="PPLBCS: TOTAL STORES EXPENSE CLEARING"/>
    <x v="1"/>
    <n v="101"/>
    <x v="0"/>
    <x v="1"/>
    <s v="163"/>
    <s v="Construction-Other "/>
    <s v="Base Labor"/>
    <x v="0"/>
    <n v="34125"/>
    <n v="29018"/>
    <n v="32904"/>
    <n v="28561"/>
    <n v="33323"/>
    <n v="29340"/>
    <m/>
    <m/>
    <m/>
    <m/>
    <m/>
    <m/>
    <n v="187271"/>
  </r>
  <r>
    <x v="0"/>
    <x v="2"/>
    <s v="163012 - WAREHOUSE EXPENSES - GENERATION"/>
    <s v="PPLBCS: TOTAL STORES EXPENSE CLEARING"/>
    <x v="1"/>
    <n v="750"/>
    <x v="4"/>
    <x v="0"/>
    <s v="163"/>
    <s v="Construction-Other "/>
    <s v="Benefit budget summary"/>
    <x v="0"/>
    <m/>
    <m/>
    <m/>
    <m/>
    <m/>
    <m/>
    <n v="3794"/>
    <n v="4779"/>
    <n v="4074"/>
    <n v="4367"/>
    <n v="4079"/>
    <n v="3527"/>
    <n v="24620"/>
  </r>
  <r>
    <x v="0"/>
    <x v="2"/>
    <s v="163012 - WAREHOUSE EXPENSES - GENERATION"/>
    <s v="PPLBCS: TOTAL STORES EXPENSE CLEARING"/>
    <x v="1"/>
    <n v="750"/>
    <x v="4"/>
    <x v="1"/>
    <s v="163"/>
    <s v="Construction-Other "/>
    <s v="Benefit budget summary"/>
    <x v="0"/>
    <n v="4454"/>
    <n v="3788"/>
    <n v="4295"/>
    <n v="3728"/>
    <n v="4350"/>
    <n v="3830"/>
    <m/>
    <m/>
    <m/>
    <m/>
    <m/>
    <m/>
    <n v="24445"/>
  </r>
  <r>
    <x v="0"/>
    <x v="2"/>
    <s v="163012 - WAREHOUSE EXPENSES - GENERATION"/>
    <s v="PPLBCS: TOTAL STORES EXPENSE CLEARING"/>
    <x v="1"/>
    <n v="751"/>
    <x v="5"/>
    <x v="0"/>
    <s v="163"/>
    <s v="Construction-Other "/>
    <s v="Benefit budget summary"/>
    <x v="0"/>
    <m/>
    <m/>
    <m/>
    <m/>
    <m/>
    <m/>
    <n v="18780"/>
    <n v="23660"/>
    <n v="20168"/>
    <n v="21620"/>
    <n v="20192"/>
    <n v="16617"/>
    <n v="121037"/>
  </r>
  <r>
    <x v="0"/>
    <x v="2"/>
    <s v="163012 - WAREHOUSE EXPENSES - GENERATION"/>
    <s v="PPLBCS: TOTAL STORES EXPENSE CLEARING"/>
    <x v="1"/>
    <n v="751"/>
    <x v="5"/>
    <x v="1"/>
    <s v="163"/>
    <s v="Construction-Other "/>
    <s v="Benefit budget summary"/>
    <x v="0"/>
    <n v="23333"/>
    <n v="19842"/>
    <n v="22499"/>
    <n v="19529"/>
    <n v="22785"/>
    <n v="20062"/>
    <m/>
    <m/>
    <m/>
    <m/>
    <m/>
    <m/>
    <n v="128050"/>
  </r>
  <r>
    <x v="0"/>
    <x v="0"/>
    <s v="163100 - OTHER-T&amp;D (ALL LOB PRIOR TO 6/14)"/>
    <s v="PPLBCS: TOTAL STORES EXPENSE CLEARING"/>
    <x v="1"/>
    <n v="101"/>
    <x v="0"/>
    <x v="0"/>
    <s v="163"/>
    <s v="Construction-Other "/>
    <s v="Base Labor"/>
    <x v="0"/>
    <m/>
    <m/>
    <m/>
    <m/>
    <m/>
    <m/>
    <n v="23735"/>
    <n v="27573"/>
    <n v="23569"/>
    <n v="26247"/>
    <n v="24117"/>
    <n v="22034"/>
    <n v="147275"/>
  </r>
  <r>
    <x v="0"/>
    <x v="0"/>
    <s v="163100 - OTHER-T&amp;D (ALL LOB PRIOR TO 6/14)"/>
    <s v="PPLBCS: TOTAL STORES EXPENSE CLEARING"/>
    <x v="1"/>
    <n v="101"/>
    <x v="0"/>
    <x v="1"/>
    <s v="163"/>
    <s v="Construction-Other "/>
    <s v="Base Labor"/>
    <x v="0"/>
    <n v="26269"/>
    <n v="22413"/>
    <n v="25831"/>
    <n v="23058"/>
    <n v="27260"/>
    <n v="24575"/>
    <m/>
    <m/>
    <m/>
    <m/>
    <m/>
    <m/>
    <n v="149406"/>
  </r>
  <r>
    <x v="0"/>
    <x v="0"/>
    <s v="163100 - OTHER-T&amp;D (ALL LOB PRIOR TO 6/14)"/>
    <s v="PPLBCS: TOTAL STORES EXPENSE CLEARING"/>
    <x v="1"/>
    <n v="750"/>
    <x v="4"/>
    <x v="0"/>
    <s v="163"/>
    <s v="Construction-Other "/>
    <s v="Benefit budget summary"/>
    <x v="0"/>
    <m/>
    <m/>
    <m/>
    <m/>
    <m/>
    <m/>
    <n v="3485"/>
    <n v="4049"/>
    <n v="3461"/>
    <n v="3854"/>
    <n v="3541"/>
    <n v="3235"/>
    <n v="21625"/>
  </r>
  <r>
    <x v="0"/>
    <x v="0"/>
    <s v="163100 - OTHER-T&amp;D (ALL LOB PRIOR TO 6/14)"/>
    <s v="PPLBCS: TOTAL STORES EXPENSE CLEARING"/>
    <x v="1"/>
    <n v="750"/>
    <x v="4"/>
    <x v="1"/>
    <s v="163"/>
    <s v="Construction-Other "/>
    <s v="Benefit budget summary"/>
    <x v="0"/>
    <n v="3592"/>
    <n v="3065"/>
    <n v="3532"/>
    <n v="3153"/>
    <n v="3728"/>
    <n v="3361"/>
    <m/>
    <m/>
    <m/>
    <m/>
    <m/>
    <m/>
    <n v="20431"/>
  </r>
  <r>
    <x v="0"/>
    <x v="0"/>
    <s v="163100 - OTHER-T&amp;D (ALL LOB PRIOR TO 6/14)"/>
    <s v="PPLBCS: TOTAL STORES EXPENSE CLEARING"/>
    <x v="1"/>
    <n v="751"/>
    <x v="5"/>
    <x v="0"/>
    <s v="163"/>
    <s v="Construction-Other "/>
    <s v="Benefit budget summary"/>
    <x v="0"/>
    <m/>
    <m/>
    <m/>
    <m/>
    <m/>
    <m/>
    <n v="15103"/>
    <n v="17545"/>
    <n v="14997"/>
    <n v="16700"/>
    <n v="15346"/>
    <n v="14020"/>
    <n v="93711"/>
  </r>
  <r>
    <x v="0"/>
    <x v="0"/>
    <s v="163100 - OTHER-T&amp;D (ALL LOB PRIOR TO 6/14)"/>
    <s v="PPLBCS: TOTAL STORES EXPENSE CLEARING"/>
    <x v="1"/>
    <n v="751"/>
    <x v="5"/>
    <x v="1"/>
    <s v="163"/>
    <s v="Construction-Other "/>
    <s v="Benefit budget summary"/>
    <x v="0"/>
    <n v="16798"/>
    <n v="14332"/>
    <n v="16518"/>
    <n v="14745"/>
    <n v="17432"/>
    <n v="15714"/>
    <m/>
    <m/>
    <m/>
    <m/>
    <m/>
    <m/>
    <n v="95539"/>
  </r>
  <r>
    <x v="0"/>
    <x v="0"/>
    <s v="163101 - OTHER - GENERATION"/>
    <s v="PPLBCS: TOTAL STORES EXPENSE CLEARING"/>
    <x v="1"/>
    <n v="101"/>
    <x v="0"/>
    <x v="0"/>
    <s v="163"/>
    <s v="Construction-Other "/>
    <s v="Base Labor"/>
    <x v="0"/>
    <m/>
    <m/>
    <m/>
    <m/>
    <m/>
    <m/>
    <n v="36488"/>
    <n v="42851"/>
    <n v="36692"/>
    <n v="40760"/>
    <n v="37345"/>
    <n v="34360"/>
    <n v="228496"/>
  </r>
  <r>
    <x v="0"/>
    <x v="0"/>
    <s v="163101 - OTHER - GENERATION"/>
    <s v="PPLBCS: TOTAL STORES EXPENSE CLEARING"/>
    <x v="1"/>
    <n v="101"/>
    <x v="0"/>
    <x v="1"/>
    <s v="163"/>
    <s v="Construction-Other "/>
    <s v="Base Labor"/>
    <x v="0"/>
    <n v="39082"/>
    <n v="33795"/>
    <n v="38925"/>
    <n v="34704"/>
    <n v="41318"/>
    <n v="37465"/>
    <m/>
    <m/>
    <m/>
    <m/>
    <m/>
    <m/>
    <n v="225289"/>
  </r>
  <r>
    <x v="0"/>
    <x v="0"/>
    <s v="163101 - OTHER - GENERATION"/>
    <s v="PPLBCS: TOTAL STORES EXPENSE CLEARING"/>
    <x v="1"/>
    <n v="750"/>
    <x v="4"/>
    <x v="0"/>
    <s v="163"/>
    <s v="Construction-Other "/>
    <s v="Benefit budget summary"/>
    <x v="0"/>
    <m/>
    <m/>
    <m/>
    <m/>
    <m/>
    <m/>
    <n v="5357"/>
    <n v="6292"/>
    <n v="5387"/>
    <n v="5985"/>
    <n v="5483"/>
    <n v="5045"/>
    <n v="33549"/>
  </r>
  <r>
    <x v="0"/>
    <x v="0"/>
    <s v="163101 - OTHER - GENERATION"/>
    <s v="PPLBCS: TOTAL STORES EXPENSE CLEARING"/>
    <x v="1"/>
    <n v="750"/>
    <x v="4"/>
    <x v="1"/>
    <s v="163"/>
    <s v="Construction-Other "/>
    <s v="Benefit budget summary"/>
    <x v="0"/>
    <n v="5344"/>
    <n v="4621"/>
    <n v="5323"/>
    <n v="4746"/>
    <n v="5650"/>
    <n v="5123"/>
    <m/>
    <m/>
    <m/>
    <m/>
    <m/>
    <m/>
    <n v="30807"/>
  </r>
  <r>
    <x v="0"/>
    <x v="0"/>
    <s v="163101 - OTHER - GENERATION"/>
    <s v="PPLBCS: TOTAL STORES EXPENSE CLEARING"/>
    <x v="1"/>
    <n v="751"/>
    <x v="5"/>
    <x v="0"/>
    <s v="163"/>
    <s v="Construction-Other "/>
    <s v="Benefit budget summary"/>
    <x v="0"/>
    <m/>
    <m/>
    <m/>
    <m/>
    <m/>
    <m/>
    <n v="23217"/>
    <n v="27266"/>
    <n v="23347"/>
    <n v="25935"/>
    <n v="23763"/>
    <n v="21863"/>
    <n v="145391"/>
  </r>
  <r>
    <x v="0"/>
    <x v="0"/>
    <s v="163101 - OTHER - GENERATION"/>
    <s v="PPLBCS: TOTAL STORES EXPENSE CLEARING"/>
    <x v="1"/>
    <n v="751"/>
    <x v="5"/>
    <x v="1"/>
    <s v="163"/>
    <s v="Construction-Other "/>
    <s v="Benefit budget summary"/>
    <x v="0"/>
    <n v="24991"/>
    <n v="21610"/>
    <n v="24891"/>
    <n v="22192"/>
    <n v="26421"/>
    <n v="23957"/>
    <m/>
    <m/>
    <m/>
    <m/>
    <m/>
    <m/>
    <n v="144062"/>
  </r>
  <r>
    <x v="0"/>
    <x v="0"/>
    <s v="184307 - ADMIN/OTH EXP-TRANSP"/>
    <s v="PPLBCT: TOTAL TRANSPORTATION CLEARING"/>
    <x v="1"/>
    <n v="101"/>
    <x v="0"/>
    <x v="0"/>
    <s v="184"/>
    <s v="Construction-Other "/>
    <s v="Base Labor"/>
    <x v="0"/>
    <m/>
    <m/>
    <m/>
    <m/>
    <m/>
    <m/>
    <n v="14000"/>
    <n v="14000"/>
    <n v="14000"/>
    <n v="14000"/>
    <n v="15000"/>
    <n v="15000"/>
    <n v="86000"/>
  </r>
  <r>
    <x v="0"/>
    <x v="0"/>
    <s v="184307 - ADMIN/OTH EXP-TRANSP"/>
    <s v="PPLBCT: TOTAL TRANSPORTATION CLEARING"/>
    <x v="1"/>
    <n v="101"/>
    <x v="0"/>
    <x v="1"/>
    <s v="184"/>
    <s v="Construction-Other "/>
    <s v="Base Labor"/>
    <x v="0"/>
    <n v="15000"/>
    <n v="15000"/>
    <n v="15000"/>
    <n v="15000"/>
    <n v="15000"/>
    <n v="15000"/>
    <m/>
    <m/>
    <m/>
    <m/>
    <m/>
    <m/>
    <n v="90000"/>
  </r>
  <r>
    <x v="0"/>
    <x v="0"/>
    <s v="184307 - ADMIN/OTH EXP-TRANSP"/>
    <s v="PPLBCT: TOTAL TRANSPORTATION CLEARING"/>
    <x v="1"/>
    <n v="750"/>
    <x v="4"/>
    <x v="0"/>
    <s v="184"/>
    <s v="Construction-Other "/>
    <s v="Benefit budget summary"/>
    <x v="0"/>
    <m/>
    <m/>
    <m/>
    <m/>
    <m/>
    <m/>
    <n v="2056"/>
    <n v="2056"/>
    <n v="2056"/>
    <n v="2056"/>
    <n v="2202"/>
    <n v="2202"/>
    <n v="12628"/>
  </r>
  <r>
    <x v="0"/>
    <x v="0"/>
    <s v="184307 - ADMIN/OTH EXP-TRANSP"/>
    <s v="PPLBCT: TOTAL TRANSPORTATION CLEARING"/>
    <x v="1"/>
    <n v="750"/>
    <x v="4"/>
    <x v="1"/>
    <s v="184"/>
    <s v="Construction-Other "/>
    <s v="Benefit budget summary"/>
    <x v="0"/>
    <n v="2051"/>
    <n v="2051"/>
    <n v="2051"/>
    <n v="2051"/>
    <n v="2051"/>
    <n v="2051"/>
    <m/>
    <m/>
    <m/>
    <m/>
    <m/>
    <m/>
    <n v="12306"/>
  </r>
  <r>
    <x v="0"/>
    <x v="0"/>
    <s v="184307 - ADMIN/OTH EXP-TRANSP"/>
    <s v="PPLBCT: TOTAL TRANSPORTATION CLEARING"/>
    <x v="1"/>
    <n v="751"/>
    <x v="5"/>
    <x v="0"/>
    <s v="184"/>
    <s v="Construction-Other "/>
    <s v="Benefit budget summary"/>
    <x v="0"/>
    <m/>
    <m/>
    <m/>
    <m/>
    <m/>
    <m/>
    <n v="8908"/>
    <n v="8908"/>
    <n v="8908"/>
    <n v="8908"/>
    <n v="9544"/>
    <n v="9544"/>
    <n v="54720"/>
  </r>
  <r>
    <x v="0"/>
    <x v="0"/>
    <s v="184307 - ADMIN/OTH EXP-TRANSP"/>
    <s v="PPLBCT: TOTAL TRANSPORTATION CLEARING"/>
    <x v="1"/>
    <n v="751"/>
    <x v="5"/>
    <x v="1"/>
    <s v="184"/>
    <s v="Construction-Other "/>
    <s v="Benefit budget summary"/>
    <x v="0"/>
    <n v="9592"/>
    <n v="9592"/>
    <n v="9592"/>
    <n v="9592"/>
    <n v="9592"/>
    <n v="9592"/>
    <m/>
    <m/>
    <m/>
    <m/>
    <m/>
    <m/>
    <n v="57552"/>
  </r>
  <r>
    <x v="0"/>
    <x v="0"/>
    <s v="184600 - ENGINEERING OVERHEADS - GENERATION"/>
    <s v="PPLBCL: TOTAL LOCAL ENGINEERING CLEARING"/>
    <x v="1"/>
    <n v="101"/>
    <x v="0"/>
    <x v="0"/>
    <s v="184"/>
    <s v="Construction-Other "/>
    <s v="Base Labor"/>
    <x v="0"/>
    <m/>
    <m/>
    <m/>
    <m/>
    <m/>
    <m/>
    <n v="17870"/>
    <n v="21127"/>
    <n v="17976"/>
    <n v="20057"/>
    <n v="18306"/>
    <n v="16782"/>
    <n v="112118"/>
  </r>
  <r>
    <x v="0"/>
    <x v="0"/>
    <s v="184600 - ENGINEERING OVERHEADS - GENERATION"/>
    <s v="PPLBCL: TOTAL LOCAL ENGINEERING CLEARING"/>
    <x v="1"/>
    <n v="101"/>
    <x v="0"/>
    <x v="1"/>
    <s v="184"/>
    <s v="Construction-Other "/>
    <s v="Base Labor"/>
    <x v="0"/>
    <n v="20404"/>
    <n v="17550"/>
    <n v="20318"/>
    <n v="18040"/>
    <n v="21608"/>
    <n v="19528"/>
    <m/>
    <m/>
    <m/>
    <m/>
    <m/>
    <m/>
    <n v="117448"/>
  </r>
  <r>
    <x v="0"/>
    <x v="0"/>
    <s v="184600 - ENGINEERING OVERHEADS - GENERAT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2744"/>
    <n v="3222"/>
    <n v="2759"/>
    <n v="3065"/>
    <n v="2808"/>
    <n v="2584"/>
    <n v="17182"/>
  </r>
  <r>
    <x v="0"/>
    <x v="0"/>
    <s v="184600 - ENGINEERING OVERHEADS - GENERATION"/>
    <s v="PPLBCL: TOTAL LOCAL ENGINEERING CLEARING"/>
    <x v="1"/>
    <n v="750"/>
    <x v="4"/>
    <x v="1"/>
    <s v="184"/>
    <s v="Construction-Other "/>
    <s v="Benefit budget summary"/>
    <x v="0"/>
    <n v="2884"/>
    <n v="2494"/>
    <n v="2872"/>
    <n v="2561"/>
    <n v="3049"/>
    <n v="2764"/>
    <m/>
    <m/>
    <m/>
    <m/>
    <m/>
    <m/>
    <n v="16624"/>
  </r>
  <r>
    <x v="0"/>
    <x v="0"/>
    <s v="184600 - ENGINEERING OVERHEADS - GENERAT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11890"/>
    <n v="13962"/>
    <n v="11958"/>
    <n v="13282"/>
    <n v="12168"/>
    <n v="11198"/>
    <n v="74458"/>
  </r>
  <r>
    <x v="0"/>
    <x v="0"/>
    <s v="184600 - ENGINEERING OVERHEADS - GENERATION"/>
    <s v="PPLBCL: TOTAL LOCAL ENGINEERING CLEARING"/>
    <x v="1"/>
    <n v="751"/>
    <x v="5"/>
    <x v="1"/>
    <s v="184"/>
    <s v="Construction-Other "/>
    <s v="Benefit budget summary"/>
    <x v="0"/>
    <n v="13486"/>
    <n v="11661"/>
    <n v="13431"/>
    <n v="11974"/>
    <n v="14256"/>
    <n v="12926"/>
    <m/>
    <m/>
    <m/>
    <m/>
    <m/>
    <m/>
    <n v="77734"/>
  </r>
  <r>
    <x v="0"/>
    <x v="2"/>
    <s v="184600 - ENGINEERING OVERHEADS - GENERATION"/>
    <s v="PPLBCL: TOTAL LOCAL ENGINEERING CLEARING"/>
    <x v="1"/>
    <n v="101"/>
    <x v="0"/>
    <x v="0"/>
    <s v="184"/>
    <s v="Construction-Other "/>
    <s v="Base Labor"/>
    <x v="0"/>
    <m/>
    <m/>
    <m/>
    <m/>
    <m/>
    <m/>
    <n v="16060"/>
    <n v="20239"/>
    <n v="17251"/>
    <n v="18490"/>
    <n v="17271"/>
    <n v="14206"/>
    <n v="103517"/>
  </r>
  <r>
    <x v="0"/>
    <x v="2"/>
    <s v="184600 - ENGINEERING OVERHEADS - GENERATION"/>
    <s v="PPLBCL: TOTAL LOCAL ENGINEERING CLEARING"/>
    <x v="1"/>
    <n v="101"/>
    <x v="0"/>
    <x v="1"/>
    <s v="184"/>
    <s v="Construction-Other "/>
    <s v="Base Labor"/>
    <x v="0"/>
    <n v="19703"/>
    <n v="16753"/>
    <n v="18998"/>
    <n v="16488"/>
    <n v="19238"/>
    <n v="16937"/>
    <m/>
    <m/>
    <m/>
    <m/>
    <m/>
    <m/>
    <n v="108117"/>
  </r>
  <r>
    <x v="0"/>
    <x v="2"/>
    <s v="184600 - ENGINEERING OVERHEADS - GENERAT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2190"/>
    <n v="2759"/>
    <n v="2352"/>
    <n v="2521"/>
    <n v="2355"/>
    <n v="2035"/>
    <n v="14212"/>
  </r>
  <r>
    <x v="0"/>
    <x v="2"/>
    <s v="184600 - ENGINEERING OVERHEADS - GENERATION"/>
    <s v="PPLBCL: TOTAL LOCAL ENGINEERING CLEARING"/>
    <x v="1"/>
    <n v="750"/>
    <x v="4"/>
    <x v="1"/>
    <s v="184"/>
    <s v="Construction-Other "/>
    <s v="Benefit budget summary"/>
    <x v="0"/>
    <n v="2572"/>
    <n v="2187"/>
    <n v="2480"/>
    <n v="2152"/>
    <n v="2511"/>
    <n v="2211"/>
    <m/>
    <m/>
    <m/>
    <m/>
    <m/>
    <m/>
    <n v="14113"/>
  </r>
  <r>
    <x v="0"/>
    <x v="2"/>
    <s v="184600 - ENGINEERING OVERHEADS - GENERAT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10839"/>
    <n v="13659"/>
    <n v="11642"/>
    <n v="12479"/>
    <n v="11656"/>
    <n v="9588"/>
    <n v="69863"/>
  </r>
  <r>
    <x v="0"/>
    <x v="2"/>
    <s v="184600 - ENGINEERING OVERHEADS - GENERATION"/>
    <s v="PPLBCL: TOTAL LOCAL ENGINEERING CLEARING"/>
    <x v="1"/>
    <n v="751"/>
    <x v="5"/>
    <x v="1"/>
    <s v="184"/>
    <s v="Construction-Other "/>
    <s v="Benefit budget summary"/>
    <x v="0"/>
    <n v="13472"/>
    <n v="11455"/>
    <n v="12990"/>
    <n v="11274"/>
    <n v="13154"/>
    <n v="11581"/>
    <m/>
    <m/>
    <m/>
    <m/>
    <m/>
    <m/>
    <n v="73926"/>
  </r>
  <r>
    <x v="0"/>
    <x v="0"/>
    <s v="184602 - ENGINEERING OVERHEADS - DISTRIBUTION"/>
    <s v="PPLBCL: TOTAL LOCAL ENGINEERING CLEARING"/>
    <x v="1"/>
    <n v="101"/>
    <x v="0"/>
    <x v="0"/>
    <s v="184"/>
    <s v="Construction-Other "/>
    <s v="Base Labor"/>
    <x v="0"/>
    <m/>
    <m/>
    <m/>
    <m/>
    <m/>
    <m/>
    <n v="138853"/>
    <n v="157537"/>
    <n v="136236"/>
    <n v="151484"/>
    <n v="137402"/>
    <n v="130296"/>
    <n v="851808"/>
  </r>
  <r>
    <x v="0"/>
    <x v="0"/>
    <s v="184602 - ENGINEERING OVERHEADS - DISTRIBUTION"/>
    <s v="PPLBCL: TOTAL LOCAL ENGINEERING CLEARING"/>
    <x v="1"/>
    <n v="101"/>
    <x v="0"/>
    <x v="1"/>
    <s v="184"/>
    <s v="Construction-Other "/>
    <s v="Base Labor"/>
    <x v="0"/>
    <n v="142776"/>
    <n v="123782"/>
    <n v="139380"/>
    <n v="125616"/>
    <n v="151055"/>
    <n v="133933"/>
    <m/>
    <m/>
    <m/>
    <m/>
    <m/>
    <m/>
    <n v="816542"/>
  </r>
  <r>
    <x v="0"/>
    <x v="0"/>
    <s v="184602 - ENGINEERING OVERHEADS - DISTRIBUTION"/>
    <s v="PPLBCL: TOTAL LOCAL ENGINEERING CLEARING"/>
    <x v="1"/>
    <n v="111"/>
    <x v="1"/>
    <x v="0"/>
    <s v="184"/>
    <s v="Construction-Other "/>
    <s v="Overtime and Premiums"/>
    <x v="0"/>
    <m/>
    <m/>
    <m/>
    <m/>
    <m/>
    <m/>
    <n v="3300"/>
    <n v="3500"/>
    <n v="3000"/>
    <n v="3500"/>
    <n v="3300"/>
    <n v="3200"/>
    <n v="19800"/>
  </r>
  <r>
    <x v="0"/>
    <x v="0"/>
    <s v="184602 - ENGINEERING OVERHEADS - DISTRIBUTION"/>
    <s v="PPLBCL: TOTAL LOCAL ENGINEERING CLEARING"/>
    <x v="1"/>
    <n v="111"/>
    <x v="1"/>
    <x v="1"/>
    <s v="184"/>
    <s v="Construction-Other "/>
    <s v="Overtime and Premiums"/>
    <x v="0"/>
    <n v="3300"/>
    <n v="3000"/>
    <n v="3300"/>
    <n v="3100"/>
    <n v="3400"/>
    <n v="3100"/>
    <m/>
    <m/>
    <m/>
    <m/>
    <m/>
    <m/>
    <n v="19200"/>
  </r>
  <r>
    <x v="0"/>
    <x v="0"/>
    <s v="184602 - ENGINEERING OVERHEADS - DISTRIBUT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20388"/>
    <n v="23131"/>
    <n v="20004"/>
    <n v="22242"/>
    <n v="20175"/>
    <n v="19131"/>
    <n v="125071"/>
  </r>
  <r>
    <x v="0"/>
    <x v="0"/>
    <s v="184602 - ENGINEERING OVERHEADS - DISTRIBUTION"/>
    <s v="PPLBCL: TOTAL LOCAL ENGINEERING CLEARING"/>
    <x v="1"/>
    <n v="750"/>
    <x v="4"/>
    <x v="1"/>
    <s v="184"/>
    <s v="Construction-Other "/>
    <s v="Benefit budget summary"/>
    <x v="0"/>
    <n v="19525"/>
    <n v="16927"/>
    <n v="19060"/>
    <n v="17178"/>
    <n v="20657"/>
    <n v="18315"/>
    <m/>
    <m/>
    <m/>
    <m/>
    <m/>
    <m/>
    <n v="111662"/>
  </r>
  <r>
    <x v="0"/>
    <x v="0"/>
    <s v="184602 - ENGINEERING OVERHEADS - DISTRIBUT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88351"/>
    <n v="100239"/>
    <n v="86686"/>
    <n v="96388"/>
    <n v="87428"/>
    <n v="82906"/>
    <n v="541998"/>
  </r>
  <r>
    <x v="0"/>
    <x v="0"/>
    <s v="184602 - ENGINEERING OVERHEADS - DISTRIBUTION"/>
    <s v="PPLBCL: TOTAL LOCAL ENGINEERING CLEARING"/>
    <x v="1"/>
    <n v="751"/>
    <x v="5"/>
    <x v="1"/>
    <s v="184"/>
    <s v="Construction-Other "/>
    <s v="Benefit budget summary"/>
    <x v="0"/>
    <n v="91300"/>
    <n v="79154"/>
    <n v="89128"/>
    <n v="80326"/>
    <n v="96594"/>
    <n v="85645"/>
    <m/>
    <m/>
    <m/>
    <m/>
    <m/>
    <m/>
    <n v="522147"/>
  </r>
  <r>
    <x v="0"/>
    <x v="0"/>
    <s v="184602 - ENGINEERING OVERHEADS - DISTRIBUTION"/>
    <s v="PPLBCL: TOTAL LOCAL ENGINEERING CLEARING"/>
    <x v="1"/>
    <n v="752"/>
    <x v="5"/>
    <x v="0"/>
    <s v="184"/>
    <s v="Construction-Other "/>
    <s v="Benefit budget summary"/>
    <x v="0"/>
    <m/>
    <m/>
    <m/>
    <m/>
    <m/>
    <m/>
    <n v="730"/>
    <n v="775"/>
    <n v="664"/>
    <n v="775"/>
    <n v="730"/>
    <n v="708"/>
    <n v="4382"/>
  </r>
  <r>
    <x v="0"/>
    <x v="0"/>
    <s v="184602 - ENGINEERING OVERHEADS - DISTRIBUTION"/>
    <s v="PPLBCL: TOTAL LOCAL ENGINEERING CLEARING"/>
    <x v="1"/>
    <n v="752"/>
    <x v="5"/>
    <x v="1"/>
    <s v="184"/>
    <s v="Construction-Other "/>
    <s v="Benefit budget summary"/>
    <x v="0"/>
    <n v="728"/>
    <n v="662"/>
    <n v="728"/>
    <n v="684"/>
    <n v="750"/>
    <n v="684"/>
    <m/>
    <m/>
    <m/>
    <m/>
    <m/>
    <m/>
    <n v="4236"/>
  </r>
  <r>
    <x v="0"/>
    <x v="2"/>
    <s v="184602 - ENGINEERING OVERHEADS - DISTRIBUTION"/>
    <s v="PPLBCL: TOTAL LOCAL ENGINEERING CLEARING"/>
    <x v="1"/>
    <n v="101"/>
    <x v="0"/>
    <x v="0"/>
    <s v="184"/>
    <s v="Construction-Other "/>
    <s v="Base Labor"/>
    <x v="0"/>
    <m/>
    <m/>
    <m/>
    <m/>
    <m/>
    <m/>
    <n v="163258"/>
    <n v="175258"/>
    <n v="161258"/>
    <n v="170258"/>
    <n v="161508"/>
    <n v="159054"/>
    <n v="990594"/>
  </r>
  <r>
    <x v="0"/>
    <x v="2"/>
    <s v="184602 - ENGINEERING OVERHEADS - DISTRIBUTION"/>
    <s v="PPLBCL: TOTAL LOCAL ENGINEERING CLEARING"/>
    <x v="1"/>
    <n v="101"/>
    <x v="0"/>
    <x v="1"/>
    <s v="184"/>
    <s v="Construction-Other "/>
    <s v="Base Labor"/>
    <x v="0"/>
    <n v="163672"/>
    <n v="161672"/>
    <n v="165672"/>
    <n v="158672"/>
    <n v="160672"/>
    <n v="160672"/>
    <m/>
    <m/>
    <m/>
    <m/>
    <m/>
    <m/>
    <n v="971032"/>
  </r>
  <r>
    <x v="0"/>
    <x v="2"/>
    <s v="184602 - ENGINEERING OVERHEADS - DISTRIBUT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22257"/>
    <n v="23893"/>
    <n v="21984"/>
    <n v="23211"/>
    <n v="22018"/>
    <n v="22783"/>
    <n v="136146"/>
  </r>
  <r>
    <x v="0"/>
    <x v="2"/>
    <s v="184602 - ENGINEERING OVERHEADS - DISTRIBUTION"/>
    <s v="PPLBCL: TOTAL LOCAL ENGINEERING CLEARING"/>
    <x v="1"/>
    <n v="750"/>
    <x v="4"/>
    <x v="1"/>
    <s v="184"/>
    <s v="Construction-Other "/>
    <s v="Benefit budget summary"/>
    <x v="0"/>
    <n v="21364"/>
    <n v="21103"/>
    <n v="21625"/>
    <n v="20711"/>
    <n v="20973"/>
    <n v="20973"/>
    <m/>
    <m/>
    <m/>
    <m/>
    <m/>
    <m/>
    <n v="126749"/>
  </r>
  <r>
    <x v="0"/>
    <x v="2"/>
    <s v="184602 - ENGINEERING OVERHEADS - DISTRIBUT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110181"/>
    <n v="118280"/>
    <n v="108831"/>
    <n v="114905"/>
    <n v="109000"/>
    <n v="107344"/>
    <n v="668541"/>
  </r>
  <r>
    <x v="0"/>
    <x v="2"/>
    <s v="184602 - ENGINEERING OVERHEADS - DISTRIBUTION"/>
    <s v="PPLBCL: TOTAL LOCAL ENGINEERING CLEARING"/>
    <x v="1"/>
    <n v="751"/>
    <x v="5"/>
    <x v="1"/>
    <s v="184"/>
    <s v="Construction-Other "/>
    <s v="Benefit budget summary"/>
    <x v="0"/>
    <n v="111912"/>
    <n v="110545"/>
    <n v="113280"/>
    <n v="108494"/>
    <n v="109861"/>
    <n v="109861"/>
    <m/>
    <m/>
    <m/>
    <m/>
    <m/>
    <m/>
    <n v="663953"/>
  </r>
  <r>
    <x v="0"/>
    <x v="0"/>
    <s v="184605 - ENGINEERING OVERHEADS - TRANSMISSION"/>
    <s v="PPLBCL: TOTAL LOCAL ENGINEERING CLEARING"/>
    <x v="1"/>
    <n v="101"/>
    <x v="0"/>
    <x v="0"/>
    <s v="184"/>
    <s v="Construction-Other "/>
    <s v="Base Labor"/>
    <x v="0"/>
    <m/>
    <m/>
    <m/>
    <m/>
    <m/>
    <m/>
    <n v="244962"/>
    <n v="295503"/>
    <n v="246913"/>
    <n v="279495"/>
    <n v="246309"/>
    <n v="228124"/>
    <n v="1541306"/>
  </r>
  <r>
    <x v="0"/>
    <x v="0"/>
    <s v="184605 - ENGINEERING OVERHEADS - TRANSMISSION"/>
    <s v="PPLBCL: TOTAL LOCAL ENGINEERING CLEARING"/>
    <x v="1"/>
    <n v="101"/>
    <x v="0"/>
    <x v="1"/>
    <s v="184"/>
    <s v="Construction-Other "/>
    <s v="Base Labor"/>
    <x v="0"/>
    <n v="272537"/>
    <n v="223738"/>
    <n v="266060"/>
    <n v="232099"/>
    <n v="283420"/>
    <n v="249574"/>
    <m/>
    <m/>
    <m/>
    <m/>
    <m/>
    <m/>
    <n v="1527428"/>
  </r>
  <r>
    <x v="0"/>
    <x v="0"/>
    <s v="184605 - ENGINEERING OVERHEADS - TRANSMISS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35968"/>
    <n v="43389"/>
    <n v="36254"/>
    <n v="41038"/>
    <n v="36166"/>
    <n v="33495"/>
    <n v="226310"/>
  </r>
  <r>
    <x v="0"/>
    <x v="0"/>
    <s v="184605 - ENGINEERING OVERHEADS - TRANSMISSION"/>
    <s v="PPLBCL: TOTAL LOCAL ENGINEERING CLEARING"/>
    <x v="1"/>
    <n v="750"/>
    <x v="4"/>
    <x v="1"/>
    <s v="184"/>
    <s v="Construction-Other "/>
    <s v="Benefit budget summary"/>
    <x v="0"/>
    <n v="37269"/>
    <n v="30596"/>
    <n v="36384"/>
    <n v="31740"/>
    <n v="38758"/>
    <n v="34129"/>
    <m/>
    <m/>
    <m/>
    <m/>
    <m/>
    <m/>
    <n v="208876"/>
  </r>
  <r>
    <x v="0"/>
    <x v="0"/>
    <s v="184605 - ENGINEERING OVERHEADS - TRANSMISS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155867"/>
    <n v="188026"/>
    <n v="157108"/>
    <n v="177840"/>
    <n v="156724"/>
    <n v="145153"/>
    <n v="980718"/>
  </r>
  <r>
    <x v="0"/>
    <x v="0"/>
    <s v="184605 - ENGINEERING OVERHEADS - TRANSMISSION"/>
    <s v="PPLBCL: TOTAL LOCAL ENGINEERING CLEARING"/>
    <x v="1"/>
    <n v="751"/>
    <x v="5"/>
    <x v="1"/>
    <s v="184"/>
    <s v="Construction-Other "/>
    <s v="Benefit budget summary"/>
    <x v="0"/>
    <n v="174277"/>
    <n v="143071"/>
    <n v="170135"/>
    <n v="148418"/>
    <n v="181236"/>
    <n v="159593"/>
    <m/>
    <m/>
    <m/>
    <m/>
    <m/>
    <m/>
    <n v="976730"/>
  </r>
  <r>
    <x v="0"/>
    <x v="0"/>
    <s v="184612 - ENGINEERING OVERHEADS - DISTRIBUTION"/>
    <s v="PPLBCL: TOTAL LOCAL ENGINEERING CLEARING"/>
    <x v="1"/>
    <n v="101"/>
    <x v="0"/>
    <x v="0"/>
    <s v="184"/>
    <s v="Construction-Other "/>
    <s v="Base Labor"/>
    <x v="0"/>
    <m/>
    <m/>
    <m/>
    <m/>
    <m/>
    <m/>
    <n v="68119"/>
    <n v="82050"/>
    <n v="73227"/>
    <n v="91091"/>
    <n v="78621"/>
    <n v="64530"/>
    <n v="457638"/>
  </r>
  <r>
    <x v="0"/>
    <x v="0"/>
    <s v="184612 - ENGINEERING OVERHEADS - DISTRIBUTION"/>
    <s v="PPLBCL: TOTAL LOCAL ENGINEERING CLEARING"/>
    <x v="1"/>
    <n v="101"/>
    <x v="0"/>
    <x v="1"/>
    <s v="184"/>
    <s v="Construction-Other "/>
    <s v="Base Labor"/>
    <x v="0"/>
    <n v="80497"/>
    <n v="70139"/>
    <n v="78346"/>
    <n v="53398"/>
    <n v="67396"/>
    <n v="69769"/>
    <m/>
    <m/>
    <m/>
    <m/>
    <m/>
    <m/>
    <n v="419545"/>
  </r>
  <r>
    <x v="0"/>
    <x v="0"/>
    <s v="184612 - ENGINEERING OVERHEADS - DISTRIBUT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10002"/>
    <n v="12047"/>
    <n v="10752"/>
    <n v="13375"/>
    <n v="11544"/>
    <n v="9475"/>
    <n v="67195"/>
  </r>
  <r>
    <x v="0"/>
    <x v="0"/>
    <s v="184612 - ENGINEERING OVERHEADS - DISTRIBUTION"/>
    <s v="PPLBCL: TOTAL LOCAL ENGINEERING CLEARING"/>
    <x v="1"/>
    <n v="750"/>
    <x v="4"/>
    <x v="1"/>
    <s v="184"/>
    <s v="Construction-Other "/>
    <s v="Benefit budget summary"/>
    <x v="0"/>
    <n v="11008"/>
    <n v="9592"/>
    <n v="10714"/>
    <n v="7302"/>
    <n v="9216"/>
    <n v="9541"/>
    <m/>
    <m/>
    <m/>
    <m/>
    <m/>
    <m/>
    <n v="57373"/>
  </r>
  <r>
    <x v="0"/>
    <x v="0"/>
    <s v="184612 - ENGINEERING OVERHEADS - DISTRIBUT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43343"/>
    <n v="52208"/>
    <n v="46594"/>
    <n v="57960"/>
    <n v="50026"/>
    <n v="41060"/>
    <n v="291191"/>
  </r>
  <r>
    <x v="0"/>
    <x v="0"/>
    <s v="184612 - ENGINEERING OVERHEADS - DISTRIBUTION"/>
    <s v="PPLBCL: TOTAL LOCAL ENGINEERING CLEARING"/>
    <x v="1"/>
    <n v="751"/>
    <x v="5"/>
    <x v="1"/>
    <s v="184"/>
    <s v="Construction-Other "/>
    <s v="Benefit budget summary"/>
    <x v="0"/>
    <n v="51475"/>
    <n v="44851"/>
    <n v="50099"/>
    <n v="34146"/>
    <n v="43097"/>
    <n v="44614"/>
    <m/>
    <m/>
    <m/>
    <m/>
    <m/>
    <m/>
    <n v="268282"/>
  </r>
  <r>
    <x v="0"/>
    <x v="2"/>
    <s v="184612 - ENGINEERING OVERHEADS - DISTRIBUTION"/>
    <s v="PPLBCL: TOTAL LOCAL ENGINEERING CLEARING"/>
    <x v="1"/>
    <n v="101"/>
    <x v="0"/>
    <x v="0"/>
    <s v="184"/>
    <s v="Construction-Other "/>
    <s v="Base Labor"/>
    <x v="0"/>
    <m/>
    <m/>
    <m/>
    <m/>
    <m/>
    <m/>
    <n v="40000"/>
    <n v="52000"/>
    <n v="43000"/>
    <n v="47000"/>
    <n v="43000"/>
    <n v="39500"/>
    <n v="264500"/>
  </r>
  <r>
    <x v="0"/>
    <x v="2"/>
    <s v="184612 - ENGINEERING OVERHEADS - DISTRIBUTION"/>
    <s v="PPLBCL: TOTAL LOCAL ENGINEERING CLEARING"/>
    <x v="1"/>
    <n v="101"/>
    <x v="0"/>
    <x v="1"/>
    <s v="184"/>
    <s v="Construction-Other "/>
    <s v="Base Labor"/>
    <x v="0"/>
    <n v="48000"/>
    <n v="41800"/>
    <n v="47600"/>
    <n v="41000"/>
    <n v="50200"/>
    <n v="42400"/>
    <m/>
    <m/>
    <m/>
    <m/>
    <m/>
    <m/>
    <n v="271000"/>
  </r>
  <r>
    <x v="0"/>
    <x v="2"/>
    <s v="184612 - ENGINEERING OVERHEADS - DISTRIBUTION"/>
    <s v="PPLBCL: TOTAL LOCAL ENGINEERING CLEARING"/>
    <x v="1"/>
    <n v="111"/>
    <x v="1"/>
    <x v="0"/>
    <s v="184"/>
    <s v="Construction-Other "/>
    <s v="Overtime and Premiums"/>
    <x v="0"/>
    <m/>
    <m/>
    <m/>
    <m/>
    <m/>
    <m/>
    <n v="0"/>
    <n v="0"/>
    <n v="500"/>
    <n v="1000"/>
    <n v="500"/>
    <n v="1500"/>
    <n v="3500"/>
  </r>
  <r>
    <x v="0"/>
    <x v="2"/>
    <s v="184612 - ENGINEERING OVERHEADS - DISTRIBUTION"/>
    <s v="PPLBCL: TOTAL LOCAL ENGINEERING CLEARING"/>
    <x v="1"/>
    <n v="111"/>
    <x v="1"/>
    <x v="1"/>
    <s v="184"/>
    <s v="Construction-Other "/>
    <s v="Overtime and Premiums"/>
    <x v="0"/>
    <n v="0"/>
    <n v="0"/>
    <n v="0"/>
    <n v="0"/>
    <n v="0"/>
    <n v="0"/>
    <m/>
    <m/>
    <m/>
    <m/>
    <m/>
    <m/>
    <n v="0"/>
  </r>
  <r>
    <x v="0"/>
    <x v="2"/>
    <s v="184612 - ENGINEERING OVERHEADS - DISTRIBUTION"/>
    <s v="PPLBCL: TOTAL LOCAL ENGINEERING CLEARING"/>
    <x v="1"/>
    <n v="750"/>
    <x v="4"/>
    <x v="0"/>
    <s v="184"/>
    <s v="Construction-Other "/>
    <s v="Benefit budget summary"/>
    <x v="0"/>
    <m/>
    <m/>
    <m/>
    <m/>
    <m/>
    <m/>
    <n v="5453"/>
    <n v="7089"/>
    <n v="5862"/>
    <n v="6408"/>
    <n v="5862"/>
    <n v="5658"/>
    <n v="36332"/>
  </r>
  <r>
    <x v="0"/>
    <x v="2"/>
    <s v="184612 - ENGINEERING OVERHEADS - DISTRIBUTION"/>
    <s v="PPLBCL: TOTAL LOCAL ENGINEERING CLEARING"/>
    <x v="1"/>
    <n v="750"/>
    <x v="4"/>
    <x v="1"/>
    <s v="184"/>
    <s v="Construction-Other "/>
    <s v="Benefit budget summary"/>
    <x v="0"/>
    <n v="6265"/>
    <n v="5456"/>
    <n v="6213"/>
    <n v="5352"/>
    <n v="6553"/>
    <n v="5534"/>
    <m/>
    <m/>
    <m/>
    <m/>
    <m/>
    <m/>
    <n v="35373"/>
  </r>
  <r>
    <x v="0"/>
    <x v="2"/>
    <s v="184612 - ENGINEERING OVERHEADS - DISTRIBUTION"/>
    <s v="PPLBCL: TOTAL LOCAL ENGINEERING CLEARING"/>
    <x v="1"/>
    <n v="751"/>
    <x v="5"/>
    <x v="0"/>
    <s v="184"/>
    <s v="Construction-Other "/>
    <s v="Benefit budget summary"/>
    <x v="0"/>
    <m/>
    <m/>
    <m/>
    <m/>
    <m/>
    <m/>
    <n v="26996"/>
    <n v="35094"/>
    <n v="29020"/>
    <n v="31720"/>
    <n v="29020"/>
    <n v="26658"/>
    <n v="178508"/>
  </r>
  <r>
    <x v="0"/>
    <x v="2"/>
    <s v="184612 - ENGINEERING OVERHEADS - DISTRIBUTION"/>
    <s v="PPLBCL: TOTAL LOCAL ENGINEERING CLEARING"/>
    <x v="1"/>
    <n v="751"/>
    <x v="5"/>
    <x v="1"/>
    <s v="184"/>
    <s v="Construction-Other "/>
    <s v="Benefit budget summary"/>
    <x v="0"/>
    <n v="32820"/>
    <n v="28581"/>
    <n v="32547"/>
    <n v="28034"/>
    <n v="34325"/>
    <n v="28991"/>
    <m/>
    <m/>
    <m/>
    <m/>
    <m/>
    <m/>
    <n v="185298"/>
  </r>
  <r>
    <x v="0"/>
    <x v="2"/>
    <s v="184612 - ENGINEERING OVERHEADS - DISTRIBUTION"/>
    <s v="PPLBCL: TOTAL LOCAL ENGINEERING CLEARING"/>
    <x v="1"/>
    <n v="752"/>
    <x v="5"/>
    <x v="0"/>
    <s v="184"/>
    <s v="Construction-Other "/>
    <s v="Benefit budget summary"/>
    <x v="0"/>
    <m/>
    <m/>
    <m/>
    <m/>
    <m/>
    <m/>
    <n v="0"/>
    <n v="0"/>
    <n v="94"/>
    <n v="188"/>
    <n v="94"/>
    <n v="282"/>
    <n v="658"/>
  </r>
  <r>
    <x v="0"/>
    <x v="2"/>
    <s v="184612 - ENGINEERING OVERHEADS - DISTRIBUTION"/>
    <s v="PPLBCL: TOTAL LOCAL ENGINEERING CLEARING"/>
    <x v="1"/>
    <n v="752"/>
    <x v="5"/>
    <x v="1"/>
    <s v="184"/>
    <s v="Construction-Other "/>
    <s v="Benefit budget summary"/>
    <x v="0"/>
    <n v="0"/>
    <n v="0"/>
    <n v="0"/>
    <n v="0"/>
    <n v="0"/>
    <n v="0"/>
    <m/>
    <m/>
    <m/>
    <m/>
    <m/>
    <m/>
    <n v="0"/>
  </r>
  <r>
    <x v="0"/>
    <x v="0"/>
    <s v="408105 - FEDERAL UNEMP TAX"/>
    <s v="PPLEOM: OPERATION AND MAINTENANCE"/>
    <x v="2"/>
    <n v="718"/>
    <x v="6"/>
    <x v="0"/>
    <s v="408"/>
    <s v="Operating"/>
    <s v="Payroll Taxes"/>
    <x v="0"/>
    <m/>
    <m/>
    <m/>
    <m/>
    <m/>
    <m/>
    <n v="2438"/>
    <n v="2438"/>
    <n v="2438"/>
    <n v="2438"/>
    <n v="2438"/>
    <n v="2438"/>
    <n v="14628"/>
  </r>
  <r>
    <x v="0"/>
    <x v="0"/>
    <s v="408105 - FEDERAL UNEMP TAX"/>
    <s v="PPLEOM: OPERATION AND MAINTENANCE"/>
    <x v="2"/>
    <n v="718"/>
    <x v="6"/>
    <x v="1"/>
    <s v="408"/>
    <s v="Operating"/>
    <s v="Payroll Taxes"/>
    <x v="0"/>
    <n v="2484"/>
    <n v="2484"/>
    <n v="2484"/>
    <n v="2484"/>
    <n v="2484"/>
    <n v="2484"/>
    <m/>
    <m/>
    <m/>
    <m/>
    <m/>
    <m/>
    <n v="14904"/>
  </r>
  <r>
    <x v="0"/>
    <x v="2"/>
    <s v="408105 - FEDERAL UNEMP TAX"/>
    <s v="PPLEOM: OPERATION AND MAINTENANCE"/>
    <x v="2"/>
    <n v="718"/>
    <x v="6"/>
    <x v="0"/>
    <s v="408"/>
    <s v="Operating"/>
    <s v="Payroll Taxes"/>
    <x v="0"/>
    <m/>
    <m/>
    <m/>
    <m/>
    <m/>
    <m/>
    <n v="2182"/>
    <n v="2166"/>
    <n v="2182"/>
    <n v="2170"/>
    <n v="2179"/>
    <n v="2186"/>
    <n v="13065"/>
  </r>
  <r>
    <x v="0"/>
    <x v="2"/>
    <s v="408105 - FEDERAL UNEMP TAX"/>
    <s v="PPLEOM: OPERATION AND MAINTENANCE"/>
    <x v="2"/>
    <n v="718"/>
    <x v="6"/>
    <x v="1"/>
    <s v="408"/>
    <s v="Operating"/>
    <s v="Payroll Taxes"/>
    <x v="0"/>
    <n v="2005"/>
    <n v="2021"/>
    <n v="2009"/>
    <n v="2021"/>
    <n v="2003"/>
    <n v="2015"/>
    <m/>
    <m/>
    <m/>
    <m/>
    <m/>
    <m/>
    <n v="12074"/>
  </r>
  <r>
    <x v="0"/>
    <x v="2"/>
    <s v="408105 - FEDERAL UNEMP TAX"/>
    <s v="PPLEOM: OPERATION AND MAINTENANCE"/>
    <x v="2"/>
    <n v="751"/>
    <x v="5"/>
    <x v="0"/>
    <s v="408"/>
    <s v="Operating"/>
    <s v="Benefit budget summary"/>
    <x v="0"/>
    <m/>
    <m/>
    <m/>
    <m/>
    <m/>
    <m/>
    <n v="-69"/>
    <n v="-85"/>
    <n v="-73"/>
    <n v="-81"/>
    <n v="-74"/>
    <n v="-65"/>
    <n v="-447"/>
  </r>
  <r>
    <x v="0"/>
    <x v="2"/>
    <s v="408105 - FEDERAL UNEMP TAX"/>
    <s v="PPLEOM: OPERATION AND MAINTENANCE"/>
    <x v="2"/>
    <n v="751"/>
    <x v="5"/>
    <x v="1"/>
    <s v="408"/>
    <s v="Operating"/>
    <s v="Benefit budget summary"/>
    <x v="0"/>
    <n v="-84"/>
    <n v="-71"/>
    <n v="-81"/>
    <n v="-73"/>
    <n v="-83"/>
    <n v="-73"/>
    <m/>
    <m/>
    <m/>
    <m/>
    <m/>
    <m/>
    <n v="-465"/>
  </r>
  <r>
    <x v="0"/>
    <x v="2"/>
    <s v="408105 - FEDERAL UNEMP TAX"/>
    <s v="PPLEOM: OPERATION AND MAINTENANCE"/>
    <x v="2"/>
    <n v="752"/>
    <x v="5"/>
    <x v="0"/>
    <s v="408"/>
    <s v="Operating"/>
    <s v="Benefit budget summary"/>
    <x v="0"/>
    <m/>
    <m/>
    <m/>
    <m/>
    <m/>
    <m/>
    <n v="-7"/>
    <n v="-7"/>
    <n v="-7"/>
    <n v="-13"/>
    <n v="-11"/>
    <n v="-8"/>
    <n v="-53"/>
  </r>
  <r>
    <x v="0"/>
    <x v="2"/>
    <s v="408105 - FEDERAL UNEMP TAX"/>
    <s v="PPLEOM: OPERATION AND MAINTENANCE"/>
    <x v="2"/>
    <n v="752"/>
    <x v="5"/>
    <x v="1"/>
    <s v="408"/>
    <s v="Operating"/>
    <s v="Benefit budget summary"/>
    <x v="0"/>
    <n v="-8"/>
    <n v="-8"/>
    <n v="-8"/>
    <n v="-12"/>
    <n v="-9"/>
    <n v="-8"/>
    <m/>
    <m/>
    <m/>
    <m/>
    <m/>
    <m/>
    <n v="-53"/>
  </r>
  <r>
    <x v="0"/>
    <x v="0"/>
    <s v="408106 - FICA TAX"/>
    <s v="PPLEOM: OPERATION AND MAINTENANCE"/>
    <x v="2"/>
    <n v="727"/>
    <x v="6"/>
    <x v="0"/>
    <s v="408"/>
    <s v="Operating"/>
    <s v="Payroll Taxes"/>
    <x v="0"/>
    <m/>
    <m/>
    <m/>
    <m/>
    <m/>
    <m/>
    <n v="414528"/>
    <n v="414528"/>
    <n v="414528"/>
    <n v="414528"/>
    <n v="414528"/>
    <n v="414528"/>
    <n v="2487168"/>
  </r>
  <r>
    <x v="0"/>
    <x v="0"/>
    <s v="408106 - FICA TAX"/>
    <s v="PPLEOM: OPERATION AND MAINTENANCE"/>
    <x v="2"/>
    <n v="727"/>
    <x v="6"/>
    <x v="1"/>
    <s v="408"/>
    <s v="Operating"/>
    <s v="Payroll Taxes"/>
    <x v="0"/>
    <n v="433367"/>
    <n v="433367"/>
    <n v="433367"/>
    <n v="433367"/>
    <n v="433367"/>
    <n v="433367"/>
    <m/>
    <m/>
    <m/>
    <m/>
    <m/>
    <m/>
    <n v="2600202"/>
  </r>
  <r>
    <x v="0"/>
    <x v="1"/>
    <s v="408106 - FICA TAX"/>
    <s v="PPLEOM: OPERATION AND MAINTENANCE"/>
    <x v="2"/>
    <n v="751"/>
    <x v="5"/>
    <x v="0"/>
    <s v="408"/>
    <s v="Operating"/>
    <s v="Benefit budget summary"/>
    <x v="0"/>
    <m/>
    <m/>
    <m/>
    <m/>
    <m/>
    <m/>
    <n v="76430"/>
    <n v="94070"/>
    <n v="81353"/>
    <n v="90402"/>
    <n v="81530"/>
    <n v="71824"/>
    <n v="495609"/>
  </r>
  <r>
    <x v="0"/>
    <x v="1"/>
    <s v="408106 - FICA TAX"/>
    <s v="PPLEOM: OPERATION AND MAINTENANCE"/>
    <x v="2"/>
    <n v="751"/>
    <x v="5"/>
    <x v="1"/>
    <s v="408"/>
    <s v="Operating"/>
    <s v="Benefit budget summary"/>
    <x v="0"/>
    <n v="92584"/>
    <n v="80318"/>
    <n v="87856"/>
    <n v="82658"/>
    <n v="91945"/>
    <n v="80047"/>
    <m/>
    <m/>
    <m/>
    <m/>
    <m/>
    <m/>
    <n v="515408"/>
  </r>
  <r>
    <x v="0"/>
    <x v="1"/>
    <s v="408106 - FICA TAX"/>
    <s v="PPLEOM: OPERATION AND MAINTENANCE"/>
    <x v="2"/>
    <n v="752"/>
    <x v="5"/>
    <x v="0"/>
    <s v="408"/>
    <s v="Operating"/>
    <s v="Benefit budget summary"/>
    <x v="0"/>
    <m/>
    <m/>
    <m/>
    <m/>
    <m/>
    <m/>
    <n v="5089"/>
    <n v="5089"/>
    <n v="5089"/>
    <n v="9488"/>
    <n v="8540"/>
    <n v="5881"/>
    <n v="39176"/>
  </r>
  <r>
    <x v="0"/>
    <x v="1"/>
    <s v="408106 - FICA TAX"/>
    <s v="PPLEOM: OPERATION AND MAINTENANCE"/>
    <x v="2"/>
    <n v="752"/>
    <x v="5"/>
    <x v="1"/>
    <s v="408"/>
    <s v="Operating"/>
    <s v="Benefit budget summary"/>
    <x v="0"/>
    <n v="5684"/>
    <n v="5684"/>
    <n v="5684"/>
    <n v="8866"/>
    <n v="6446"/>
    <n v="5684"/>
    <m/>
    <m/>
    <m/>
    <m/>
    <m/>
    <m/>
    <n v="38048"/>
  </r>
  <r>
    <x v="0"/>
    <x v="2"/>
    <s v="408106 - FICA TAX"/>
    <s v="PPLEOM: OPERATION AND MAINTENANCE"/>
    <x v="2"/>
    <n v="727"/>
    <x v="6"/>
    <x v="0"/>
    <s v="408"/>
    <s v="Operating"/>
    <s v="Payroll Taxes"/>
    <x v="0"/>
    <m/>
    <m/>
    <m/>
    <m/>
    <m/>
    <m/>
    <n v="381509"/>
    <n v="378887"/>
    <n v="381472"/>
    <n v="379539"/>
    <n v="380960"/>
    <n v="382211"/>
    <n v="2284578"/>
  </r>
  <r>
    <x v="0"/>
    <x v="2"/>
    <s v="408106 - FICA TAX"/>
    <s v="PPLEOM: OPERATION AND MAINTENANCE"/>
    <x v="2"/>
    <n v="727"/>
    <x v="6"/>
    <x v="1"/>
    <s v="408"/>
    <s v="Operating"/>
    <s v="Payroll Taxes"/>
    <x v="0"/>
    <n v="358734"/>
    <n v="361476"/>
    <n v="359329"/>
    <n v="361356"/>
    <n v="358302"/>
    <n v="360307"/>
    <m/>
    <m/>
    <m/>
    <m/>
    <m/>
    <m/>
    <n v="2159504"/>
  </r>
  <r>
    <x v="0"/>
    <x v="2"/>
    <s v="408106 - FICA TAX"/>
    <s v="PPLEOM: OPERATION AND MAINTENANCE"/>
    <x v="2"/>
    <n v="751"/>
    <x v="5"/>
    <x v="0"/>
    <s v="408"/>
    <s v="Operating"/>
    <s v="Benefit budget summary"/>
    <x v="0"/>
    <m/>
    <m/>
    <m/>
    <m/>
    <m/>
    <m/>
    <n v="-14665"/>
    <n v="-17887"/>
    <n v="-15704"/>
    <n v="-17230"/>
    <n v="-15636"/>
    <n v="-14042"/>
    <n v="-95164"/>
  </r>
  <r>
    <x v="0"/>
    <x v="2"/>
    <s v="408106 - FICA TAX"/>
    <s v="PPLEOM: OPERATION AND MAINTENANCE"/>
    <x v="2"/>
    <n v="751"/>
    <x v="5"/>
    <x v="1"/>
    <s v="408"/>
    <s v="Operating"/>
    <s v="Benefit budget summary"/>
    <x v="0"/>
    <n v="-17516"/>
    <n v="-15110"/>
    <n v="-17220"/>
    <n v="-15605"/>
    <n v="-17315"/>
    <n v="-15538"/>
    <m/>
    <m/>
    <m/>
    <m/>
    <m/>
    <m/>
    <n v="-98304"/>
  </r>
  <r>
    <x v="0"/>
    <x v="2"/>
    <s v="408106 - FICA TAX"/>
    <s v="PPLEOM: OPERATION AND MAINTENANCE"/>
    <x v="2"/>
    <n v="752"/>
    <x v="5"/>
    <x v="0"/>
    <s v="408"/>
    <s v="Operating"/>
    <s v="Benefit budget summary"/>
    <x v="0"/>
    <m/>
    <m/>
    <m/>
    <m/>
    <m/>
    <m/>
    <n v="-1245"/>
    <n v="-1245"/>
    <n v="-1245"/>
    <n v="-2321"/>
    <n v="-2090"/>
    <n v="-1439"/>
    <n v="-9585"/>
  </r>
  <r>
    <x v="0"/>
    <x v="2"/>
    <s v="408106 - FICA TAX"/>
    <s v="PPLEOM: OPERATION AND MAINTENANCE"/>
    <x v="2"/>
    <n v="752"/>
    <x v="5"/>
    <x v="1"/>
    <s v="408"/>
    <s v="Operating"/>
    <s v="Benefit budget summary"/>
    <x v="0"/>
    <n v="-1392"/>
    <n v="-1392"/>
    <n v="-1392"/>
    <n v="-2172"/>
    <n v="-1579"/>
    <n v="-1392"/>
    <m/>
    <m/>
    <m/>
    <m/>
    <m/>
    <m/>
    <n v="-9319"/>
  </r>
  <r>
    <x v="0"/>
    <x v="0"/>
    <s v="408107 - STATE UNEMP TAX"/>
    <s v="PPLEOM: OPERATION AND MAINTENANCE"/>
    <x v="2"/>
    <n v="718"/>
    <x v="6"/>
    <x v="0"/>
    <s v="408"/>
    <s v="Operating"/>
    <s v="Payroll Taxes"/>
    <x v="0"/>
    <m/>
    <m/>
    <m/>
    <m/>
    <m/>
    <m/>
    <n v="12193"/>
    <n v="12193"/>
    <n v="12193"/>
    <n v="12193"/>
    <n v="12193"/>
    <n v="12193"/>
    <n v="73158"/>
  </r>
  <r>
    <x v="0"/>
    <x v="0"/>
    <s v="408107 - STATE UNEMP TAX"/>
    <s v="PPLEOM: OPERATION AND MAINTENANCE"/>
    <x v="2"/>
    <n v="718"/>
    <x v="6"/>
    <x v="1"/>
    <s v="408"/>
    <s v="Operating"/>
    <s v="Payroll Taxes"/>
    <x v="0"/>
    <n v="12774"/>
    <n v="12774"/>
    <n v="12774"/>
    <n v="12774"/>
    <n v="12774"/>
    <n v="12774"/>
    <m/>
    <m/>
    <m/>
    <m/>
    <m/>
    <m/>
    <n v="76644"/>
  </r>
  <r>
    <x v="0"/>
    <x v="2"/>
    <s v="408107 - STATE UNEMP TAX"/>
    <s v="PPLEOM: OPERATION AND MAINTENANCE"/>
    <x v="2"/>
    <n v="718"/>
    <x v="6"/>
    <x v="0"/>
    <s v="408"/>
    <s v="Operating"/>
    <s v="Payroll Taxes"/>
    <x v="0"/>
    <m/>
    <m/>
    <m/>
    <m/>
    <m/>
    <m/>
    <n v="6340"/>
    <n v="6263"/>
    <n v="6339"/>
    <n v="6282"/>
    <n v="6324"/>
    <n v="6361"/>
    <n v="37909"/>
  </r>
  <r>
    <x v="0"/>
    <x v="2"/>
    <s v="408107 - STATE UNEMP TAX"/>
    <s v="PPLEOM: OPERATION AND MAINTENANCE"/>
    <x v="2"/>
    <n v="718"/>
    <x v="6"/>
    <x v="1"/>
    <s v="408"/>
    <s v="Operating"/>
    <s v="Payroll Taxes"/>
    <x v="0"/>
    <n v="5966"/>
    <n v="6047"/>
    <n v="5984"/>
    <n v="6044"/>
    <n v="5954"/>
    <n v="6013"/>
    <m/>
    <m/>
    <m/>
    <m/>
    <m/>
    <m/>
    <n v="36008"/>
  </r>
  <r>
    <x v="0"/>
    <x v="2"/>
    <s v="408107 - STATE UNEMP TAX"/>
    <s v="PPLEOM: OPERATION AND MAINTENANCE"/>
    <x v="2"/>
    <n v="751"/>
    <x v="5"/>
    <x v="0"/>
    <s v="408"/>
    <s v="Operating"/>
    <s v="Benefit budget summary"/>
    <x v="0"/>
    <m/>
    <m/>
    <m/>
    <m/>
    <m/>
    <m/>
    <n v="-208"/>
    <n v="-257"/>
    <n v="-221"/>
    <n v="-244"/>
    <n v="-225"/>
    <n v="-198"/>
    <n v="-1353"/>
  </r>
  <r>
    <x v="0"/>
    <x v="2"/>
    <s v="408107 - STATE UNEMP TAX"/>
    <s v="PPLEOM: OPERATION AND MAINTENANCE"/>
    <x v="2"/>
    <n v="751"/>
    <x v="5"/>
    <x v="1"/>
    <s v="408"/>
    <s v="Operating"/>
    <s v="Benefit budget summary"/>
    <x v="0"/>
    <n v="-253"/>
    <n v="-216"/>
    <n v="-244"/>
    <n v="-220"/>
    <n v="-250"/>
    <n v="-221"/>
    <m/>
    <m/>
    <m/>
    <m/>
    <m/>
    <m/>
    <n v="-1404"/>
  </r>
  <r>
    <x v="0"/>
    <x v="2"/>
    <s v="408107 - STATE UNEMP TAX"/>
    <s v="PPLEOM: OPERATION AND MAINTENANCE"/>
    <x v="2"/>
    <n v="752"/>
    <x v="5"/>
    <x v="0"/>
    <s v="408"/>
    <s v="Operating"/>
    <s v="Benefit budget summary"/>
    <x v="0"/>
    <m/>
    <m/>
    <m/>
    <m/>
    <m/>
    <m/>
    <n v="-20"/>
    <n v="-20"/>
    <n v="-20"/>
    <n v="-38"/>
    <n v="-34"/>
    <n v="-24"/>
    <n v="-156"/>
  </r>
  <r>
    <x v="0"/>
    <x v="2"/>
    <s v="408107 - STATE UNEMP TAX"/>
    <s v="PPLEOM: OPERATION AND MAINTENANCE"/>
    <x v="2"/>
    <n v="752"/>
    <x v="5"/>
    <x v="1"/>
    <s v="408"/>
    <s v="Operating"/>
    <s v="Benefit budget summary"/>
    <x v="0"/>
    <n v="-23"/>
    <n v="-23"/>
    <n v="-23"/>
    <n v="-36"/>
    <n v="-26"/>
    <n v="-23"/>
    <m/>
    <m/>
    <m/>
    <m/>
    <m/>
    <m/>
    <n v="-154"/>
  </r>
  <r>
    <x v="0"/>
    <x v="0"/>
    <s v="426491 - EXP-CIVIC/POL/REL - INDIRECT"/>
    <s v="PPLOOE: OTHER EXPENSE"/>
    <x v="3"/>
    <n v="101"/>
    <x v="0"/>
    <x v="0"/>
    <s v="426"/>
    <s v="Construction-Other "/>
    <s v="Base Labor"/>
    <x v="0"/>
    <m/>
    <m/>
    <m/>
    <m/>
    <m/>
    <m/>
    <n v="27859"/>
    <n v="32560"/>
    <n v="28077"/>
    <n v="31133"/>
    <n v="28534"/>
    <n v="26308"/>
    <n v="174471"/>
  </r>
  <r>
    <x v="0"/>
    <x v="0"/>
    <s v="426491 - EXP-CIVIC/POL/REL - INDIRECT"/>
    <s v="PPLOOE: OTHER EXPENSE"/>
    <x v="3"/>
    <n v="101"/>
    <x v="0"/>
    <x v="1"/>
    <s v="426"/>
    <s v="Construction-Other "/>
    <s v="Base Labor"/>
    <x v="0"/>
    <n v="30587"/>
    <n v="25626"/>
    <n v="29537"/>
    <n v="26956"/>
    <n v="31785"/>
    <n v="28714"/>
    <m/>
    <m/>
    <m/>
    <m/>
    <m/>
    <m/>
    <n v="173205"/>
  </r>
  <r>
    <x v="0"/>
    <x v="0"/>
    <s v="426491 - EXP-CIVIC/POL/REL - INDIRECT"/>
    <s v="PPLOOE: OTHER EXPENSE"/>
    <x v="3"/>
    <n v="751"/>
    <x v="5"/>
    <x v="0"/>
    <s v="426"/>
    <s v="Construction-Other "/>
    <s v="Benefit budget summary"/>
    <x v="0"/>
    <m/>
    <m/>
    <m/>
    <m/>
    <m/>
    <m/>
    <n v="8185"/>
    <n v="9566"/>
    <n v="8249"/>
    <n v="9147"/>
    <n v="8383"/>
    <n v="7729"/>
    <n v="51259"/>
  </r>
  <r>
    <x v="0"/>
    <x v="0"/>
    <s v="426491 - EXP-CIVIC/POL/REL - INDIRECT"/>
    <s v="PPLOOE: OTHER EXPENSE"/>
    <x v="3"/>
    <n v="751"/>
    <x v="5"/>
    <x v="1"/>
    <s v="426"/>
    <s v="Construction-Other "/>
    <s v="Benefit budget summary"/>
    <x v="0"/>
    <n v="8986"/>
    <n v="7529"/>
    <n v="8678"/>
    <n v="7919"/>
    <n v="9338"/>
    <n v="8436"/>
    <m/>
    <m/>
    <m/>
    <m/>
    <m/>
    <m/>
    <n v="50886"/>
  </r>
  <r>
    <x v="0"/>
    <x v="1"/>
    <s v="500100 - OPER SUPER/ENG"/>
    <s v="PPLEOM: OPERATION AND MAINTENANCE"/>
    <x v="2"/>
    <n v="110"/>
    <x v="0"/>
    <x v="0"/>
    <s v="500"/>
    <s v="Operating"/>
    <s v="Base Labor"/>
    <x v="0"/>
    <m/>
    <m/>
    <m/>
    <m/>
    <m/>
    <m/>
    <n v="112874"/>
    <n v="140606"/>
    <n v="120432"/>
    <n v="136624"/>
    <n v="124596"/>
    <n v="111511"/>
    <n v="746643"/>
  </r>
  <r>
    <x v="0"/>
    <x v="1"/>
    <s v="500100 - OPER SUPER/ENG"/>
    <s v="PPLEOM: OPERATION AND MAINTENANCE"/>
    <x v="2"/>
    <n v="110"/>
    <x v="0"/>
    <x v="1"/>
    <s v="500"/>
    <s v="Operating"/>
    <s v="Base Labor"/>
    <x v="0"/>
    <n v="137336"/>
    <n v="116180"/>
    <n v="133100"/>
    <n v="117523"/>
    <n v="136426"/>
    <n v="123145"/>
    <m/>
    <m/>
    <m/>
    <m/>
    <m/>
    <m/>
    <n v="763710"/>
  </r>
  <r>
    <x v="0"/>
    <x v="1"/>
    <s v="500100 - OPER SUPER/ENG"/>
    <s v="PPLEOM: OPERATION AND MAINTENANCE"/>
    <x v="2"/>
    <n v="175"/>
    <x v="3"/>
    <x v="0"/>
    <s v="500"/>
    <s v="Operating"/>
    <s v="Base Labor"/>
    <x v="0"/>
    <m/>
    <m/>
    <m/>
    <m/>
    <m/>
    <m/>
    <n v="20863"/>
    <n v="20863"/>
    <n v="20863"/>
    <n v="20863"/>
    <n v="20863"/>
    <n v="20863"/>
    <n v="125178"/>
  </r>
  <r>
    <x v="0"/>
    <x v="1"/>
    <s v="500100 - OPER SUPER/ENG"/>
    <s v="PPLEOM: OPERATION AND MAINTENANCE"/>
    <x v="2"/>
    <n v="175"/>
    <x v="3"/>
    <x v="1"/>
    <s v="500"/>
    <s v="Operating"/>
    <s v="Base Labor"/>
    <x v="0"/>
    <n v="20872"/>
    <n v="20872"/>
    <n v="20872"/>
    <n v="20872"/>
    <n v="20872"/>
    <n v="20872"/>
    <m/>
    <m/>
    <m/>
    <m/>
    <m/>
    <m/>
    <n v="125232"/>
  </r>
  <r>
    <x v="0"/>
    <x v="1"/>
    <s v="500100 - OPER SUPER/ENG"/>
    <s v="PPLEOM: OPERATION AND MAINTENANCE"/>
    <x v="2"/>
    <n v="751"/>
    <x v="5"/>
    <x v="0"/>
    <s v="500"/>
    <s v="Operating"/>
    <s v="Benefit budget summary"/>
    <x v="0"/>
    <m/>
    <m/>
    <m/>
    <m/>
    <m/>
    <m/>
    <n v="31454"/>
    <n v="39047"/>
    <n v="33472"/>
    <n v="37919"/>
    <n v="34601"/>
    <n v="31025"/>
    <n v="207518"/>
  </r>
  <r>
    <x v="0"/>
    <x v="1"/>
    <s v="500100 - OPER SUPER/ENG"/>
    <s v="PPLEOM: OPERATION AND MAINTENANCE"/>
    <x v="2"/>
    <n v="751"/>
    <x v="5"/>
    <x v="1"/>
    <s v="500"/>
    <s v="Operating"/>
    <s v="Benefit budget summary"/>
    <x v="0"/>
    <n v="38082"/>
    <n v="32268"/>
    <n v="36945"/>
    <n v="32657"/>
    <n v="37908"/>
    <n v="34240"/>
    <m/>
    <m/>
    <m/>
    <m/>
    <m/>
    <m/>
    <n v="212100"/>
  </r>
  <r>
    <x v="0"/>
    <x v="2"/>
    <s v="500100 - OPER SUPER/ENG"/>
    <s v="PPLEOM: OPERATION AND MAINTENANCE"/>
    <x v="2"/>
    <n v="101"/>
    <x v="0"/>
    <x v="0"/>
    <s v="500"/>
    <s v="Operating"/>
    <s v="Base Labor"/>
    <x v="0"/>
    <m/>
    <m/>
    <m/>
    <m/>
    <m/>
    <m/>
    <n v="116812"/>
    <n v="126513"/>
    <n v="122279"/>
    <n v="129387"/>
    <n v="121073"/>
    <n v="106363"/>
    <n v="722427"/>
  </r>
  <r>
    <x v="0"/>
    <x v="2"/>
    <s v="500100 - OPER SUPER/ENG"/>
    <s v="PPLEOM: OPERATION AND MAINTENANCE"/>
    <x v="2"/>
    <n v="101"/>
    <x v="0"/>
    <x v="1"/>
    <s v="500"/>
    <s v="Operating"/>
    <s v="Base Labor"/>
    <x v="0"/>
    <n v="129359"/>
    <n v="116357"/>
    <n v="128734"/>
    <n v="122054"/>
    <n v="129877"/>
    <n v="115156"/>
    <m/>
    <m/>
    <m/>
    <m/>
    <m/>
    <m/>
    <n v="741537"/>
  </r>
  <r>
    <x v="0"/>
    <x v="2"/>
    <s v="500100 - OPER SUPER/ENG"/>
    <s v="PPLEOM: OPERATION AND MAINTENANCE"/>
    <x v="2"/>
    <n v="110"/>
    <x v="0"/>
    <x v="0"/>
    <s v="500"/>
    <s v="Operating"/>
    <s v="Base Labor"/>
    <x v="0"/>
    <m/>
    <m/>
    <m/>
    <m/>
    <m/>
    <m/>
    <n v="-17196"/>
    <n v="-22250"/>
    <n v="-19047"/>
    <n v="-21868"/>
    <n v="-19903"/>
    <n v="-17462"/>
    <n v="-117726"/>
  </r>
  <r>
    <x v="0"/>
    <x v="2"/>
    <s v="500100 - OPER SUPER/ENG"/>
    <s v="PPLEOM: OPERATION AND MAINTENANCE"/>
    <x v="2"/>
    <n v="110"/>
    <x v="0"/>
    <x v="1"/>
    <s v="500"/>
    <s v="Operating"/>
    <s v="Base Labor"/>
    <x v="0"/>
    <n v="-22319"/>
    <n v="-18654"/>
    <n v="-21338"/>
    <n v="-18710"/>
    <n v="-21466"/>
    <n v="-19334"/>
    <m/>
    <m/>
    <m/>
    <m/>
    <m/>
    <m/>
    <n v="-121821"/>
  </r>
  <r>
    <x v="0"/>
    <x v="2"/>
    <s v="500100 - OPER SUPER/ENG"/>
    <s v="PPLEOM: OPERATION AND MAINTENANCE"/>
    <x v="2"/>
    <n v="111"/>
    <x v="1"/>
    <x v="0"/>
    <s v="500"/>
    <s v="Operating"/>
    <s v="Overtime and Premiums"/>
    <x v="0"/>
    <m/>
    <m/>
    <m/>
    <m/>
    <m/>
    <m/>
    <n v="5575"/>
    <n v="5542"/>
    <n v="5761"/>
    <n v="5677"/>
    <n v="5185"/>
    <n v="5309"/>
    <n v="33049"/>
  </r>
  <r>
    <x v="0"/>
    <x v="2"/>
    <s v="500100 - OPER SUPER/ENG"/>
    <s v="PPLEOM: OPERATION AND MAINTENANCE"/>
    <x v="2"/>
    <n v="111"/>
    <x v="1"/>
    <x v="1"/>
    <s v="500"/>
    <s v="Operating"/>
    <s v="Overtime and Premiums"/>
    <x v="0"/>
    <n v="5860"/>
    <n v="5569"/>
    <n v="5861"/>
    <n v="5323"/>
    <n v="5888"/>
    <n v="5523"/>
    <m/>
    <m/>
    <m/>
    <m/>
    <m/>
    <m/>
    <n v="34024"/>
  </r>
  <r>
    <x v="0"/>
    <x v="2"/>
    <s v="500100 - OPER SUPER/ENG"/>
    <s v="PPLEOM: OPERATION AND MAINTENANCE"/>
    <x v="2"/>
    <n v="175"/>
    <x v="3"/>
    <x v="0"/>
    <s v="500"/>
    <s v="Operating"/>
    <s v="Base Labor"/>
    <x v="0"/>
    <m/>
    <m/>
    <m/>
    <m/>
    <m/>
    <m/>
    <n v="-5063"/>
    <n v="-5063"/>
    <n v="-5063"/>
    <n v="-5063"/>
    <n v="-5063"/>
    <n v="-5063"/>
    <n v="-30378"/>
  </r>
  <r>
    <x v="0"/>
    <x v="2"/>
    <s v="500100 - OPER SUPER/ENG"/>
    <s v="PPLEOM: OPERATION AND MAINTENANCE"/>
    <x v="2"/>
    <n v="175"/>
    <x v="3"/>
    <x v="1"/>
    <s v="500"/>
    <s v="Operating"/>
    <s v="Base Labor"/>
    <x v="0"/>
    <n v="-5063"/>
    <n v="-5063"/>
    <n v="-5063"/>
    <n v="-5063"/>
    <n v="-5063"/>
    <n v="-5063"/>
    <m/>
    <m/>
    <m/>
    <m/>
    <m/>
    <m/>
    <n v="-30378"/>
  </r>
  <r>
    <x v="0"/>
    <x v="2"/>
    <s v="500100 - OPER SUPER/ENG"/>
    <s v="PPLEOM: OPERATION AND MAINTENANCE"/>
    <x v="2"/>
    <n v="751"/>
    <x v="5"/>
    <x v="0"/>
    <s v="500"/>
    <s v="Operating"/>
    <s v="Benefit budget summary"/>
    <x v="0"/>
    <m/>
    <m/>
    <m/>
    <m/>
    <m/>
    <m/>
    <n v="28720"/>
    <n v="30140"/>
    <n v="29786"/>
    <n v="31061"/>
    <n v="29214"/>
    <n v="25671"/>
    <n v="174592"/>
  </r>
  <r>
    <x v="0"/>
    <x v="2"/>
    <s v="500100 - OPER SUPER/ENG"/>
    <s v="PPLEOM: OPERATION AND MAINTENANCE"/>
    <x v="2"/>
    <n v="751"/>
    <x v="5"/>
    <x v="1"/>
    <s v="500"/>
    <s v="Operating"/>
    <s v="Benefit budget summary"/>
    <x v="0"/>
    <n v="30933"/>
    <n v="28202"/>
    <n v="31016"/>
    <n v="29811"/>
    <n v="31308"/>
    <n v="27679"/>
    <m/>
    <m/>
    <m/>
    <m/>
    <m/>
    <m/>
    <n v="178949"/>
  </r>
  <r>
    <x v="0"/>
    <x v="2"/>
    <s v="500100 - OPER SUPER/ENG"/>
    <s v="PPLEOM: OPERATION AND MAINTENANCE"/>
    <x v="2"/>
    <n v="752"/>
    <x v="5"/>
    <x v="0"/>
    <s v="500"/>
    <s v="Operating"/>
    <s v="Benefit budget summary"/>
    <x v="0"/>
    <m/>
    <m/>
    <m/>
    <m/>
    <m/>
    <m/>
    <n v="476"/>
    <n v="473"/>
    <n v="492"/>
    <n v="485"/>
    <n v="443"/>
    <n v="453"/>
    <n v="2822"/>
  </r>
  <r>
    <x v="0"/>
    <x v="2"/>
    <s v="500100 - OPER SUPER/ENG"/>
    <s v="PPLEOM: OPERATION AND MAINTENANCE"/>
    <x v="2"/>
    <n v="752"/>
    <x v="5"/>
    <x v="1"/>
    <s v="500"/>
    <s v="Operating"/>
    <s v="Benefit budget summary"/>
    <x v="0"/>
    <n v="500"/>
    <n v="475"/>
    <n v="500"/>
    <n v="454"/>
    <n v="503"/>
    <n v="471"/>
    <m/>
    <m/>
    <m/>
    <m/>
    <m/>
    <m/>
    <n v="2903"/>
  </r>
  <r>
    <x v="0"/>
    <x v="0"/>
    <s v="500900 - OPER SUPER/ENG - INDIRECT"/>
    <s v="PPLEOM: OPERATION AND MAINTENANCE"/>
    <x v="2"/>
    <n v="101"/>
    <x v="0"/>
    <x v="0"/>
    <s v="500"/>
    <s v="Operating"/>
    <s v="Base Labor"/>
    <x v="0"/>
    <m/>
    <m/>
    <m/>
    <m/>
    <m/>
    <m/>
    <n v="287693"/>
    <n v="335819"/>
    <n v="288599"/>
    <n v="320179"/>
    <n v="293516"/>
    <n v="272460"/>
    <n v="1798266"/>
  </r>
  <r>
    <x v="0"/>
    <x v="0"/>
    <s v="500900 - OPER SUPER/ENG - INDIRECT"/>
    <s v="PPLEOM: OPERATION AND MAINTENANCE"/>
    <x v="2"/>
    <n v="101"/>
    <x v="0"/>
    <x v="1"/>
    <s v="500"/>
    <s v="Operating"/>
    <s v="Base Labor"/>
    <x v="0"/>
    <n v="313259"/>
    <n v="271501"/>
    <n v="311179"/>
    <n v="278566"/>
    <n v="329081"/>
    <n v="298495"/>
    <m/>
    <m/>
    <m/>
    <m/>
    <m/>
    <m/>
    <n v="1802081"/>
  </r>
  <r>
    <x v="0"/>
    <x v="0"/>
    <s v="500900 - OPER SUPER/ENG - INDIRECT"/>
    <s v="PPLEOM: OPERATION AND MAINTENANCE"/>
    <x v="2"/>
    <n v="751"/>
    <x v="5"/>
    <x v="0"/>
    <s v="500"/>
    <s v="Operating"/>
    <s v="Benefit budget summary"/>
    <x v="0"/>
    <m/>
    <m/>
    <m/>
    <m/>
    <m/>
    <m/>
    <n v="84521"/>
    <n v="98660"/>
    <n v="84787"/>
    <n v="94065"/>
    <n v="86232"/>
    <n v="80046"/>
    <n v="528311"/>
  </r>
  <r>
    <x v="0"/>
    <x v="0"/>
    <s v="500900 - OPER SUPER/ENG - INDIRECT"/>
    <s v="PPLEOM: OPERATION AND MAINTENANCE"/>
    <x v="2"/>
    <n v="751"/>
    <x v="5"/>
    <x v="1"/>
    <s v="500"/>
    <s v="Operating"/>
    <s v="Benefit budget summary"/>
    <x v="0"/>
    <n v="92032"/>
    <n v="79764"/>
    <n v="91421"/>
    <n v="81840"/>
    <n v="96681"/>
    <n v="87695"/>
    <m/>
    <m/>
    <m/>
    <m/>
    <m/>
    <m/>
    <n v="529433"/>
  </r>
  <r>
    <x v="0"/>
    <x v="2"/>
    <s v="500900 - OPER SUPER/ENG - INDIRECT"/>
    <s v="PPLEOM: OPERATION AND MAINTENANCE"/>
    <x v="2"/>
    <n v="110"/>
    <x v="0"/>
    <x v="0"/>
    <s v="500"/>
    <s v="Operating"/>
    <s v="Base Labor"/>
    <x v="0"/>
    <m/>
    <m/>
    <m/>
    <m/>
    <m/>
    <m/>
    <n v="-11022"/>
    <n v="-12902"/>
    <n v="-11061"/>
    <n v="-12288"/>
    <n v="-11246"/>
    <n v="-10416"/>
    <n v="-68935"/>
  </r>
  <r>
    <x v="0"/>
    <x v="2"/>
    <s v="500900 - OPER SUPER/ENG - INDIRECT"/>
    <s v="PPLEOM: OPERATION AND MAINTENANCE"/>
    <x v="2"/>
    <n v="110"/>
    <x v="0"/>
    <x v="1"/>
    <s v="500"/>
    <s v="Operating"/>
    <s v="Base Labor"/>
    <x v="0"/>
    <n v="-12015"/>
    <n v="-10391"/>
    <n v="-11937"/>
    <n v="-10671"/>
    <n v="-12641"/>
    <n v="-11453"/>
    <m/>
    <m/>
    <m/>
    <m/>
    <m/>
    <m/>
    <n v="-69108"/>
  </r>
  <r>
    <x v="0"/>
    <x v="2"/>
    <s v="500900 - OPER SUPER/ENG - INDIRECT"/>
    <s v="PPLEOM: OPERATION AND MAINTENANCE"/>
    <x v="2"/>
    <n v="175"/>
    <x v="3"/>
    <x v="0"/>
    <s v="500"/>
    <s v="Operating"/>
    <s v="Base Labor"/>
    <x v="0"/>
    <m/>
    <m/>
    <m/>
    <m/>
    <m/>
    <m/>
    <n v="-153"/>
    <n v="-153"/>
    <n v="-153"/>
    <n v="-153"/>
    <n v="-153"/>
    <n v="-153"/>
    <n v="-918"/>
  </r>
  <r>
    <x v="0"/>
    <x v="2"/>
    <s v="500900 - OPER SUPER/ENG - INDIRECT"/>
    <s v="PPLEOM: OPERATION AND MAINTENANCE"/>
    <x v="2"/>
    <n v="175"/>
    <x v="3"/>
    <x v="1"/>
    <s v="500"/>
    <s v="Operating"/>
    <s v="Base Labor"/>
    <x v="0"/>
    <n v="-155"/>
    <n v="-155"/>
    <n v="-155"/>
    <n v="-155"/>
    <n v="-155"/>
    <n v="-155"/>
    <m/>
    <m/>
    <m/>
    <m/>
    <m/>
    <m/>
    <n v="-930"/>
  </r>
  <r>
    <x v="0"/>
    <x v="2"/>
    <s v="500900 - OPER SUPER/ENG - INDIRECT"/>
    <s v="PPLEOM: OPERATION AND MAINTENANCE"/>
    <x v="2"/>
    <n v="751"/>
    <x v="5"/>
    <x v="0"/>
    <s v="500"/>
    <s v="Operating"/>
    <s v="Benefit budget summary"/>
    <x v="0"/>
    <m/>
    <m/>
    <m/>
    <m/>
    <m/>
    <m/>
    <n v="-3283"/>
    <n v="-3835"/>
    <n v="-3295"/>
    <n v="-3655"/>
    <n v="-3349"/>
    <n v="-3105"/>
    <n v="-20522"/>
  </r>
  <r>
    <x v="0"/>
    <x v="2"/>
    <s v="500900 - OPER SUPER/ENG - INDIRECT"/>
    <s v="PPLEOM: OPERATION AND MAINTENANCE"/>
    <x v="2"/>
    <n v="751"/>
    <x v="5"/>
    <x v="1"/>
    <s v="500"/>
    <s v="Operating"/>
    <s v="Benefit budget summary"/>
    <x v="0"/>
    <n v="-3576"/>
    <n v="-3098"/>
    <n v="-3553"/>
    <n v="-3181"/>
    <n v="-3759"/>
    <n v="-3410"/>
    <m/>
    <m/>
    <m/>
    <m/>
    <m/>
    <m/>
    <n v="-20577"/>
  </r>
  <r>
    <x v="0"/>
    <x v="0"/>
    <s v="501090 - FUEL HANDLING"/>
    <s v="PPLEFH: FUEL HANDLING EXPENSE"/>
    <x v="2"/>
    <n v="101"/>
    <x v="0"/>
    <x v="0"/>
    <s v="501"/>
    <s v="Operating"/>
    <s v="Base Labor"/>
    <x v="0"/>
    <m/>
    <m/>
    <m/>
    <m/>
    <m/>
    <m/>
    <n v="6029"/>
    <n v="7093"/>
    <n v="6062"/>
    <n v="6744"/>
    <n v="6185"/>
    <n v="5671"/>
    <n v="37784"/>
  </r>
  <r>
    <x v="0"/>
    <x v="0"/>
    <s v="501090 - FUEL HANDLING"/>
    <s v="PPLEFH: FUEL HANDLING EXPENSE"/>
    <x v="2"/>
    <n v="101"/>
    <x v="0"/>
    <x v="1"/>
    <s v="501"/>
    <s v="Operating"/>
    <s v="Base Labor"/>
    <x v="0"/>
    <n v="6542"/>
    <n v="5658"/>
    <n v="6526"/>
    <n v="5810"/>
    <n v="6941"/>
    <n v="6294"/>
    <m/>
    <m/>
    <m/>
    <m/>
    <m/>
    <m/>
    <n v="37771"/>
  </r>
  <r>
    <x v="0"/>
    <x v="0"/>
    <s v="501090 - FUEL HANDLING"/>
    <s v="PPLEFH: FUEL HANDLING EXPENSE"/>
    <x v="2"/>
    <n v="751"/>
    <x v="5"/>
    <x v="0"/>
    <s v="501"/>
    <s v="Operating"/>
    <s v="Benefit budget summary"/>
    <x v="0"/>
    <m/>
    <m/>
    <m/>
    <m/>
    <m/>
    <m/>
    <n v="1771"/>
    <n v="2084"/>
    <n v="1781"/>
    <n v="1981"/>
    <n v="1817"/>
    <n v="1666"/>
    <n v="11100"/>
  </r>
  <r>
    <x v="0"/>
    <x v="0"/>
    <s v="501090 - FUEL HANDLING"/>
    <s v="PPLEFH: FUEL HANDLING EXPENSE"/>
    <x v="2"/>
    <n v="751"/>
    <x v="5"/>
    <x v="1"/>
    <s v="501"/>
    <s v="Operating"/>
    <s v="Benefit budget summary"/>
    <x v="0"/>
    <n v="1922"/>
    <n v="1662"/>
    <n v="1917"/>
    <n v="1707"/>
    <n v="2039"/>
    <n v="1849"/>
    <m/>
    <m/>
    <m/>
    <m/>
    <m/>
    <m/>
    <n v="11096"/>
  </r>
  <r>
    <x v="0"/>
    <x v="1"/>
    <s v="501090 - FUEL HANDLING"/>
    <s v="PPLEFH: FUEL HANDLING EXPENSE"/>
    <x v="2"/>
    <n v="110"/>
    <x v="0"/>
    <x v="0"/>
    <s v="501"/>
    <s v="Operating"/>
    <s v="Base Labor"/>
    <x v="0"/>
    <m/>
    <m/>
    <m/>
    <m/>
    <m/>
    <m/>
    <n v="30483"/>
    <n v="37226"/>
    <n v="31858"/>
    <n v="35067"/>
    <n v="32071"/>
    <n v="28316"/>
    <n v="195021"/>
  </r>
  <r>
    <x v="0"/>
    <x v="1"/>
    <s v="501090 - FUEL HANDLING"/>
    <s v="PPLEFH: FUEL HANDLING EXPENSE"/>
    <x v="2"/>
    <n v="110"/>
    <x v="0"/>
    <x v="1"/>
    <s v="501"/>
    <s v="Operating"/>
    <s v="Base Labor"/>
    <x v="0"/>
    <n v="36674"/>
    <n v="31403"/>
    <n v="35892"/>
    <n v="31944"/>
    <n v="37275"/>
    <n v="33027"/>
    <m/>
    <m/>
    <m/>
    <m/>
    <m/>
    <m/>
    <n v="206215"/>
  </r>
  <r>
    <x v="0"/>
    <x v="1"/>
    <s v="501090 - FUEL HANDLING"/>
    <s v="PPLEFH: FUEL HANDLING EXPENSE"/>
    <x v="2"/>
    <n v="111"/>
    <x v="1"/>
    <x v="0"/>
    <s v="501"/>
    <s v="Operating"/>
    <s v="Overtime and Premiums"/>
    <x v="0"/>
    <m/>
    <m/>
    <m/>
    <m/>
    <m/>
    <m/>
    <n v="4518"/>
    <n v="4518"/>
    <n v="4518"/>
    <n v="4518"/>
    <n v="4653"/>
    <n v="4680"/>
    <n v="27405"/>
  </r>
  <r>
    <x v="0"/>
    <x v="1"/>
    <s v="501090 - FUEL HANDLING"/>
    <s v="PPLEFH: FUEL HANDLING EXPENSE"/>
    <x v="2"/>
    <n v="111"/>
    <x v="1"/>
    <x v="1"/>
    <s v="501"/>
    <s v="Operating"/>
    <s v="Overtime and Premiums"/>
    <x v="0"/>
    <n v="4653"/>
    <n v="4653"/>
    <n v="4653"/>
    <n v="4653"/>
    <n v="4653"/>
    <n v="4653"/>
    <m/>
    <m/>
    <m/>
    <m/>
    <m/>
    <m/>
    <n v="27918"/>
  </r>
  <r>
    <x v="0"/>
    <x v="1"/>
    <s v="501090 - FUEL HANDLING"/>
    <s v="PPLEFH: FUEL HANDLING EXPENSE"/>
    <x v="2"/>
    <n v="751"/>
    <x v="5"/>
    <x v="0"/>
    <s v="501"/>
    <s v="Operating"/>
    <s v="Benefit budget summary"/>
    <x v="0"/>
    <m/>
    <m/>
    <m/>
    <m/>
    <m/>
    <m/>
    <n v="8504"/>
    <n v="10362"/>
    <n v="8867"/>
    <n v="9765"/>
    <n v="8930"/>
    <n v="7900"/>
    <n v="54328"/>
  </r>
  <r>
    <x v="0"/>
    <x v="1"/>
    <s v="501090 - FUEL HANDLING"/>
    <s v="PPLEFH: FUEL HANDLING EXPENSE"/>
    <x v="2"/>
    <n v="751"/>
    <x v="5"/>
    <x v="1"/>
    <s v="501"/>
    <s v="Operating"/>
    <s v="Benefit budget summary"/>
    <x v="0"/>
    <n v="10206"/>
    <n v="8741"/>
    <n v="9994"/>
    <n v="8896"/>
    <n v="10394"/>
    <n v="9218"/>
    <m/>
    <m/>
    <m/>
    <m/>
    <m/>
    <m/>
    <n v="57449"/>
  </r>
  <r>
    <x v="0"/>
    <x v="1"/>
    <s v="501090 - FUEL HANDLING"/>
    <s v="PPLEFH: FUEL HANDLING EXPENSE"/>
    <x v="2"/>
    <n v="752"/>
    <x v="5"/>
    <x v="0"/>
    <s v="501"/>
    <s v="Operating"/>
    <s v="Benefit budget summary"/>
    <x v="0"/>
    <m/>
    <m/>
    <m/>
    <m/>
    <m/>
    <m/>
    <n v="403"/>
    <n v="403"/>
    <n v="403"/>
    <n v="403"/>
    <n v="415"/>
    <n v="417"/>
    <n v="2444"/>
  </r>
  <r>
    <x v="0"/>
    <x v="1"/>
    <s v="501090 - FUEL HANDLING"/>
    <s v="PPLEFH: FUEL HANDLING EXPENSE"/>
    <x v="2"/>
    <n v="752"/>
    <x v="5"/>
    <x v="1"/>
    <s v="501"/>
    <s v="Operating"/>
    <s v="Benefit budget summary"/>
    <x v="0"/>
    <n v="415"/>
    <n v="415"/>
    <n v="415"/>
    <n v="415"/>
    <n v="415"/>
    <n v="415"/>
    <m/>
    <m/>
    <m/>
    <m/>
    <m/>
    <m/>
    <n v="2490"/>
  </r>
  <r>
    <x v="0"/>
    <x v="2"/>
    <s v="501090 - FUEL HANDLING"/>
    <s v="PPLEFH: FUEL HANDLING EXPENSE"/>
    <x v="2"/>
    <n v="101"/>
    <x v="0"/>
    <x v="0"/>
    <s v="501"/>
    <s v="Operating"/>
    <s v="Base Labor"/>
    <x v="0"/>
    <m/>
    <m/>
    <m/>
    <m/>
    <m/>
    <m/>
    <n v="65214"/>
    <n v="73870"/>
    <n v="73118"/>
    <n v="77991"/>
    <n v="66112"/>
    <n v="66727"/>
    <n v="423032"/>
  </r>
  <r>
    <x v="0"/>
    <x v="2"/>
    <s v="501090 - FUEL HANDLING"/>
    <s v="PPLEFH: FUEL HANDLING EXPENSE"/>
    <x v="2"/>
    <n v="101"/>
    <x v="0"/>
    <x v="1"/>
    <s v="501"/>
    <s v="Operating"/>
    <s v="Base Labor"/>
    <x v="0"/>
    <n v="70132"/>
    <n v="60950"/>
    <n v="68991"/>
    <n v="59406"/>
    <n v="61902"/>
    <n v="61321"/>
    <m/>
    <m/>
    <m/>
    <m/>
    <m/>
    <m/>
    <n v="382702"/>
  </r>
  <r>
    <x v="0"/>
    <x v="2"/>
    <s v="501090 - FUEL HANDLING"/>
    <s v="PPLEFH: FUEL HANDLING EXPENSE"/>
    <x v="2"/>
    <n v="110"/>
    <x v="0"/>
    <x v="0"/>
    <s v="501"/>
    <s v="Operating"/>
    <s v="Base Labor"/>
    <x v="0"/>
    <m/>
    <m/>
    <m/>
    <m/>
    <m/>
    <m/>
    <n v="-4337"/>
    <n v="-5494"/>
    <n v="-4709"/>
    <n v="-5142"/>
    <n v="-4712"/>
    <n v="-4028"/>
    <n v="-28422"/>
  </r>
  <r>
    <x v="0"/>
    <x v="2"/>
    <s v="501090 - FUEL HANDLING"/>
    <s v="PPLEFH: FUEL HANDLING EXPENSE"/>
    <x v="2"/>
    <n v="110"/>
    <x v="0"/>
    <x v="1"/>
    <s v="501"/>
    <s v="Operating"/>
    <s v="Base Labor"/>
    <x v="0"/>
    <n v="-5419"/>
    <n v="-4624"/>
    <n v="-5254"/>
    <n v="-4670"/>
    <n v="-5329"/>
    <n v="-4646"/>
    <m/>
    <m/>
    <m/>
    <m/>
    <m/>
    <m/>
    <n v="-29942"/>
  </r>
  <r>
    <x v="0"/>
    <x v="2"/>
    <s v="501090 - FUEL HANDLING"/>
    <s v="PPLEFH: FUEL HANDLING EXPENSE"/>
    <x v="2"/>
    <n v="111"/>
    <x v="1"/>
    <x v="0"/>
    <s v="501"/>
    <s v="Operating"/>
    <s v="Overtime and Premiums"/>
    <x v="0"/>
    <m/>
    <m/>
    <m/>
    <m/>
    <m/>
    <m/>
    <n v="9473"/>
    <n v="10185"/>
    <n v="21075"/>
    <n v="38014"/>
    <n v="35133"/>
    <n v="8578"/>
    <n v="122458"/>
  </r>
  <r>
    <x v="0"/>
    <x v="2"/>
    <s v="501090 - FUEL HANDLING"/>
    <s v="PPLEFH: FUEL HANDLING EXPENSE"/>
    <x v="2"/>
    <n v="111"/>
    <x v="1"/>
    <x v="1"/>
    <s v="501"/>
    <s v="Operating"/>
    <s v="Overtime and Premiums"/>
    <x v="0"/>
    <n v="10251"/>
    <n v="9088"/>
    <n v="28034"/>
    <n v="36690"/>
    <n v="9698"/>
    <n v="10276"/>
    <m/>
    <m/>
    <m/>
    <m/>
    <m/>
    <m/>
    <n v="104037"/>
  </r>
  <r>
    <x v="0"/>
    <x v="2"/>
    <s v="501090 - FUEL HANDLING"/>
    <s v="PPLEFH: FUEL HANDLING EXPENSE"/>
    <x v="2"/>
    <n v="751"/>
    <x v="5"/>
    <x v="0"/>
    <s v="501"/>
    <s v="Operating"/>
    <s v="Benefit budget summary"/>
    <x v="0"/>
    <m/>
    <m/>
    <m/>
    <m/>
    <m/>
    <m/>
    <n v="17430"/>
    <n v="19589"/>
    <n v="19584"/>
    <n v="20857"/>
    <n v="17586"/>
    <n v="17944"/>
    <n v="112990"/>
  </r>
  <r>
    <x v="0"/>
    <x v="2"/>
    <s v="501090 - FUEL HANDLING"/>
    <s v="PPLEFH: FUEL HANDLING EXPENSE"/>
    <x v="2"/>
    <n v="751"/>
    <x v="5"/>
    <x v="1"/>
    <s v="501"/>
    <s v="Operating"/>
    <s v="Benefit budget summary"/>
    <x v="0"/>
    <n v="18543"/>
    <n v="16138"/>
    <n v="18262"/>
    <n v="15686"/>
    <n v="16221"/>
    <n v="16237"/>
    <m/>
    <m/>
    <m/>
    <m/>
    <m/>
    <m/>
    <n v="101087"/>
  </r>
  <r>
    <x v="0"/>
    <x v="2"/>
    <s v="501090 - FUEL HANDLING"/>
    <s v="PPLEFH: FUEL HANDLING EXPENSE"/>
    <x v="2"/>
    <n v="752"/>
    <x v="5"/>
    <x v="0"/>
    <s v="501"/>
    <s v="Operating"/>
    <s v="Benefit budget summary"/>
    <x v="0"/>
    <m/>
    <m/>
    <m/>
    <m/>
    <m/>
    <m/>
    <n v="804"/>
    <n v="865"/>
    <n v="898"/>
    <n v="936"/>
    <n v="690"/>
    <n v="728"/>
    <n v="4921"/>
  </r>
  <r>
    <x v="0"/>
    <x v="2"/>
    <s v="501090 - FUEL HANDLING"/>
    <s v="PPLEFH: FUEL HANDLING EXPENSE"/>
    <x v="2"/>
    <n v="752"/>
    <x v="5"/>
    <x v="1"/>
    <s v="501"/>
    <s v="Operating"/>
    <s v="Benefit budget summary"/>
    <x v="0"/>
    <n v="871"/>
    <n v="771"/>
    <n v="980"/>
    <n v="823"/>
    <n v="823"/>
    <n v="873"/>
    <m/>
    <m/>
    <m/>
    <m/>
    <m/>
    <m/>
    <n v="5141"/>
  </r>
  <r>
    <x v="0"/>
    <x v="0"/>
    <s v="501990 - FUEL HANDLING - INDIRECT"/>
    <s v="PPLEFH: FUEL HANDLING EXPENSE"/>
    <x v="2"/>
    <n v="101"/>
    <x v="0"/>
    <x v="0"/>
    <s v="501"/>
    <s v="Operating"/>
    <s v="Base Labor"/>
    <x v="0"/>
    <m/>
    <m/>
    <m/>
    <m/>
    <m/>
    <m/>
    <n v="63508"/>
    <n v="73725"/>
    <n v="62958"/>
    <n v="70090"/>
    <n v="63937"/>
    <n v="58997"/>
    <n v="393215"/>
  </r>
  <r>
    <x v="0"/>
    <x v="0"/>
    <s v="501990 - FUEL HANDLING - INDIRECT"/>
    <s v="PPLEFH: FUEL HANDLING EXPENSE"/>
    <x v="2"/>
    <n v="101"/>
    <x v="0"/>
    <x v="1"/>
    <s v="501"/>
    <s v="Operating"/>
    <s v="Base Labor"/>
    <x v="0"/>
    <n v="72429"/>
    <n v="62338"/>
    <n v="71857"/>
    <n v="64064"/>
    <n v="77096"/>
    <n v="69768"/>
    <m/>
    <m/>
    <m/>
    <m/>
    <m/>
    <m/>
    <n v="417552"/>
  </r>
  <r>
    <x v="0"/>
    <x v="0"/>
    <s v="501990 - FUEL HANDLING - INDIRECT"/>
    <s v="PPLEFH: FUEL HANDLING EXPENSE"/>
    <x v="2"/>
    <n v="751"/>
    <x v="5"/>
    <x v="0"/>
    <s v="501"/>
    <s v="Operating"/>
    <s v="Benefit budget summary"/>
    <x v="0"/>
    <m/>
    <m/>
    <m/>
    <m/>
    <m/>
    <m/>
    <n v="18658"/>
    <n v="21660"/>
    <n v="18496"/>
    <n v="20592"/>
    <n v="18784"/>
    <n v="17333"/>
    <n v="115523"/>
  </r>
  <r>
    <x v="0"/>
    <x v="0"/>
    <s v="501990 - FUEL HANDLING - INDIRECT"/>
    <s v="PPLEFH: FUEL HANDLING EXPENSE"/>
    <x v="2"/>
    <n v="751"/>
    <x v="5"/>
    <x v="1"/>
    <s v="501"/>
    <s v="Operating"/>
    <s v="Benefit budget summary"/>
    <x v="0"/>
    <n v="21279"/>
    <n v="18314"/>
    <n v="21111"/>
    <n v="18821"/>
    <n v="22650"/>
    <n v="20497"/>
    <m/>
    <m/>
    <m/>
    <m/>
    <m/>
    <m/>
    <n v="122672"/>
  </r>
  <r>
    <x v="0"/>
    <x v="2"/>
    <s v="501990 - FUEL HANDLING - INDIRECT"/>
    <s v="PPLEFH: FUEL HANDLING EXPENSE"/>
    <x v="2"/>
    <n v="110"/>
    <x v="0"/>
    <x v="0"/>
    <s v="501"/>
    <s v="Operating"/>
    <s v="Base Labor"/>
    <x v="0"/>
    <m/>
    <m/>
    <m/>
    <m/>
    <m/>
    <m/>
    <n v="-3284"/>
    <n v="-3813"/>
    <n v="-3256"/>
    <n v="-3625"/>
    <n v="-3306"/>
    <n v="-3051"/>
    <n v="-20335"/>
  </r>
  <r>
    <x v="0"/>
    <x v="2"/>
    <s v="501990 - FUEL HANDLING - INDIRECT"/>
    <s v="PPLEFH: FUEL HANDLING EXPENSE"/>
    <x v="2"/>
    <n v="110"/>
    <x v="0"/>
    <x v="1"/>
    <s v="501"/>
    <s v="Operating"/>
    <s v="Base Labor"/>
    <x v="0"/>
    <n v="-3749"/>
    <n v="-3227"/>
    <n v="-3719"/>
    <n v="-3316"/>
    <n v="-3990"/>
    <n v="-3611"/>
    <m/>
    <m/>
    <m/>
    <m/>
    <m/>
    <m/>
    <n v="-21612"/>
  </r>
  <r>
    <x v="0"/>
    <x v="2"/>
    <s v="501990 - FUEL HANDLING - INDIRECT"/>
    <s v="PPLEFH: FUEL HANDLING EXPENSE"/>
    <x v="2"/>
    <n v="751"/>
    <x v="5"/>
    <x v="0"/>
    <s v="501"/>
    <s v="Operating"/>
    <s v="Benefit budget summary"/>
    <x v="0"/>
    <m/>
    <m/>
    <m/>
    <m/>
    <m/>
    <m/>
    <n v="-965"/>
    <n v="-1120"/>
    <n v="-957"/>
    <n v="-1065"/>
    <n v="-971"/>
    <n v="-896"/>
    <n v="-5974"/>
  </r>
  <r>
    <x v="0"/>
    <x v="2"/>
    <s v="501990 - FUEL HANDLING - INDIRECT"/>
    <s v="PPLEFH: FUEL HANDLING EXPENSE"/>
    <x v="2"/>
    <n v="751"/>
    <x v="5"/>
    <x v="1"/>
    <s v="501"/>
    <s v="Operating"/>
    <s v="Benefit budget summary"/>
    <x v="0"/>
    <n v="-1102"/>
    <n v="-948"/>
    <n v="-1093"/>
    <n v="-974"/>
    <n v="-1172"/>
    <n v="-1061"/>
    <m/>
    <m/>
    <m/>
    <m/>
    <m/>
    <m/>
    <n v="-6350"/>
  </r>
  <r>
    <x v="0"/>
    <x v="2"/>
    <s v="502002 - BOILER SYSTEMS OPR"/>
    <s v="PPLEOM: OPERATION AND MAINTENANCE"/>
    <x v="2"/>
    <n v="101"/>
    <x v="0"/>
    <x v="0"/>
    <s v="502"/>
    <s v="Operating"/>
    <s v="Base Labor"/>
    <x v="0"/>
    <m/>
    <m/>
    <m/>
    <m/>
    <m/>
    <m/>
    <n v="257623"/>
    <n v="277731"/>
    <n v="269461"/>
    <n v="277125"/>
    <n v="250735"/>
    <n v="244329"/>
    <n v="1577004"/>
  </r>
  <r>
    <x v="0"/>
    <x v="2"/>
    <s v="502002 - BOILER SYSTEMS OPR"/>
    <s v="PPLEOM: OPERATION AND MAINTENANCE"/>
    <x v="2"/>
    <n v="101"/>
    <x v="0"/>
    <x v="1"/>
    <s v="502"/>
    <s v="Operating"/>
    <s v="Base Labor"/>
    <x v="0"/>
    <n v="286337"/>
    <n v="258989"/>
    <n v="277567"/>
    <n v="258185"/>
    <n v="283665"/>
    <n v="258625"/>
    <m/>
    <m/>
    <m/>
    <m/>
    <m/>
    <m/>
    <n v="1623368"/>
  </r>
  <r>
    <x v="0"/>
    <x v="2"/>
    <s v="502002 - BOILER SYSTEMS OPR"/>
    <s v="PPLEOM: OPERATION AND MAINTENANCE"/>
    <x v="2"/>
    <n v="110"/>
    <x v="0"/>
    <x v="0"/>
    <s v="502"/>
    <s v="Operating"/>
    <s v="Base Labor"/>
    <x v="0"/>
    <m/>
    <m/>
    <m/>
    <m/>
    <m/>
    <m/>
    <n v="-43946"/>
    <n v="-54497"/>
    <n v="-46888"/>
    <n v="-51240"/>
    <n v="-47578"/>
    <n v="-41661"/>
    <n v="-285810"/>
  </r>
  <r>
    <x v="0"/>
    <x v="2"/>
    <s v="502002 - BOILER SYSTEMS OPR"/>
    <s v="PPLEOM: OPERATION AND MAINTENANCE"/>
    <x v="2"/>
    <n v="110"/>
    <x v="0"/>
    <x v="1"/>
    <s v="502"/>
    <s v="Operating"/>
    <s v="Base Labor"/>
    <x v="0"/>
    <n v="-54116"/>
    <n v="-46339"/>
    <n v="-51967"/>
    <n v="-47127"/>
    <n v="-53059"/>
    <n v="-46727"/>
    <m/>
    <m/>
    <m/>
    <m/>
    <m/>
    <m/>
    <n v="-299335"/>
  </r>
  <r>
    <x v="0"/>
    <x v="2"/>
    <s v="502002 - BOILER SYSTEMS OPR"/>
    <s v="PPLEOM: OPERATION AND MAINTENANCE"/>
    <x v="2"/>
    <n v="111"/>
    <x v="1"/>
    <x v="0"/>
    <s v="502"/>
    <s v="Operating"/>
    <s v="Overtime and Premiums"/>
    <x v="0"/>
    <m/>
    <m/>
    <m/>
    <m/>
    <m/>
    <m/>
    <n v="34075"/>
    <n v="34472"/>
    <n v="36416"/>
    <n v="55342"/>
    <n v="52956"/>
    <n v="34269"/>
    <n v="247530"/>
  </r>
  <r>
    <x v="0"/>
    <x v="2"/>
    <s v="502002 - BOILER SYSTEMS OPR"/>
    <s v="PPLEOM: OPERATION AND MAINTENANCE"/>
    <x v="2"/>
    <n v="111"/>
    <x v="1"/>
    <x v="1"/>
    <s v="502"/>
    <s v="Operating"/>
    <s v="Overtime and Premiums"/>
    <x v="0"/>
    <n v="40359"/>
    <n v="39044"/>
    <n v="64683"/>
    <n v="62275"/>
    <n v="40222"/>
    <n v="35339"/>
    <m/>
    <m/>
    <m/>
    <m/>
    <m/>
    <m/>
    <n v="281922"/>
  </r>
  <r>
    <x v="0"/>
    <x v="2"/>
    <s v="502002 - BOILER SYSTEMS OPR"/>
    <s v="PPLEOM: OPERATION AND MAINTENANCE"/>
    <x v="2"/>
    <n v="175"/>
    <x v="3"/>
    <x v="0"/>
    <s v="502"/>
    <s v="Operating"/>
    <s v="Base Labor"/>
    <x v="0"/>
    <m/>
    <m/>
    <m/>
    <m/>
    <m/>
    <m/>
    <n v="35944"/>
    <n v="35944"/>
    <n v="35944"/>
    <n v="35944"/>
    <n v="35944"/>
    <n v="35944"/>
    <n v="215664"/>
  </r>
  <r>
    <x v="0"/>
    <x v="2"/>
    <s v="502002 - BOILER SYSTEMS OPR"/>
    <s v="PPLEOM: OPERATION AND MAINTENANCE"/>
    <x v="2"/>
    <n v="175"/>
    <x v="3"/>
    <x v="1"/>
    <s v="502"/>
    <s v="Operating"/>
    <s v="Base Labor"/>
    <x v="0"/>
    <n v="35944"/>
    <n v="35944"/>
    <n v="35944"/>
    <n v="35944"/>
    <n v="35944"/>
    <n v="35944"/>
    <m/>
    <m/>
    <m/>
    <m/>
    <m/>
    <m/>
    <n v="215664"/>
  </r>
  <r>
    <x v="0"/>
    <x v="2"/>
    <s v="502002 - BOILER SYSTEMS OPR"/>
    <s v="PPLEOM: OPERATION AND MAINTENANCE"/>
    <x v="2"/>
    <n v="751"/>
    <x v="5"/>
    <x v="0"/>
    <s v="502"/>
    <s v="Operating"/>
    <s v="Benefit budget summary"/>
    <x v="0"/>
    <m/>
    <m/>
    <m/>
    <m/>
    <m/>
    <m/>
    <n v="61738"/>
    <n v="64660"/>
    <n v="64329"/>
    <n v="65354"/>
    <n v="58807"/>
    <n v="58556"/>
    <n v="373444"/>
  </r>
  <r>
    <x v="0"/>
    <x v="2"/>
    <s v="502002 - BOILER SYSTEMS OPR"/>
    <s v="PPLEOM: OPERATION AND MAINTENANCE"/>
    <x v="2"/>
    <n v="751"/>
    <x v="5"/>
    <x v="1"/>
    <s v="502"/>
    <s v="Operating"/>
    <s v="Benefit budget summary"/>
    <x v="0"/>
    <n v="67215"/>
    <n v="61490"/>
    <n v="65287"/>
    <n v="61051"/>
    <n v="66735"/>
    <n v="61283"/>
    <m/>
    <m/>
    <m/>
    <m/>
    <m/>
    <m/>
    <n v="383061"/>
  </r>
  <r>
    <x v="0"/>
    <x v="2"/>
    <s v="502002 - BOILER SYSTEMS OPR"/>
    <s v="PPLEOM: OPERATION AND MAINTENANCE"/>
    <x v="2"/>
    <n v="752"/>
    <x v="5"/>
    <x v="0"/>
    <s v="502"/>
    <s v="Operating"/>
    <s v="Benefit budget summary"/>
    <x v="0"/>
    <m/>
    <m/>
    <m/>
    <m/>
    <m/>
    <m/>
    <n v="2880"/>
    <n v="2914"/>
    <n v="3080"/>
    <n v="4695"/>
    <n v="4491"/>
    <n v="2896"/>
    <n v="20956"/>
  </r>
  <r>
    <x v="0"/>
    <x v="2"/>
    <s v="502002 - BOILER SYSTEMS OPR"/>
    <s v="PPLEOM: OPERATION AND MAINTENANCE"/>
    <x v="2"/>
    <n v="752"/>
    <x v="5"/>
    <x v="1"/>
    <s v="502"/>
    <s v="Operating"/>
    <s v="Benefit budget summary"/>
    <x v="0"/>
    <n v="3416"/>
    <n v="3303"/>
    <n v="5492"/>
    <n v="5286"/>
    <n v="3404"/>
    <n v="2987"/>
    <m/>
    <m/>
    <m/>
    <m/>
    <m/>
    <m/>
    <n v="23888"/>
  </r>
  <r>
    <x v="0"/>
    <x v="2"/>
    <s v="502003 - SDRS OPERATION"/>
    <s v="PPLEOM: OPERATION AND MAINTENANCE"/>
    <x v="2"/>
    <n v="101"/>
    <x v="0"/>
    <x v="0"/>
    <s v="502"/>
    <s v="Operating"/>
    <s v="Base Labor"/>
    <x v="0"/>
    <m/>
    <m/>
    <m/>
    <m/>
    <m/>
    <m/>
    <n v="72399"/>
    <n v="85372"/>
    <n v="74096"/>
    <n v="81174"/>
    <n v="74153"/>
    <n v="69331"/>
    <n v="456525"/>
  </r>
  <r>
    <x v="0"/>
    <x v="2"/>
    <s v="502003 - SDRS OPERATION"/>
    <s v="PPLEOM: OPERATION AND MAINTENANCE"/>
    <x v="2"/>
    <n v="101"/>
    <x v="0"/>
    <x v="1"/>
    <s v="502"/>
    <s v="Operating"/>
    <s v="Base Labor"/>
    <x v="0"/>
    <n v="81494"/>
    <n v="71460"/>
    <n v="76364"/>
    <n v="74628"/>
    <n v="80511"/>
    <n v="73628"/>
    <m/>
    <m/>
    <m/>
    <m/>
    <m/>
    <m/>
    <n v="458085"/>
  </r>
  <r>
    <x v="0"/>
    <x v="2"/>
    <s v="502003 - SDRS OPERATION"/>
    <s v="PPLEOM: OPERATION AND MAINTENANCE"/>
    <x v="2"/>
    <n v="111"/>
    <x v="1"/>
    <x v="0"/>
    <s v="502"/>
    <s v="Operating"/>
    <s v="Overtime and Premiums"/>
    <x v="0"/>
    <m/>
    <m/>
    <m/>
    <m/>
    <m/>
    <m/>
    <n v="11127"/>
    <n v="11424"/>
    <n v="12013"/>
    <n v="19473"/>
    <n v="19473"/>
    <n v="12013"/>
    <n v="85523"/>
  </r>
  <r>
    <x v="0"/>
    <x v="2"/>
    <s v="502003 - SDRS OPERATION"/>
    <s v="PPLEOM: OPERATION AND MAINTENANCE"/>
    <x v="2"/>
    <n v="111"/>
    <x v="1"/>
    <x v="1"/>
    <s v="502"/>
    <s v="Operating"/>
    <s v="Overtime and Premiums"/>
    <x v="0"/>
    <n v="14050"/>
    <n v="14068"/>
    <n v="24361"/>
    <n v="24361"/>
    <n v="14014"/>
    <n v="12190"/>
    <m/>
    <m/>
    <m/>
    <m/>
    <m/>
    <m/>
    <n v="103044"/>
  </r>
  <r>
    <x v="0"/>
    <x v="2"/>
    <s v="502003 - SDRS OPERATION"/>
    <s v="PPLEOM: OPERATION AND MAINTENANCE"/>
    <x v="2"/>
    <n v="751"/>
    <x v="5"/>
    <x v="0"/>
    <s v="502"/>
    <s v="Operating"/>
    <s v="Benefit budget summary"/>
    <x v="0"/>
    <m/>
    <m/>
    <m/>
    <m/>
    <m/>
    <m/>
    <n v="20639"/>
    <n v="24338"/>
    <n v="21123"/>
    <n v="23141"/>
    <n v="21140"/>
    <n v="19765"/>
    <n v="130146"/>
  </r>
  <r>
    <x v="0"/>
    <x v="2"/>
    <s v="502003 - SDRS OPERATION"/>
    <s v="PPLEOM: OPERATION AND MAINTENANCE"/>
    <x v="2"/>
    <n v="751"/>
    <x v="5"/>
    <x v="1"/>
    <s v="502"/>
    <s v="Operating"/>
    <s v="Benefit budget summary"/>
    <x v="0"/>
    <n v="23232"/>
    <n v="20372"/>
    <n v="21770"/>
    <n v="21275"/>
    <n v="22952"/>
    <n v="20990"/>
    <m/>
    <m/>
    <m/>
    <m/>
    <m/>
    <m/>
    <n v="130591"/>
  </r>
  <r>
    <x v="0"/>
    <x v="2"/>
    <s v="502003 - SDRS OPERATION"/>
    <s v="PPLEOM: OPERATION AND MAINTENANCE"/>
    <x v="2"/>
    <n v="752"/>
    <x v="5"/>
    <x v="0"/>
    <s v="502"/>
    <s v="Operating"/>
    <s v="Benefit budget summary"/>
    <x v="0"/>
    <m/>
    <m/>
    <m/>
    <m/>
    <m/>
    <m/>
    <n v="950"/>
    <n v="975"/>
    <n v="1025"/>
    <n v="1662"/>
    <n v="1662"/>
    <n v="1025"/>
    <n v="7299"/>
  </r>
  <r>
    <x v="0"/>
    <x v="2"/>
    <s v="502003 - SDRS OPERATION"/>
    <s v="PPLEOM: OPERATION AND MAINTENANCE"/>
    <x v="2"/>
    <n v="752"/>
    <x v="5"/>
    <x v="1"/>
    <s v="502"/>
    <s v="Operating"/>
    <s v="Benefit budget summary"/>
    <x v="0"/>
    <n v="1199"/>
    <n v="1201"/>
    <n v="2079"/>
    <n v="2079"/>
    <n v="1196"/>
    <n v="1040"/>
    <m/>
    <m/>
    <m/>
    <m/>
    <m/>
    <m/>
    <n v="8794"/>
  </r>
  <r>
    <x v="0"/>
    <x v="2"/>
    <s v="502004 - SDRS-H2O SYS OPR"/>
    <s v="PPLEOM: OPERATION AND MAINTENANCE"/>
    <x v="2"/>
    <n v="101"/>
    <x v="0"/>
    <x v="0"/>
    <s v="502"/>
    <s v="Operating"/>
    <s v="Base Labor"/>
    <x v="0"/>
    <m/>
    <m/>
    <m/>
    <m/>
    <m/>
    <m/>
    <n v="20167"/>
    <n v="16201"/>
    <n v="20735"/>
    <n v="18739"/>
    <n v="18993"/>
    <n v="17413"/>
    <n v="112248"/>
  </r>
  <r>
    <x v="0"/>
    <x v="2"/>
    <s v="502004 - SDRS-H2O SYS OPR"/>
    <s v="PPLEOM: OPERATION AND MAINTENANCE"/>
    <x v="2"/>
    <n v="101"/>
    <x v="0"/>
    <x v="1"/>
    <s v="502"/>
    <s v="Operating"/>
    <s v="Base Labor"/>
    <x v="0"/>
    <n v="20658"/>
    <n v="18052"/>
    <n v="20388"/>
    <n v="20244"/>
    <n v="21710"/>
    <n v="18549"/>
    <m/>
    <m/>
    <m/>
    <m/>
    <m/>
    <m/>
    <n v="119601"/>
  </r>
  <r>
    <x v="0"/>
    <x v="2"/>
    <s v="502004 - SDRS-H2O SYS OPR"/>
    <s v="PPLEOM: OPERATION AND MAINTENANCE"/>
    <x v="2"/>
    <n v="111"/>
    <x v="1"/>
    <x v="0"/>
    <s v="502"/>
    <s v="Operating"/>
    <s v="Overtime and Premiums"/>
    <x v="0"/>
    <m/>
    <m/>
    <m/>
    <m/>
    <m/>
    <m/>
    <n v="923"/>
    <n v="772"/>
    <n v="935"/>
    <n v="877"/>
    <n v="854"/>
    <n v="819"/>
    <n v="5180"/>
  </r>
  <r>
    <x v="0"/>
    <x v="2"/>
    <s v="502004 - SDRS-H2O SYS OPR"/>
    <s v="PPLEOM: OPERATION AND MAINTENANCE"/>
    <x v="2"/>
    <n v="111"/>
    <x v="1"/>
    <x v="1"/>
    <s v="502"/>
    <s v="Operating"/>
    <s v="Overtime and Premiums"/>
    <x v="0"/>
    <n v="946"/>
    <n v="842"/>
    <n v="903"/>
    <n v="921"/>
    <n v="1005"/>
    <n v="843"/>
    <m/>
    <m/>
    <m/>
    <m/>
    <m/>
    <m/>
    <n v="5460"/>
  </r>
  <r>
    <x v="0"/>
    <x v="2"/>
    <s v="502004 - SDRS-H2O SYS OPR"/>
    <s v="PPLEOM: OPERATION AND MAINTENANCE"/>
    <x v="2"/>
    <n v="751"/>
    <x v="5"/>
    <x v="0"/>
    <s v="502"/>
    <s v="Operating"/>
    <s v="Benefit budget summary"/>
    <x v="0"/>
    <m/>
    <m/>
    <m/>
    <m/>
    <m/>
    <m/>
    <n v="5749"/>
    <n v="4619"/>
    <n v="5911"/>
    <n v="5342"/>
    <n v="5415"/>
    <n v="4964"/>
    <n v="32000"/>
  </r>
  <r>
    <x v="0"/>
    <x v="2"/>
    <s v="502004 - SDRS-H2O SYS OPR"/>
    <s v="PPLEOM: OPERATION AND MAINTENANCE"/>
    <x v="2"/>
    <n v="751"/>
    <x v="5"/>
    <x v="1"/>
    <s v="502"/>
    <s v="Operating"/>
    <s v="Benefit budget summary"/>
    <x v="0"/>
    <n v="5889"/>
    <n v="5146"/>
    <n v="5812"/>
    <n v="5771"/>
    <n v="6189"/>
    <n v="5288"/>
    <m/>
    <m/>
    <m/>
    <m/>
    <m/>
    <m/>
    <n v="34095"/>
  </r>
  <r>
    <x v="0"/>
    <x v="2"/>
    <s v="502004 - SDRS-H2O SYS OPR"/>
    <s v="PPLEOM: OPERATION AND MAINTENANCE"/>
    <x v="2"/>
    <n v="752"/>
    <x v="5"/>
    <x v="0"/>
    <s v="502"/>
    <s v="Operating"/>
    <s v="Benefit budget summary"/>
    <x v="0"/>
    <m/>
    <m/>
    <m/>
    <m/>
    <m/>
    <m/>
    <n v="79"/>
    <n v="66"/>
    <n v="80"/>
    <n v="75"/>
    <n v="73"/>
    <n v="70"/>
    <n v="443"/>
  </r>
  <r>
    <x v="0"/>
    <x v="2"/>
    <s v="502004 - SDRS-H2O SYS OPR"/>
    <s v="PPLEOM: OPERATION AND MAINTENANCE"/>
    <x v="2"/>
    <n v="752"/>
    <x v="5"/>
    <x v="1"/>
    <s v="502"/>
    <s v="Operating"/>
    <s v="Benefit budget summary"/>
    <x v="0"/>
    <n v="81"/>
    <n v="72"/>
    <n v="77"/>
    <n v="79"/>
    <n v="86"/>
    <n v="72"/>
    <m/>
    <m/>
    <m/>
    <m/>
    <m/>
    <m/>
    <n v="467"/>
  </r>
  <r>
    <x v="0"/>
    <x v="1"/>
    <s v="502100 - STM EXP(EX SDRS.SPP)"/>
    <s v="PPLEOM: OPERATION AND MAINTENANCE"/>
    <x v="2"/>
    <n v="110"/>
    <x v="0"/>
    <x v="0"/>
    <s v="502"/>
    <s v="Operating"/>
    <s v="Base Labor"/>
    <x v="0"/>
    <m/>
    <m/>
    <m/>
    <m/>
    <m/>
    <m/>
    <n v="175786"/>
    <n v="217989"/>
    <n v="187553"/>
    <n v="204961"/>
    <n v="190311"/>
    <n v="166646"/>
    <n v="1143246"/>
  </r>
  <r>
    <x v="0"/>
    <x v="1"/>
    <s v="502100 - STM EXP(EX SDRS.SPP)"/>
    <s v="PPLEOM: OPERATION AND MAINTENANCE"/>
    <x v="2"/>
    <n v="110"/>
    <x v="0"/>
    <x v="1"/>
    <s v="502"/>
    <s v="Operating"/>
    <s v="Base Labor"/>
    <x v="0"/>
    <n v="216463"/>
    <n v="185356"/>
    <n v="207868"/>
    <n v="188508"/>
    <n v="212234"/>
    <n v="186908"/>
    <m/>
    <m/>
    <m/>
    <m/>
    <m/>
    <m/>
    <n v="1197337"/>
  </r>
  <r>
    <x v="0"/>
    <x v="1"/>
    <s v="502100 - STM EXP(EX SDRS.SPP)"/>
    <s v="PPLEOM: OPERATION AND MAINTENANCE"/>
    <x v="2"/>
    <n v="111"/>
    <x v="1"/>
    <x v="0"/>
    <s v="502"/>
    <s v="Operating"/>
    <s v="Overtime and Premiums"/>
    <x v="0"/>
    <m/>
    <m/>
    <m/>
    <m/>
    <m/>
    <m/>
    <n v="29982"/>
    <n v="29982"/>
    <n v="29982"/>
    <n v="29982"/>
    <n v="30880"/>
    <n v="30880"/>
    <n v="181688"/>
  </r>
  <r>
    <x v="0"/>
    <x v="1"/>
    <s v="502100 - STM EXP(EX SDRS.SPP)"/>
    <s v="PPLEOM: OPERATION AND MAINTENANCE"/>
    <x v="2"/>
    <n v="111"/>
    <x v="1"/>
    <x v="1"/>
    <s v="502"/>
    <s v="Operating"/>
    <s v="Overtime and Premiums"/>
    <x v="0"/>
    <n v="30880"/>
    <n v="30880"/>
    <n v="30880"/>
    <n v="30880"/>
    <n v="30880"/>
    <n v="30880"/>
    <m/>
    <m/>
    <m/>
    <m/>
    <m/>
    <m/>
    <n v="185280"/>
  </r>
  <r>
    <x v="0"/>
    <x v="1"/>
    <s v="502100 - STM EXP(EX SDRS.SPP)"/>
    <s v="PPLEOM: OPERATION AND MAINTENANCE"/>
    <x v="2"/>
    <n v="175"/>
    <x v="3"/>
    <x v="0"/>
    <s v="502"/>
    <s v="Operating"/>
    <s v="Base Labor"/>
    <x v="0"/>
    <m/>
    <m/>
    <m/>
    <m/>
    <m/>
    <m/>
    <n v="-143775"/>
    <n v="-143775"/>
    <n v="-143775"/>
    <n v="-143775"/>
    <n v="-143775"/>
    <n v="-143775"/>
    <n v="-862650"/>
  </r>
  <r>
    <x v="0"/>
    <x v="1"/>
    <s v="502100 - STM EXP(EX SDRS.SPP)"/>
    <s v="PPLEOM: OPERATION AND MAINTENANCE"/>
    <x v="2"/>
    <n v="175"/>
    <x v="3"/>
    <x v="1"/>
    <s v="502"/>
    <s v="Operating"/>
    <s v="Base Labor"/>
    <x v="0"/>
    <n v="-143775"/>
    <n v="-143775"/>
    <n v="-143775"/>
    <n v="-143775"/>
    <n v="-143775"/>
    <n v="-143775"/>
    <m/>
    <m/>
    <m/>
    <m/>
    <m/>
    <m/>
    <n v="-862650"/>
  </r>
  <r>
    <x v="0"/>
    <x v="1"/>
    <s v="502100 - STM EXP(EX SDRS.SPP)"/>
    <s v="PPLEOM: OPERATION AND MAINTENANCE"/>
    <x v="2"/>
    <n v="751"/>
    <x v="5"/>
    <x v="0"/>
    <s v="502"/>
    <s v="Operating"/>
    <s v="Benefit budget summary"/>
    <x v="0"/>
    <m/>
    <m/>
    <m/>
    <m/>
    <m/>
    <m/>
    <n v="46822"/>
    <n v="58064"/>
    <n v="49957"/>
    <n v="54593"/>
    <n v="50691"/>
    <n v="44388"/>
    <n v="304515"/>
  </r>
  <r>
    <x v="0"/>
    <x v="1"/>
    <s v="502100 - STM EXP(EX SDRS.SPP)"/>
    <s v="PPLEOM: OPERATION AND MAINTENANCE"/>
    <x v="2"/>
    <n v="751"/>
    <x v="5"/>
    <x v="1"/>
    <s v="502"/>
    <s v="Operating"/>
    <s v="Benefit budget summary"/>
    <x v="0"/>
    <n v="57657"/>
    <n v="49372"/>
    <n v="55368"/>
    <n v="50211"/>
    <n v="56531"/>
    <n v="49785"/>
    <m/>
    <m/>
    <m/>
    <m/>
    <m/>
    <m/>
    <n v="318924"/>
  </r>
  <r>
    <x v="0"/>
    <x v="1"/>
    <s v="502100 - STM EXP(EX SDRS.SPP)"/>
    <s v="PPLEOM: OPERATION AND MAINTENANCE"/>
    <x v="2"/>
    <n v="752"/>
    <x v="5"/>
    <x v="0"/>
    <s v="502"/>
    <s v="Operating"/>
    <s v="Benefit budget summary"/>
    <x v="0"/>
    <m/>
    <m/>
    <m/>
    <m/>
    <m/>
    <m/>
    <n v="2672"/>
    <n v="2672"/>
    <n v="2672"/>
    <n v="2672"/>
    <n v="2752"/>
    <n v="2752"/>
    <n v="16192"/>
  </r>
  <r>
    <x v="0"/>
    <x v="1"/>
    <s v="502100 - STM EXP(EX SDRS.SPP)"/>
    <s v="PPLEOM: OPERATION AND MAINTENANCE"/>
    <x v="2"/>
    <n v="752"/>
    <x v="5"/>
    <x v="1"/>
    <s v="502"/>
    <s v="Operating"/>
    <s v="Benefit budget summary"/>
    <x v="0"/>
    <n v="2752"/>
    <n v="2752"/>
    <n v="2752"/>
    <n v="2752"/>
    <n v="2752"/>
    <n v="2752"/>
    <m/>
    <m/>
    <m/>
    <m/>
    <m/>
    <m/>
    <n v="16512"/>
  </r>
  <r>
    <x v="0"/>
    <x v="2"/>
    <s v="502100 - STM EXP(EX SDRS.SPP)"/>
    <s v="PPLEOM: OPERATION AND MAINTENANCE"/>
    <x v="2"/>
    <n v="101"/>
    <x v="0"/>
    <x v="0"/>
    <s v="502"/>
    <s v="Operating"/>
    <s v="Base Labor"/>
    <x v="0"/>
    <m/>
    <m/>
    <m/>
    <m/>
    <m/>
    <m/>
    <n v="85175"/>
    <n v="100437"/>
    <n v="87171"/>
    <n v="95498"/>
    <n v="87239"/>
    <n v="81565"/>
    <n v="537085"/>
  </r>
  <r>
    <x v="0"/>
    <x v="2"/>
    <s v="502100 - STM EXP(EX SDRS.SPP)"/>
    <s v="PPLEOM: OPERATION AND MAINTENANCE"/>
    <x v="2"/>
    <n v="101"/>
    <x v="0"/>
    <x v="1"/>
    <s v="502"/>
    <s v="Operating"/>
    <s v="Base Labor"/>
    <x v="0"/>
    <n v="95875"/>
    <n v="84071"/>
    <n v="89840"/>
    <n v="87797"/>
    <n v="94718"/>
    <n v="86621"/>
    <m/>
    <m/>
    <m/>
    <m/>
    <m/>
    <m/>
    <n v="538922"/>
  </r>
  <r>
    <x v="0"/>
    <x v="2"/>
    <s v="502100 - STM EXP(EX SDRS.SPP)"/>
    <s v="PPLEOM: OPERATION AND MAINTENANCE"/>
    <x v="2"/>
    <n v="111"/>
    <x v="1"/>
    <x v="0"/>
    <s v="502"/>
    <s v="Operating"/>
    <s v="Overtime and Premiums"/>
    <x v="0"/>
    <m/>
    <m/>
    <m/>
    <m/>
    <m/>
    <m/>
    <n v="19157"/>
    <n v="19546"/>
    <n v="23316"/>
    <n v="49571"/>
    <n v="49571"/>
    <n v="20316"/>
    <n v="181477"/>
  </r>
  <r>
    <x v="0"/>
    <x v="2"/>
    <s v="502100 - STM EXP(EX SDRS.SPP)"/>
    <s v="PPLEOM: OPERATION AND MAINTENANCE"/>
    <x v="2"/>
    <n v="111"/>
    <x v="1"/>
    <x v="1"/>
    <s v="502"/>
    <s v="Operating"/>
    <s v="Overtime and Premiums"/>
    <x v="0"/>
    <n v="22365"/>
    <n v="22389"/>
    <n v="52350"/>
    <n v="55350"/>
    <n v="22319"/>
    <n v="19933"/>
    <m/>
    <m/>
    <m/>
    <m/>
    <m/>
    <m/>
    <n v="194706"/>
  </r>
  <r>
    <x v="0"/>
    <x v="2"/>
    <s v="502100 - STM EXP(EX SDRS.SPP)"/>
    <s v="PPLEOM: OPERATION AND MAINTENANCE"/>
    <x v="2"/>
    <n v="751"/>
    <x v="5"/>
    <x v="0"/>
    <s v="502"/>
    <s v="Operating"/>
    <s v="Benefit budget summary"/>
    <x v="0"/>
    <m/>
    <m/>
    <m/>
    <m/>
    <m/>
    <m/>
    <n v="24282"/>
    <n v="28633"/>
    <n v="24851"/>
    <n v="27225"/>
    <n v="24870"/>
    <n v="23253"/>
    <n v="153114"/>
  </r>
  <r>
    <x v="0"/>
    <x v="2"/>
    <s v="502100 - STM EXP(EX SDRS.SPP)"/>
    <s v="PPLEOM: OPERATION AND MAINTENANCE"/>
    <x v="2"/>
    <n v="751"/>
    <x v="5"/>
    <x v="1"/>
    <s v="502"/>
    <s v="Operating"/>
    <s v="Benefit budget summary"/>
    <x v="0"/>
    <n v="27332"/>
    <n v="23967"/>
    <n v="25612"/>
    <n v="25029"/>
    <n v="27002"/>
    <n v="24694"/>
    <m/>
    <m/>
    <m/>
    <m/>
    <m/>
    <m/>
    <n v="153636"/>
  </r>
  <r>
    <x v="0"/>
    <x v="2"/>
    <s v="502100 - STM EXP(EX SDRS.SPP)"/>
    <s v="PPLEOM: OPERATION AND MAINTENANCE"/>
    <x v="2"/>
    <n v="752"/>
    <x v="5"/>
    <x v="0"/>
    <s v="502"/>
    <s v="Operating"/>
    <s v="Benefit budget summary"/>
    <x v="0"/>
    <m/>
    <m/>
    <m/>
    <m/>
    <m/>
    <m/>
    <n v="1635"/>
    <n v="1668"/>
    <n v="1734"/>
    <n v="2567"/>
    <n v="2567"/>
    <n v="1734"/>
    <n v="11905"/>
  </r>
  <r>
    <x v="0"/>
    <x v="2"/>
    <s v="502100 - STM EXP(EX SDRS.SPP)"/>
    <s v="PPLEOM: OPERATION AND MAINTENANCE"/>
    <x v="2"/>
    <n v="752"/>
    <x v="5"/>
    <x v="1"/>
    <s v="502"/>
    <s v="Operating"/>
    <s v="Benefit budget summary"/>
    <x v="0"/>
    <n v="1909"/>
    <n v="1911"/>
    <n v="3060"/>
    <n v="3060"/>
    <n v="1905"/>
    <n v="1701"/>
    <m/>
    <m/>
    <m/>
    <m/>
    <m/>
    <m/>
    <n v="13546"/>
  </r>
  <r>
    <x v="0"/>
    <x v="1"/>
    <s v="505100 - ELECTRIC SYS OPR"/>
    <s v="PPLEOM: OPERATION AND MAINTENANCE"/>
    <x v="2"/>
    <n v="110"/>
    <x v="0"/>
    <x v="0"/>
    <s v="505"/>
    <s v="Operating"/>
    <s v="Base Labor"/>
    <x v="0"/>
    <m/>
    <m/>
    <m/>
    <m/>
    <m/>
    <m/>
    <n v="70656"/>
    <n v="87558"/>
    <n v="75342"/>
    <n v="82338"/>
    <n v="76918"/>
    <n v="67414"/>
    <n v="460226"/>
  </r>
  <r>
    <x v="0"/>
    <x v="1"/>
    <s v="505100 - ELECTRIC SYS OPR"/>
    <s v="PPLEOM: OPERATION AND MAINTENANCE"/>
    <x v="2"/>
    <n v="110"/>
    <x v="0"/>
    <x v="1"/>
    <s v="505"/>
    <s v="Operating"/>
    <s v="Base Labor"/>
    <x v="0"/>
    <n v="87468"/>
    <n v="74900"/>
    <n v="83532"/>
    <n v="77305"/>
    <n v="85329"/>
    <n v="75199"/>
    <m/>
    <m/>
    <m/>
    <m/>
    <m/>
    <m/>
    <n v="483733"/>
  </r>
  <r>
    <x v="0"/>
    <x v="1"/>
    <s v="505100 - ELECTRIC SYS OPR"/>
    <s v="PPLEOM: OPERATION AND MAINTENANCE"/>
    <x v="2"/>
    <n v="751"/>
    <x v="5"/>
    <x v="0"/>
    <s v="505"/>
    <s v="Operating"/>
    <s v="Benefit budget summary"/>
    <x v="0"/>
    <m/>
    <m/>
    <m/>
    <m/>
    <m/>
    <m/>
    <n v="18820"/>
    <n v="23322"/>
    <n v="20068"/>
    <n v="21932"/>
    <n v="20488"/>
    <n v="17956"/>
    <n v="122586"/>
  </r>
  <r>
    <x v="0"/>
    <x v="1"/>
    <s v="505100 - ELECTRIC SYS OPR"/>
    <s v="PPLEOM: OPERATION AND MAINTENANCE"/>
    <x v="2"/>
    <n v="751"/>
    <x v="5"/>
    <x v="1"/>
    <s v="505"/>
    <s v="Operating"/>
    <s v="Benefit budget summary"/>
    <x v="0"/>
    <n v="23298"/>
    <n v="19950"/>
    <n v="22249"/>
    <n v="20591"/>
    <n v="22728"/>
    <n v="20030"/>
    <m/>
    <m/>
    <m/>
    <m/>
    <m/>
    <m/>
    <n v="128846"/>
  </r>
  <r>
    <x v="0"/>
    <x v="2"/>
    <s v="505100 - ELECTRIC SYS OPR"/>
    <s v="PPLEOM: OPERATION AND MAINTENANCE"/>
    <x v="2"/>
    <n v="101"/>
    <x v="0"/>
    <x v="0"/>
    <s v="505"/>
    <s v="Operating"/>
    <s v="Base Labor"/>
    <x v="0"/>
    <m/>
    <m/>
    <m/>
    <m/>
    <m/>
    <m/>
    <n v="309859"/>
    <n v="339186"/>
    <n v="319650"/>
    <n v="333158"/>
    <n v="300233"/>
    <n v="293250"/>
    <n v="1895336"/>
  </r>
  <r>
    <x v="0"/>
    <x v="2"/>
    <s v="505100 - ELECTRIC SYS OPR"/>
    <s v="PPLEOM: OPERATION AND MAINTENANCE"/>
    <x v="2"/>
    <n v="101"/>
    <x v="0"/>
    <x v="1"/>
    <s v="505"/>
    <s v="Operating"/>
    <s v="Base Labor"/>
    <x v="0"/>
    <n v="340750"/>
    <n v="306368"/>
    <n v="327474"/>
    <n v="305993"/>
    <n v="337239"/>
    <n v="310381"/>
    <m/>
    <m/>
    <m/>
    <m/>
    <m/>
    <m/>
    <n v="1928205"/>
  </r>
  <r>
    <x v="0"/>
    <x v="2"/>
    <s v="505100 - ELECTRIC SYS OPR"/>
    <s v="PPLEOM: OPERATION AND MAINTENANCE"/>
    <x v="2"/>
    <n v="110"/>
    <x v="0"/>
    <x v="0"/>
    <s v="505"/>
    <s v="Operating"/>
    <s v="Base Labor"/>
    <x v="0"/>
    <m/>
    <m/>
    <m/>
    <m/>
    <m/>
    <m/>
    <n v="-17664"/>
    <n v="-21890"/>
    <n v="-18835"/>
    <n v="-20584"/>
    <n v="-19230"/>
    <n v="-16854"/>
    <n v="-115057"/>
  </r>
  <r>
    <x v="0"/>
    <x v="2"/>
    <s v="505100 - ELECTRIC SYS OPR"/>
    <s v="PPLEOM: OPERATION AND MAINTENANCE"/>
    <x v="2"/>
    <n v="110"/>
    <x v="0"/>
    <x v="1"/>
    <s v="505"/>
    <s v="Operating"/>
    <s v="Base Labor"/>
    <x v="0"/>
    <n v="-21867"/>
    <n v="-18725"/>
    <n v="-20883"/>
    <n v="-19326"/>
    <n v="-21332"/>
    <n v="-18800"/>
    <m/>
    <m/>
    <m/>
    <m/>
    <m/>
    <m/>
    <n v="-120933"/>
  </r>
  <r>
    <x v="0"/>
    <x v="2"/>
    <s v="505100 - ELECTRIC SYS OPR"/>
    <s v="PPLEOM: OPERATION AND MAINTENANCE"/>
    <x v="2"/>
    <n v="111"/>
    <x v="1"/>
    <x v="0"/>
    <s v="505"/>
    <s v="Operating"/>
    <s v="Overtime and Premiums"/>
    <x v="0"/>
    <m/>
    <m/>
    <m/>
    <m/>
    <m/>
    <m/>
    <n v="47326"/>
    <n v="47974"/>
    <n v="80666"/>
    <n v="116306"/>
    <n v="114144"/>
    <n v="48494"/>
    <n v="454910"/>
  </r>
  <r>
    <x v="0"/>
    <x v="2"/>
    <s v="505100 - ELECTRIC SYS OPR"/>
    <s v="PPLEOM: OPERATION AND MAINTENANCE"/>
    <x v="2"/>
    <n v="111"/>
    <x v="1"/>
    <x v="1"/>
    <s v="505"/>
    <s v="Operating"/>
    <s v="Overtime and Premiums"/>
    <x v="0"/>
    <n v="56308"/>
    <n v="55008"/>
    <n v="99467"/>
    <n v="127309"/>
    <n v="56031"/>
    <n v="49605"/>
    <m/>
    <m/>
    <m/>
    <m/>
    <m/>
    <m/>
    <n v="443728"/>
  </r>
  <r>
    <x v="0"/>
    <x v="2"/>
    <s v="505100 - ELECTRIC SYS OPR"/>
    <s v="PPLEOM: OPERATION AND MAINTENANCE"/>
    <x v="2"/>
    <n v="751"/>
    <x v="5"/>
    <x v="0"/>
    <s v="505"/>
    <s v="Operating"/>
    <s v="Benefit budget summary"/>
    <x v="0"/>
    <m/>
    <m/>
    <m/>
    <m/>
    <m/>
    <m/>
    <n v="83630"/>
    <n v="90865"/>
    <n v="86109"/>
    <n v="89494"/>
    <n v="80468"/>
    <n v="79111"/>
    <n v="509677"/>
  </r>
  <r>
    <x v="0"/>
    <x v="2"/>
    <s v="505100 - ELECTRIC SYS OPR"/>
    <s v="PPLEOM: OPERATION AND MAINTENANCE"/>
    <x v="2"/>
    <n v="751"/>
    <x v="5"/>
    <x v="1"/>
    <s v="505"/>
    <s v="Operating"/>
    <s v="Benefit budget summary"/>
    <x v="0"/>
    <n v="91317"/>
    <n v="82352"/>
    <n v="87794"/>
    <n v="82085"/>
    <n v="90458"/>
    <n v="83476"/>
    <m/>
    <m/>
    <m/>
    <m/>
    <m/>
    <m/>
    <n v="517482"/>
  </r>
  <r>
    <x v="0"/>
    <x v="2"/>
    <s v="505100 - ELECTRIC SYS OPR"/>
    <s v="PPLEOM: OPERATION AND MAINTENANCE"/>
    <x v="2"/>
    <n v="752"/>
    <x v="5"/>
    <x v="0"/>
    <s v="505"/>
    <s v="Operating"/>
    <s v="Benefit budget summary"/>
    <x v="0"/>
    <m/>
    <m/>
    <m/>
    <m/>
    <m/>
    <m/>
    <n v="4039"/>
    <n v="4095"/>
    <n v="4303"/>
    <n v="5937"/>
    <n v="5752"/>
    <n v="4139"/>
    <n v="28265"/>
  </r>
  <r>
    <x v="0"/>
    <x v="2"/>
    <s v="505100 - ELECTRIC SYS OPR"/>
    <s v="PPLEOM: OPERATION AND MAINTENANCE"/>
    <x v="2"/>
    <n v="752"/>
    <x v="5"/>
    <x v="1"/>
    <s v="505"/>
    <s v="Operating"/>
    <s v="Benefit budget summary"/>
    <x v="0"/>
    <n v="4806"/>
    <n v="4695"/>
    <n v="7081"/>
    <n v="6876"/>
    <n v="4782"/>
    <n v="4234"/>
    <m/>
    <m/>
    <m/>
    <m/>
    <m/>
    <m/>
    <n v="32474"/>
  </r>
  <r>
    <x v="0"/>
    <x v="1"/>
    <s v="506100 - MISC STM PWR EXP"/>
    <s v="PPLEOM: OPERATION AND MAINTENANCE"/>
    <x v="2"/>
    <n v="110"/>
    <x v="0"/>
    <x v="0"/>
    <s v="506"/>
    <s v="Operating"/>
    <s v="Base Labor"/>
    <x v="0"/>
    <m/>
    <m/>
    <m/>
    <m/>
    <m/>
    <m/>
    <n v="15524"/>
    <n v="19312"/>
    <n v="16578"/>
    <n v="18145"/>
    <n v="16595"/>
    <n v="14454"/>
    <n v="100608"/>
  </r>
  <r>
    <x v="0"/>
    <x v="1"/>
    <s v="506100 - MISC STM PWR EXP"/>
    <s v="PPLEOM: OPERATION AND MAINTENANCE"/>
    <x v="2"/>
    <n v="110"/>
    <x v="0"/>
    <x v="1"/>
    <s v="506"/>
    <s v="Operating"/>
    <s v="Base Labor"/>
    <x v="0"/>
    <n v="18836"/>
    <n v="16119"/>
    <n v="18387"/>
    <n v="16321"/>
    <n v="18816"/>
    <n v="16570"/>
    <m/>
    <m/>
    <m/>
    <m/>
    <m/>
    <m/>
    <n v="105049"/>
  </r>
  <r>
    <x v="0"/>
    <x v="1"/>
    <s v="506100 - MISC STM PWR EXP"/>
    <s v="PPLEOM: OPERATION AND MAINTENANCE"/>
    <x v="2"/>
    <n v="175"/>
    <x v="3"/>
    <x v="0"/>
    <s v="506"/>
    <s v="Operating"/>
    <s v="Base Labor"/>
    <x v="0"/>
    <m/>
    <m/>
    <m/>
    <m/>
    <m/>
    <m/>
    <n v="32400"/>
    <n v="32400"/>
    <n v="32400"/>
    <n v="32400"/>
    <n v="32400"/>
    <n v="32400"/>
    <n v="194400"/>
  </r>
  <r>
    <x v="0"/>
    <x v="1"/>
    <s v="506100 - MISC STM PWR EXP"/>
    <s v="PPLEOM: OPERATION AND MAINTENANCE"/>
    <x v="2"/>
    <n v="175"/>
    <x v="3"/>
    <x v="1"/>
    <s v="506"/>
    <s v="Operating"/>
    <s v="Base Labor"/>
    <x v="0"/>
    <n v="32400"/>
    <n v="32400"/>
    <n v="32400"/>
    <n v="32400"/>
    <n v="32400"/>
    <n v="32400"/>
    <m/>
    <m/>
    <m/>
    <m/>
    <m/>
    <m/>
    <n v="194400"/>
  </r>
  <r>
    <x v="0"/>
    <x v="1"/>
    <s v="506100 - MISC STM PWR EXP"/>
    <s v="PPLEOM: OPERATION AND MAINTENANCE"/>
    <x v="2"/>
    <n v="751"/>
    <x v="5"/>
    <x v="0"/>
    <s v="506"/>
    <s v="Operating"/>
    <s v="Benefit budget summary"/>
    <x v="0"/>
    <m/>
    <m/>
    <m/>
    <m/>
    <m/>
    <m/>
    <n v="4199"/>
    <n v="5219"/>
    <n v="4480"/>
    <n v="4904"/>
    <n v="4485"/>
    <n v="3910"/>
    <n v="27197"/>
  </r>
  <r>
    <x v="0"/>
    <x v="1"/>
    <s v="506100 - MISC STM PWR EXP"/>
    <s v="PPLEOM: OPERATION AND MAINTENANCE"/>
    <x v="2"/>
    <n v="751"/>
    <x v="5"/>
    <x v="1"/>
    <s v="506"/>
    <s v="Operating"/>
    <s v="Benefit budget summary"/>
    <x v="0"/>
    <n v="5086"/>
    <n v="4353"/>
    <n v="4966"/>
    <n v="4408"/>
    <n v="5085"/>
    <n v="4480"/>
    <m/>
    <m/>
    <m/>
    <m/>
    <m/>
    <m/>
    <n v="28378"/>
  </r>
  <r>
    <x v="0"/>
    <x v="2"/>
    <s v="506100 - MISC STM PWR EXP"/>
    <s v="PPLEOM: OPERATION AND MAINTENANCE"/>
    <x v="2"/>
    <n v="101"/>
    <x v="0"/>
    <x v="0"/>
    <s v="506"/>
    <s v="Operating"/>
    <s v="Base Labor"/>
    <x v="0"/>
    <m/>
    <m/>
    <m/>
    <m/>
    <m/>
    <m/>
    <n v="58848"/>
    <n v="64362"/>
    <n v="58753"/>
    <n v="62922"/>
    <n v="57700"/>
    <n v="50681"/>
    <n v="353266"/>
  </r>
  <r>
    <x v="0"/>
    <x v="2"/>
    <s v="506100 - MISC STM PWR EXP"/>
    <s v="PPLEOM: OPERATION AND MAINTENANCE"/>
    <x v="2"/>
    <n v="101"/>
    <x v="0"/>
    <x v="1"/>
    <s v="506"/>
    <s v="Operating"/>
    <s v="Base Labor"/>
    <x v="0"/>
    <n v="59959"/>
    <n v="53149"/>
    <n v="61128"/>
    <n v="56466"/>
    <n v="61029"/>
    <n v="55625"/>
    <m/>
    <m/>
    <m/>
    <m/>
    <m/>
    <m/>
    <n v="347356"/>
  </r>
  <r>
    <x v="0"/>
    <x v="2"/>
    <s v="506100 - MISC STM PWR EXP"/>
    <s v="PPLEOM: OPERATION AND MAINTENANCE"/>
    <x v="2"/>
    <n v="110"/>
    <x v="0"/>
    <x v="0"/>
    <s v="506"/>
    <s v="Operating"/>
    <s v="Base Labor"/>
    <x v="0"/>
    <m/>
    <m/>
    <m/>
    <m/>
    <m/>
    <m/>
    <n v="-3301"/>
    <n v="-4147"/>
    <n v="-3561"/>
    <n v="-3888"/>
    <n v="-3555"/>
    <n v="-3067"/>
    <n v="-21519"/>
  </r>
  <r>
    <x v="0"/>
    <x v="2"/>
    <s v="506100 - MISC STM PWR EXP"/>
    <s v="PPLEOM: OPERATION AND MAINTENANCE"/>
    <x v="2"/>
    <n v="110"/>
    <x v="0"/>
    <x v="1"/>
    <s v="506"/>
    <s v="Operating"/>
    <s v="Base Labor"/>
    <x v="0"/>
    <n v="-4080"/>
    <n v="-3486"/>
    <n v="-3970"/>
    <n v="-3522"/>
    <n v="-4039"/>
    <n v="-3539"/>
    <m/>
    <m/>
    <m/>
    <m/>
    <m/>
    <m/>
    <n v="-22636"/>
  </r>
  <r>
    <x v="0"/>
    <x v="2"/>
    <s v="506100 - MISC STM PWR EXP"/>
    <s v="PPLEOM: OPERATION AND MAINTENANCE"/>
    <x v="2"/>
    <n v="111"/>
    <x v="1"/>
    <x v="0"/>
    <s v="506"/>
    <s v="Operating"/>
    <s v="Overtime and Premiums"/>
    <x v="0"/>
    <m/>
    <m/>
    <m/>
    <m/>
    <m/>
    <m/>
    <n v="11323"/>
    <n v="11619"/>
    <n v="12213"/>
    <n v="19717"/>
    <n v="19750"/>
    <n v="12201"/>
    <n v="86823"/>
  </r>
  <r>
    <x v="0"/>
    <x v="2"/>
    <s v="506100 - MISC STM PWR EXP"/>
    <s v="PPLEOM: OPERATION AND MAINTENANCE"/>
    <x v="2"/>
    <n v="111"/>
    <x v="1"/>
    <x v="1"/>
    <s v="506"/>
    <s v="Operating"/>
    <s v="Overtime and Premiums"/>
    <x v="0"/>
    <n v="14236"/>
    <n v="14251"/>
    <n v="24609"/>
    <n v="24650"/>
    <n v="14216"/>
    <n v="12394"/>
    <m/>
    <m/>
    <m/>
    <m/>
    <m/>
    <m/>
    <n v="104356"/>
  </r>
  <r>
    <x v="0"/>
    <x v="2"/>
    <s v="506100 - MISC STM PWR EXP"/>
    <s v="PPLEOM: OPERATION AND MAINTENANCE"/>
    <x v="2"/>
    <n v="175"/>
    <x v="3"/>
    <x v="0"/>
    <s v="506"/>
    <s v="Operating"/>
    <s v="Base Labor"/>
    <x v="0"/>
    <m/>
    <m/>
    <m/>
    <m/>
    <m/>
    <m/>
    <n v="-8100"/>
    <n v="-8100"/>
    <n v="-8100"/>
    <n v="-8100"/>
    <n v="-8100"/>
    <n v="-8100"/>
    <n v="-48600"/>
  </r>
  <r>
    <x v="0"/>
    <x v="2"/>
    <s v="506100 - MISC STM PWR EXP"/>
    <s v="PPLEOM: OPERATION AND MAINTENANCE"/>
    <x v="2"/>
    <n v="175"/>
    <x v="3"/>
    <x v="1"/>
    <s v="506"/>
    <s v="Operating"/>
    <s v="Base Labor"/>
    <x v="0"/>
    <n v="-8100"/>
    <n v="-8100"/>
    <n v="-8100"/>
    <n v="-8100"/>
    <n v="-8100"/>
    <n v="-8100"/>
    <m/>
    <m/>
    <m/>
    <m/>
    <m/>
    <m/>
    <n v="-48600"/>
  </r>
  <r>
    <x v="0"/>
    <x v="2"/>
    <s v="506100 - MISC STM PWR EXP"/>
    <s v="PPLEOM: OPERATION AND MAINTENANCE"/>
    <x v="2"/>
    <n v="751"/>
    <x v="5"/>
    <x v="0"/>
    <s v="506"/>
    <s v="Operating"/>
    <s v="Benefit budget summary"/>
    <x v="0"/>
    <m/>
    <m/>
    <m/>
    <m/>
    <m/>
    <m/>
    <n v="15897"/>
    <n v="17244"/>
    <n v="15801"/>
    <n v="16902"/>
    <n v="15502"/>
    <n v="13631"/>
    <n v="94977"/>
  </r>
  <r>
    <x v="0"/>
    <x v="2"/>
    <s v="506100 - MISC STM PWR EXP"/>
    <s v="PPLEOM: OPERATION AND MAINTENANCE"/>
    <x v="2"/>
    <n v="751"/>
    <x v="5"/>
    <x v="1"/>
    <s v="506"/>
    <s v="Operating"/>
    <s v="Benefit budget summary"/>
    <x v="0"/>
    <n v="16006"/>
    <n v="14223"/>
    <n v="16369"/>
    <n v="15159"/>
    <n v="16322"/>
    <n v="14915"/>
    <m/>
    <m/>
    <m/>
    <m/>
    <m/>
    <m/>
    <n v="92994"/>
  </r>
  <r>
    <x v="0"/>
    <x v="2"/>
    <s v="506100 - MISC STM PWR EXP"/>
    <s v="PPLEOM: OPERATION AND MAINTENANCE"/>
    <x v="2"/>
    <n v="752"/>
    <x v="5"/>
    <x v="0"/>
    <s v="506"/>
    <s v="Operating"/>
    <s v="Benefit budget summary"/>
    <x v="0"/>
    <m/>
    <m/>
    <m/>
    <m/>
    <m/>
    <m/>
    <n v="966"/>
    <n v="992"/>
    <n v="1042"/>
    <n v="1683"/>
    <n v="1686"/>
    <n v="1041"/>
    <n v="7410"/>
  </r>
  <r>
    <x v="0"/>
    <x v="2"/>
    <s v="506100 - MISC STM PWR EXP"/>
    <s v="PPLEOM: OPERATION AND MAINTENANCE"/>
    <x v="2"/>
    <n v="752"/>
    <x v="5"/>
    <x v="1"/>
    <s v="506"/>
    <s v="Operating"/>
    <s v="Benefit budget summary"/>
    <x v="0"/>
    <n v="1215"/>
    <n v="1216"/>
    <n v="2100"/>
    <n v="2104"/>
    <n v="1213"/>
    <n v="1058"/>
    <m/>
    <m/>
    <m/>
    <m/>
    <m/>
    <m/>
    <n v="8906"/>
  </r>
  <r>
    <x v="0"/>
    <x v="0"/>
    <s v="506900 - MISC STM PWR EXP - INDIRECT"/>
    <s v="PPLEOM: OPERATION AND MAINTENANCE"/>
    <x v="2"/>
    <n v="101"/>
    <x v="0"/>
    <x v="0"/>
    <s v="506"/>
    <s v="Operating"/>
    <s v="Base Labor"/>
    <x v="0"/>
    <m/>
    <m/>
    <m/>
    <m/>
    <m/>
    <m/>
    <n v="23321"/>
    <n v="27237"/>
    <n v="23434"/>
    <n v="25949"/>
    <n v="23847"/>
    <n v="22008"/>
    <n v="145796"/>
  </r>
  <r>
    <x v="0"/>
    <x v="0"/>
    <s v="506900 - MISC STM PWR EXP - INDIRECT"/>
    <s v="PPLEOM: OPERATION AND MAINTENANCE"/>
    <x v="2"/>
    <n v="101"/>
    <x v="0"/>
    <x v="1"/>
    <s v="506"/>
    <s v="Operating"/>
    <s v="Base Labor"/>
    <x v="0"/>
    <n v="24354"/>
    <n v="21155"/>
    <n v="24267"/>
    <n v="21709"/>
    <n v="25732"/>
    <n v="23402"/>
    <m/>
    <m/>
    <m/>
    <m/>
    <m/>
    <m/>
    <n v="140619"/>
  </r>
  <r>
    <x v="0"/>
    <x v="0"/>
    <s v="506900 - MISC STM PWR EXP - INDIRECT"/>
    <s v="PPLEOM: OPERATION AND MAINTENANCE"/>
    <x v="2"/>
    <n v="751"/>
    <x v="5"/>
    <x v="0"/>
    <s v="506"/>
    <s v="Operating"/>
    <s v="Benefit budget summary"/>
    <x v="0"/>
    <m/>
    <m/>
    <m/>
    <m/>
    <m/>
    <m/>
    <n v="6611"/>
    <n v="7762"/>
    <n v="6645"/>
    <n v="7384"/>
    <n v="6766"/>
    <n v="6226"/>
    <n v="41394"/>
  </r>
  <r>
    <x v="0"/>
    <x v="0"/>
    <s v="506900 - MISC STM PWR EXP - INDIRECT"/>
    <s v="PPLEOM: OPERATION AND MAINTENANCE"/>
    <x v="2"/>
    <n v="751"/>
    <x v="5"/>
    <x v="1"/>
    <s v="506"/>
    <s v="Operating"/>
    <s v="Benefit budget summary"/>
    <x v="0"/>
    <n v="6953"/>
    <n v="6014"/>
    <n v="6928"/>
    <n v="6176"/>
    <n v="7358"/>
    <n v="6674"/>
    <m/>
    <m/>
    <m/>
    <m/>
    <m/>
    <m/>
    <n v="40103"/>
  </r>
  <r>
    <x v="0"/>
    <x v="2"/>
    <s v="506900 - MISC STM PWR EXP - INDIRECT"/>
    <s v="PPLEOM: OPERATION AND MAINTENANCE"/>
    <x v="2"/>
    <n v="110"/>
    <x v="0"/>
    <x v="0"/>
    <s v="506"/>
    <s v="Operating"/>
    <s v="Base Labor"/>
    <x v="0"/>
    <m/>
    <m/>
    <m/>
    <m/>
    <m/>
    <m/>
    <n v="-581"/>
    <n v="-681"/>
    <n v="-583"/>
    <n v="-648"/>
    <n v="-594"/>
    <n v="-547"/>
    <n v="-3634"/>
  </r>
  <r>
    <x v="0"/>
    <x v="2"/>
    <s v="506900 - MISC STM PWR EXP - INDIRECT"/>
    <s v="PPLEOM: OPERATION AND MAINTENANCE"/>
    <x v="2"/>
    <n v="110"/>
    <x v="0"/>
    <x v="1"/>
    <s v="506"/>
    <s v="Operating"/>
    <s v="Base Labor"/>
    <x v="0"/>
    <n v="-629"/>
    <n v="-544"/>
    <n v="-626"/>
    <n v="-559"/>
    <n v="-665"/>
    <n v="-603"/>
    <m/>
    <m/>
    <m/>
    <m/>
    <m/>
    <m/>
    <n v="-3626"/>
  </r>
  <r>
    <x v="0"/>
    <x v="2"/>
    <s v="506900 - MISC STM PWR EXP - INDIRECT"/>
    <s v="PPLEOM: OPERATION AND MAINTENANCE"/>
    <x v="2"/>
    <n v="751"/>
    <x v="5"/>
    <x v="0"/>
    <s v="506"/>
    <s v="Operating"/>
    <s v="Benefit budget summary"/>
    <x v="0"/>
    <m/>
    <m/>
    <m/>
    <m/>
    <m/>
    <m/>
    <n v="-171"/>
    <n v="-200"/>
    <n v="-171"/>
    <n v="-190"/>
    <n v="-174"/>
    <n v="-161"/>
    <n v="-1067"/>
  </r>
  <r>
    <x v="0"/>
    <x v="2"/>
    <s v="506900 - MISC STM PWR EXP - INDIRECT"/>
    <s v="PPLEOM: OPERATION AND MAINTENANCE"/>
    <x v="2"/>
    <n v="751"/>
    <x v="5"/>
    <x v="1"/>
    <s v="506"/>
    <s v="Operating"/>
    <s v="Benefit budget summary"/>
    <x v="0"/>
    <n v="-185"/>
    <n v="-160"/>
    <n v="-184"/>
    <n v="-164"/>
    <n v="-195"/>
    <n v="-177"/>
    <m/>
    <m/>
    <m/>
    <m/>
    <m/>
    <m/>
    <n v="-1065"/>
  </r>
  <r>
    <x v="0"/>
    <x v="1"/>
    <s v="510100 - MTCE SUPER/ENG - STEAM"/>
    <s v="PPLEOM: OPERATION AND MAINTENANCE"/>
    <x v="2"/>
    <n v="110"/>
    <x v="0"/>
    <x v="0"/>
    <s v="510"/>
    <s v="Operating"/>
    <s v="Base Labor"/>
    <x v="0"/>
    <m/>
    <m/>
    <m/>
    <m/>
    <m/>
    <m/>
    <n v="57457"/>
    <n v="71696"/>
    <n v="61574"/>
    <n v="67133"/>
    <n v="61384"/>
    <n v="53343"/>
    <n v="372587"/>
  </r>
  <r>
    <x v="0"/>
    <x v="1"/>
    <s v="510100 - MTCE SUPER/ENG - STEAM"/>
    <s v="PPLEOM: OPERATION AND MAINTENANCE"/>
    <x v="2"/>
    <n v="110"/>
    <x v="0"/>
    <x v="1"/>
    <s v="510"/>
    <s v="Operating"/>
    <s v="Base Labor"/>
    <x v="0"/>
    <n v="67797"/>
    <n v="57997"/>
    <n v="66411"/>
    <n v="58231"/>
    <n v="67614"/>
    <n v="59222"/>
    <m/>
    <m/>
    <m/>
    <m/>
    <m/>
    <m/>
    <n v="377272"/>
  </r>
  <r>
    <x v="0"/>
    <x v="1"/>
    <s v="510100 - MTCE SUPER/ENG - STEAM"/>
    <s v="PPLEOM: OPERATION AND MAINTENANCE"/>
    <x v="2"/>
    <n v="751"/>
    <x v="5"/>
    <x v="0"/>
    <s v="510"/>
    <s v="Operating"/>
    <s v="Benefit budget summary"/>
    <x v="0"/>
    <m/>
    <m/>
    <m/>
    <m/>
    <m/>
    <m/>
    <n v="15510"/>
    <n v="19345"/>
    <n v="16614"/>
    <n v="18111"/>
    <n v="16568"/>
    <n v="14404"/>
    <n v="100552"/>
  </r>
  <r>
    <x v="0"/>
    <x v="1"/>
    <s v="510100 - MTCE SUPER/ENG - STEAM"/>
    <s v="PPLEOM: OPERATION AND MAINTENANCE"/>
    <x v="2"/>
    <n v="751"/>
    <x v="5"/>
    <x v="1"/>
    <s v="510"/>
    <s v="Operating"/>
    <s v="Benefit budget summary"/>
    <x v="0"/>
    <n v="18238"/>
    <n v="15603"/>
    <n v="17868"/>
    <n v="15665"/>
    <n v="18192"/>
    <n v="15934"/>
    <m/>
    <m/>
    <m/>
    <m/>
    <m/>
    <m/>
    <n v="101500"/>
  </r>
  <r>
    <x v="0"/>
    <x v="2"/>
    <s v="510100 - MTCE SUPER/ENG - STEAM"/>
    <s v="PPLEOM: OPERATION AND MAINTENANCE"/>
    <x v="2"/>
    <n v="101"/>
    <x v="0"/>
    <x v="0"/>
    <s v="510"/>
    <s v="Operating"/>
    <s v="Base Labor"/>
    <x v="0"/>
    <m/>
    <m/>
    <m/>
    <m/>
    <m/>
    <m/>
    <n v="412014"/>
    <n v="448147"/>
    <n v="413971"/>
    <n v="462081"/>
    <n v="413807"/>
    <n v="379181"/>
    <n v="2529201"/>
  </r>
  <r>
    <x v="0"/>
    <x v="2"/>
    <s v="510100 - MTCE SUPER/ENG - STEAM"/>
    <s v="PPLEOM: OPERATION AND MAINTENANCE"/>
    <x v="2"/>
    <n v="101"/>
    <x v="0"/>
    <x v="1"/>
    <s v="510"/>
    <s v="Operating"/>
    <s v="Base Labor"/>
    <x v="0"/>
    <n v="454507"/>
    <n v="403750"/>
    <n v="454268"/>
    <n v="425451"/>
    <n v="450002"/>
    <n v="414643"/>
    <m/>
    <m/>
    <m/>
    <m/>
    <m/>
    <m/>
    <n v="2602621"/>
  </r>
  <r>
    <x v="0"/>
    <x v="2"/>
    <s v="510100 - MTCE SUPER/ENG - STEAM"/>
    <s v="PPLEOM: OPERATION AND MAINTENANCE"/>
    <x v="2"/>
    <n v="110"/>
    <x v="0"/>
    <x v="0"/>
    <s v="510"/>
    <s v="Operating"/>
    <s v="Base Labor"/>
    <x v="0"/>
    <m/>
    <m/>
    <m/>
    <m/>
    <m/>
    <m/>
    <n v="-12487"/>
    <n v="-15663"/>
    <n v="-13453"/>
    <n v="-14691"/>
    <n v="-13364"/>
    <n v="-11550"/>
    <n v="-81208"/>
  </r>
  <r>
    <x v="0"/>
    <x v="2"/>
    <s v="510100 - MTCE SUPER/ENG - STEAM"/>
    <s v="PPLEOM: OPERATION AND MAINTENANCE"/>
    <x v="2"/>
    <n v="110"/>
    <x v="0"/>
    <x v="1"/>
    <s v="510"/>
    <s v="Operating"/>
    <s v="Base Labor"/>
    <x v="0"/>
    <n v="-15312"/>
    <n v="-13082"/>
    <n v="-14978"/>
    <n v="-13152"/>
    <n v="-15237"/>
    <n v="-13354"/>
    <m/>
    <m/>
    <m/>
    <m/>
    <m/>
    <m/>
    <n v="-85115"/>
  </r>
  <r>
    <x v="0"/>
    <x v="2"/>
    <s v="510100 - MTCE SUPER/ENG - STEAM"/>
    <s v="PPLEOM: OPERATION AND MAINTENANCE"/>
    <x v="2"/>
    <n v="111"/>
    <x v="1"/>
    <x v="0"/>
    <s v="510"/>
    <s v="Operating"/>
    <s v="Overtime and Premiums"/>
    <x v="0"/>
    <m/>
    <m/>
    <m/>
    <m/>
    <m/>
    <m/>
    <n v="18944"/>
    <n v="19327"/>
    <n v="32705"/>
    <n v="72100"/>
    <n v="71354"/>
    <n v="19044"/>
    <n v="233474"/>
  </r>
  <r>
    <x v="0"/>
    <x v="2"/>
    <s v="510100 - MTCE SUPER/ENG - STEAM"/>
    <s v="PPLEOM: OPERATION AND MAINTENANCE"/>
    <x v="2"/>
    <n v="111"/>
    <x v="1"/>
    <x v="1"/>
    <s v="510"/>
    <s v="Operating"/>
    <s v="Overtime and Premiums"/>
    <x v="0"/>
    <n v="19577"/>
    <n v="19552"/>
    <n v="63917"/>
    <n v="76440"/>
    <n v="16862"/>
    <n v="15635"/>
    <m/>
    <m/>
    <m/>
    <m/>
    <m/>
    <m/>
    <n v="211983"/>
  </r>
  <r>
    <x v="0"/>
    <x v="2"/>
    <s v="510100 - MTCE SUPER/ENG - STEAM"/>
    <s v="PPLEOM: OPERATION AND MAINTENANCE"/>
    <x v="2"/>
    <n v="751"/>
    <x v="5"/>
    <x v="0"/>
    <s v="510"/>
    <s v="Operating"/>
    <s v="Benefit budget summary"/>
    <x v="0"/>
    <m/>
    <m/>
    <m/>
    <m/>
    <m/>
    <m/>
    <n v="114131"/>
    <n v="123586"/>
    <n v="114432"/>
    <n v="127817"/>
    <n v="114408"/>
    <n v="105020"/>
    <n v="699394"/>
  </r>
  <r>
    <x v="0"/>
    <x v="2"/>
    <s v="510100 - MTCE SUPER/ENG - STEAM"/>
    <s v="PPLEOM: OPERATION AND MAINTENANCE"/>
    <x v="2"/>
    <n v="751"/>
    <x v="5"/>
    <x v="1"/>
    <s v="510"/>
    <s v="Operating"/>
    <s v="Benefit budget summary"/>
    <x v="0"/>
    <n v="125492"/>
    <n v="111616"/>
    <n v="125513"/>
    <n v="117785"/>
    <n v="124228"/>
    <n v="114649"/>
    <m/>
    <m/>
    <m/>
    <m/>
    <m/>
    <m/>
    <n v="719283"/>
  </r>
  <r>
    <x v="0"/>
    <x v="2"/>
    <s v="510100 - MTCE SUPER/ENG - STEAM"/>
    <s v="PPLEOM: OPERATION AND MAINTENANCE"/>
    <x v="2"/>
    <n v="752"/>
    <x v="5"/>
    <x v="0"/>
    <s v="510"/>
    <s v="Operating"/>
    <s v="Benefit budget summary"/>
    <x v="0"/>
    <m/>
    <m/>
    <m/>
    <m/>
    <m/>
    <m/>
    <n v="1617"/>
    <n v="1650"/>
    <n v="1682"/>
    <n v="3636"/>
    <n v="3572"/>
    <n v="1625"/>
    <n v="13782"/>
  </r>
  <r>
    <x v="0"/>
    <x v="2"/>
    <s v="510100 - MTCE SUPER/ENG - STEAM"/>
    <s v="PPLEOM: OPERATION AND MAINTENANCE"/>
    <x v="2"/>
    <n v="752"/>
    <x v="5"/>
    <x v="1"/>
    <s v="510"/>
    <s v="Operating"/>
    <s v="Benefit budget summary"/>
    <x v="0"/>
    <n v="1671"/>
    <n v="1669"/>
    <n v="4047"/>
    <n v="4006"/>
    <n v="1439"/>
    <n v="1334"/>
    <m/>
    <m/>
    <m/>
    <m/>
    <m/>
    <m/>
    <n v="14166"/>
  </r>
  <r>
    <x v="0"/>
    <x v="0"/>
    <s v="510900 - MTCE SUPER/ENG - STEAM - INDIRECT"/>
    <s v="PPLEOM: OPERATION AND MAINTENANCE"/>
    <x v="2"/>
    <n v="101"/>
    <x v="0"/>
    <x v="0"/>
    <s v="510"/>
    <s v="Operating"/>
    <s v="Base Labor"/>
    <x v="0"/>
    <m/>
    <m/>
    <m/>
    <m/>
    <m/>
    <m/>
    <n v="39150"/>
    <n v="46872"/>
    <n v="40157"/>
    <n v="43700"/>
    <n v="41275"/>
    <n v="37482"/>
    <n v="248636"/>
  </r>
  <r>
    <x v="0"/>
    <x v="0"/>
    <s v="510900 - MTCE SUPER/ENG - STEAM - INDIRECT"/>
    <s v="PPLEOM: OPERATION AND MAINTENANCE"/>
    <x v="2"/>
    <n v="101"/>
    <x v="0"/>
    <x v="1"/>
    <s v="510"/>
    <s v="Operating"/>
    <s v="Base Labor"/>
    <x v="0"/>
    <n v="54069"/>
    <n v="46797"/>
    <n v="53729"/>
    <n v="46520"/>
    <n v="55156"/>
    <n v="48106"/>
    <m/>
    <m/>
    <m/>
    <m/>
    <m/>
    <m/>
    <n v="304377"/>
  </r>
  <r>
    <x v="0"/>
    <x v="0"/>
    <s v="510900 - MTCE SUPER/ENG - STEAM - INDIRECT"/>
    <s v="PPLEOM: OPERATION AND MAINTENANCE"/>
    <x v="2"/>
    <n v="751"/>
    <x v="5"/>
    <x v="0"/>
    <s v="510"/>
    <s v="Operating"/>
    <s v="Benefit budget summary"/>
    <x v="0"/>
    <m/>
    <m/>
    <m/>
    <m/>
    <m/>
    <m/>
    <n v="11502"/>
    <n v="13771"/>
    <n v="11798"/>
    <n v="12839"/>
    <n v="12126"/>
    <n v="11012"/>
    <n v="73048"/>
  </r>
  <r>
    <x v="0"/>
    <x v="0"/>
    <s v="510900 - MTCE SUPER/ENG - STEAM - INDIRECT"/>
    <s v="PPLEOM: OPERATION AND MAINTENANCE"/>
    <x v="2"/>
    <n v="751"/>
    <x v="5"/>
    <x v="1"/>
    <s v="510"/>
    <s v="Operating"/>
    <s v="Benefit budget summary"/>
    <x v="0"/>
    <n v="15885"/>
    <n v="13748"/>
    <n v="15785"/>
    <n v="13667"/>
    <n v="16204"/>
    <n v="14133"/>
    <m/>
    <m/>
    <m/>
    <m/>
    <m/>
    <m/>
    <n v="89422"/>
  </r>
  <r>
    <x v="0"/>
    <x v="2"/>
    <s v="510900 - MTCE SUPER/ENG - STEAM - INDIRECT"/>
    <s v="PPLEOM: OPERATION AND MAINTENANCE"/>
    <x v="2"/>
    <n v="110"/>
    <x v="0"/>
    <x v="0"/>
    <s v="510"/>
    <s v="Operating"/>
    <s v="Base Labor"/>
    <x v="0"/>
    <m/>
    <m/>
    <m/>
    <m/>
    <m/>
    <m/>
    <n v="-1877"/>
    <n v="-2261"/>
    <n v="-1940"/>
    <n v="-2092"/>
    <n v="-1982"/>
    <n v="-1786"/>
    <n v="-11938"/>
  </r>
  <r>
    <x v="0"/>
    <x v="2"/>
    <s v="510900 - MTCE SUPER/ENG - STEAM - INDIRECT"/>
    <s v="PPLEOM: OPERATION AND MAINTENANCE"/>
    <x v="2"/>
    <n v="110"/>
    <x v="0"/>
    <x v="1"/>
    <s v="510"/>
    <s v="Operating"/>
    <s v="Base Labor"/>
    <x v="0"/>
    <n v="-1637"/>
    <n v="-1417"/>
    <n v="-1625"/>
    <n v="-1406"/>
    <n v="-1666"/>
    <n v="-1451"/>
    <m/>
    <m/>
    <m/>
    <m/>
    <m/>
    <m/>
    <n v="-9202"/>
  </r>
  <r>
    <x v="0"/>
    <x v="2"/>
    <s v="510900 - MTCE SUPER/ENG - STEAM - INDIRECT"/>
    <s v="PPLEOM: OPERATION AND MAINTENANCE"/>
    <x v="2"/>
    <n v="751"/>
    <x v="5"/>
    <x v="0"/>
    <s v="510"/>
    <s v="Operating"/>
    <s v="Benefit budget summary"/>
    <x v="0"/>
    <m/>
    <m/>
    <m/>
    <m/>
    <m/>
    <m/>
    <n v="-551"/>
    <n v="-664"/>
    <n v="-570"/>
    <n v="-615"/>
    <n v="-582"/>
    <n v="-525"/>
    <n v="-3507"/>
  </r>
  <r>
    <x v="0"/>
    <x v="2"/>
    <s v="510900 - MTCE SUPER/ENG - STEAM - INDIRECT"/>
    <s v="PPLEOM: OPERATION AND MAINTENANCE"/>
    <x v="2"/>
    <n v="751"/>
    <x v="5"/>
    <x v="1"/>
    <s v="510"/>
    <s v="Operating"/>
    <s v="Benefit budget summary"/>
    <x v="0"/>
    <n v="-481"/>
    <n v="-416"/>
    <n v="-477"/>
    <n v="-413"/>
    <n v="-489"/>
    <n v="-426"/>
    <m/>
    <m/>
    <m/>
    <m/>
    <m/>
    <m/>
    <n v="-2702"/>
  </r>
  <r>
    <x v="0"/>
    <x v="2"/>
    <s v="511100 - MTCE-STRUCTURES"/>
    <s v="PPLEOM: OPERATION AND MAINTENANCE"/>
    <x v="2"/>
    <n v="101"/>
    <x v="0"/>
    <x v="0"/>
    <s v="511"/>
    <s v="Operating"/>
    <s v="Base Labor"/>
    <x v="0"/>
    <m/>
    <m/>
    <m/>
    <m/>
    <m/>
    <m/>
    <n v="75837"/>
    <n v="85051"/>
    <n v="77935"/>
    <n v="87728"/>
    <n v="78659"/>
    <n v="72692"/>
    <n v="477902"/>
  </r>
  <r>
    <x v="0"/>
    <x v="2"/>
    <s v="511100 - MTCE-STRUCTURES"/>
    <s v="PPLEOM: OPERATION AND MAINTENANCE"/>
    <x v="2"/>
    <n v="101"/>
    <x v="0"/>
    <x v="1"/>
    <s v="511"/>
    <s v="Operating"/>
    <s v="Base Labor"/>
    <x v="0"/>
    <n v="85838"/>
    <n v="76648"/>
    <n v="83203"/>
    <n v="81149"/>
    <n v="84731"/>
    <n v="76288"/>
    <m/>
    <m/>
    <m/>
    <m/>
    <m/>
    <m/>
    <n v="487857"/>
  </r>
  <r>
    <x v="0"/>
    <x v="2"/>
    <s v="511100 - MTCE-STRUCTURES"/>
    <s v="PPLEOM: OPERATION AND MAINTENANCE"/>
    <x v="2"/>
    <n v="111"/>
    <x v="1"/>
    <x v="0"/>
    <s v="511"/>
    <s v="Operating"/>
    <s v="Overtime and Premiums"/>
    <x v="0"/>
    <m/>
    <m/>
    <m/>
    <m/>
    <m/>
    <m/>
    <n v="7665"/>
    <n v="7857"/>
    <n v="7760"/>
    <n v="13158"/>
    <n v="12675"/>
    <n v="7240"/>
    <n v="56355"/>
  </r>
  <r>
    <x v="0"/>
    <x v="2"/>
    <s v="511100 - MTCE-STRUCTURES"/>
    <s v="PPLEOM: OPERATION AND MAINTENANCE"/>
    <x v="2"/>
    <n v="111"/>
    <x v="1"/>
    <x v="1"/>
    <s v="511"/>
    <s v="Operating"/>
    <s v="Overtime and Premiums"/>
    <x v="0"/>
    <n v="8087"/>
    <n v="7864"/>
    <n v="15864"/>
    <n v="15955"/>
    <n v="6232"/>
    <n v="5809"/>
    <m/>
    <m/>
    <m/>
    <m/>
    <m/>
    <m/>
    <n v="59811"/>
  </r>
  <r>
    <x v="0"/>
    <x v="2"/>
    <s v="511100 - MTCE-STRUCTURES"/>
    <s v="PPLEOM: OPERATION AND MAINTENANCE"/>
    <x v="2"/>
    <n v="751"/>
    <x v="5"/>
    <x v="0"/>
    <s v="511"/>
    <s v="Operating"/>
    <s v="Benefit budget summary"/>
    <x v="0"/>
    <m/>
    <m/>
    <m/>
    <m/>
    <m/>
    <m/>
    <n v="21620"/>
    <n v="24246"/>
    <n v="22218"/>
    <n v="25010"/>
    <n v="22424"/>
    <n v="20723"/>
    <n v="136241"/>
  </r>
  <r>
    <x v="0"/>
    <x v="2"/>
    <s v="511100 - MTCE-STRUCTURES"/>
    <s v="PPLEOM: OPERATION AND MAINTENANCE"/>
    <x v="2"/>
    <n v="751"/>
    <x v="5"/>
    <x v="1"/>
    <s v="511"/>
    <s v="Operating"/>
    <s v="Benefit budget summary"/>
    <x v="0"/>
    <n v="24471"/>
    <n v="21851"/>
    <n v="23720"/>
    <n v="23134"/>
    <n v="24155"/>
    <n v="21748"/>
    <m/>
    <m/>
    <m/>
    <m/>
    <m/>
    <m/>
    <n v="139079"/>
  </r>
  <r>
    <x v="0"/>
    <x v="2"/>
    <s v="511100 - MTCE-STRUCTURES"/>
    <s v="PPLEOM: OPERATION AND MAINTENANCE"/>
    <x v="2"/>
    <n v="752"/>
    <x v="5"/>
    <x v="0"/>
    <s v="511"/>
    <s v="Operating"/>
    <s v="Benefit budget summary"/>
    <x v="0"/>
    <m/>
    <m/>
    <m/>
    <m/>
    <m/>
    <m/>
    <n v="654"/>
    <n v="671"/>
    <n v="662"/>
    <n v="1123"/>
    <n v="1082"/>
    <n v="618"/>
    <n v="4810"/>
  </r>
  <r>
    <x v="0"/>
    <x v="2"/>
    <s v="511100 - MTCE-STRUCTURES"/>
    <s v="PPLEOM: OPERATION AND MAINTENANCE"/>
    <x v="2"/>
    <n v="752"/>
    <x v="5"/>
    <x v="1"/>
    <s v="511"/>
    <s v="Operating"/>
    <s v="Benefit budget summary"/>
    <x v="0"/>
    <n v="690"/>
    <n v="671"/>
    <n v="1354"/>
    <n v="1362"/>
    <n v="532"/>
    <n v="496"/>
    <m/>
    <m/>
    <m/>
    <m/>
    <m/>
    <m/>
    <n v="5105"/>
  </r>
  <r>
    <x v="0"/>
    <x v="2"/>
    <s v="512005 - MAINTENANCE-SDRS"/>
    <s v="PPLEOM: OPERATION AND MAINTENANCE"/>
    <x v="2"/>
    <n v="101"/>
    <x v="0"/>
    <x v="0"/>
    <s v="512"/>
    <s v="Operating"/>
    <s v="Base Labor"/>
    <x v="0"/>
    <m/>
    <m/>
    <m/>
    <m/>
    <m/>
    <m/>
    <n v="53820"/>
    <n v="61850"/>
    <n v="55588"/>
    <n v="60767"/>
    <n v="57041"/>
    <n v="49883"/>
    <n v="338949"/>
  </r>
  <r>
    <x v="0"/>
    <x v="2"/>
    <s v="512005 - MAINTENANCE-SDRS"/>
    <s v="PPLEOM: OPERATION AND MAINTENANCE"/>
    <x v="2"/>
    <n v="101"/>
    <x v="0"/>
    <x v="1"/>
    <s v="512"/>
    <s v="Operating"/>
    <s v="Base Labor"/>
    <x v="0"/>
    <n v="62861"/>
    <n v="56009"/>
    <n v="59146"/>
    <n v="58071"/>
    <n v="60265"/>
    <n v="56687"/>
    <m/>
    <m/>
    <m/>
    <m/>
    <m/>
    <m/>
    <n v="353039"/>
  </r>
  <r>
    <x v="0"/>
    <x v="2"/>
    <s v="512005 - MAINTENANCE-SDRS"/>
    <s v="PPLEOM: OPERATION AND MAINTENANCE"/>
    <x v="2"/>
    <n v="111"/>
    <x v="1"/>
    <x v="0"/>
    <s v="512"/>
    <s v="Operating"/>
    <s v="Overtime and Premiums"/>
    <x v="0"/>
    <m/>
    <m/>
    <m/>
    <m/>
    <m/>
    <m/>
    <n v="8933"/>
    <n v="9134"/>
    <n v="9061"/>
    <n v="26791"/>
    <n v="28635"/>
    <n v="8938"/>
    <n v="91492"/>
  </r>
  <r>
    <x v="0"/>
    <x v="2"/>
    <s v="512005 - MAINTENANCE-SDRS"/>
    <s v="PPLEOM: OPERATION AND MAINTENANCE"/>
    <x v="2"/>
    <n v="111"/>
    <x v="1"/>
    <x v="1"/>
    <s v="512"/>
    <s v="Operating"/>
    <s v="Overtime and Premiums"/>
    <x v="0"/>
    <n v="9316"/>
    <n v="9043"/>
    <n v="28516"/>
    <n v="30492"/>
    <n v="7875"/>
    <n v="7751"/>
    <m/>
    <m/>
    <m/>
    <m/>
    <m/>
    <m/>
    <n v="92993"/>
  </r>
  <r>
    <x v="0"/>
    <x v="2"/>
    <s v="512005 - MAINTENANCE-SDRS"/>
    <s v="PPLEOM: OPERATION AND MAINTENANCE"/>
    <x v="2"/>
    <n v="751"/>
    <x v="5"/>
    <x v="0"/>
    <s v="512"/>
    <s v="Operating"/>
    <s v="Benefit budget summary"/>
    <x v="0"/>
    <m/>
    <m/>
    <m/>
    <m/>
    <m/>
    <m/>
    <n v="15343"/>
    <n v="17632"/>
    <n v="15847"/>
    <n v="17323"/>
    <n v="16261"/>
    <n v="14221"/>
    <n v="96627"/>
  </r>
  <r>
    <x v="0"/>
    <x v="2"/>
    <s v="512005 - MAINTENANCE-SDRS"/>
    <s v="PPLEOM: OPERATION AND MAINTENANCE"/>
    <x v="2"/>
    <n v="751"/>
    <x v="5"/>
    <x v="1"/>
    <s v="512"/>
    <s v="Operating"/>
    <s v="Benefit budget summary"/>
    <x v="0"/>
    <n v="17920"/>
    <n v="15967"/>
    <n v="16861"/>
    <n v="16555"/>
    <n v="17180"/>
    <n v="16160"/>
    <m/>
    <m/>
    <m/>
    <m/>
    <m/>
    <m/>
    <n v="100643"/>
  </r>
  <r>
    <x v="0"/>
    <x v="2"/>
    <s v="512005 - MAINTENANCE-SDRS"/>
    <s v="PPLEOM: OPERATION AND MAINTENANCE"/>
    <x v="2"/>
    <n v="752"/>
    <x v="5"/>
    <x v="0"/>
    <s v="512"/>
    <s v="Operating"/>
    <s v="Benefit budget summary"/>
    <x v="0"/>
    <m/>
    <m/>
    <m/>
    <m/>
    <m/>
    <m/>
    <n v="762"/>
    <n v="780"/>
    <n v="773"/>
    <n v="2287"/>
    <n v="2444"/>
    <n v="763"/>
    <n v="7809"/>
  </r>
  <r>
    <x v="0"/>
    <x v="2"/>
    <s v="512005 - MAINTENANCE-SDRS"/>
    <s v="PPLEOM: OPERATION AND MAINTENANCE"/>
    <x v="2"/>
    <n v="752"/>
    <x v="5"/>
    <x v="1"/>
    <s v="512"/>
    <s v="Operating"/>
    <s v="Benefit budget summary"/>
    <x v="0"/>
    <n v="795"/>
    <n v="772"/>
    <n v="2434"/>
    <n v="2603"/>
    <n v="672"/>
    <n v="662"/>
    <m/>
    <m/>
    <m/>
    <m/>
    <m/>
    <m/>
    <n v="7938"/>
  </r>
  <r>
    <x v="0"/>
    <x v="2"/>
    <s v="512017 - MTCE-SLUDGE STAB SYS"/>
    <s v="PPLEOM: OPERATION AND MAINTENANCE"/>
    <x v="2"/>
    <n v="101"/>
    <x v="0"/>
    <x v="0"/>
    <s v="512"/>
    <s v="Operating"/>
    <s v="Base Labor"/>
    <x v="0"/>
    <m/>
    <m/>
    <m/>
    <m/>
    <m/>
    <m/>
    <n v="24486"/>
    <n v="27201"/>
    <n v="24881"/>
    <n v="28068"/>
    <n v="25308"/>
    <n v="24071"/>
    <n v="154015"/>
  </r>
  <r>
    <x v="0"/>
    <x v="2"/>
    <s v="512017 - MTCE-SLUDGE STAB SYS"/>
    <s v="PPLEOM: OPERATION AND MAINTENANCE"/>
    <x v="2"/>
    <n v="101"/>
    <x v="0"/>
    <x v="1"/>
    <s v="512"/>
    <s v="Operating"/>
    <s v="Base Labor"/>
    <x v="0"/>
    <n v="28084"/>
    <n v="25156"/>
    <n v="27614"/>
    <n v="26683"/>
    <n v="28280"/>
    <n v="25792"/>
    <m/>
    <m/>
    <m/>
    <m/>
    <m/>
    <m/>
    <n v="161609"/>
  </r>
  <r>
    <x v="0"/>
    <x v="2"/>
    <s v="512017 - MTCE-SLUDGE STAB SYS"/>
    <s v="PPLEOM: OPERATION AND MAINTENANCE"/>
    <x v="2"/>
    <n v="111"/>
    <x v="1"/>
    <x v="0"/>
    <s v="512"/>
    <s v="Operating"/>
    <s v="Overtime and Premiums"/>
    <x v="0"/>
    <m/>
    <m/>
    <m/>
    <m/>
    <m/>
    <m/>
    <n v="3002"/>
    <n v="3034"/>
    <n v="3039"/>
    <n v="4505"/>
    <n v="4304"/>
    <n v="3011"/>
    <n v="20895"/>
  </r>
  <r>
    <x v="0"/>
    <x v="2"/>
    <s v="512017 - MTCE-SLUDGE STAB SYS"/>
    <s v="PPLEOM: OPERATION AND MAINTENANCE"/>
    <x v="2"/>
    <n v="111"/>
    <x v="1"/>
    <x v="1"/>
    <s v="512"/>
    <s v="Operating"/>
    <s v="Overtime and Premiums"/>
    <x v="0"/>
    <n v="3042"/>
    <n v="2920"/>
    <n v="5265"/>
    <n v="4970"/>
    <n v="2550"/>
    <n v="2531"/>
    <m/>
    <m/>
    <m/>
    <m/>
    <m/>
    <m/>
    <n v="21278"/>
  </r>
  <r>
    <x v="0"/>
    <x v="2"/>
    <s v="512017 - MTCE-SLUDGE STAB SYS"/>
    <s v="PPLEOM: OPERATION AND MAINTENANCE"/>
    <x v="2"/>
    <n v="751"/>
    <x v="5"/>
    <x v="0"/>
    <s v="512"/>
    <s v="Operating"/>
    <s v="Benefit budget summary"/>
    <x v="0"/>
    <m/>
    <m/>
    <m/>
    <m/>
    <m/>
    <m/>
    <n v="6981"/>
    <n v="7755"/>
    <n v="7093"/>
    <n v="8001"/>
    <n v="7215"/>
    <n v="6862"/>
    <n v="43907"/>
  </r>
  <r>
    <x v="0"/>
    <x v="2"/>
    <s v="512017 - MTCE-SLUDGE STAB SYS"/>
    <s v="PPLEOM: OPERATION AND MAINTENANCE"/>
    <x v="2"/>
    <n v="751"/>
    <x v="5"/>
    <x v="1"/>
    <s v="512"/>
    <s v="Operating"/>
    <s v="Benefit budget summary"/>
    <x v="0"/>
    <n v="8006"/>
    <n v="7171"/>
    <n v="7872"/>
    <n v="7607"/>
    <n v="8062"/>
    <n v="7353"/>
    <m/>
    <m/>
    <m/>
    <m/>
    <m/>
    <m/>
    <n v="46071"/>
  </r>
  <r>
    <x v="0"/>
    <x v="2"/>
    <s v="512017 - MTCE-SLUDGE STAB SYS"/>
    <s v="PPLEOM: OPERATION AND MAINTENANCE"/>
    <x v="2"/>
    <n v="752"/>
    <x v="5"/>
    <x v="0"/>
    <s v="512"/>
    <s v="Operating"/>
    <s v="Benefit budget summary"/>
    <x v="0"/>
    <m/>
    <m/>
    <m/>
    <m/>
    <m/>
    <m/>
    <n v="256"/>
    <n v="259"/>
    <n v="259"/>
    <n v="385"/>
    <n v="367"/>
    <n v="257"/>
    <n v="1783"/>
  </r>
  <r>
    <x v="0"/>
    <x v="2"/>
    <s v="512017 - MTCE-SLUDGE STAB SYS"/>
    <s v="PPLEOM: OPERATION AND MAINTENANCE"/>
    <x v="2"/>
    <n v="752"/>
    <x v="5"/>
    <x v="1"/>
    <s v="512"/>
    <s v="Operating"/>
    <s v="Benefit budget summary"/>
    <x v="0"/>
    <n v="260"/>
    <n v="249"/>
    <n v="449"/>
    <n v="424"/>
    <n v="218"/>
    <n v="216"/>
    <m/>
    <m/>
    <m/>
    <m/>
    <m/>
    <m/>
    <n v="1816"/>
  </r>
  <r>
    <x v="0"/>
    <x v="1"/>
    <s v="512100 - MTCE-BOILER PLANT"/>
    <s v="PPLEOM: OPERATION AND MAINTENANCE"/>
    <x v="2"/>
    <n v="110"/>
    <x v="0"/>
    <x v="0"/>
    <s v="512"/>
    <s v="Operating"/>
    <s v="Base Labor"/>
    <x v="0"/>
    <m/>
    <m/>
    <m/>
    <m/>
    <m/>
    <m/>
    <n v="55548"/>
    <n v="68331"/>
    <n v="58862"/>
    <n v="64358"/>
    <n v="59797"/>
    <n v="52856"/>
    <n v="359752"/>
  </r>
  <r>
    <x v="0"/>
    <x v="1"/>
    <s v="512100 - MTCE-BOILER PLANT"/>
    <s v="PPLEOM: OPERATION AND MAINTENANCE"/>
    <x v="2"/>
    <n v="110"/>
    <x v="0"/>
    <x v="1"/>
    <s v="512"/>
    <s v="Operating"/>
    <s v="Base Labor"/>
    <x v="0"/>
    <n v="67655"/>
    <n v="57972"/>
    <n v="65066"/>
    <n v="59628"/>
    <n v="66622"/>
    <n v="58899"/>
    <m/>
    <m/>
    <m/>
    <m/>
    <m/>
    <m/>
    <n v="375842"/>
  </r>
  <r>
    <x v="0"/>
    <x v="1"/>
    <s v="512100 - MTCE-BOILER PLANT"/>
    <s v="PPLEOM: OPERATION AND MAINTENANCE"/>
    <x v="2"/>
    <n v="111"/>
    <x v="1"/>
    <x v="0"/>
    <s v="512"/>
    <s v="Operating"/>
    <s v="Overtime and Premiums"/>
    <x v="0"/>
    <m/>
    <m/>
    <m/>
    <m/>
    <m/>
    <m/>
    <n v="16412"/>
    <n v="16412"/>
    <n v="16412"/>
    <n v="60411"/>
    <n v="49898"/>
    <n v="23268"/>
    <n v="182813"/>
  </r>
  <r>
    <x v="0"/>
    <x v="1"/>
    <s v="512100 - MTCE-BOILER PLANT"/>
    <s v="PPLEOM: OPERATION AND MAINTENANCE"/>
    <x v="2"/>
    <n v="111"/>
    <x v="1"/>
    <x v="1"/>
    <s v="512"/>
    <s v="Operating"/>
    <s v="Overtime and Premiums"/>
    <x v="0"/>
    <n v="21389"/>
    <n v="21389"/>
    <n v="21389"/>
    <n v="53260"/>
    <n v="29023"/>
    <n v="21389"/>
    <m/>
    <m/>
    <m/>
    <m/>
    <m/>
    <m/>
    <n v="167839"/>
  </r>
  <r>
    <x v="0"/>
    <x v="1"/>
    <s v="512100 - MTCE-BOILER PLANT"/>
    <s v="PPLEOM: OPERATION AND MAINTENANCE"/>
    <x v="2"/>
    <n v="175"/>
    <x v="3"/>
    <x v="0"/>
    <s v="512"/>
    <s v="Operating"/>
    <s v="Base Labor"/>
    <x v="0"/>
    <m/>
    <m/>
    <m/>
    <m/>
    <m/>
    <m/>
    <n v="44550"/>
    <n v="44550"/>
    <n v="44550"/>
    <n v="44550"/>
    <n v="44550"/>
    <n v="44550"/>
    <n v="267300"/>
  </r>
  <r>
    <x v="0"/>
    <x v="1"/>
    <s v="512100 - MTCE-BOILER PLANT"/>
    <s v="PPLEOM: OPERATION AND MAINTENANCE"/>
    <x v="2"/>
    <n v="175"/>
    <x v="3"/>
    <x v="1"/>
    <s v="512"/>
    <s v="Operating"/>
    <s v="Base Labor"/>
    <x v="0"/>
    <n v="44550"/>
    <n v="44550"/>
    <n v="44550"/>
    <n v="44550"/>
    <n v="44550"/>
    <n v="44550"/>
    <m/>
    <m/>
    <m/>
    <m/>
    <m/>
    <m/>
    <n v="267300"/>
  </r>
  <r>
    <x v="0"/>
    <x v="1"/>
    <s v="512100 - MTCE-BOILER PLANT"/>
    <s v="PPLEOM: OPERATION AND MAINTENANCE"/>
    <x v="2"/>
    <n v="751"/>
    <x v="5"/>
    <x v="0"/>
    <s v="512"/>
    <s v="Operating"/>
    <s v="Benefit budget summary"/>
    <x v="0"/>
    <m/>
    <m/>
    <m/>
    <m/>
    <m/>
    <m/>
    <n v="14796"/>
    <n v="18201"/>
    <n v="15678"/>
    <n v="17142"/>
    <n v="15928"/>
    <n v="14079"/>
    <n v="95824"/>
  </r>
  <r>
    <x v="0"/>
    <x v="1"/>
    <s v="512100 - MTCE-BOILER PLANT"/>
    <s v="PPLEOM: OPERATION AND MAINTENANCE"/>
    <x v="2"/>
    <n v="751"/>
    <x v="5"/>
    <x v="1"/>
    <s v="512"/>
    <s v="Operating"/>
    <s v="Benefit budget summary"/>
    <x v="0"/>
    <n v="18021"/>
    <n v="15441"/>
    <n v="17331"/>
    <n v="15883"/>
    <n v="17746"/>
    <n v="15688"/>
    <m/>
    <m/>
    <m/>
    <m/>
    <m/>
    <m/>
    <n v="100110"/>
  </r>
  <r>
    <x v="0"/>
    <x v="1"/>
    <s v="512100 - MTCE-BOILER PLANT"/>
    <s v="PPLEOM: OPERATION AND MAINTENANCE"/>
    <x v="2"/>
    <n v="752"/>
    <x v="5"/>
    <x v="0"/>
    <s v="512"/>
    <s v="Operating"/>
    <s v="Benefit budget summary"/>
    <x v="0"/>
    <m/>
    <m/>
    <m/>
    <m/>
    <m/>
    <m/>
    <n v="1463"/>
    <n v="1463"/>
    <n v="1463"/>
    <n v="5384"/>
    <n v="4447"/>
    <n v="2074"/>
    <n v="16294"/>
  </r>
  <r>
    <x v="0"/>
    <x v="1"/>
    <s v="512100 - MTCE-BOILER PLANT"/>
    <s v="PPLEOM: OPERATION AND MAINTENANCE"/>
    <x v="2"/>
    <n v="752"/>
    <x v="5"/>
    <x v="1"/>
    <s v="512"/>
    <s v="Operating"/>
    <s v="Benefit budget summary"/>
    <x v="0"/>
    <n v="1906"/>
    <n v="1906"/>
    <n v="1906"/>
    <n v="4747"/>
    <n v="2587"/>
    <n v="1906"/>
    <m/>
    <m/>
    <m/>
    <m/>
    <m/>
    <m/>
    <n v="14958"/>
  </r>
  <r>
    <x v="0"/>
    <x v="2"/>
    <s v="512100 - MTCE-BOILER PLANT"/>
    <s v="PPLEOM: OPERATION AND MAINTENANCE"/>
    <x v="2"/>
    <n v="101"/>
    <x v="0"/>
    <x v="0"/>
    <s v="512"/>
    <s v="Operating"/>
    <s v="Base Labor"/>
    <x v="0"/>
    <m/>
    <m/>
    <m/>
    <m/>
    <m/>
    <m/>
    <n v="274425"/>
    <n v="310710"/>
    <n v="282278"/>
    <n v="315028"/>
    <n v="283706"/>
    <n v="264007"/>
    <n v="1730154"/>
  </r>
  <r>
    <x v="0"/>
    <x v="2"/>
    <s v="512100 - MTCE-BOILER PLANT"/>
    <s v="PPLEOM: OPERATION AND MAINTENANCE"/>
    <x v="2"/>
    <n v="101"/>
    <x v="0"/>
    <x v="1"/>
    <s v="512"/>
    <s v="Operating"/>
    <s v="Base Labor"/>
    <x v="0"/>
    <n v="316685"/>
    <n v="282757"/>
    <n v="307547"/>
    <n v="298481"/>
    <n v="312097"/>
    <n v="283115"/>
    <m/>
    <m/>
    <m/>
    <m/>
    <m/>
    <m/>
    <n v="1800682"/>
  </r>
  <r>
    <x v="0"/>
    <x v="2"/>
    <s v="512100 - MTCE-BOILER PLANT"/>
    <s v="PPLEOM: OPERATION AND MAINTENANCE"/>
    <x v="2"/>
    <n v="110"/>
    <x v="0"/>
    <x v="0"/>
    <s v="512"/>
    <s v="Operating"/>
    <s v="Base Labor"/>
    <x v="0"/>
    <m/>
    <m/>
    <m/>
    <m/>
    <m/>
    <m/>
    <n v="-13887"/>
    <n v="-17083"/>
    <n v="-14715"/>
    <n v="-16089"/>
    <n v="-14949"/>
    <n v="-13214"/>
    <n v="-89937"/>
  </r>
  <r>
    <x v="0"/>
    <x v="2"/>
    <s v="512100 - MTCE-BOILER PLANT"/>
    <s v="PPLEOM: OPERATION AND MAINTENANCE"/>
    <x v="2"/>
    <n v="110"/>
    <x v="0"/>
    <x v="1"/>
    <s v="512"/>
    <s v="Operating"/>
    <s v="Base Labor"/>
    <x v="0"/>
    <n v="-16914"/>
    <n v="-14493"/>
    <n v="-16266"/>
    <n v="-14907"/>
    <n v="-16656"/>
    <n v="-14725"/>
    <m/>
    <m/>
    <m/>
    <m/>
    <m/>
    <m/>
    <n v="-93961"/>
  </r>
  <r>
    <x v="0"/>
    <x v="2"/>
    <s v="512100 - MTCE-BOILER PLANT"/>
    <s v="PPLEOM: OPERATION AND MAINTENANCE"/>
    <x v="2"/>
    <n v="111"/>
    <x v="1"/>
    <x v="0"/>
    <s v="512"/>
    <s v="Operating"/>
    <s v="Overtime and Premiums"/>
    <x v="0"/>
    <m/>
    <m/>
    <m/>
    <m/>
    <m/>
    <m/>
    <n v="33481"/>
    <n v="34349"/>
    <n v="70006"/>
    <n v="117812"/>
    <n v="118420"/>
    <n v="31981"/>
    <n v="406049"/>
  </r>
  <r>
    <x v="0"/>
    <x v="2"/>
    <s v="512100 - MTCE-BOILER PLANT"/>
    <s v="PPLEOM: OPERATION AND MAINTENANCE"/>
    <x v="2"/>
    <n v="111"/>
    <x v="1"/>
    <x v="1"/>
    <s v="512"/>
    <s v="Operating"/>
    <s v="Overtime and Premiums"/>
    <x v="0"/>
    <n v="33901"/>
    <n v="34556"/>
    <n v="100772"/>
    <n v="126281"/>
    <n v="29339"/>
    <n v="28630"/>
    <m/>
    <m/>
    <m/>
    <m/>
    <m/>
    <m/>
    <n v="353479"/>
  </r>
  <r>
    <x v="0"/>
    <x v="2"/>
    <s v="512100 - MTCE-BOILER PLANT"/>
    <s v="PPLEOM: OPERATION AND MAINTENANCE"/>
    <x v="2"/>
    <n v="175"/>
    <x v="3"/>
    <x v="0"/>
    <s v="512"/>
    <s v="Operating"/>
    <s v="Base Labor"/>
    <x v="0"/>
    <m/>
    <m/>
    <m/>
    <m/>
    <m/>
    <m/>
    <n v="-11138"/>
    <n v="-11138"/>
    <n v="-11138"/>
    <n v="-11138"/>
    <n v="-11138"/>
    <n v="-11138"/>
    <n v="-66828"/>
  </r>
  <r>
    <x v="0"/>
    <x v="2"/>
    <s v="512100 - MTCE-BOILER PLANT"/>
    <s v="PPLEOM: OPERATION AND MAINTENANCE"/>
    <x v="2"/>
    <n v="175"/>
    <x v="3"/>
    <x v="1"/>
    <s v="512"/>
    <s v="Operating"/>
    <s v="Base Labor"/>
    <x v="0"/>
    <n v="-11138"/>
    <n v="-11138"/>
    <n v="-11138"/>
    <n v="-11138"/>
    <n v="-11138"/>
    <n v="-11138"/>
    <m/>
    <m/>
    <m/>
    <m/>
    <m/>
    <m/>
    <n v="-66828"/>
  </r>
  <r>
    <x v="0"/>
    <x v="2"/>
    <s v="512100 - MTCE-BOILER PLANT"/>
    <s v="PPLEOM: OPERATION AND MAINTENANCE"/>
    <x v="2"/>
    <n v="751"/>
    <x v="5"/>
    <x v="0"/>
    <s v="512"/>
    <s v="Operating"/>
    <s v="Benefit budget summary"/>
    <x v="0"/>
    <m/>
    <m/>
    <m/>
    <m/>
    <m/>
    <m/>
    <n v="74534"/>
    <n v="84027"/>
    <n v="76552"/>
    <n v="85523"/>
    <n v="76897"/>
    <n v="71743"/>
    <n v="469276"/>
  </r>
  <r>
    <x v="0"/>
    <x v="2"/>
    <s v="512100 - MTCE-BOILER PLANT"/>
    <s v="PPLEOM: OPERATION AND MAINTENANCE"/>
    <x v="2"/>
    <n v="751"/>
    <x v="5"/>
    <x v="1"/>
    <s v="512"/>
    <s v="Operating"/>
    <s v="Benefit budget summary"/>
    <x v="0"/>
    <n v="85775"/>
    <n v="76748"/>
    <n v="83343"/>
    <n v="81120"/>
    <n v="84536"/>
    <n v="76788"/>
    <m/>
    <m/>
    <m/>
    <m/>
    <m/>
    <m/>
    <n v="488310"/>
  </r>
  <r>
    <x v="0"/>
    <x v="2"/>
    <s v="512100 - MTCE-BOILER PLANT"/>
    <s v="PPLEOM: OPERATION AND MAINTENANCE"/>
    <x v="2"/>
    <n v="752"/>
    <x v="5"/>
    <x v="0"/>
    <s v="512"/>
    <s v="Operating"/>
    <s v="Benefit budget summary"/>
    <x v="0"/>
    <m/>
    <m/>
    <m/>
    <m/>
    <m/>
    <m/>
    <n v="2842"/>
    <n v="2916"/>
    <n v="2994"/>
    <n v="5624"/>
    <n v="5686"/>
    <n v="2708"/>
    <n v="22770"/>
  </r>
  <r>
    <x v="0"/>
    <x v="2"/>
    <s v="512100 - MTCE-BOILER PLANT"/>
    <s v="PPLEOM: OPERATION AND MAINTENANCE"/>
    <x v="2"/>
    <n v="752"/>
    <x v="5"/>
    <x v="1"/>
    <s v="512"/>
    <s v="Operating"/>
    <s v="Benefit budget summary"/>
    <x v="0"/>
    <n v="2873"/>
    <n v="2929"/>
    <n v="7172"/>
    <n v="6354"/>
    <n v="2477"/>
    <n v="2423"/>
    <m/>
    <m/>
    <m/>
    <m/>
    <m/>
    <m/>
    <n v="24228"/>
  </r>
  <r>
    <x v="0"/>
    <x v="1"/>
    <s v="512107 - ECR LANDFILL MAINTENANCE"/>
    <s v="PPLCTE: TOTAL ELECTRIC COST OF SALES"/>
    <x v="4"/>
    <n v="175"/>
    <x v="3"/>
    <x v="0"/>
    <s v="512"/>
    <s v="Construction-Other "/>
    <s v="Base Labor"/>
    <x v="0"/>
    <m/>
    <m/>
    <m/>
    <m/>
    <m/>
    <m/>
    <n v="3745"/>
    <n v="3745"/>
    <n v="3745"/>
    <n v="3745"/>
    <n v="3745"/>
    <n v="3745"/>
    <n v="22470"/>
  </r>
  <r>
    <x v="0"/>
    <x v="1"/>
    <s v="512107 - ECR LANDFILL MAINTENANCE"/>
    <s v="PPLCTE: TOTAL ELECTRIC COST OF SALES"/>
    <x v="4"/>
    <n v="175"/>
    <x v="3"/>
    <x v="1"/>
    <s v="512"/>
    <s v="Construction-Other "/>
    <s v="Base Labor"/>
    <x v="0"/>
    <n v="21107"/>
    <n v="21107"/>
    <n v="21107"/>
    <n v="21107"/>
    <n v="21107"/>
    <n v="21107"/>
    <m/>
    <m/>
    <m/>
    <m/>
    <m/>
    <m/>
    <n v="126642"/>
  </r>
  <r>
    <x v="0"/>
    <x v="2"/>
    <s v="512107 - ECR LANDFILL MAINTENANCE"/>
    <s v="PPLCTE: TOTAL ELECTRIC COST OF SALES"/>
    <x v="4"/>
    <n v="101"/>
    <x v="0"/>
    <x v="0"/>
    <s v="512"/>
    <s v="Construction-Other "/>
    <s v="Base Labor"/>
    <x v="0"/>
    <m/>
    <m/>
    <m/>
    <m/>
    <m/>
    <m/>
    <n v="23337"/>
    <n v="30338"/>
    <n v="26068"/>
    <n v="28284"/>
    <n v="27258"/>
    <n v="21844"/>
    <n v="157129"/>
  </r>
  <r>
    <x v="0"/>
    <x v="2"/>
    <s v="512107 - ECR LANDFILL MAINTENANCE"/>
    <s v="PPLCTE: TOTAL ELECTRIC COST OF SALES"/>
    <x v="4"/>
    <n v="101"/>
    <x v="0"/>
    <x v="1"/>
    <s v="512"/>
    <s v="Construction-Other "/>
    <s v="Base Labor"/>
    <x v="0"/>
    <n v="29887"/>
    <n v="26561"/>
    <n v="28594"/>
    <n v="28222"/>
    <n v="29457"/>
    <n v="25114"/>
    <m/>
    <m/>
    <m/>
    <m/>
    <m/>
    <m/>
    <n v="167835"/>
  </r>
  <r>
    <x v="0"/>
    <x v="2"/>
    <s v="512107 - ECR LANDFILL MAINTENANCE"/>
    <s v="PPLCTE: TOTAL ELECTRIC COST OF SALES"/>
    <x v="4"/>
    <n v="111"/>
    <x v="1"/>
    <x v="0"/>
    <s v="512"/>
    <s v="Construction-Other "/>
    <s v="Overtime and Premiums"/>
    <x v="0"/>
    <m/>
    <m/>
    <m/>
    <m/>
    <m/>
    <m/>
    <n v="6771"/>
    <n v="6727"/>
    <n v="6727"/>
    <n v="6727"/>
    <n v="6727"/>
    <n v="6806"/>
    <n v="40485"/>
  </r>
  <r>
    <x v="0"/>
    <x v="2"/>
    <s v="512107 - ECR LANDFILL MAINTENANCE"/>
    <s v="PPLCTE: TOTAL ELECTRIC COST OF SALES"/>
    <x v="4"/>
    <n v="111"/>
    <x v="1"/>
    <x v="1"/>
    <s v="512"/>
    <s v="Construction-Other "/>
    <s v="Overtime and Premiums"/>
    <x v="0"/>
    <n v="5776"/>
    <n v="5776"/>
    <n v="5822"/>
    <n v="5822"/>
    <n v="5822"/>
    <n v="5822"/>
    <m/>
    <m/>
    <m/>
    <m/>
    <m/>
    <m/>
    <n v="34840"/>
  </r>
  <r>
    <x v="0"/>
    <x v="2"/>
    <s v="512107 - ECR LANDFILL MAINTENANCE"/>
    <s v="PPLCTE: TOTAL ELECTRIC COST OF SALES"/>
    <x v="4"/>
    <n v="175"/>
    <x v="3"/>
    <x v="0"/>
    <s v="512"/>
    <s v="Construction-Other "/>
    <s v="Base Labor"/>
    <x v="0"/>
    <m/>
    <m/>
    <m/>
    <m/>
    <m/>
    <m/>
    <n v="-936"/>
    <n v="-936"/>
    <n v="-936"/>
    <n v="-936"/>
    <n v="-936"/>
    <n v="-936"/>
    <n v="-5616"/>
  </r>
  <r>
    <x v="0"/>
    <x v="2"/>
    <s v="512107 - ECR LANDFILL MAINTENANCE"/>
    <s v="PPLCTE: TOTAL ELECTRIC COST OF SALES"/>
    <x v="4"/>
    <n v="175"/>
    <x v="3"/>
    <x v="1"/>
    <s v="512"/>
    <s v="Construction-Other "/>
    <s v="Base Labor"/>
    <x v="0"/>
    <n v="-5277"/>
    <n v="-5277"/>
    <n v="-5277"/>
    <n v="-5277"/>
    <n v="-5277"/>
    <n v="-5277"/>
    <m/>
    <m/>
    <m/>
    <m/>
    <m/>
    <m/>
    <n v="-31662"/>
  </r>
  <r>
    <x v="0"/>
    <x v="2"/>
    <s v="512107 - ECR LANDFILL MAINTENANCE"/>
    <s v="PPLCTE: TOTAL ELECTRIC COST OF SALES"/>
    <x v="4"/>
    <n v="751"/>
    <x v="5"/>
    <x v="0"/>
    <s v="512"/>
    <s v="Construction-Other "/>
    <s v="Benefit budget summary"/>
    <x v="0"/>
    <m/>
    <m/>
    <m/>
    <m/>
    <m/>
    <m/>
    <n v="6653"/>
    <n v="8649"/>
    <n v="7431"/>
    <n v="8063"/>
    <n v="7771"/>
    <n v="6227"/>
    <n v="44794"/>
  </r>
  <r>
    <x v="0"/>
    <x v="2"/>
    <s v="512107 - ECR LANDFILL MAINTENANCE"/>
    <s v="PPLCTE: TOTAL ELECTRIC COST OF SALES"/>
    <x v="4"/>
    <n v="751"/>
    <x v="5"/>
    <x v="1"/>
    <s v="512"/>
    <s v="Construction-Other "/>
    <s v="Benefit budget summary"/>
    <x v="0"/>
    <n v="8520"/>
    <n v="7572"/>
    <n v="8152"/>
    <n v="8046"/>
    <n v="8398"/>
    <n v="7159"/>
    <m/>
    <m/>
    <m/>
    <m/>
    <m/>
    <m/>
    <n v="47847"/>
  </r>
  <r>
    <x v="0"/>
    <x v="2"/>
    <s v="512107 - ECR LANDFILL MAINTENANCE"/>
    <s v="PPLCTE: TOTAL ELECTRIC COST OF SALES"/>
    <x v="4"/>
    <n v="752"/>
    <x v="5"/>
    <x v="0"/>
    <s v="512"/>
    <s v="Construction-Other "/>
    <s v="Benefit budget summary"/>
    <x v="0"/>
    <m/>
    <m/>
    <m/>
    <m/>
    <m/>
    <m/>
    <n v="578"/>
    <n v="574"/>
    <n v="574"/>
    <n v="574"/>
    <n v="574"/>
    <n v="581"/>
    <n v="3455"/>
  </r>
  <r>
    <x v="0"/>
    <x v="2"/>
    <s v="512107 - ECR LANDFILL MAINTENANCE"/>
    <s v="PPLCTE: TOTAL ELECTRIC COST OF SALES"/>
    <x v="4"/>
    <n v="752"/>
    <x v="5"/>
    <x v="1"/>
    <s v="512"/>
    <s v="Construction-Other "/>
    <s v="Benefit budget summary"/>
    <x v="0"/>
    <n v="493"/>
    <n v="493"/>
    <n v="497"/>
    <n v="497"/>
    <n v="497"/>
    <n v="497"/>
    <m/>
    <m/>
    <m/>
    <m/>
    <m/>
    <m/>
    <n v="2974"/>
  </r>
  <r>
    <x v="0"/>
    <x v="2"/>
    <s v="512151 - ECR MAINTENANCE OF SCR/NOX REDUCTION EQUIP"/>
    <s v="PPLCTE: TOTAL ELECTRIC COST OF SALES"/>
    <x v="4"/>
    <n v="101"/>
    <x v="0"/>
    <x v="0"/>
    <s v="512"/>
    <s v="Construction-Other "/>
    <s v="Base Labor"/>
    <x v="0"/>
    <m/>
    <m/>
    <m/>
    <m/>
    <m/>
    <m/>
    <n v="23251"/>
    <n v="23052"/>
    <n v="24218"/>
    <n v="23693"/>
    <n v="20959"/>
    <n v="21687"/>
    <n v="136860"/>
  </r>
  <r>
    <x v="0"/>
    <x v="2"/>
    <s v="512151 - ECR MAINTENANCE OF SCR/NOX REDUCTION EQUIP"/>
    <s v="PPLCTE: TOTAL ELECTRIC COST OF SALES"/>
    <x v="4"/>
    <n v="101"/>
    <x v="0"/>
    <x v="1"/>
    <s v="512"/>
    <s v="Construction-Other "/>
    <s v="Base Labor"/>
    <x v="0"/>
    <n v="24833"/>
    <n v="23038"/>
    <n v="24632"/>
    <n v="21733"/>
    <n v="24634"/>
    <n v="22856"/>
    <m/>
    <m/>
    <m/>
    <m/>
    <m/>
    <m/>
    <n v="141726"/>
  </r>
  <r>
    <x v="0"/>
    <x v="2"/>
    <s v="512151 - ECR MAINTENANCE OF SCR/NOX REDUCTION EQUIP"/>
    <s v="PPLCTE: TOTAL ELECTRIC COST OF SALES"/>
    <x v="4"/>
    <n v="751"/>
    <x v="5"/>
    <x v="0"/>
    <s v="512"/>
    <s v="Construction-Other "/>
    <s v="Benefit budget summary"/>
    <x v="0"/>
    <m/>
    <m/>
    <m/>
    <m/>
    <m/>
    <m/>
    <n v="6629"/>
    <n v="6572"/>
    <n v="6904"/>
    <n v="6755"/>
    <n v="5975"/>
    <n v="6182"/>
    <n v="39017"/>
  </r>
  <r>
    <x v="0"/>
    <x v="2"/>
    <s v="512151 - ECR MAINTENANCE OF SCR/NOX REDUCTION EQUIP"/>
    <s v="PPLCTE: TOTAL ELECTRIC COST OF SALES"/>
    <x v="4"/>
    <n v="751"/>
    <x v="5"/>
    <x v="1"/>
    <s v="512"/>
    <s v="Construction-Other "/>
    <s v="Benefit budget summary"/>
    <x v="0"/>
    <n v="7080"/>
    <n v="6568"/>
    <n v="7022"/>
    <n v="6196"/>
    <n v="7023"/>
    <n v="6516"/>
    <m/>
    <m/>
    <m/>
    <m/>
    <m/>
    <m/>
    <n v="40405"/>
  </r>
  <r>
    <x v="0"/>
    <x v="1"/>
    <s v="513100 - MTCE-ELECTRIC PLANT"/>
    <s v="PPLEOM: OPERATION AND MAINTENANCE"/>
    <x v="2"/>
    <n v="175"/>
    <x v="3"/>
    <x v="0"/>
    <s v="513"/>
    <s v="Operating"/>
    <s v="Base Labor"/>
    <x v="0"/>
    <m/>
    <m/>
    <m/>
    <m/>
    <m/>
    <m/>
    <n v="40500"/>
    <n v="40500"/>
    <n v="40500"/>
    <n v="40500"/>
    <n v="40500"/>
    <n v="40500"/>
    <n v="243000"/>
  </r>
  <r>
    <x v="0"/>
    <x v="1"/>
    <s v="513100 - MTCE-ELECTRIC PLANT"/>
    <s v="PPLEOM: OPERATION AND MAINTENANCE"/>
    <x v="2"/>
    <n v="175"/>
    <x v="3"/>
    <x v="1"/>
    <s v="513"/>
    <s v="Operating"/>
    <s v="Base Labor"/>
    <x v="0"/>
    <n v="40500"/>
    <n v="40500"/>
    <n v="40500"/>
    <n v="40500"/>
    <n v="40500"/>
    <n v="40500"/>
    <m/>
    <m/>
    <m/>
    <m/>
    <m/>
    <m/>
    <n v="243000"/>
  </r>
  <r>
    <x v="0"/>
    <x v="2"/>
    <s v="513100 - MTCE-ELECTRIC PLANT"/>
    <s v="PPLEOM: OPERATION AND MAINTENANCE"/>
    <x v="2"/>
    <n v="101"/>
    <x v="0"/>
    <x v="0"/>
    <s v="513"/>
    <s v="Operating"/>
    <s v="Base Labor"/>
    <x v="0"/>
    <m/>
    <m/>
    <m/>
    <m/>
    <m/>
    <m/>
    <n v="87725"/>
    <n v="98654"/>
    <n v="90474"/>
    <n v="101203"/>
    <n v="91192"/>
    <n v="84541"/>
    <n v="553789"/>
  </r>
  <r>
    <x v="0"/>
    <x v="2"/>
    <s v="513100 - MTCE-ELECTRIC PLANT"/>
    <s v="PPLEOM: OPERATION AND MAINTENANCE"/>
    <x v="2"/>
    <n v="101"/>
    <x v="0"/>
    <x v="1"/>
    <s v="513"/>
    <s v="Operating"/>
    <s v="Base Labor"/>
    <x v="0"/>
    <n v="100526"/>
    <n v="89730"/>
    <n v="97441"/>
    <n v="94902"/>
    <n v="99210"/>
    <n v="89720"/>
    <m/>
    <m/>
    <m/>
    <m/>
    <m/>
    <m/>
    <n v="571529"/>
  </r>
  <r>
    <x v="0"/>
    <x v="2"/>
    <s v="513100 - MTCE-ELECTRIC PLANT"/>
    <s v="PPLEOM: OPERATION AND MAINTENANCE"/>
    <x v="2"/>
    <n v="111"/>
    <x v="1"/>
    <x v="0"/>
    <s v="513"/>
    <s v="Operating"/>
    <s v="Overtime and Premiums"/>
    <x v="0"/>
    <m/>
    <m/>
    <m/>
    <m/>
    <m/>
    <m/>
    <n v="12704"/>
    <n v="12993"/>
    <n v="28275"/>
    <n v="56823"/>
    <n v="56129"/>
    <n v="12433"/>
    <n v="179357"/>
  </r>
  <r>
    <x v="0"/>
    <x v="2"/>
    <s v="513100 - MTCE-ELECTRIC PLANT"/>
    <s v="PPLEOM: OPERATION AND MAINTENANCE"/>
    <x v="2"/>
    <n v="111"/>
    <x v="1"/>
    <x v="1"/>
    <s v="513"/>
    <s v="Operating"/>
    <s v="Overtime and Premiums"/>
    <x v="0"/>
    <n v="12906"/>
    <n v="13008"/>
    <n v="44447"/>
    <n v="59247"/>
    <n v="11214"/>
    <n v="10616"/>
    <m/>
    <m/>
    <m/>
    <m/>
    <m/>
    <m/>
    <n v="151438"/>
  </r>
  <r>
    <x v="0"/>
    <x v="2"/>
    <s v="513100 - MTCE-ELECTRIC PLANT"/>
    <s v="PPLEOM: OPERATION AND MAINTENANCE"/>
    <x v="2"/>
    <n v="175"/>
    <x v="3"/>
    <x v="0"/>
    <s v="513"/>
    <s v="Operating"/>
    <s v="Base Labor"/>
    <x v="0"/>
    <m/>
    <m/>
    <m/>
    <m/>
    <m/>
    <m/>
    <n v="-10125"/>
    <n v="-10125"/>
    <n v="-10125"/>
    <n v="-10125"/>
    <n v="-10125"/>
    <n v="-10125"/>
    <n v="-60750"/>
  </r>
  <r>
    <x v="0"/>
    <x v="2"/>
    <s v="513100 - MTCE-ELECTRIC PLANT"/>
    <s v="PPLEOM: OPERATION AND MAINTENANCE"/>
    <x v="2"/>
    <n v="175"/>
    <x v="3"/>
    <x v="1"/>
    <s v="513"/>
    <s v="Operating"/>
    <s v="Base Labor"/>
    <x v="0"/>
    <n v="-10125"/>
    <n v="-10125"/>
    <n v="-10125"/>
    <n v="-10125"/>
    <n v="-10125"/>
    <n v="-10125"/>
    <m/>
    <m/>
    <m/>
    <m/>
    <m/>
    <m/>
    <n v="-60750"/>
  </r>
  <r>
    <x v="0"/>
    <x v="2"/>
    <s v="513100 - MTCE-ELECTRIC PLANT"/>
    <s v="PPLEOM: OPERATION AND MAINTENANCE"/>
    <x v="2"/>
    <n v="751"/>
    <x v="5"/>
    <x v="0"/>
    <s v="513"/>
    <s v="Operating"/>
    <s v="Benefit budget summary"/>
    <x v="0"/>
    <m/>
    <m/>
    <m/>
    <m/>
    <m/>
    <m/>
    <n v="25009"/>
    <n v="28124"/>
    <n v="25792"/>
    <n v="28851"/>
    <n v="25997"/>
    <n v="24101"/>
    <n v="157874"/>
  </r>
  <r>
    <x v="0"/>
    <x v="2"/>
    <s v="513100 - MTCE-ELECTRIC PLANT"/>
    <s v="PPLEOM: OPERATION AND MAINTENANCE"/>
    <x v="2"/>
    <n v="751"/>
    <x v="5"/>
    <x v="1"/>
    <s v="513"/>
    <s v="Operating"/>
    <s v="Benefit budget summary"/>
    <x v="0"/>
    <n v="28658"/>
    <n v="25580"/>
    <n v="27778"/>
    <n v="27055"/>
    <n v="28283"/>
    <n v="25577"/>
    <m/>
    <m/>
    <m/>
    <m/>
    <m/>
    <m/>
    <n v="162931"/>
  </r>
  <r>
    <x v="0"/>
    <x v="2"/>
    <s v="513100 - MTCE-ELECTRIC PLANT"/>
    <s v="PPLEOM: OPERATION AND MAINTENANCE"/>
    <x v="2"/>
    <n v="752"/>
    <x v="5"/>
    <x v="0"/>
    <s v="513"/>
    <s v="Operating"/>
    <s v="Benefit budget summary"/>
    <x v="0"/>
    <m/>
    <m/>
    <m/>
    <m/>
    <m/>
    <m/>
    <n v="1084"/>
    <n v="1109"/>
    <n v="1112"/>
    <n v="2140"/>
    <n v="2081"/>
    <n v="1061"/>
    <n v="8587"/>
  </r>
  <r>
    <x v="0"/>
    <x v="2"/>
    <s v="513100 - MTCE-ELECTRIC PLANT"/>
    <s v="PPLEOM: OPERATION AND MAINTENANCE"/>
    <x v="2"/>
    <n v="752"/>
    <x v="5"/>
    <x v="1"/>
    <s v="513"/>
    <s v="Operating"/>
    <s v="Benefit budget summary"/>
    <x v="0"/>
    <n v="1102"/>
    <n v="1110"/>
    <n v="2385"/>
    <n v="2347"/>
    <n v="957"/>
    <n v="906"/>
    <m/>
    <m/>
    <m/>
    <m/>
    <m/>
    <m/>
    <n v="8807"/>
  </r>
  <r>
    <x v="0"/>
    <x v="1"/>
    <s v="514100 - MTCE-MISC/STM PLANT"/>
    <s v="PPLEOM: OPERATION AND MAINTENANCE"/>
    <x v="2"/>
    <n v="175"/>
    <x v="3"/>
    <x v="0"/>
    <s v="514"/>
    <s v="Operating"/>
    <s v="Base Labor"/>
    <x v="0"/>
    <m/>
    <m/>
    <m/>
    <m/>
    <m/>
    <m/>
    <n v="6075"/>
    <n v="6075"/>
    <n v="6075"/>
    <n v="6075"/>
    <n v="6075"/>
    <n v="6075"/>
    <n v="36450"/>
  </r>
  <r>
    <x v="0"/>
    <x v="1"/>
    <s v="514100 - MTCE-MISC/STM PLANT"/>
    <s v="PPLEOM: OPERATION AND MAINTENANCE"/>
    <x v="2"/>
    <n v="175"/>
    <x v="3"/>
    <x v="1"/>
    <s v="514"/>
    <s v="Operating"/>
    <s v="Base Labor"/>
    <x v="0"/>
    <n v="6075"/>
    <n v="6075"/>
    <n v="6075"/>
    <n v="6075"/>
    <n v="6075"/>
    <n v="6075"/>
    <m/>
    <m/>
    <m/>
    <m/>
    <m/>
    <m/>
    <n v="36450"/>
  </r>
  <r>
    <x v="0"/>
    <x v="2"/>
    <s v="514100 - MTCE-MISC/STM PLANT"/>
    <s v="PPLEOM: OPERATION AND MAINTENANCE"/>
    <x v="2"/>
    <n v="101"/>
    <x v="0"/>
    <x v="0"/>
    <s v="514"/>
    <s v="Operating"/>
    <s v="Base Labor"/>
    <x v="0"/>
    <m/>
    <m/>
    <m/>
    <m/>
    <m/>
    <m/>
    <n v="20889"/>
    <n v="21474"/>
    <n v="20275"/>
    <n v="23355"/>
    <n v="19626"/>
    <n v="19466"/>
    <n v="125085"/>
  </r>
  <r>
    <x v="0"/>
    <x v="2"/>
    <s v="514100 - MTCE-MISC/STM PLANT"/>
    <s v="PPLEOM: OPERATION AND MAINTENANCE"/>
    <x v="2"/>
    <n v="101"/>
    <x v="0"/>
    <x v="1"/>
    <s v="514"/>
    <s v="Operating"/>
    <s v="Base Labor"/>
    <x v="0"/>
    <n v="21837"/>
    <n v="19777"/>
    <n v="21629"/>
    <n v="21180"/>
    <n v="21591"/>
    <n v="20309"/>
    <m/>
    <m/>
    <m/>
    <m/>
    <m/>
    <m/>
    <n v="126323"/>
  </r>
  <r>
    <x v="0"/>
    <x v="2"/>
    <s v="514100 - MTCE-MISC/STM PLANT"/>
    <s v="PPLEOM: OPERATION AND MAINTENANCE"/>
    <x v="2"/>
    <n v="111"/>
    <x v="1"/>
    <x v="0"/>
    <s v="514"/>
    <s v="Operating"/>
    <s v="Overtime and Premiums"/>
    <x v="0"/>
    <m/>
    <m/>
    <m/>
    <m/>
    <m/>
    <m/>
    <n v="2456"/>
    <n v="2529"/>
    <n v="2401"/>
    <n v="2771"/>
    <n v="2340"/>
    <n v="2279"/>
    <n v="14776"/>
  </r>
  <r>
    <x v="0"/>
    <x v="2"/>
    <s v="514100 - MTCE-MISC/STM PLANT"/>
    <s v="PPLEOM: OPERATION AND MAINTENANCE"/>
    <x v="2"/>
    <n v="111"/>
    <x v="1"/>
    <x v="1"/>
    <s v="514"/>
    <s v="Operating"/>
    <s v="Overtime and Premiums"/>
    <x v="0"/>
    <n v="3122"/>
    <n v="2829"/>
    <n v="4661"/>
    <n v="4496"/>
    <n v="1667"/>
    <n v="1483"/>
    <m/>
    <m/>
    <m/>
    <m/>
    <m/>
    <m/>
    <n v="18258"/>
  </r>
  <r>
    <x v="0"/>
    <x v="2"/>
    <s v="514100 - MTCE-MISC/STM PLANT"/>
    <s v="PPLEOM: OPERATION AND MAINTENANCE"/>
    <x v="2"/>
    <n v="175"/>
    <x v="3"/>
    <x v="0"/>
    <s v="514"/>
    <s v="Operating"/>
    <s v="Base Labor"/>
    <x v="0"/>
    <m/>
    <m/>
    <m/>
    <m/>
    <m/>
    <m/>
    <n v="-1519"/>
    <n v="-1519"/>
    <n v="-1519"/>
    <n v="-1519"/>
    <n v="-1519"/>
    <n v="-1519"/>
    <n v="-9114"/>
  </r>
  <r>
    <x v="0"/>
    <x v="2"/>
    <s v="514100 - MTCE-MISC/STM PLANT"/>
    <s v="PPLEOM: OPERATION AND MAINTENANCE"/>
    <x v="2"/>
    <n v="175"/>
    <x v="3"/>
    <x v="1"/>
    <s v="514"/>
    <s v="Operating"/>
    <s v="Base Labor"/>
    <x v="0"/>
    <n v="-1519"/>
    <n v="-1519"/>
    <n v="-1519"/>
    <n v="-1519"/>
    <n v="-1519"/>
    <n v="-1519"/>
    <m/>
    <m/>
    <m/>
    <m/>
    <m/>
    <m/>
    <n v="-9114"/>
  </r>
  <r>
    <x v="0"/>
    <x v="2"/>
    <s v="514100 - MTCE-MISC/STM PLANT"/>
    <s v="PPLEOM: OPERATION AND MAINTENANCE"/>
    <x v="2"/>
    <n v="751"/>
    <x v="5"/>
    <x v="0"/>
    <s v="514"/>
    <s v="Operating"/>
    <s v="Benefit budget summary"/>
    <x v="0"/>
    <m/>
    <m/>
    <m/>
    <m/>
    <m/>
    <m/>
    <n v="5955"/>
    <n v="6122"/>
    <n v="5780"/>
    <n v="6658"/>
    <n v="5595"/>
    <n v="5549"/>
    <n v="35659"/>
  </r>
  <r>
    <x v="0"/>
    <x v="2"/>
    <s v="514100 - MTCE-MISC/STM PLANT"/>
    <s v="PPLEOM: OPERATION AND MAINTENANCE"/>
    <x v="2"/>
    <n v="751"/>
    <x v="5"/>
    <x v="1"/>
    <s v="514"/>
    <s v="Operating"/>
    <s v="Benefit budget summary"/>
    <x v="0"/>
    <n v="6225"/>
    <n v="5638"/>
    <n v="6166"/>
    <n v="6038"/>
    <n v="6155"/>
    <n v="5790"/>
    <m/>
    <m/>
    <m/>
    <m/>
    <m/>
    <m/>
    <n v="36012"/>
  </r>
  <r>
    <x v="0"/>
    <x v="2"/>
    <s v="514100 - MTCE-MISC/STM PLANT"/>
    <s v="PPLEOM: OPERATION AND MAINTENANCE"/>
    <x v="2"/>
    <n v="752"/>
    <x v="5"/>
    <x v="0"/>
    <s v="514"/>
    <s v="Operating"/>
    <s v="Benefit budget summary"/>
    <x v="0"/>
    <m/>
    <m/>
    <m/>
    <m/>
    <m/>
    <m/>
    <n v="210"/>
    <n v="216"/>
    <n v="205"/>
    <n v="237"/>
    <n v="200"/>
    <n v="195"/>
    <n v="1263"/>
  </r>
  <r>
    <x v="0"/>
    <x v="2"/>
    <s v="514100 - MTCE-MISC/STM PLANT"/>
    <s v="PPLEOM: OPERATION AND MAINTENANCE"/>
    <x v="2"/>
    <n v="752"/>
    <x v="5"/>
    <x v="1"/>
    <s v="514"/>
    <s v="Operating"/>
    <s v="Benefit budget summary"/>
    <x v="0"/>
    <n v="266"/>
    <n v="241"/>
    <n v="398"/>
    <n v="384"/>
    <n v="142"/>
    <n v="127"/>
    <m/>
    <m/>
    <m/>
    <m/>
    <m/>
    <m/>
    <n v="1558"/>
  </r>
  <r>
    <x v="0"/>
    <x v="2"/>
    <s v="541100 - MTCE-SUPER/ENG - HYDRO"/>
    <s v="PPLEOM: OPERATION AND MAINTENANCE"/>
    <x v="2"/>
    <n v="101"/>
    <x v="0"/>
    <x v="0"/>
    <s v="541"/>
    <s v="Operating"/>
    <s v="Base Labor"/>
    <x v="0"/>
    <m/>
    <m/>
    <m/>
    <m/>
    <m/>
    <m/>
    <n v="11472"/>
    <n v="11861"/>
    <n v="10750"/>
    <n v="12357"/>
    <n v="9921"/>
    <n v="11024"/>
    <n v="67385"/>
  </r>
  <r>
    <x v="0"/>
    <x v="2"/>
    <s v="541100 - MTCE-SUPER/ENG - HYDRO"/>
    <s v="PPLEOM: OPERATION AND MAINTENANCE"/>
    <x v="2"/>
    <n v="101"/>
    <x v="0"/>
    <x v="1"/>
    <s v="541"/>
    <s v="Operating"/>
    <s v="Base Labor"/>
    <x v="0"/>
    <n v="11810"/>
    <n v="11008"/>
    <n v="12474"/>
    <n v="11713"/>
    <n v="12063"/>
    <n v="11371"/>
    <m/>
    <m/>
    <m/>
    <m/>
    <m/>
    <m/>
    <n v="70439"/>
  </r>
  <r>
    <x v="0"/>
    <x v="2"/>
    <s v="541100 - MTCE-SUPER/ENG - HYDRO"/>
    <s v="PPLEOM: OPERATION AND MAINTENANCE"/>
    <x v="2"/>
    <n v="111"/>
    <x v="1"/>
    <x v="0"/>
    <s v="541"/>
    <s v="Operating"/>
    <s v="Overtime and Premiums"/>
    <x v="0"/>
    <m/>
    <m/>
    <m/>
    <m/>
    <m/>
    <m/>
    <n v="696"/>
    <n v="725"/>
    <n v="653"/>
    <n v="753"/>
    <n v="604"/>
    <n v="675"/>
    <n v="4106"/>
  </r>
  <r>
    <x v="0"/>
    <x v="2"/>
    <s v="541100 - MTCE-SUPER/ENG - HYDRO"/>
    <s v="PPLEOM: OPERATION AND MAINTENANCE"/>
    <x v="2"/>
    <n v="111"/>
    <x v="1"/>
    <x v="1"/>
    <s v="541"/>
    <s v="Operating"/>
    <s v="Overtime and Premiums"/>
    <x v="0"/>
    <n v="1545"/>
    <n v="1446"/>
    <n v="1627"/>
    <n v="1544"/>
    <n v="1573"/>
    <n v="1478"/>
    <m/>
    <m/>
    <m/>
    <m/>
    <m/>
    <m/>
    <n v="9213"/>
  </r>
  <r>
    <x v="0"/>
    <x v="2"/>
    <s v="541100 - MTCE-SUPER/ENG - HYDRO"/>
    <s v="PPLEOM: OPERATION AND MAINTENANCE"/>
    <x v="2"/>
    <n v="751"/>
    <x v="5"/>
    <x v="0"/>
    <s v="541"/>
    <s v="Operating"/>
    <s v="Benefit budget summary"/>
    <x v="0"/>
    <m/>
    <m/>
    <m/>
    <m/>
    <m/>
    <m/>
    <n v="3270"/>
    <n v="3381"/>
    <n v="3064"/>
    <n v="3523"/>
    <n v="2828"/>
    <n v="3143"/>
    <n v="19209"/>
  </r>
  <r>
    <x v="0"/>
    <x v="2"/>
    <s v="541100 - MTCE-SUPER/ENG - HYDRO"/>
    <s v="PPLEOM: OPERATION AND MAINTENANCE"/>
    <x v="2"/>
    <n v="751"/>
    <x v="5"/>
    <x v="1"/>
    <s v="541"/>
    <s v="Operating"/>
    <s v="Benefit budget summary"/>
    <x v="0"/>
    <n v="3367"/>
    <n v="3138"/>
    <n v="3556"/>
    <n v="3339"/>
    <n v="3439"/>
    <n v="3242"/>
    <m/>
    <m/>
    <m/>
    <m/>
    <m/>
    <m/>
    <n v="20081"/>
  </r>
  <r>
    <x v="0"/>
    <x v="2"/>
    <s v="541100 - MTCE-SUPER/ENG - HYDRO"/>
    <s v="PPLEOM: OPERATION AND MAINTENANCE"/>
    <x v="2"/>
    <n v="752"/>
    <x v="5"/>
    <x v="0"/>
    <s v="541"/>
    <s v="Operating"/>
    <s v="Benefit budget summary"/>
    <x v="0"/>
    <m/>
    <m/>
    <m/>
    <m/>
    <m/>
    <m/>
    <n v="59"/>
    <n v="62"/>
    <n v="56"/>
    <n v="64"/>
    <n v="52"/>
    <n v="58"/>
    <n v="351"/>
  </r>
  <r>
    <x v="0"/>
    <x v="2"/>
    <s v="541100 - MTCE-SUPER/ENG - HYDRO"/>
    <s v="PPLEOM: OPERATION AND MAINTENANCE"/>
    <x v="2"/>
    <n v="752"/>
    <x v="5"/>
    <x v="1"/>
    <s v="541"/>
    <s v="Operating"/>
    <s v="Benefit budget summary"/>
    <x v="0"/>
    <n v="132"/>
    <n v="123"/>
    <n v="139"/>
    <n v="132"/>
    <n v="134"/>
    <n v="126"/>
    <m/>
    <m/>
    <m/>
    <m/>
    <m/>
    <m/>
    <n v="786"/>
  </r>
  <r>
    <x v="0"/>
    <x v="2"/>
    <s v="542100 - MAINT OF STRUCTURES - HYDRO"/>
    <s v="PPLEOM: OPERATION AND MAINTENANCE"/>
    <x v="2"/>
    <n v="101"/>
    <x v="0"/>
    <x v="0"/>
    <s v="542"/>
    <s v="Operating"/>
    <s v="Base Labor"/>
    <x v="0"/>
    <m/>
    <m/>
    <m/>
    <m/>
    <m/>
    <m/>
    <n v="3209"/>
    <n v="3345"/>
    <n v="3009"/>
    <n v="3473"/>
    <n v="2790"/>
    <n v="3116"/>
    <n v="18942"/>
  </r>
  <r>
    <x v="0"/>
    <x v="2"/>
    <s v="542100 - MAINT OF STRUCTURES - HYDRO"/>
    <s v="PPLEOM: OPERATION AND MAINTENANCE"/>
    <x v="2"/>
    <n v="101"/>
    <x v="0"/>
    <x v="1"/>
    <s v="542"/>
    <s v="Operating"/>
    <s v="Base Labor"/>
    <x v="0"/>
    <n v="3329"/>
    <n v="3117"/>
    <n v="3504"/>
    <n v="3326"/>
    <n v="3388"/>
    <n v="3182"/>
    <m/>
    <m/>
    <m/>
    <m/>
    <m/>
    <m/>
    <n v="19846"/>
  </r>
  <r>
    <x v="0"/>
    <x v="2"/>
    <s v="542100 - MAINT OF STRUCTURES - HYDRO"/>
    <s v="PPLEOM: OPERATION AND MAINTENANCE"/>
    <x v="2"/>
    <n v="111"/>
    <x v="1"/>
    <x v="0"/>
    <s v="542"/>
    <s v="Operating"/>
    <s v="Overtime and Premiums"/>
    <x v="0"/>
    <m/>
    <m/>
    <m/>
    <m/>
    <m/>
    <m/>
    <n v="211"/>
    <n v="220"/>
    <n v="198"/>
    <n v="228"/>
    <n v="183"/>
    <n v="204"/>
    <n v="1244"/>
  </r>
  <r>
    <x v="0"/>
    <x v="2"/>
    <s v="542100 - MAINT OF STRUCTURES - HYDRO"/>
    <s v="PPLEOM: OPERATION AND MAINTENANCE"/>
    <x v="2"/>
    <n v="111"/>
    <x v="1"/>
    <x v="1"/>
    <s v="542"/>
    <s v="Operating"/>
    <s v="Overtime and Premiums"/>
    <x v="0"/>
    <n v="468"/>
    <n v="438"/>
    <n v="493"/>
    <n v="468"/>
    <n v="477"/>
    <n v="448"/>
    <m/>
    <m/>
    <m/>
    <m/>
    <m/>
    <m/>
    <n v="2792"/>
  </r>
  <r>
    <x v="0"/>
    <x v="2"/>
    <s v="542100 - MAINT OF STRUCTURES - HYDRO"/>
    <s v="PPLEOM: OPERATION AND MAINTENANCE"/>
    <x v="2"/>
    <n v="751"/>
    <x v="5"/>
    <x v="0"/>
    <s v="542"/>
    <s v="Operating"/>
    <s v="Benefit budget summary"/>
    <x v="0"/>
    <m/>
    <m/>
    <m/>
    <m/>
    <m/>
    <m/>
    <n v="915"/>
    <n v="954"/>
    <n v="858"/>
    <n v="990"/>
    <n v="795"/>
    <n v="888"/>
    <n v="5400"/>
  </r>
  <r>
    <x v="0"/>
    <x v="2"/>
    <s v="542100 - MAINT OF STRUCTURES - HYDRO"/>
    <s v="PPLEOM: OPERATION AND MAINTENANCE"/>
    <x v="2"/>
    <n v="751"/>
    <x v="5"/>
    <x v="1"/>
    <s v="542"/>
    <s v="Operating"/>
    <s v="Benefit budget summary"/>
    <x v="0"/>
    <n v="949"/>
    <n v="889"/>
    <n v="999"/>
    <n v="948"/>
    <n v="966"/>
    <n v="907"/>
    <m/>
    <m/>
    <m/>
    <m/>
    <m/>
    <m/>
    <n v="5658"/>
  </r>
  <r>
    <x v="0"/>
    <x v="2"/>
    <s v="542100 - MAINT OF STRUCTURES - HYDRO"/>
    <s v="PPLEOM: OPERATION AND MAINTENANCE"/>
    <x v="2"/>
    <n v="752"/>
    <x v="5"/>
    <x v="0"/>
    <s v="542"/>
    <s v="Operating"/>
    <s v="Benefit budget summary"/>
    <x v="0"/>
    <m/>
    <m/>
    <m/>
    <m/>
    <m/>
    <m/>
    <n v="18"/>
    <n v="19"/>
    <n v="17"/>
    <n v="19"/>
    <n v="16"/>
    <n v="17"/>
    <n v="106"/>
  </r>
  <r>
    <x v="0"/>
    <x v="2"/>
    <s v="542100 - MAINT OF STRUCTURES - HYDRO"/>
    <s v="PPLEOM: OPERATION AND MAINTENANCE"/>
    <x v="2"/>
    <n v="752"/>
    <x v="5"/>
    <x v="1"/>
    <s v="542"/>
    <s v="Operating"/>
    <s v="Benefit budget summary"/>
    <x v="0"/>
    <n v="40"/>
    <n v="37"/>
    <n v="42"/>
    <n v="40"/>
    <n v="41"/>
    <n v="38"/>
    <m/>
    <m/>
    <m/>
    <m/>
    <m/>
    <m/>
    <n v="238"/>
  </r>
  <r>
    <x v="0"/>
    <x v="1"/>
    <s v="546100 - OPER SUPER/ENG - TURBINES"/>
    <s v="PPLEOM: OPERATION AND MAINTENANCE"/>
    <x v="2"/>
    <n v="175"/>
    <x v="3"/>
    <x v="0"/>
    <s v="546"/>
    <s v="Operating"/>
    <s v="Base Labor"/>
    <x v="0"/>
    <m/>
    <m/>
    <m/>
    <m/>
    <m/>
    <m/>
    <n v="703"/>
    <n v="873"/>
    <n v="751"/>
    <n v="821"/>
    <n v="770"/>
    <n v="673"/>
    <n v="4591"/>
  </r>
  <r>
    <x v="0"/>
    <x v="1"/>
    <s v="546100 - OPER SUPER/ENG - TURBINES"/>
    <s v="PPLEOM: OPERATION AND MAINTENANCE"/>
    <x v="2"/>
    <n v="175"/>
    <x v="3"/>
    <x v="1"/>
    <s v="546"/>
    <s v="Operating"/>
    <s v="Base Labor"/>
    <x v="0"/>
    <n v="877"/>
    <n v="750"/>
    <n v="834"/>
    <n v="777"/>
    <n v="852"/>
    <n v="750"/>
    <m/>
    <m/>
    <m/>
    <m/>
    <m/>
    <m/>
    <n v="4840"/>
  </r>
  <r>
    <x v="0"/>
    <x v="1"/>
    <s v="546100 - OPER SUPER/ENG - TURBINES"/>
    <s v="PPLEOM: OPERATION AND MAINTENANCE"/>
    <x v="2"/>
    <n v="751"/>
    <x v="5"/>
    <x v="0"/>
    <s v="546"/>
    <s v="Operating"/>
    <s v="Benefit budget summary"/>
    <x v="0"/>
    <m/>
    <m/>
    <m/>
    <m/>
    <m/>
    <m/>
    <n v="187"/>
    <n v="233"/>
    <n v="200"/>
    <n v="219"/>
    <n v="205"/>
    <n v="179"/>
    <n v="1223"/>
  </r>
  <r>
    <x v="0"/>
    <x v="1"/>
    <s v="546100 - OPER SUPER/ENG - TURBINES"/>
    <s v="PPLEOM: OPERATION AND MAINTENANCE"/>
    <x v="2"/>
    <n v="751"/>
    <x v="5"/>
    <x v="1"/>
    <s v="546"/>
    <s v="Operating"/>
    <s v="Benefit budget summary"/>
    <x v="0"/>
    <n v="234"/>
    <n v="200"/>
    <n v="222"/>
    <n v="207"/>
    <n v="227"/>
    <n v="200"/>
    <m/>
    <m/>
    <m/>
    <m/>
    <m/>
    <m/>
    <n v="1290"/>
  </r>
  <r>
    <x v="0"/>
    <x v="2"/>
    <s v="546100 - OPER SUPER/ENG - TURBINES"/>
    <s v="PPLEOM: OPERATION AND MAINTENANCE"/>
    <x v="2"/>
    <n v="101"/>
    <x v="0"/>
    <x v="0"/>
    <s v="546"/>
    <s v="Operating"/>
    <s v="Base Labor"/>
    <x v="0"/>
    <m/>
    <m/>
    <m/>
    <m/>
    <m/>
    <m/>
    <n v="21268"/>
    <n v="23172"/>
    <n v="23490"/>
    <n v="25045"/>
    <n v="20284"/>
    <n v="20815"/>
    <n v="134074"/>
  </r>
  <r>
    <x v="0"/>
    <x v="2"/>
    <s v="546100 - OPER SUPER/ENG - TURBINES"/>
    <s v="PPLEOM: OPERATION AND MAINTENANCE"/>
    <x v="2"/>
    <n v="101"/>
    <x v="0"/>
    <x v="1"/>
    <s v="546"/>
    <s v="Operating"/>
    <s v="Base Labor"/>
    <x v="0"/>
    <n v="22095"/>
    <n v="20665"/>
    <n v="24868"/>
    <n v="23331"/>
    <n v="22047"/>
    <n v="21710"/>
    <m/>
    <m/>
    <m/>
    <m/>
    <m/>
    <m/>
    <n v="134716"/>
  </r>
  <r>
    <x v="0"/>
    <x v="2"/>
    <s v="546100 - OPER SUPER/ENG - TURBINES"/>
    <s v="PPLEOM: OPERATION AND MAINTENANCE"/>
    <x v="2"/>
    <n v="111"/>
    <x v="1"/>
    <x v="0"/>
    <s v="546"/>
    <s v="Operating"/>
    <s v="Overtime and Premiums"/>
    <x v="0"/>
    <m/>
    <m/>
    <m/>
    <m/>
    <m/>
    <m/>
    <n v="3782"/>
    <n v="4146"/>
    <n v="4221"/>
    <n v="4505"/>
    <n v="3638"/>
    <n v="3719"/>
    <n v="24011"/>
  </r>
  <r>
    <x v="0"/>
    <x v="2"/>
    <s v="546100 - OPER SUPER/ENG - TURBINES"/>
    <s v="PPLEOM: OPERATION AND MAINTENANCE"/>
    <x v="2"/>
    <n v="111"/>
    <x v="1"/>
    <x v="1"/>
    <s v="546"/>
    <s v="Operating"/>
    <s v="Overtime and Premiums"/>
    <x v="0"/>
    <n v="3928"/>
    <n v="3491"/>
    <n v="4229"/>
    <n v="4134"/>
    <n v="3890"/>
    <n v="3823"/>
    <m/>
    <m/>
    <m/>
    <m/>
    <m/>
    <m/>
    <n v="23495"/>
  </r>
  <r>
    <x v="0"/>
    <x v="2"/>
    <s v="546100 - OPER SUPER/ENG - TURBINES"/>
    <s v="PPLEOM: OPERATION AND MAINTENANCE"/>
    <x v="2"/>
    <n v="175"/>
    <x v="3"/>
    <x v="0"/>
    <s v="546"/>
    <s v="Operating"/>
    <s v="Base Labor"/>
    <x v="0"/>
    <m/>
    <m/>
    <m/>
    <m/>
    <m/>
    <m/>
    <n v="-5020"/>
    <n v="-5475"/>
    <n v="-5553"/>
    <n v="-5922"/>
    <n v="-4794"/>
    <n v="-4917"/>
    <n v="-31681"/>
  </r>
  <r>
    <x v="0"/>
    <x v="2"/>
    <s v="546100 - OPER SUPER/ENG - TURBINES"/>
    <s v="PPLEOM: OPERATION AND MAINTENANCE"/>
    <x v="2"/>
    <n v="175"/>
    <x v="3"/>
    <x v="1"/>
    <s v="546"/>
    <s v="Operating"/>
    <s v="Base Labor"/>
    <x v="0"/>
    <n v="-5215"/>
    <n v="-4841"/>
    <n v="-5831"/>
    <n v="-5504"/>
    <n v="-5198"/>
    <n v="-5117"/>
    <m/>
    <m/>
    <m/>
    <m/>
    <m/>
    <m/>
    <n v="-31706"/>
  </r>
  <r>
    <x v="0"/>
    <x v="2"/>
    <s v="546100 - OPER SUPER/ENG - TURBINES"/>
    <s v="PPLEOM: OPERATION AND MAINTENANCE"/>
    <x v="2"/>
    <n v="751"/>
    <x v="5"/>
    <x v="0"/>
    <s v="546"/>
    <s v="Operating"/>
    <s v="Benefit budget summary"/>
    <x v="0"/>
    <m/>
    <m/>
    <m/>
    <m/>
    <m/>
    <m/>
    <n v="4783"/>
    <n v="5211"/>
    <n v="5282"/>
    <n v="5632"/>
    <n v="4562"/>
    <n v="4681"/>
    <n v="30151"/>
  </r>
  <r>
    <x v="0"/>
    <x v="2"/>
    <s v="546100 - OPER SUPER/ENG - TURBINES"/>
    <s v="PPLEOM: OPERATION AND MAINTENANCE"/>
    <x v="2"/>
    <n v="751"/>
    <x v="5"/>
    <x v="1"/>
    <s v="546"/>
    <s v="Operating"/>
    <s v="Benefit budget summary"/>
    <x v="0"/>
    <n v="4969"/>
    <n v="4651"/>
    <n v="5596"/>
    <n v="5248"/>
    <n v="4959"/>
    <n v="4884"/>
    <m/>
    <m/>
    <m/>
    <m/>
    <m/>
    <m/>
    <n v="30307"/>
  </r>
  <r>
    <x v="0"/>
    <x v="2"/>
    <s v="546100 - OPER SUPER/ENG - TURBINES"/>
    <s v="PPLEOM: OPERATION AND MAINTENANCE"/>
    <x v="2"/>
    <n v="752"/>
    <x v="5"/>
    <x v="0"/>
    <s v="546"/>
    <s v="Operating"/>
    <s v="Benefit budget summary"/>
    <x v="0"/>
    <m/>
    <m/>
    <m/>
    <m/>
    <m/>
    <m/>
    <n v="323"/>
    <n v="354"/>
    <n v="360"/>
    <n v="384"/>
    <n v="311"/>
    <n v="317"/>
    <n v="2049"/>
  </r>
  <r>
    <x v="0"/>
    <x v="2"/>
    <s v="546100 - OPER SUPER/ENG - TURBINES"/>
    <s v="PPLEOM: OPERATION AND MAINTENANCE"/>
    <x v="2"/>
    <n v="752"/>
    <x v="5"/>
    <x v="1"/>
    <s v="546"/>
    <s v="Operating"/>
    <s v="Benefit budget summary"/>
    <x v="0"/>
    <n v="335"/>
    <n v="298"/>
    <n v="361"/>
    <n v="353"/>
    <n v="332"/>
    <n v="326"/>
    <m/>
    <m/>
    <m/>
    <m/>
    <m/>
    <m/>
    <n v="2005"/>
  </r>
  <r>
    <x v="0"/>
    <x v="1"/>
    <s v="546900 - OPER SUPER/ENG - TURBINES - INDIRECT"/>
    <s v="PPLEOM: OPERATION AND MAINTENANCE"/>
    <x v="2"/>
    <n v="175"/>
    <x v="3"/>
    <x v="0"/>
    <s v="546"/>
    <s v="Operating"/>
    <s v="Base Labor"/>
    <x v="0"/>
    <m/>
    <m/>
    <m/>
    <m/>
    <m/>
    <m/>
    <n v="39857"/>
    <n v="46561"/>
    <n v="39996"/>
    <n v="44372"/>
    <n v="40654"/>
    <n v="37694"/>
    <n v="249134"/>
  </r>
  <r>
    <x v="0"/>
    <x v="1"/>
    <s v="546900 - OPER SUPER/ENG - TURBINES - INDIRECT"/>
    <s v="PPLEOM: OPERATION AND MAINTENANCE"/>
    <x v="2"/>
    <n v="175"/>
    <x v="3"/>
    <x v="1"/>
    <s v="546"/>
    <s v="Operating"/>
    <s v="Base Labor"/>
    <x v="0"/>
    <n v="43407"/>
    <n v="37614"/>
    <n v="43128"/>
    <n v="38613"/>
    <n v="45638"/>
    <n v="41400"/>
    <m/>
    <m/>
    <m/>
    <m/>
    <m/>
    <m/>
    <n v="249800"/>
  </r>
  <r>
    <x v="0"/>
    <x v="1"/>
    <s v="546900 - OPER SUPER/ENG - TURBINES - INDIRECT"/>
    <s v="PPLEOM: OPERATION AND MAINTENANCE"/>
    <x v="2"/>
    <n v="751"/>
    <x v="5"/>
    <x v="0"/>
    <s v="546"/>
    <s v="Operating"/>
    <s v="Benefit budget summary"/>
    <x v="0"/>
    <m/>
    <m/>
    <m/>
    <m/>
    <m/>
    <m/>
    <n v="11710"/>
    <n v="13679"/>
    <n v="11750"/>
    <n v="13036"/>
    <n v="11944"/>
    <n v="11074"/>
    <n v="73193"/>
  </r>
  <r>
    <x v="0"/>
    <x v="1"/>
    <s v="546900 - OPER SUPER/ENG - TURBINES - INDIRECT"/>
    <s v="PPLEOM: OPERATION AND MAINTENANCE"/>
    <x v="2"/>
    <n v="751"/>
    <x v="5"/>
    <x v="1"/>
    <s v="546"/>
    <s v="Operating"/>
    <s v="Benefit budget summary"/>
    <x v="0"/>
    <n v="12753"/>
    <n v="11051"/>
    <n v="12671"/>
    <n v="11344"/>
    <n v="13408"/>
    <n v="12163"/>
    <m/>
    <m/>
    <m/>
    <m/>
    <m/>
    <m/>
    <n v="73390"/>
  </r>
  <r>
    <x v="0"/>
    <x v="1"/>
    <s v="548010 - GENERATION EXP"/>
    <s v="PPLEOM: OPERATION AND MAINTENANCE"/>
    <x v="2"/>
    <n v="175"/>
    <x v="3"/>
    <x v="0"/>
    <s v="548"/>
    <s v="Operating"/>
    <s v="Base Labor"/>
    <x v="0"/>
    <m/>
    <m/>
    <m/>
    <m/>
    <m/>
    <m/>
    <n v="24235"/>
    <n v="27780"/>
    <n v="25934"/>
    <n v="26691"/>
    <n v="25676"/>
    <n v="23659"/>
    <n v="153975"/>
  </r>
  <r>
    <x v="0"/>
    <x v="1"/>
    <s v="548010 - GENERATION EXP"/>
    <s v="PPLEOM: OPERATION AND MAINTENANCE"/>
    <x v="2"/>
    <n v="175"/>
    <x v="3"/>
    <x v="1"/>
    <s v="548"/>
    <s v="Operating"/>
    <s v="Base Labor"/>
    <x v="0"/>
    <n v="27867"/>
    <n v="25312"/>
    <n v="27281"/>
    <n v="26242"/>
    <n v="27603"/>
    <n v="26148"/>
    <m/>
    <m/>
    <m/>
    <m/>
    <m/>
    <m/>
    <n v="160453"/>
  </r>
  <r>
    <x v="0"/>
    <x v="1"/>
    <s v="548010 - GENERATION EXP"/>
    <s v="PPLEOM: OPERATION AND MAINTENANCE"/>
    <x v="2"/>
    <n v="751"/>
    <x v="5"/>
    <x v="0"/>
    <s v="548"/>
    <s v="Operating"/>
    <s v="Benefit budget summary"/>
    <x v="0"/>
    <m/>
    <m/>
    <m/>
    <m/>
    <m/>
    <m/>
    <n v="4690"/>
    <n v="5634"/>
    <n v="4880"/>
    <n v="5344"/>
    <n v="4933"/>
    <n v="4483"/>
    <n v="29964"/>
  </r>
  <r>
    <x v="0"/>
    <x v="1"/>
    <s v="548010 - GENERATION EXP"/>
    <s v="PPLEOM: OPERATION AND MAINTENANCE"/>
    <x v="2"/>
    <n v="751"/>
    <x v="5"/>
    <x v="1"/>
    <s v="548"/>
    <s v="Operating"/>
    <s v="Benefit budget summary"/>
    <x v="0"/>
    <n v="5604"/>
    <n v="4923"/>
    <n v="5448"/>
    <n v="4996"/>
    <n v="5534"/>
    <n v="4971"/>
    <m/>
    <m/>
    <m/>
    <m/>
    <m/>
    <m/>
    <n v="31476"/>
  </r>
  <r>
    <x v="0"/>
    <x v="1"/>
    <s v="549100 - MISC OTH PWR GEN EXP"/>
    <s v="PPLEOM: OPERATION AND MAINTENANCE"/>
    <x v="2"/>
    <n v="175"/>
    <x v="3"/>
    <x v="0"/>
    <s v="549"/>
    <s v="Operating"/>
    <s v="Base Labor"/>
    <x v="0"/>
    <m/>
    <m/>
    <m/>
    <m/>
    <m/>
    <m/>
    <n v="114737"/>
    <n v="141399"/>
    <n v="123472"/>
    <n v="135250"/>
    <n v="116425"/>
    <n v="103419"/>
    <n v="734702"/>
  </r>
  <r>
    <x v="0"/>
    <x v="1"/>
    <s v="549100 - MISC OTH PWR GEN EXP"/>
    <s v="PPLEOM: OPERATION AND MAINTENANCE"/>
    <x v="2"/>
    <n v="175"/>
    <x v="3"/>
    <x v="1"/>
    <s v="549"/>
    <s v="Operating"/>
    <s v="Base Labor"/>
    <x v="0"/>
    <n v="141356"/>
    <n v="123952"/>
    <n v="129101"/>
    <n v="125377"/>
    <n v="137684"/>
    <n v="119306"/>
    <m/>
    <m/>
    <m/>
    <m/>
    <m/>
    <m/>
    <n v="776776"/>
  </r>
  <r>
    <x v="0"/>
    <x v="1"/>
    <s v="549100 - MISC OTH PWR GEN EXP"/>
    <s v="PPLEOM: OPERATION AND MAINTENANCE"/>
    <x v="2"/>
    <n v="751"/>
    <x v="5"/>
    <x v="0"/>
    <s v="549"/>
    <s v="Operating"/>
    <s v="Benefit budget summary"/>
    <x v="0"/>
    <m/>
    <m/>
    <m/>
    <m/>
    <m/>
    <m/>
    <n v="27651"/>
    <n v="34504"/>
    <n v="29977"/>
    <n v="32990"/>
    <n v="27898"/>
    <n v="24562"/>
    <n v="177582"/>
  </r>
  <r>
    <x v="0"/>
    <x v="1"/>
    <s v="549100 - MISC OTH PWR GEN EXP"/>
    <s v="PPLEOM: OPERATION AND MAINTENANCE"/>
    <x v="2"/>
    <n v="751"/>
    <x v="5"/>
    <x v="1"/>
    <s v="549"/>
    <s v="Operating"/>
    <s v="Benefit budget summary"/>
    <x v="0"/>
    <n v="34398"/>
    <n v="30145"/>
    <n v="31261"/>
    <n v="30397"/>
    <n v="33420"/>
    <n v="28780"/>
    <m/>
    <m/>
    <m/>
    <m/>
    <m/>
    <m/>
    <n v="188401"/>
  </r>
  <r>
    <x v="0"/>
    <x v="1"/>
    <s v="549900 - MISC OTH PWR GEN EXP - INDIRECT"/>
    <s v="PPLEOM: OPERATION AND MAINTENANCE"/>
    <x v="2"/>
    <n v="175"/>
    <x v="3"/>
    <x v="0"/>
    <s v="549"/>
    <s v="Operating"/>
    <s v="Base Labor"/>
    <x v="0"/>
    <m/>
    <m/>
    <m/>
    <m/>
    <m/>
    <m/>
    <n v="2070"/>
    <n v="2429"/>
    <n v="2080"/>
    <n v="2311"/>
    <n v="2117"/>
    <n v="1950"/>
    <n v="12957"/>
  </r>
  <r>
    <x v="0"/>
    <x v="1"/>
    <s v="549900 - MISC OTH PWR GEN EXP - INDIRECT"/>
    <s v="PPLEOM: OPERATION AND MAINTENANCE"/>
    <x v="2"/>
    <n v="175"/>
    <x v="3"/>
    <x v="1"/>
    <s v="549"/>
    <s v="Operating"/>
    <s v="Base Labor"/>
    <x v="0"/>
    <n v="2243"/>
    <n v="1939"/>
    <n v="2234"/>
    <n v="1992"/>
    <n v="2372"/>
    <n v="2151"/>
    <m/>
    <m/>
    <m/>
    <m/>
    <m/>
    <m/>
    <n v="12931"/>
  </r>
  <r>
    <x v="0"/>
    <x v="1"/>
    <s v="549900 - MISC OTH PWR GEN EXP - INDIRECT"/>
    <s v="PPLEOM: OPERATION AND MAINTENANCE"/>
    <x v="2"/>
    <n v="751"/>
    <x v="5"/>
    <x v="0"/>
    <s v="549"/>
    <s v="Operating"/>
    <s v="Benefit budget summary"/>
    <x v="0"/>
    <m/>
    <m/>
    <m/>
    <m/>
    <m/>
    <m/>
    <n v="608"/>
    <n v="713"/>
    <n v="611"/>
    <n v="679"/>
    <n v="622"/>
    <n v="573"/>
    <n v="3806"/>
  </r>
  <r>
    <x v="0"/>
    <x v="1"/>
    <s v="549900 - MISC OTH PWR GEN EXP - INDIRECT"/>
    <s v="PPLEOM: OPERATION AND MAINTENANCE"/>
    <x v="2"/>
    <n v="751"/>
    <x v="5"/>
    <x v="1"/>
    <s v="549"/>
    <s v="Operating"/>
    <s v="Benefit budget summary"/>
    <x v="0"/>
    <n v="659"/>
    <n v="570"/>
    <n v="656"/>
    <n v="585"/>
    <n v="697"/>
    <n v="632"/>
    <m/>
    <m/>
    <m/>
    <m/>
    <m/>
    <m/>
    <n v="3799"/>
  </r>
  <r>
    <x v="0"/>
    <x v="2"/>
    <s v="551100 - MTCE-SUPER/ENG - TURBINES"/>
    <s v="PPLEOM: OPERATION AND MAINTENANCE"/>
    <x v="2"/>
    <n v="101"/>
    <x v="0"/>
    <x v="0"/>
    <s v="551"/>
    <s v="Operating"/>
    <s v="Base Labor"/>
    <x v="0"/>
    <m/>
    <m/>
    <m/>
    <m/>
    <m/>
    <m/>
    <n v="7656"/>
    <n v="8342"/>
    <n v="8456"/>
    <n v="9016"/>
    <n v="7302"/>
    <n v="7493"/>
    <n v="48265"/>
  </r>
  <r>
    <x v="0"/>
    <x v="2"/>
    <s v="551100 - MTCE-SUPER/ENG - TURBINES"/>
    <s v="PPLEOM: OPERATION AND MAINTENANCE"/>
    <x v="2"/>
    <n v="101"/>
    <x v="0"/>
    <x v="1"/>
    <s v="551"/>
    <s v="Operating"/>
    <s v="Base Labor"/>
    <x v="0"/>
    <n v="7954"/>
    <n v="7439"/>
    <n v="8952"/>
    <n v="8399"/>
    <n v="7937"/>
    <n v="7816"/>
    <m/>
    <m/>
    <m/>
    <m/>
    <m/>
    <m/>
    <n v="48497"/>
  </r>
  <r>
    <x v="0"/>
    <x v="2"/>
    <s v="551100 - MTCE-SUPER/ENG - TURBINES"/>
    <s v="PPLEOM: OPERATION AND MAINTENANCE"/>
    <x v="2"/>
    <n v="111"/>
    <x v="1"/>
    <x v="0"/>
    <s v="551"/>
    <s v="Operating"/>
    <s v="Overtime and Premiums"/>
    <x v="0"/>
    <m/>
    <m/>
    <m/>
    <m/>
    <m/>
    <m/>
    <n v="1362"/>
    <n v="1493"/>
    <n v="1520"/>
    <n v="1622"/>
    <n v="1310"/>
    <n v="1339"/>
    <n v="8646"/>
  </r>
  <r>
    <x v="0"/>
    <x v="2"/>
    <s v="551100 - MTCE-SUPER/ENG - TURBINES"/>
    <s v="PPLEOM: OPERATION AND MAINTENANCE"/>
    <x v="2"/>
    <n v="111"/>
    <x v="1"/>
    <x v="1"/>
    <s v="551"/>
    <s v="Operating"/>
    <s v="Overtime and Premiums"/>
    <x v="0"/>
    <n v="1414"/>
    <n v="1257"/>
    <n v="1522"/>
    <n v="1488"/>
    <n v="1400"/>
    <n v="1376"/>
    <m/>
    <m/>
    <m/>
    <m/>
    <m/>
    <m/>
    <n v="8457"/>
  </r>
  <r>
    <x v="0"/>
    <x v="2"/>
    <s v="551100 - MTCE-SUPER/ENG - TURBINES"/>
    <s v="PPLEOM: OPERATION AND MAINTENANCE"/>
    <x v="2"/>
    <n v="175"/>
    <x v="3"/>
    <x v="0"/>
    <s v="551"/>
    <s v="Operating"/>
    <s v="Base Labor"/>
    <x v="0"/>
    <m/>
    <m/>
    <m/>
    <m/>
    <m/>
    <m/>
    <n v="-574"/>
    <n v="-626"/>
    <n v="-634"/>
    <n v="-677"/>
    <n v="-548"/>
    <n v="-562"/>
    <n v="-3621"/>
  </r>
  <r>
    <x v="0"/>
    <x v="2"/>
    <s v="551100 - MTCE-SUPER/ENG - TURBINES"/>
    <s v="PPLEOM: OPERATION AND MAINTENANCE"/>
    <x v="2"/>
    <n v="175"/>
    <x v="3"/>
    <x v="1"/>
    <s v="551"/>
    <s v="Operating"/>
    <s v="Base Labor"/>
    <x v="0"/>
    <n v="-596"/>
    <n v="-553"/>
    <n v="-666"/>
    <n v="-629"/>
    <n v="-594"/>
    <n v="-585"/>
    <m/>
    <m/>
    <m/>
    <m/>
    <m/>
    <m/>
    <n v="-3623"/>
  </r>
  <r>
    <x v="0"/>
    <x v="2"/>
    <s v="551100 - MTCE-SUPER/ENG - TURBINES"/>
    <s v="PPLEOM: OPERATION AND MAINTENANCE"/>
    <x v="2"/>
    <n v="751"/>
    <x v="5"/>
    <x v="0"/>
    <s v="551"/>
    <s v="Operating"/>
    <s v="Benefit budget summary"/>
    <x v="0"/>
    <m/>
    <m/>
    <m/>
    <m/>
    <m/>
    <m/>
    <n v="2036"/>
    <n v="2219"/>
    <n v="2249"/>
    <n v="2398"/>
    <n v="1942"/>
    <n v="1993"/>
    <n v="12837"/>
  </r>
  <r>
    <x v="0"/>
    <x v="2"/>
    <s v="551100 - MTCE-SUPER/ENG - TURBINES"/>
    <s v="PPLEOM: OPERATION AND MAINTENANCE"/>
    <x v="2"/>
    <n v="751"/>
    <x v="5"/>
    <x v="1"/>
    <s v="551"/>
    <s v="Operating"/>
    <s v="Benefit budget summary"/>
    <x v="0"/>
    <n v="2116"/>
    <n v="1979"/>
    <n v="2382"/>
    <n v="2234"/>
    <n v="2111"/>
    <n v="2079"/>
    <m/>
    <m/>
    <m/>
    <m/>
    <m/>
    <m/>
    <n v="12901"/>
  </r>
  <r>
    <x v="0"/>
    <x v="2"/>
    <s v="551100 - MTCE-SUPER/ENG - TURBINES"/>
    <s v="PPLEOM: OPERATION AND MAINTENANCE"/>
    <x v="2"/>
    <n v="752"/>
    <x v="5"/>
    <x v="0"/>
    <s v="551"/>
    <s v="Operating"/>
    <s v="Benefit budget summary"/>
    <x v="0"/>
    <m/>
    <m/>
    <m/>
    <m/>
    <m/>
    <m/>
    <n v="116"/>
    <n v="127"/>
    <n v="130"/>
    <n v="138"/>
    <n v="112"/>
    <n v="114"/>
    <n v="737"/>
  </r>
  <r>
    <x v="0"/>
    <x v="2"/>
    <s v="551100 - MTCE-SUPER/ENG - TURBINES"/>
    <s v="PPLEOM: OPERATION AND MAINTENANCE"/>
    <x v="2"/>
    <n v="752"/>
    <x v="5"/>
    <x v="1"/>
    <s v="551"/>
    <s v="Operating"/>
    <s v="Benefit budget summary"/>
    <x v="0"/>
    <n v="121"/>
    <n v="107"/>
    <n v="130"/>
    <n v="127"/>
    <n v="120"/>
    <n v="117"/>
    <m/>
    <m/>
    <m/>
    <m/>
    <m/>
    <m/>
    <n v="722"/>
  </r>
  <r>
    <x v="0"/>
    <x v="1"/>
    <s v="551900 - MTCE-SUPER/ENG - TURBINES - INDIRECT"/>
    <s v="PPLEOM: OPERATION AND MAINTENANCE"/>
    <x v="2"/>
    <n v="175"/>
    <x v="3"/>
    <x v="0"/>
    <s v="551"/>
    <s v="Operating"/>
    <s v="Base Labor"/>
    <x v="0"/>
    <m/>
    <m/>
    <m/>
    <m/>
    <m/>
    <m/>
    <n v="6694"/>
    <n v="8065"/>
    <n v="6920"/>
    <n v="7462"/>
    <n v="7068"/>
    <n v="6371"/>
    <n v="42580"/>
  </r>
  <r>
    <x v="0"/>
    <x v="1"/>
    <s v="551900 - MTCE-SUPER/ENG - TURBINES - INDIRECT"/>
    <s v="PPLEOM: OPERATION AND MAINTENANCE"/>
    <x v="2"/>
    <n v="175"/>
    <x v="3"/>
    <x v="1"/>
    <s v="551"/>
    <s v="Operating"/>
    <s v="Base Labor"/>
    <x v="0"/>
    <n v="5839"/>
    <n v="5053"/>
    <n v="5796"/>
    <n v="5015"/>
    <n v="5942"/>
    <n v="5175"/>
    <m/>
    <m/>
    <m/>
    <m/>
    <m/>
    <m/>
    <n v="32820"/>
  </r>
  <r>
    <x v="0"/>
    <x v="1"/>
    <s v="551900 - MTCE-SUPER/ENG - TURBINES - INDIRECT"/>
    <s v="PPLEOM: OPERATION AND MAINTENANCE"/>
    <x v="2"/>
    <n v="751"/>
    <x v="5"/>
    <x v="0"/>
    <s v="551"/>
    <s v="Operating"/>
    <s v="Benefit budget summary"/>
    <x v="0"/>
    <m/>
    <m/>
    <m/>
    <m/>
    <m/>
    <m/>
    <n v="1967"/>
    <n v="2370"/>
    <n v="2033"/>
    <n v="2192"/>
    <n v="2077"/>
    <n v="1872"/>
    <n v="12511"/>
  </r>
  <r>
    <x v="0"/>
    <x v="1"/>
    <s v="551900 - MTCE-SUPER/ENG - TURBINES - INDIRECT"/>
    <s v="PPLEOM: OPERATION AND MAINTENANCE"/>
    <x v="2"/>
    <n v="751"/>
    <x v="5"/>
    <x v="1"/>
    <s v="551"/>
    <s v="Operating"/>
    <s v="Benefit budget summary"/>
    <x v="0"/>
    <n v="1715"/>
    <n v="1485"/>
    <n v="1703"/>
    <n v="1473"/>
    <n v="1746"/>
    <n v="1520"/>
    <m/>
    <m/>
    <m/>
    <m/>
    <m/>
    <m/>
    <n v="9642"/>
  </r>
  <r>
    <x v="0"/>
    <x v="1"/>
    <s v="553010 - MTCE-GEN/ELECT EQ"/>
    <s v="PPLEOM: OPERATION AND MAINTENANCE"/>
    <x v="2"/>
    <n v="175"/>
    <x v="3"/>
    <x v="0"/>
    <s v="553"/>
    <s v="Operating"/>
    <s v="Base Labor"/>
    <x v="0"/>
    <m/>
    <m/>
    <m/>
    <m/>
    <m/>
    <m/>
    <n v="18645"/>
    <n v="22269"/>
    <n v="19640"/>
    <n v="30658"/>
    <n v="27446"/>
    <n v="19204"/>
    <n v="137862"/>
  </r>
  <r>
    <x v="0"/>
    <x v="1"/>
    <s v="553010 - MTCE-GEN/ELECT EQ"/>
    <s v="PPLEOM: OPERATION AND MAINTENANCE"/>
    <x v="2"/>
    <n v="175"/>
    <x v="3"/>
    <x v="1"/>
    <s v="553"/>
    <s v="Operating"/>
    <s v="Base Labor"/>
    <x v="0"/>
    <n v="23285"/>
    <n v="20585"/>
    <n v="22476"/>
    <n v="27536"/>
    <n v="24280"/>
    <n v="20696"/>
    <m/>
    <m/>
    <m/>
    <m/>
    <m/>
    <m/>
    <n v="138858"/>
  </r>
  <r>
    <x v="0"/>
    <x v="1"/>
    <s v="553010 - MTCE-GEN/ELECT EQ"/>
    <s v="PPLEOM: OPERATION AND MAINTENANCE"/>
    <x v="2"/>
    <n v="751"/>
    <x v="5"/>
    <x v="0"/>
    <s v="553"/>
    <s v="Operating"/>
    <s v="Benefit budget summary"/>
    <x v="0"/>
    <m/>
    <m/>
    <m/>
    <m/>
    <m/>
    <m/>
    <n v="4366"/>
    <n v="5331"/>
    <n v="4806"/>
    <n v="5881"/>
    <n v="5498"/>
    <n v="4289"/>
    <n v="30171"/>
  </r>
  <r>
    <x v="0"/>
    <x v="1"/>
    <s v="553010 - MTCE-GEN/ELECT EQ"/>
    <s v="PPLEOM: OPERATION AND MAINTENANCE"/>
    <x v="2"/>
    <n v="751"/>
    <x v="5"/>
    <x v="1"/>
    <s v="553"/>
    <s v="Operating"/>
    <s v="Benefit budget summary"/>
    <x v="0"/>
    <n v="5424"/>
    <n v="4704"/>
    <n v="5208"/>
    <n v="5586"/>
    <n v="5438"/>
    <n v="4908"/>
    <m/>
    <m/>
    <m/>
    <m/>
    <m/>
    <m/>
    <n v="31268"/>
  </r>
  <r>
    <x v="0"/>
    <x v="2"/>
    <s v="553010 - MTCE-GEN/ELECT EQ"/>
    <s v="PPLEOM: OPERATION AND MAINTENANCE"/>
    <x v="2"/>
    <n v="175"/>
    <x v="3"/>
    <x v="0"/>
    <s v="553"/>
    <s v="Operating"/>
    <s v="Base Labor"/>
    <x v="0"/>
    <m/>
    <m/>
    <m/>
    <m/>
    <m/>
    <m/>
    <n v="-8581"/>
    <n v="-9359"/>
    <n v="-9494"/>
    <n v="-10124"/>
    <n v="-8196"/>
    <n v="-8405"/>
    <n v="-54159"/>
  </r>
  <r>
    <x v="0"/>
    <x v="2"/>
    <s v="553010 - MTCE-GEN/ELECT EQ"/>
    <s v="PPLEOM: OPERATION AND MAINTENANCE"/>
    <x v="2"/>
    <n v="175"/>
    <x v="3"/>
    <x v="1"/>
    <s v="553"/>
    <s v="Operating"/>
    <s v="Base Labor"/>
    <x v="0"/>
    <n v="-8914"/>
    <n v="-8272"/>
    <n v="-9964"/>
    <n v="-9408"/>
    <n v="-8885"/>
    <n v="-8746"/>
    <m/>
    <m/>
    <m/>
    <m/>
    <m/>
    <m/>
    <n v="-54189"/>
  </r>
  <r>
    <x v="0"/>
    <x v="2"/>
    <s v="553010 - MTCE-GEN/ELECT EQ"/>
    <s v="PPLEOM: OPERATION AND MAINTENANCE"/>
    <x v="2"/>
    <n v="751"/>
    <x v="5"/>
    <x v="0"/>
    <s v="553"/>
    <s v="Operating"/>
    <s v="Benefit budget summary"/>
    <x v="0"/>
    <m/>
    <m/>
    <m/>
    <m/>
    <m/>
    <m/>
    <n v="-4195"/>
    <n v="-4572"/>
    <n v="-4635"/>
    <n v="-4943"/>
    <n v="-4003"/>
    <n v="-4106"/>
    <n v="-26454"/>
  </r>
  <r>
    <x v="0"/>
    <x v="2"/>
    <s v="553010 - MTCE-GEN/ELECT EQ"/>
    <s v="PPLEOM: OPERATION AND MAINTENANCE"/>
    <x v="2"/>
    <n v="751"/>
    <x v="5"/>
    <x v="1"/>
    <s v="553"/>
    <s v="Operating"/>
    <s v="Benefit budget summary"/>
    <x v="0"/>
    <n v="-4358"/>
    <n v="-4065"/>
    <n v="-4893"/>
    <n v="-4600"/>
    <n v="-4347"/>
    <n v="-4280"/>
    <m/>
    <m/>
    <m/>
    <m/>
    <m/>
    <m/>
    <n v="-26543"/>
  </r>
  <r>
    <x v="0"/>
    <x v="2"/>
    <s v="553100 - CLOSED 08/15 - DO NOT USE -- MTCE-GEN/ELECT EQ"/>
    <s v="PPLEOM: OPERATION AND MAINTENANCE"/>
    <x v="2"/>
    <n v="101"/>
    <x v="0"/>
    <x v="0"/>
    <s v="553"/>
    <s v="Operating"/>
    <s v="Base Labor"/>
    <x v="0"/>
    <m/>
    <m/>
    <m/>
    <m/>
    <m/>
    <m/>
    <n v="52745"/>
    <n v="57467"/>
    <n v="58254"/>
    <n v="62112"/>
    <n v="50304"/>
    <n v="51622"/>
    <n v="332504"/>
  </r>
  <r>
    <x v="0"/>
    <x v="2"/>
    <s v="553100 - CLOSED 08/15 - DO NOT USE -- MTCE-GEN/ELECT EQ"/>
    <s v="PPLEOM: OPERATION AND MAINTENANCE"/>
    <x v="2"/>
    <n v="101"/>
    <x v="0"/>
    <x v="1"/>
    <s v="553"/>
    <s v="Operating"/>
    <s v="Base Labor"/>
    <x v="0"/>
    <n v="54795"/>
    <n v="51250"/>
    <n v="61672"/>
    <n v="57861"/>
    <n v="54676"/>
    <n v="53842"/>
    <m/>
    <m/>
    <m/>
    <m/>
    <m/>
    <m/>
    <n v="334096"/>
  </r>
  <r>
    <x v="0"/>
    <x v="2"/>
    <s v="553100 - CLOSED 08/15 - DO NOT USE -- MTCE-GEN/ELECT EQ"/>
    <s v="PPLEOM: OPERATION AND MAINTENANCE"/>
    <x v="2"/>
    <n v="111"/>
    <x v="1"/>
    <x v="0"/>
    <s v="553"/>
    <s v="Operating"/>
    <s v="Overtime and Premiums"/>
    <x v="0"/>
    <m/>
    <m/>
    <m/>
    <m/>
    <m/>
    <m/>
    <n v="9985"/>
    <n v="10947"/>
    <n v="11144"/>
    <n v="11893"/>
    <n v="9605"/>
    <n v="9819"/>
    <n v="63393"/>
  </r>
  <r>
    <x v="0"/>
    <x v="2"/>
    <s v="553100 - CLOSED 08/15 - DO NOT USE -- MTCE-GEN/ELECT EQ"/>
    <s v="PPLEOM: OPERATION AND MAINTENANCE"/>
    <x v="2"/>
    <n v="111"/>
    <x v="1"/>
    <x v="1"/>
    <s v="553"/>
    <s v="Operating"/>
    <s v="Overtime and Premiums"/>
    <x v="0"/>
    <n v="10369"/>
    <n v="9215"/>
    <n v="11164"/>
    <n v="10913"/>
    <n v="10270"/>
    <n v="10093"/>
    <m/>
    <m/>
    <m/>
    <m/>
    <m/>
    <m/>
    <n v="62024"/>
  </r>
  <r>
    <x v="0"/>
    <x v="2"/>
    <s v="553100 - CLOSED 08/15 - DO NOT USE -- MTCE-GEN/ELECT EQ"/>
    <s v="PPLEOM: OPERATION AND MAINTENANCE"/>
    <x v="2"/>
    <n v="751"/>
    <x v="5"/>
    <x v="0"/>
    <s v="553"/>
    <s v="Operating"/>
    <s v="Benefit budget summary"/>
    <x v="0"/>
    <m/>
    <m/>
    <m/>
    <m/>
    <m/>
    <m/>
    <n v="15036"/>
    <n v="16383"/>
    <n v="16607"/>
    <n v="17707"/>
    <n v="14341"/>
    <n v="14716"/>
    <n v="94790"/>
  </r>
  <r>
    <x v="0"/>
    <x v="2"/>
    <s v="553100 - CLOSED 08/15 - DO NOT USE -- MTCE-GEN/ELECT EQ"/>
    <s v="PPLEOM: OPERATION AND MAINTENANCE"/>
    <x v="2"/>
    <n v="751"/>
    <x v="5"/>
    <x v="1"/>
    <s v="553"/>
    <s v="Operating"/>
    <s v="Benefit budget summary"/>
    <x v="0"/>
    <n v="15621"/>
    <n v="14610"/>
    <n v="17581"/>
    <n v="16495"/>
    <n v="15587"/>
    <n v="15349"/>
    <m/>
    <m/>
    <m/>
    <m/>
    <m/>
    <m/>
    <n v="95243"/>
  </r>
  <r>
    <x v="0"/>
    <x v="2"/>
    <s v="553100 - CLOSED 08/15 - DO NOT USE -- MTCE-GEN/ELECT EQ"/>
    <s v="PPLEOM: OPERATION AND MAINTENANCE"/>
    <x v="2"/>
    <n v="752"/>
    <x v="5"/>
    <x v="0"/>
    <s v="553"/>
    <s v="Operating"/>
    <s v="Benefit budget summary"/>
    <x v="0"/>
    <m/>
    <m/>
    <m/>
    <m/>
    <m/>
    <m/>
    <n v="852"/>
    <n v="934"/>
    <n v="951"/>
    <n v="1015"/>
    <n v="820"/>
    <n v="838"/>
    <n v="5410"/>
  </r>
  <r>
    <x v="0"/>
    <x v="2"/>
    <s v="553100 - CLOSED 08/15 - DO NOT USE -- MTCE-GEN/ELECT EQ"/>
    <s v="PPLEOM: OPERATION AND MAINTENANCE"/>
    <x v="2"/>
    <n v="752"/>
    <x v="5"/>
    <x v="1"/>
    <s v="553"/>
    <s v="Operating"/>
    <s v="Benefit budget summary"/>
    <x v="0"/>
    <n v="885"/>
    <n v="787"/>
    <n v="953"/>
    <n v="931"/>
    <n v="877"/>
    <n v="861"/>
    <m/>
    <m/>
    <m/>
    <m/>
    <m/>
    <m/>
    <n v="5294"/>
  </r>
  <r>
    <x v="0"/>
    <x v="0"/>
    <s v="554100 - MTCE-MISC OTH PWR GEN"/>
    <s v="PPLEOM: OPERATION AND MAINTENANCE"/>
    <x v="2"/>
    <n v="101"/>
    <x v="0"/>
    <x v="0"/>
    <s v="554"/>
    <s v="Operating"/>
    <s v="Base Labor"/>
    <x v="0"/>
    <m/>
    <m/>
    <m/>
    <m/>
    <m/>
    <m/>
    <n v="1875"/>
    <n v="1875"/>
    <n v="1875"/>
    <n v="1875"/>
    <n v="1875"/>
    <n v="1875"/>
    <n v="11250"/>
  </r>
  <r>
    <x v="0"/>
    <x v="0"/>
    <s v="554100 - MTCE-MISC OTH PWR GEN"/>
    <s v="PPLEOM: OPERATION AND MAINTENANCE"/>
    <x v="2"/>
    <n v="101"/>
    <x v="0"/>
    <x v="1"/>
    <s v="554"/>
    <s v="Operating"/>
    <s v="Base Labor"/>
    <x v="0"/>
    <n v="1875"/>
    <n v="1875"/>
    <n v="1875"/>
    <n v="1875"/>
    <n v="1875"/>
    <n v="1875"/>
    <m/>
    <m/>
    <m/>
    <m/>
    <m/>
    <m/>
    <n v="11250"/>
  </r>
  <r>
    <x v="0"/>
    <x v="1"/>
    <s v="554100 - MTCE-MISC OTH PWR GEN"/>
    <s v="PPLEOM: OPERATION AND MAINTENANCE"/>
    <x v="2"/>
    <n v="175"/>
    <x v="3"/>
    <x v="0"/>
    <s v="554"/>
    <s v="Operating"/>
    <s v="Base Labor"/>
    <x v="0"/>
    <m/>
    <m/>
    <m/>
    <m/>
    <m/>
    <m/>
    <n v="110485"/>
    <n v="137021"/>
    <n v="118688"/>
    <n v="131006"/>
    <n v="111205"/>
    <n v="98923"/>
    <n v="707328"/>
  </r>
  <r>
    <x v="0"/>
    <x v="1"/>
    <s v="554100 - MTCE-MISC OTH PWR GEN"/>
    <s v="PPLEOM: OPERATION AND MAINTENANCE"/>
    <x v="2"/>
    <n v="175"/>
    <x v="3"/>
    <x v="1"/>
    <s v="554"/>
    <s v="Operating"/>
    <s v="Base Labor"/>
    <x v="0"/>
    <n v="134665"/>
    <n v="119983"/>
    <n v="124769"/>
    <n v="120632"/>
    <n v="133288"/>
    <n v="113400"/>
    <m/>
    <m/>
    <m/>
    <m/>
    <m/>
    <m/>
    <n v="746737"/>
  </r>
  <r>
    <x v="0"/>
    <x v="1"/>
    <s v="554100 - MTCE-MISC OTH PWR GEN"/>
    <s v="PPLEOM: OPERATION AND MAINTENANCE"/>
    <x v="2"/>
    <n v="751"/>
    <x v="5"/>
    <x v="0"/>
    <s v="554"/>
    <s v="Operating"/>
    <s v="Benefit budget summary"/>
    <x v="0"/>
    <m/>
    <m/>
    <m/>
    <m/>
    <m/>
    <m/>
    <n v="27504"/>
    <n v="34428"/>
    <n v="29645"/>
    <n v="32899"/>
    <n v="27543"/>
    <n v="24381"/>
    <n v="176400"/>
  </r>
  <r>
    <x v="0"/>
    <x v="1"/>
    <s v="554100 - MTCE-MISC OTH PWR GEN"/>
    <s v="PPLEOM: OPERATION AND MAINTENANCE"/>
    <x v="2"/>
    <n v="751"/>
    <x v="5"/>
    <x v="1"/>
    <s v="554"/>
    <s v="Operating"/>
    <s v="Benefit budget summary"/>
    <x v="0"/>
    <n v="33691"/>
    <n v="30025"/>
    <n v="31151"/>
    <n v="30070"/>
    <n v="33332"/>
    <n v="28224"/>
    <m/>
    <m/>
    <m/>
    <m/>
    <m/>
    <m/>
    <n v="186493"/>
  </r>
  <r>
    <x v="0"/>
    <x v="0"/>
    <s v="556900 - SYS CTRL / DISPATCHING - INDIRECT"/>
    <s v="PPLEOM: OPERATION AND MAINTENANCE"/>
    <x v="2"/>
    <n v="101"/>
    <x v="0"/>
    <x v="0"/>
    <s v="556"/>
    <s v="Operating"/>
    <s v="Base Labor"/>
    <x v="0"/>
    <m/>
    <m/>
    <m/>
    <m/>
    <m/>
    <m/>
    <n v="130304"/>
    <n v="152229"/>
    <n v="130304"/>
    <n v="144921"/>
    <n v="130304"/>
    <n v="122996"/>
    <n v="811058"/>
  </r>
  <r>
    <x v="0"/>
    <x v="0"/>
    <s v="556900 - SYS CTRL / DISPATCHING - INDIRECT"/>
    <s v="PPLEOM: OPERATION AND MAINTENANCE"/>
    <x v="2"/>
    <n v="101"/>
    <x v="0"/>
    <x v="1"/>
    <s v="556"/>
    <s v="Operating"/>
    <s v="Base Labor"/>
    <x v="0"/>
    <n v="139487"/>
    <n v="118406"/>
    <n v="135785"/>
    <n v="121378"/>
    <n v="142988"/>
    <n v="128581"/>
    <m/>
    <m/>
    <m/>
    <m/>
    <m/>
    <m/>
    <n v="786625"/>
  </r>
  <r>
    <x v="0"/>
    <x v="0"/>
    <s v="556900 - SYS CTRL / DISPATCHING - INDIRECT"/>
    <s v="PPLEOM: OPERATION AND MAINTENANCE"/>
    <x v="2"/>
    <n v="145"/>
    <x v="2"/>
    <x v="0"/>
    <s v="556"/>
    <s v="Operating"/>
    <s v="Overtime and Premiums"/>
    <x v="0"/>
    <m/>
    <m/>
    <m/>
    <m/>
    <m/>
    <m/>
    <n v="3478"/>
    <n v="0"/>
    <n v="3478"/>
    <n v="0"/>
    <n v="6955"/>
    <n v="6955"/>
    <n v="20866"/>
  </r>
  <r>
    <x v="0"/>
    <x v="0"/>
    <s v="556900 - SYS CTRL / DISPATCHING - INDIRECT"/>
    <s v="PPLEOM: OPERATION AND MAINTENANCE"/>
    <x v="2"/>
    <n v="145"/>
    <x v="2"/>
    <x v="1"/>
    <s v="556"/>
    <s v="Operating"/>
    <s v="Overtime and Premiums"/>
    <x v="0"/>
    <n v="3478"/>
    <n v="0"/>
    <n v="3478"/>
    <n v="0"/>
    <n v="3478"/>
    <n v="0"/>
    <m/>
    <m/>
    <m/>
    <m/>
    <m/>
    <m/>
    <n v="10434"/>
  </r>
  <r>
    <x v="0"/>
    <x v="0"/>
    <s v="556900 - SYS CTRL / DISPATCHING - INDIRECT"/>
    <s v="PPLEOM: OPERATION AND MAINTENANCE"/>
    <x v="2"/>
    <n v="751"/>
    <x v="5"/>
    <x v="0"/>
    <s v="556"/>
    <s v="Operating"/>
    <s v="Benefit budget summary"/>
    <x v="0"/>
    <m/>
    <m/>
    <m/>
    <m/>
    <m/>
    <m/>
    <n v="38711"/>
    <n v="44723"/>
    <n v="38711"/>
    <n v="42576"/>
    <n v="39139"/>
    <n v="36992"/>
    <n v="240852"/>
  </r>
  <r>
    <x v="0"/>
    <x v="0"/>
    <s v="556900 - SYS CTRL / DISPATCHING - INDIRECT"/>
    <s v="PPLEOM: OPERATION AND MAINTENANCE"/>
    <x v="2"/>
    <n v="751"/>
    <x v="5"/>
    <x v="1"/>
    <s v="556"/>
    <s v="Operating"/>
    <s v="Benefit budget summary"/>
    <x v="0"/>
    <n v="41408"/>
    <n v="34786"/>
    <n v="40321"/>
    <n v="35660"/>
    <n v="42437"/>
    <n v="37776"/>
    <m/>
    <m/>
    <m/>
    <m/>
    <m/>
    <m/>
    <n v="232388"/>
  </r>
  <r>
    <x v="0"/>
    <x v="0"/>
    <s v="560100 - OP SUPER/ENG-SSTOPER"/>
    <s v="PPLEOM: OPERATION AND MAINTENANCE"/>
    <x v="2"/>
    <n v="175"/>
    <x v="3"/>
    <x v="0"/>
    <s v="560"/>
    <s v="Operating"/>
    <s v="Base Labor"/>
    <x v="0"/>
    <m/>
    <m/>
    <m/>
    <m/>
    <m/>
    <m/>
    <n v="-12500"/>
    <n v="-12500"/>
    <n v="-12500"/>
    <n v="-12500"/>
    <n v="-12500"/>
    <n v="-12500"/>
    <n v="-75000"/>
  </r>
  <r>
    <x v="0"/>
    <x v="0"/>
    <s v="560100 - OP SUPER/ENG-SSTOPER"/>
    <s v="PPLEOM: OPERATION AND MAINTENANCE"/>
    <x v="2"/>
    <n v="175"/>
    <x v="3"/>
    <x v="1"/>
    <s v="560"/>
    <s v="Operating"/>
    <s v="Base Labor"/>
    <x v="0"/>
    <n v="-12500"/>
    <n v="-12500"/>
    <n v="-12500"/>
    <n v="-12500"/>
    <n v="-12500"/>
    <n v="-12500"/>
    <m/>
    <m/>
    <m/>
    <m/>
    <m/>
    <m/>
    <n v="-75000"/>
  </r>
  <r>
    <x v="0"/>
    <x v="0"/>
    <s v="560900 - OP SUPER/ENG-SSTOPER - INDIRECT"/>
    <s v="PPLEOM: OPERATION AND MAINTENANCE"/>
    <x v="2"/>
    <n v="101"/>
    <x v="0"/>
    <x v="0"/>
    <s v="560"/>
    <s v="Operating"/>
    <s v="Base Labor"/>
    <x v="0"/>
    <m/>
    <m/>
    <m/>
    <m/>
    <m/>
    <m/>
    <n v="143864"/>
    <n v="173419"/>
    <n v="147062"/>
    <n v="165013"/>
    <n v="144992"/>
    <n v="134047"/>
    <n v="908397"/>
  </r>
  <r>
    <x v="0"/>
    <x v="0"/>
    <s v="560900 - OP SUPER/ENG-SSTOPER - INDIRECT"/>
    <s v="PPLEOM: OPERATION AND MAINTENANCE"/>
    <x v="2"/>
    <n v="101"/>
    <x v="0"/>
    <x v="1"/>
    <s v="560"/>
    <s v="Operating"/>
    <s v="Base Labor"/>
    <x v="0"/>
    <n v="163842"/>
    <n v="135833"/>
    <n v="160856"/>
    <n v="140664"/>
    <n v="171589"/>
    <n v="151839"/>
    <m/>
    <m/>
    <m/>
    <m/>
    <m/>
    <m/>
    <n v="924623"/>
  </r>
  <r>
    <x v="0"/>
    <x v="0"/>
    <s v="560900 - OP SUPER/ENG-SSTOPER - INDIRECT"/>
    <s v="PPLEOM: OPERATION AND MAINTENANCE"/>
    <x v="2"/>
    <n v="175"/>
    <x v="3"/>
    <x v="0"/>
    <s v="560"/>
    <s v="Operating"/>
    <s v="Base Labor"/>
    <x v="0"/>
    <m/>
    <m/>
    <m/>
    <m/>
    <m/>
    <m/>
    <n v="-37425"/>
    <n v="-44991"/>
    <n v="-37434"/>
    <n v="-42470"/>
    <n v="-37466"/>
    <n v="-34902"/>
    <n v="-234688"/>
  </r>
  <r>
    <x v="0"/>
    <x v="0"/>
    <s v="560900 - OP SUPER/ENG-SSTOPER - INDIRECT"/>
    <s v="PPLEOM: OPERATION AND MAINTENANCE"/>
    <x v="2"/>
    <n v="175"/>
    <x v="3"/>
    <x v="1"/>
    <s v="560"/>
    <s v="Operating"/>
    <s v="Base Labor"/>
    <x v="0"/>
    <n v="-41570"/>
    <n v="-33763"/>
    <n v="-40463"/>
    <n v="-35083"/>
    <n v="-43185"/>
    <n v="-37791"/>
    <m/>
    <m/>
    <m/>
    <m/>
    <m/>
    <m/>
    <n v="-231855"/>
  </r>
  <r>
    <x v="0"/>
    <x v="0"/>
    <s v="560900 - OP SUPER/ENG-SSTOPER - INDIRECT"/>
    <s v="PPLEOM: OPERATION AND MAINTENANCE"/>
    <x v="2"/>
    <n v="177"/>
    <x v="1"/>
    <x v="0"/>
    <s v="560"/>
    <s v="Operating"/>
    <s v="Overtime and Premiums"/>
    <x v="0"/>
    <m/>
    <m/>
    <m/>
    <m/>
    <m/>
    <m/>
    <n v="6050"/>
    <n v="6050"/>
    <n v="6050"/>
    <n v="6050"/>
    <n v="6050"/>
    <n v="6050"/>
    <n v="36300"/>
  </r>
  <r>
    <x v="0"/>
    <x v="0"/>
    <s v="560900 - OP SUPER/ENG-SSTOPER - INDIRECT"/>
    <s v="PPLEOM: OPERATION AND MAINTENANCE"/>
    <x v="2"/>
    <n v="177"/>
    <x v="1"/>
    <x v="1"/>
    <s v="560"/>
    <s v="Operating"/>
    <s v="Overtime and Premiums"/>
    <x v="0"/>
    <n v="6232"/>
    <n v="6232"/>
    <n v="6232"/>
    <n v="6232"/>
    <n v="6232"/>
    <n v="6232"/>
    <m/>
    <m/>
    <m/>
    <m/>
    <m/>
    <m/>
    <n v="37392"/>
  </r>
  <r>
    <x v="0"/>
    <x v="0"/>
    <s v="560900 - OP SUPER/ENG-SSTOPER - INDIRECT"/>
    <s v="PPLEOM: OPERATION AND MAINTENANCE"/>
    <x v="2"/>
    <n v="751"/>
    <x v="5"/>
    <x v="0"/>
    <s v="560"/>
    <s v="Operating"/>
    <s v="Benefit budget summary"/>
    <x v="0"/>
    <m/>
    <m/>
    <m/>
    <m/>
    <m/>
    <m/>
    <n v="42266"/>
    <n v="50949"/>
    <n v="43205"/>
    <n v="48479"/>
    <n v="42597"/>
    <n v="39382"/>
    <n v="266878"/>
  </r>
  <r>
    <x v="0"/>
    <x v="0"/>
    <s v="560900 - OP SUPER/ENG-SSTOPER - INDIRECT"/>
    <s v="PPLEOM: OPERATION AND MAINTENANCE"/>
    <x v="2"/>
    <n v="751"/>
    <x v="5"/>
    <x v="1"/>
    <s v="560"/>
    <s v="Operating"/>
    <s v="Benefit budget summary"/>
    <x v="0"/>
    <n v="48135"/>
    <n v="39906"/>
    <n v="47258"/>
    <n v="41326"/>
    <n v="50411"/>
    <n v="44609"/>
    <m/>
    <m/>
    <m/>
    <m/>
    <m/>
    <m/>
    <n v="271645"/>
  </r>
  <r>
    <x v="0"/>
    <x v="0"/>
    <s v="561190 - LOAD DISPATCH - INDIRECT"/>
    <s v="PPLEOM: OPERATION AND MAINTENANCE"/>
    <x v="2"/>
    <n v="101"/>
    <x v="0"/>
    <x v="0"/>
    <s v="561"/>
    <s v="Operating"/>
    <s v="Base Labor"/>
    <x v="0"/>
    <m/>
    <m/>
    <m/>
    <m/>
    <m/>
    <m/>
    <n v="11151"/>
    <n v="13041"/>
    <n v="11151"/>
    <n v="12411"/>
    <n v="11151"/>
    <n v="10521"/>
    <n v="69426"/>
  </r>
  <r>
    <x v="0"/>
    <x v="0"/>
    <s v="561190 - LOAD DISPATCH - INDIRECT"/>
    <s v="PPLEOM: OPERATION AND MAINTENANCE"/>
    <x v="2"/>
    <n v="101"/>
    <x v="0"/>
    <x v="1"/>
    <s v="561"/>
    <s v="Operating"/>
    <s v="Base Labor"/>
    <x v="0"/>
    <n v="23543"/>
    <n v="19932"/>
    <n v="23010"/>
    <n v="20530"/>
    <n v="24250"/>
    <n v="21770"/>
    <m/>
    <m/>
    <m/>
    <m/>
    <m/>
    <m/>
    <n v="133035"/>
  </r>
  <r>
    <x v="0"/>
    <x v="0"/>
    <s v="561190 - LOAD DISPATCH - INDIRECT"/>
    <s v="PPLEOM: OPERATION AND MAINTENANCE"/>
    <x v="2"/>
    <n v="751"/>
    <x v="5"/>
    <x v="0"/>
    <s v="561"/>
    <s v="Operating"/>
    <s v="Benefit budget summary"/>
    <x v="0"/>
    <m/>
    <m/>
    <m/>
    <m/>
    <m/>
    <m/>
    <n v="3276"/>
    <n v="3831"/>
    <n v="3276"/>
    <n v="3646"/>
    <n v="3276"/>
    <n v="3091"/>
    <n v="20396"/>
  </r>
  <r>
    <x v="0"/>
    <x v="0"/>
    <s v="561190 - LOAD DISPATCH - INDIRECT"/>
    <s v="PPLEOM: OPERATION AND MAINTENANCE"/>
    <x v="2"/>
    <n v="751"/>
    <x v="5"/>
    <x v="1"/>
    <s v="561"/>
    <s v="Operating"/>
    <s v="Benefit budget summary"/>
    <x v="0"/>
    <n v="6917"/>
    <n v="5856"/>
    <n v="6760"/>
    <n v="6031"/>
    <n v="7124"/>
    <n v="6396"/>
    <m/>
    <m/>
    <m/>
    <m/>
    <m/>
    <m/>
    <n v="39084"/>
  </r>
  <r>
    <x v="0"/>
    <x v="0"/>
    <s v="561201 - LOAD DISPATCH-MONITOR AND OPERATE TRANSMISSION SYSTEM"/>
    <s v="PPLEOM: OPERATION AND MAINTENANCE"/>
    <x v="2"/>
    <n v="101"/>
    <x v="0"/>
    <x v="0"/>
    <s v="561"/>
    <s v="Operating"/>
    <s v="Base Labor"/>
    <x v="0"/>
    <m/>
    <m/>
    <m/>
    <m/>
    <m/>
    <m/>
    <n v="60236"/>
    <n v="70296"/>
    <n v="60236"/>
    <n v="66943"/>
    <n v="60236"/>
    <n v="56883"/>
    <n v="374830"/>
  </r>
  <r>
    <x v="0"/>
    <x v="0"/>
    <s v="561201 - LOAD DISPATCH-MONITOR AND OPERATE TRANSMISSION SYSTEM"/>
    <s v="PPLEOM: OPERATION AND MAINTENANCE"/>
    <x v="2"/>
    <n v="101"/>
    <x v="0"/>
    <x v="1"/>
    <s v="561"/>
    <s v="Operating"/>
    <s v="Base Labor"/>
    <x v="0"/>
    <n v="64565"/>
    <n v="54891"/>
    <n v="63169"/>
    <n v="56528"/>
    <n v="66490"/>
    <n v="59849"/>
    <m/>
    <m/>
    <m/>
    <m/>
    <m/>
    <m/>
    <n v="365492"/>
  </r>
  <r>
    <x v="0"/>
    <x v="0"/>
    <s v="561201 - LOAD DISPATCH-MONITOR AND OPERATE TRANSMISSION SYSTEM"/>
    <s v="PPLEOM: OPERATION AND MAINTENANCE"/>
    <x v="2"/>
    <n v="145"/>
    <x v="2"/>
    <x v="0"/>
    <s v="561"/>
    <s v="Operating"/>
    <s v="Overtime and Premiums"/>
    <x v="0"/>
    <m/>
    <m/>
    <m/>
    <m/>
    <m/>
    <m/>
    <n v="1784"/>
    <n v="0"/>
    <n v="1784"/>
    <n v="0"/>
    <n v="3569"/>
    <n v="3569"/>
    <n v="10706"/>
  </r>
  <r>
    <x v="0"/>
    <x v="0"/>
    <s v="561201 - LOAD DISPATCH-MONITOR AND OPERATE TRANSMISSION SYSTEM"/>
    <s v="PPLEOM: OPERATION AND MAINTENANCE"/>
    <x v="2"/>
    <n v="145"/>
    <x v="2"/>
    <x v="1"/>
    <s v="561"/>
    <s v="Operating"/>
    <s v="Overtime and Premiums"/>
    <x v="0"/>
    <n v="1760"/>
    <n v="0"/>
    <n v="1813"/>
    <n v="0"/>
    <n v="1813"/>
    <n v="0"/>
    <m/>
    <m/>
    <m/>
    <m/>
    <m/>
    <m/>
    <n v="5386"/>
  </r>
  <r>
    <x v="0"/>
    <x v="0"/>
    <s v="561201 - LOAD DISPATCH-MONITOR AND OPERATE TRANSMISSION SYSTEM"/>
    <s v="PPLEOM: OPERATION AND MAINTENANCE"/>
    <x v="2"/>
    <n v="751"/>
    <x v="5"/>
    <x v="0"/>
    <s v="561"/>
    <s v="Operating"/>
    <s v="Benefit budget summary"/>
    <x v="0"/>
    <m/>
    <m/>
    <m/>
    <m/>
    <m/>
    <m/>
    <n v="17917"/>
    <n v="20652"/>
    <n v="17917"/>
    <n v="19667"/>
    <n v="18136"/>
    <n v="17151"/>
    <n v="111440"/>
  </r>
  <r>
    <x v="0"/>
    <x v="0"/>
    <s v="561201 - LOAD DISPATCH-MONITOR AND OPERATE TRANSMISSION SYSTEM"/>
    <s v="PPLEOM: OPERATION AND MAINTENANCE"/>
    <x v="2"/>
    <n v="751"/>
    <x v="5"/>
    <x v="1"/>
    <s v="561"/>
    <s v="Operating"/>
    <s v="Benefit budget summary"/>
    <x v="0"/>
    <n v="19185"/>
    <n v="16126"/>
    <n v="18782"/>
    <n v="16607"/>
    <n v="19757"/>
    <n v="17583"/>
    <m/>
    <m/>
    <m/>
    <m/>
    <m/>
    <m/>
    <n v="108040"/>
  </r>
  <r>
    <x v="0"/>
    <x v="0"/>
    <s v="561291 - LOAD DISPATCH-MONITOR AND OPERATE TRANSMISSION SYSTEM - INDIRECT"/>
    <s v="PPLEOM: OPERATION AND MAINTENANCE"/>
    <x v="2"/>
    <n v="101"/>
    <x v="0"/>
    <x v="0"/>
    <s v="561"/>
    <s v="Operating"/>
    <s v="Base Labor"/>
    <x v="0"/>
    <m/>
    <m/>
    <m/>
    <m/>
    <m/>
    <m/>
    <n v="42730"/>
    <n v="49867"/>
    <n v="42730"/>
    <n v="47488"/>
    <n v="42730"/>
    <n v="40352"/>
    <n v="265897"/>
  </r>
  <r>
    <x v="0"/>
    <x v="0"/>
    <s v="561291 - LOAD DISPATCH-MONITOR AND OPERATE TRANSMISSION SYSTEM - INDIRECT"/>
    <s v="PPLEOM: OPERATION AND MAINTENANCE"/>
    <x v="2"/>
    <n v="101"/>
    <x v="0"/>
    <x v="1"/>
    <s v="561"/>
    <s v="Operating"/>
    <s v="Base Labor"/>
    <x v="0"/>
    <n v="45801"/>
    <n v="38938"/>
    <n v="44811"/>
    <n v="40100"/>
    <n v="47167"/>
    <n v="42455"/>
    <m/>
    <m/>
    <m/>
    <m/>
    <m/>
    <m/>
    <n v="259272"/>
  </r>
  <r>
    <x v="0"/>
    <x v="0"/>
    <s v="561291 - LOAD DISPATCH-MONITOR AND OPERATE TRANSMISSION SYSTEM - INDIRECT"/>
    <s v="PPLEOM: OPERATION AND MAINTENANCE"/>
    <x v="2"/>
    <n v="145"/>
    <x v="2"/>
    <x v="0"/>
    <s v="561"/>
    <s v="Operating"/>
    <s v="Overtime and Premiums"/>
    <x v="0"/>
    <m/>
    <m/>
    <m/>
    <m/>
    <m/>
    <m/>
    <n v="1266"/>
    <n v="0"/>
    <n v="1266"/>
    <n v="0"/>
    <n v="2532"/>
    <n v="2532"/>
    <n v="7596"/>
  </r>
  <r>
    <x v="0"/>
    <x v="0"/>
    <s v="561291 - LOAD DISPATCH-MONITOR AND OPERATE TRANSMISSION SYSTEM - INDIRECT"/>
    <s v="PPLEOM: OPERATION AND MAINTENANCE"/>
    <x v="2"/>
    <n v="145"/>
    <x v="2"/>
    <x v="1"/>
    <s v="561"/>
    <s v="Operating"/>
    <s v="Overtime and Premiums"/>
    <x v="0"/>
    <n v="1249"/>
    <n v="0"/>
    <n v="1286"/>
    <n v="0"/>
    <n v="1286"/>
    <n v="0"/>
    <m/>
    <m/>
    <m/>
    <m/>
    <m/>
    <m/>
    <n v="3821"/>
  </r>
  <r>
    <x v="0"/>
    <x v="0"/>
    <s v="561291 - LOAD DISPATCH-MONITOR AND OPERATE TRANSMISSION SYSTEM - INDIRECT"/>
    <s v="PPLEOM: OPERATION AND MAINTENANCE"/>
    <x v="2"/>
    <n v="751"/>
    <x v="5"/>
    <x v="0"/>
    <s v="561"/>
    <s v="Operating"/>
    <s v="Benefit budget summary"/>
    <x v="0"/>
    <m/>
    <m/>
    <m/>
    <m/>
    <m/>
    <m/>
    <n v="12710"/>
    <n v="14650"/>
    <n v="12710"/>
    <n v="13952"/>
    <n v="12866"/>
    <n v="12167"/>
    <n v="79055"/>
  </r>
  <r>
    <x v="0"/>
    <x v="0"/>
    <s v="561291 - LOAD DISPATCH-MONITOR AND OPERATE TRANSMISSION SYSTEM - INDIRECT"/>
    <s v="PPLEOM: OPERATION AND MAINTENANCE"/>
    <x v="2"/>
    <n v="751"/>
    <x v="5"/>
    <x v="1"/>
    <s v="561"/>
    <s v="Operating"/>
    <s v="Benefit budget summary"/>
    <x v="0"/>
    <n v="13610"/>
    <n v="11440"/>
    <n v="13324"/>
    <n v="11781"/>
    <n v="14016"/>
    <n v="12473"/>
    <m/>
    <m/>
    <m/>
    <m/>
    <m/>
    <m/>
    <n v="76644"/>
  </r>
  <r>
    <x v="0"/>
    <x v="0"/>
    <s v="561391 - LOAD DISPATCH-TRANSMISSION SERVICE AND SCHEDULING - INDIRECT"/>
    <s v="PPLEOM: OPERATION AND MAINTENANCE"/>
    <x v="2"/>
    <n v="101"/>
    <x v="0"/>
    <x v="0"/>
    <s v="561"/>
    <s v="Operating"/>
    <s v="Base Labor"/>
    <x v="0"/>
    <m/>
    <m/>
    <m/>
    <m/>
    <m/>
    <m/>
    <n v="52379"/>
    <n v="61127"/>
    <n v="52379"/>
    <n v="58211"/>
    <n v="52379"/>
    <n v="49463"/>
    <n v="325938"/>
  </r>
  <r>
    <x v="0"/>
    <x v="0"/>
    <s v="561391 - LOAD DISPATCH-TRANSMISSION SERVICE AND SCHEDULING - INDIRECT"/>
    <s v="PPLEOM: OPERATION AND MAINTENANCE"/>
    <x v="2"/>
    <n v="101"/>
    <x v="0"/>
    <x v="1"/>
    <s v="561"/>
    <s v="Operating"/>
    <s v="Base Labor"/>
    <x v="0"/>
    <n v="56143"/>
    <n v="47731"/>
    <n v="54930"/>
    <n v="49155"/>
    <n v="57818"/>
    <n v="52042"/>
    <m/>
    <m/>
    <m/>
    <m/>
    <m/>
    <m/>
    <n v="317819"/>
  </r>
  <r>
    <x v="0"/>
    <x v="0"/>
    <s v="561391 - LOAD DISPATCH-TRANSMISSION SERVICE AND SCHEDULING - INDIRECT"/>
    <s v="PPLEOM: OPERATION AND MAINTENANCE"/>
    <x v="2"/>
    <n v="145"/>
    <x v="2"/>
    <x v="0"/>
    <s v="561"/>
    <s v="Operating"/>
    <s v="Overtime and Premiums"/>
    <x v="0"/>
    <m/>
    <m/>
    <m/>
    <m/>
    <m/>
    <m/>
    <n v="1552"/>
    <n v="0"/>
    <n v="1552"/>
    <n v="0"/>
    <n v="3103"/>
    <n v="3103"/>
    <n v="9310"/>
  </r>
  <r>
    <x v="0"/>
    <x v="0"/>
    <s v="561391 - LOAD DISPATCH-TRANSMISSION SERVICE AND SCHEDULING - INDIRECT"/>
    <s v="PPLEOM: OPERATION AND MAINTENANCE"/>
    <x v="2"/>
    <n v="145"/>
    <x v="2"/>
    <x v="1"/>
    <s v="561"/>
    <s v="Operating"/>
    <s v="Overtime and Premiums"/>
    <x v="0"/>
    <n v="1530"/>
    <n v="0"/>
    <n v="1576"/>
    <n v="0"/>
    <n v="1576"/>
    <n v="0"/>
    <m/>
    <m/>
    <m/>
    <m/>
    <m/>
    <m/>
    <n v="4682"/>
  </r>
  <r>
    <x v="0"/>
    <x v="0"/>
    <s v="561391 - LOAD DISPATCH-TRANSMISSION SERVICE AND SCHEDULING - INDIRECT"/>
    <s v="PPLEOM: OPERATION AND MAINTENANCE"/>
    <x v="2"/>
    <n v="751"/>
    <x v="5"/>
    <x v="0"/>
    <s v="561"/>
    <s v="Operating"/>
    <s v="Benefit budget summary"/>
    <x v="0"/>
    <m/>
    <m/>
    <m/>
    <m/>
    <m/>
    <m/>
    <n v="15580"/>
    <n v="17959"/>
    <n v="15580"/>
    <n v="17102"/>
    <n v="15771"/>
    <n v="14914"/>
    <n v="96906"/>
  </r>
  <r>
    <x v="0"/>
    <x v="0"/>
    <s v="561391 - LOAD DISPATCH-TRANSMISSION SERVICE AND SCHEDULING - INDIRECT"/>
    <s v="PPLEOM: OPERATION AND MAINTENANCE"/>
    <x v="2"/>
    <n v="751"/>
    <x v="5"/>
    <x v="1"/>
    <s v="561"/>
    <s v="Operating"/>
    <s v="Benefit budget summary"/>
    <x v="0"/>
    <n v="16683"/>
    <n v="14023"/>
    <n v="16332"/>
    <n v="14441"/>
    <n v="17180"/>
    <n v="15289"/>
    <m/>
    <m/>
    <m/>
    <m/>
    <m/>
    <m/>
    <n v="93948"/>
  </r>
  <r>
    <x v="0"/>
    <x v="0"/>
    <s v="561590 - RELIABILITY, PLANNING AND STANDARDS DEVELOPMENT - INDIRECT"/>
    <s v="PPLEOM: OPERATION AND MAINTENANCE"/>
    <x v="2"/>
    <n v="101"/>
    <x v="0"/>
    <x v="0"/>
    <s v="561"/>
    <s v="Operating"/>
    <s v="Base Labor"/>
    <x v="0"/>
    <m/>
    <m/>
    <m/>
    <m/>
    <m/>
    <m/>
    <n v="37891"/>
    <n v="44523"/>
    <n v="38012"/>
    <n v="42331"/>
    <n v="38459"/>
    <n v="35673"/>
    <n v="236889"/>
  </r>
  <r>
    <x v="0"/>
    <x v="0"/>
    <s v="561590 - RELIABILITY, PLANNING AND STANDARDS DEVELOPMENT - INDIRECT"/>
    <s v="PPLEOM: OPERATION AND MAINTENANCE"/>
    <x v="2"/>
    <n v="101"/>
    <x v="0"/>
    <x v="1"/>
    <s v="561"/>
    <s v="Operating"/>
    <s v="Base Labor"/>
    <x v="0"/>
    <n v="42870"/>
    <n v="36544"/>
    <n v="42082"/>
    <n v="37617"/>
    <n v="44376"/>
    <n v="39988"/>
    <m/>
    <m/>
    <m/>
    <m/>
    <m/>
    <m/>
    <n v="243477"/>
  </r>
  <r>
    <x v="0"/>
    <x v="0"/>
    <s v="561590 - RELIABILITY, PLANNING AND STANDARDS DEVELOPMENT - INDIRECT"/>
    <s v="PPLEOM: OPERATION AND MAINTENANCE"/>
    <x v="2"/>
    <n v="751"/>
    <x v="5"/>
    <x v="0"/>
    <s v="561"/>
    <s v="Operating"/>
    <s v="Benefit budget summary"/>
    <x v="0"/>
    <m/>
    <m/>
    <m/>
    <m/>
    <m/>
    <m/>
    <n v="11132"/>
    <n v="13080"/>
    <n v="11168"/>
    <n v="12437"/>
    <n v="11299"/>
    <n v="10480"/>
    <n v="69596"/>
  </r>
  <r>
    <x v="0"/>
    <x v="0"/>
    <s v="561590 - RELIABILITY, PLANNING AND STANDARDS DEVELOPMENT - INDIRECT"/>
    <s v="PPLEOM: OPERATION AND MAINTENANCE"/>
    <x v="2"/>
    <n v="751"/>
    <x v="5"/>
    <x v="1"/>
    <s v="561"/>
    <s v="Operating"/>
    <s v="Benefit budget summary"/>
    <x v="0"/>
    <n v="12595"/>
    <n v="10736"/>
    <n v="12363"/>
    <n v="11052"/>
    <n v="13037"/>
    <n v="11748"/>
    <m/>
    <m/>
    <m/>
    <m/>
    <m/>
    <m/>
    <n v="71531"/>
  </r>
  <r>
    <x v="0"/>
    <x v="2"/>
    <s v="562010 - STA EXP-SUBST OPER"/>
    <s v="PPLEOM: OPERATION AND MAINTENANCE"/>
    <x v="2"/>
    <n v="101"/>
    <x v="0"/>
    <x v="0"/>
    <s v="562"/>
    <s v="Operating"/>
    <s v="Base Labor"/>
    <x v="0"/>
    <m/>
    <m/>
    <m/>
    <m/>
    <m/>
    <m/>
    <n v="21000"/>
    <n v="22000"/>
    <n v="35000"/>
    <n v="37000"/>
    <n v="19000"/>
    <n v="18000"/>
    <n v="152000"/>
  </r>
  <r>
    <x v="0"/>
    <x v="2"/>
    <s v="562010 - STA EXP-SUBST OPER"/>
    <s v="PPLEOM: OPERATION AND MAINTENANCE"/>
    <x v="2"/>
    <n v="101"/>
    <x v="0"/>
    <x v="1"/>
    <s v="562"/>
    <s v="Operating"/>
    <s v="Base Labor"/>
    <x v="0"/>
    <n v="45000"/>
    <n v="49000"/>
    <n v="59000"/>
    <n v="53000"/>
    <n v="45000"/>
    <n v="33000"/>
    <m/>
    <m/>
    <m/>
    <m/>
    <m/>
    <m/>
    <n v="284000"/>
  </r>
  <r>
    <x v="0"/>
    <x v="2"/>
    <s v="562010 - STA EXP-SUBST OPER"/>
    <s v="PPLEOM: OPERATION AND MAINTENANCE"/>
    <x v="2"/>
    <n v="751"/>
    <x v="5"/>
    <x v="0"/>
    <s v="562"/>
    <s v="Operating"/>
    <s v="Benefit budget summary"/>
    <x v="0"/>
    <m/>
    <m/>
    <m/>
    <m/>
    <m/>
    <m/>
    <n v="5987"/>
    <n v="6272"/>
    <n v="9978"/>
    <n v="10548"/>
    <n v="5417"/>
    <n v="5131"/>
    <n v="43333"/>
  </r>
  <r>
    <x v="0"/>
    <x v="2"/>
    <s v="562010 - STA EXP-SUBST OPER"/>
    <s v="PPLEOM: OPERATION AND MAINTENANCE"/>
    <x v="2"/>
    <n v="751"/>
    <x v="5"/>
    <x v="1"/>
    <s v="562"/>
    <s v="Operating"/>
    <s v="Benefit budget summary"/>
    <x v="0"/>
    <n v="12829"/>
    <n v="13969"/>
    <n v="16820"/>
    <n v="15109"/>
    <n v="12829"/>
    <n v="9408"/>
    <m/>
    <m/>
    <m/>
    <m/>
    <m/>
    <m/>
    <n v="80964"/>
  </r>
  <r>
    <x v="0"/>
    <x v="0"/>
    <s v="566100 - MISC TRANS EXP-SSTMT"/>
    <s v="PPLEOM: OPERATION AND MAINTENANCE"/>
    <x v="2"/>
    <n v="101"/>
    <x v="0"/>
    <x v="0"/>
    <s v="566"/>
    <s v="Operating"/>
    <s v="Base Labor"/>
    <x v="0"/>
    <m/>
    <m/>
    <m/>
    <m/>
    <m/>
    <m/>
    <n v="670"/>
    <n v="788"/>
    <n v="674"/>
    <n v="749"/>
    <n v="687"/>
    <n v="630"/>
    <n v="4198"/>
  </r>
  <r>
    <x v="0"/>
    <x v="0"/>
    <s v="566100 - MISC TRANS EXP-SSTMT"/>
    <s v="PPLEOM: OPERATION AND MAINTENANCE"/>
    <x v="2"/>
    <n v="101"/>
    <x v="0"/>
    <x v="1"/>
    <s v="566"/>
    <s v="Operating"/>
    <s v="Base Labor"/>
    <x v="0"/>
    <n v="727"/>
    <n v="629"/>
    <n v="725"/>
    <n v="646"/>
    <n v="771"/>
    <n v="699"/>
    <m/>
    <m/>
    <m/>
    <m/>
    <m/>
    <m/>
    <n v="4197"/>
  </r>
  <r>
    <x v="0"/>
    <x v="0"/>
    <s v="566100 - MISC TRANS EXP-SSTMT"/>
    <s v="PPLEOM: OPERATION AND MAINTENANCE"/>
    <x v="2"/>
    <n v="175"/>
    <x v="3"/>
    <x v="0"/>
    <s v="566"/>
    <s v="Operating"/>
    <s v="Base Labor"/>
    <x v="0"/>
    <m/>
    <m/>
    <m/>
    <m/>
    <m/>
    <m/>
    <n v="-1667"/>
    <n v="-1667"/>
    <n v="-1667"/>
    <n v="-1667"/>
    <n v="-1667"/>
    <n v="-1667"/>
    <n v="-10002"/>
  </r>
  <r>
    <x v="0"/>
    <x v="0"/>
    <s v="566100 - MISC TRANS EXP-SSTMT"/>
    <s v="PPLEOM: OPERATION AND MAINTENANCE"/>
    <x v="2"/>
    <n v="175"/>
    <x v="3"/>
    <x v="1"/>
    <s v="566"/>
    <s v="Operating"/>
    <s v="Base Labor"/>
    <x v="0"/>
    <n v="-1667"/>
    <n v="-1667"/>
    <n v="-1667"/>
    <n v="-1667"/>
    <n v="-1667"/>
    <n v="-1667"/>
    <m/>
    <m/>
    <m/>
    <m/>
    <m/>
    <m/>
    <n v="-10002"/>
  </r>
  <r>
    <x v="0"/>
    <x v="0"/>
    <s v="566100 - MISC TRANS EXP-SSTMT"/>
    <s v="PPLEOM: OPERATION AND MAINTENANCE"/>
    <x v="2"/>
    <n v="751"/>
    <x v="5"/>
    <x v="0"/>
    <s v="566"/>
    <s v="Operating"/>
    <s v="Benefit budget summary"/>
    <x v="0"/>
    <m/>
    <m/>
    <m/>
    <m/>
    <m/>
    <m/>
    <n v="197"/>
    <n v="232"/>
    <n v="198"/>
    <n v="220"/>
    <n v="202"/>
    <n v="185"/>
    <n v="1234"/>
  </r>
  <r>
    <x v="0"/>
    <x v="0"/>
    <s v="566100 - MISC TRANS EXP-SSTMT"/>
    <s v="PPLEOM: OPERATION AND MAINTENANCE"/>
    <x v="2"/>
    <n v="751"/>
    <x v="5"/>
    <x v="1"/>
    <s v="566"/>
    <s v="Operating"/>
    <s v="Benefit budget summary"/>
    <x v="0"/>
    <n v="214"/>
    <n v="185"/>
    <n v="213"/>
    <n v="190"/>
    <n v="227"/>
    <n v="205"/>
    <m/>
    <m/>
    <m/>
    <m/>
    <m/>
    <m/>
    <n v="1234"/>
  </r>
  <r>
    <x v="0"/>
    <x v="2"/>
    <s v="566100 - MISC TRANS EXP-SSTMT"/>
    <s v="PPLEOM: OPERATION AND MAINTENANCE"/>
    <x v="2"/>
    <n v="101"/>
    <x v="0"/>
    <x v="0"/>
    <s v="566"/>
    <s v="Operating"/>
    <s v="Base Labor"/>
    <x v="0"/>
    <m/>
    <m/>
    <m/>
    <m/>
    <m/>
    <m/>
    <n v="9000"/>
    <n v="10000"/>
    <n v="9000"/>
    <n v="10000"/>
    <n v="9000"/>
    <n v="8000"/>
    <n v="55000"/>
  </r>
  <r>
    <x v="0"/>
    <x v="2"/>
    <s v="566100 - MISC TRANS EXP-SSTMT"/>
    <s v="PPLEOM: OPERATION AND MAINTENANCE"/>
    <x v="2"/>
    <n v="101"/>
    <x v="0"/>
    <x v="1"/>
    <s v="566"/>
    <s v="Operating"/>
    <s v="Base Labor"/>
    <x v="0"/>
    <n v="8000"/>
    <n v="10000"/>
    <n v="8000"/>
    <n v="10000"/>
    <n v="8000"/>
    <n v="10000"/>
    <m/>
    <m/>
    <m/>
    <m/>
    <m/>
    <m/>
    <n v="54000"/>
  </r>
  <r>
    <x v="0"/>
    <x v="2"/>
    <s v="566100 - MISC TRANS EXP-SSTMT"/>
    <s v="PPLEOM: OPERATION AND MAINTENANCE"/>
    <x v="2"/>
    <n v="751"/>
    <x v="5"/>
    <x v="0"/>
    <s v="566"/>
    <s v="Operating"/>
    <s v="Benefit budget summary"/>
    <x v="0"/>
    <m/>
    <m/>
    <m/>
    <m/>
    <m/>
    <m/>
    <n v="2566"/>
    <n v="2851"/>
    <n v="2566"/>
    <n v="2851"/>
    <n v="2566"/>
    <n v="2281"/>
    <n v="15681"/>
  </r>
  <r>
    <x v="0"/>
    <x v="2"/>
    <s v="566100 - MISC TRANS EXP-SSTMT"/>
    <s v="PPLEOM: OPERATION AND MAINTENANCE"/>
    <x v="2"/>
    <n v="751"/>
    <x v="5"/>
    <x v="1"/>
    <s v="566"/>
    <s v="Operating"/>
    <s v="Benefit budget summary"/>
    <x v="0"/>
    <n v="2281"/>
    <n v="2851"/>
    <n v="2281"/>
    <n v="2851"/>
    <n v="2281"/>
    <n v="2851"/>
    <m/>
    <m/>
    <m/>
    <m/>
    <m/>
    <m/>
    <n v="15396"/>
  </r>
  <r>
    <x v="0"/>
    <x v="0"/>
    <s v="570010 - MTCE-ST EQ-SSTMTCE"/>
    <s v="PPLEOM: OPERATION AND MAINTENANCE"/>
    <x v="2"/>
    <n v="175"/>
    <x v="3"/>
    <x v="0"/>
    <s v="570"/>
    <s v="Operating"/>
    <s v="Base Labor"/>
    <x v="0"/>
    <m/>
    <m/>
    <m/>
    <m/>
    <m/>
    <m/>
    <n v="14167"/>
    <n v="14167"/>
    <n v="14167"/>
    <n v="14167"/>
    <n v="14167"/>
    <n v="14167"/>
    <n v="85002"/>
  </r>
  <r>
    <x v="0"/>
    <x v="0"/>
    <s v="570010 - MTCE-ST EQ-SSTMTCE"/>
    <s v="PPLEOM: OPERATION AND MAINTENANCE"/>
    <x v="2"/>
    <n v="175"/>
    <x v="3"/>
    <x v="1"/>
    <s v="570"/>
    <s v="Operating"/>
    <s v="Base Labor"/>
    <x v="0"/>
    <n v="14167"/>
    <n v="14167"/>
    <n v="14167"/>
    <n v="14167"/>
    <n v="14167"/>
    <n v="14167"/>
    <m/>
    <m/>
    <m/>
    <m/>
    <m/>
    <m/>
    <n v="85002"/>
  </r>
  <r>
    <x v="0"/>
    <x v="2"/>
    <s v="570010 - MTCE-ST EQ-SSTMTCE"/>
    <s v="PPLEOM: OPERATION AND MAINTENANCE"/>
    <x v="2"/>
    <n v="101"/>
    <x v="0"/>
    <x v="0"/>
    <s v="570"/>
    <s v="Operating"/>
    <s v="Base Labor"/>
    <x v="0"/>
    <m/>
    <m/>
    <m/>
    <m/>
    <m/>
    <m/>
    <n v="31000"/>
    <n v="30000"/>
    <n v="31000"/>
    <n v="32000"/>
    <n v="31000"/>
    <n v="28000"/>
    <n v="183000"/>
  </r>
  <r>
    <x v="0"/>
    <x v="2"/>
    <s v="570010 - MTCE-ST EQ-SSTMTCE"/>
    <s v="PPLEOM: OPERATION AND MAINTENANCE"/>
    <x v="2"/>
    <n v="101"/>
    <x v="0"/>
    <x v="1"/>
    <s v="570"/>
    <s v="Operating"/>
    <s v="Base Labor"/>
    <x v="0"/>
    <n v="25000"/>
    <n v="26000"/>
    <n v="25000"/>
    <n v="25000"/>
    <n v="28000"/>
    <n v="28000"/>
    <m/>
    <m/>
    <m/>
    <m/>
    <m/>
    <m/>
    <n v="157000"/>
  </r>
  <r>
    <x v="0"/>
    <x v="2"/>
    <s v="570010 - MTCE-ST EQ-SSTMTCE"/>
    <s v="PPLEOM: OPERATION AND MAINTENANCE"/>
    <x v="2"/>
    <n v="751"/>
    <x v="5"/>
    <x v="0"/>
    <s v="570"/>
    <s v="Operating"/>
    <s v="Benefit budget summary"/>
    <x v="0"/>
    <m/>
    <m/>
    <m/>
    <m/>
    <m/>
    <m/>
    <n v="8837"/>
    <n v="8552"/>
    <n v="8837"/>
    <n v="9123"/>
    <n v="8837"/>
    <n v="7982"/>
    <n v="52168"/>
  </r>
  <r>
    <x v="0"/>
    <x v="2"/>
    <s v="570010 - MTCE-ST EQ-SSTMTCE"/>
    <s v="PPLEOM: OPERATION AND MAINTENANCE"/>
    <x v="2"/>
    <n v="751"/>
    <x v="5"/>
    <x v="1"/>
    <s v="570"/>
    <s v="Operating"/>
    <s v="Benefit budget summary"/>
    <x v="0"/>
    <n v="7127"/>
    <n v="7412"/>
    <n v="7127"/>
    <n v="7127"/>
    <n v="7982"/>
    <n v="7982"/>
    <m/>
    <m/>
    <m/>
    <m/>
    <m/>
    <m/>
    <n v="44757"/>
  </r>
  <r>
    <x v="0"/>
    <x v="0"/>
    <s v="570900 - MTCE-ST EQ-SSTMTCE - INDIRECT"/>
    <s v="PPLEOM: OPERATION AND MAINTENANCE"/>
    <x v="2"/>
    <n v="101"/>
    <x v="0"/>
    <x v="0"/>
    <s v="570"/>
    <s v="Operating"/>
    <s v="Base Labor"/>
    <x v="0"/>
    <m/>
    <m/>
    <m/>
    <m/>
    <m/>
    <m/>
    <n v="27111"/>
    <n v="33248"/>
    <n v="27212"/>
    <n v="31219"/>
    <n v="27585"/>
    <n v="25058"/>
    <n v="171433"/>
  </r>
  <r>
    <x v="0"/>
    <x v="0"/>
    <s v="570900 - MTCE-ST EQ-SSTMTCE - INDIRECT"/>
    <s v="PPLEOM: OPERATION AND MAINTENANCE"/>
    <x v="2"/>
    <n v="101"/>
    <x v="0"/>
    <x v="1"/>
    <s v="570"/>
    <s v="Operating"/>
    <s v="Base Labor"/>
    <x v="0"/>
    <n v="29700"/>
    <n v="23861"/>
    <n v="28877"/>
    <n v="24870"/>
    <n v="30894"/>
    <n v="26868"/>
    <m/>
    <m/>
    <m/>
    <m/>
    <m/>
    <m/>
    <n v="165070"/>
  </r>
  <r>
    <x v="0"/>
    <x v="0"/>
    <s v="570900 - MTCE-ST EQ-SSTMTCE - INDIRECT"/>
    <s v="PPLEOM: OPERATION AND MAINTENANCE"/>
    <x v="2"/>
    <n v="175"/>
    <x v="3"/>
    <x v="0"/>
    <s v="570"/>
    <s v="Operating"/>
    <s v="Base Labor"/>
    <x v="0"/>
    <m/>
    <m/>
    <m/>
    <m/>
    <m/>
    <m/>
    <n v="-12509"/>
    <n v="-12509"/>
    <n v="-12509"/>
    <n v="-12509"/>
    <n v="-12509"/>
    <n v="-12509"/>
    <n v="-75054"/>
  </r>
  <r>
    <x v="0"/>
    <x v="0"/>
    <s v="570900 - MTCE-ST EQ-SSTMTCE - INDIRECT"/>
    <s v="PPLEOM: OPERATION AND MAINTENANCE"/>
    <x v="2"/>
    <n v="175"/>
    <x v="3"/>
    <x v="1"/>
    <s v="570"/>
    <s v="Operating"/>
    <s v="Base Labor"/>
    <x v="0"/>
    <n v="-12938"/>
    <n v="-12938"/>
    <n v="-12938"/>
    <n v="-12938"/>
    <n v="-12938"/>
    <n v="-12938"/>
    <m/>
    <m/>
    <m/>
    <m/>
    <m/>
    <m/>
    <n v="-77628"/>
  </r>
  <r>
    <x v="0"/>
    <x v="0"/>
    <s v="570900 - MTCE-ST EQ-SSTMTCE - INDIRECT"/>
    <s v="PPLEOM: OPERATION AND MAINTENANCE"/>
    <x v="2"/>
    <n v="177"/>
    <x v="1"/>
    <x v="0"/>
    <s v="570"/>
    <s v="Operating"/>
    <s v="Overtime and Premiums"/>
    <x v="0"/>
    <m/>
    <m/>
    <m/>
    <m/>
    <m/>
    <m/>
    <n v="12375"/>
    <n v="12375"/>
    <n v="12375"/>
    <n v="12375"/>
    <n v="12375"/>
    <n v="12375"/>
    <n v="74250"/>
  </r>
  <r>
    <x v="0"/>
    <x v="0"/>
    <s v="570900 - MTCE-ST EQ-SSTMTCE - INDIRECT"/>
    <s v="PPLEOM: OPERATION AND MAINTENANCE"/>
    <x v="2"/>
    <n v="177"/>
    <x v="1"/>
    <x v="1"/>
    <s v="570"/>
    <s v="Operating"/>
    <s v="Overtime and Premiums"/>
    <x v="0"/>
    <n v="12746"/>
    <n v="12746"/>
    <n v="12746"/>
    <n v="12746"/>
    <n v="12746"/>
    <n v="12746"/>
    <m/>
    <m/>
    <m/>
    <m/>
    <m/>
    <m/>
    <n v="76476"/>
  </r>
  <r>
    <x v="0"/>
    <x v="0"/>
    <s v="570900 - MTCE-ST EQ-SSTMTCE - INDIRECT"/>
    <s v="PPLEOM: OPERATION AND MAINTENANCE"/>
    <x v="2"/>
    <n v="751"/>
    <x v="5"/>
    <x v="0"/>
    <s v="570"/>
    <s v="Operating"/>
    <s v="Benefit budget summary"/>
    <x v="0"/>
    <m/>
    <m/>
    <m/>
    <m/>
    <m/>
    <m/>
    <n v="7965"/>
    <n v="9768"/>
    <n v="7995"/>
    <n v="9172"/>
    <n v="8104"/>
    <n v="7362"/>
    <n v="50366"/>
  </r>
  <r>
    <x v="0"/>
    <x v="0"/>
    <s v="570900 - MTCE-ST EQ-SSTMTCE - INDIRECT"/>
    <s v="PPLEOM: OPERATION AND MAINTENANCE"/>
    <x v="2"/>
    <n v="751"/>
    <x v="5"/>
    <x v="1"/>
    <s v="570"/>
    <s v="Operating"/>
    <s v="Benefit budget summary"/>
    <x v="0"/>
    <n v="8726"/>
    <n v="7010"/>
    <n v="8484"/>
    <n v="7307"/>
    <n v="9076"/>
    <n v="7893"/>
    <m/>
    <m/>
    <m/>
    <m/>
    <m/>
    <m/>
    <n v="48496"/>
  </r>
  <r>
    <x v="0"/>
    <x v="0"/>
    <s v="571100 - MTCE OF OVERHEAD LINES"/>
    <s v="PPLEOM: OPERATION AND MAINTENANCE"/>
    <x v="2"/>
    <n v="175"/>
    <x v="3"/>
    <x v="0"/>
    <s v="571"/>
    <s v="Operating"/>
    <s v="Base Labor"/>
    <x v="0"/>
    <m/>
    <m/>
    <m/>
    <m/>
    <m/>
    <m/>
    <n v="32429"/>
    <n v="37977"/>
    <n v="32429"/>
    <n v="35048"/>
    <n v="31619"/>
    <n v="30579"/>
    <n v="200081"/>
  </r>
  <r>
    <x v="0"/>
    <x v="0"/>
    <s v="571100 - MTCE OF OVERHEAD LINES"/>
    <s v="PPLEOM: OPERATION AND MAINTENANCE"/>
    <x v="2"/>
    <n v="175"/>
    <x v="3"/>
    <x v="1"/>
    <s v="571"/>
    <s v="Operating"/>
    <s v="Base Labor"/>
    <x v="0"/>
    <n v="34689"/>
    <n v="34689"/>
    <n v="34689"/>
    <n v="34689"/>
    <n v="33610"/>
    <n v="33879"/>
    <m/>
    <m/>
    <m/>
    <m/>
    <m/>
    <m/>
    <n v="206245"/>
  </r>
  <r>
    <x v="0"/>
    <x v="0"/>
    <s v="571100 - MTCE OF OVERHEAD LINES"/>
    <s v="PPLEOM: OPERATION AND MAINTENANCE"/>
    <x v="2"/>
    <n v="177"/>
    <x v="1"/>
    <x v="0"/>
    <s v="571"/>
    <s v="Operating"/>
    <s v="Overtime and Premiums"/>
    <x v="0"/>
    <m/>
    <m/>
    <m/>
    <m/>
    <m/>
    <m/>
    <n v="2450"/>
    <n v="2450"/>
    <n v="2450"/>
    <n v="2450"/>
    <n v="2450"/>
    <n v="2450"/>
    <n v="14700"/>
  </r>
  <r>
    <x v="0"/>
    <x v="0"/>
    <s v="571100 - MTCE OF OVERHEAD LINES"/>
    <s v="PPLEOM: OPERATION AND MAINTENANCE"/>
    <x v="2"/>
    <n v="177"/>
    <x v="1"/>
    <x v="1"/>
    <s v="571"/>
    <s v="Operating"/>
    <s v="Overtime and Premiums"/>
    <x v="0"/>
    <n v="2524"/>
    <n v="2524"/>
    <n v="2524"/>
    <n v="2524"/>
    <n v="2524"/>
    <n v="2524"/>
    <m/>
    <m/>
    <m/>
    <m/>
    <m/>
    <m/>
    <n v="15144"/>
  </r>
  <r>
    <x v="0"/>
    <x v="2"/>
    <s v="571100 - MTCE OF OVERHEAD LINES"/>
    <s v="PPLEOM: OPERATION AND MAINTENANCE"/>
    <x v="2"/>
    <n v="101"/>
    <x v="0"/>
    <x v="0"/>
    <s v="571"/>
    <s v="Operating"/>
    <s v="Base Labor"/>
    <x v="0"/>
    <m/>
    <m/>
    <m/>
    <m/>
    <m/>
    <m/>
    <n v="5000"/>
    <n v="5000"/>
    <n v="5000"/>
    <n v="6000"/>
    <n v="5750"/>
    <n v="5000"/>
    <n v="31750"/>
  </r>
  <r>
    <x v="0"/>
    <x v="2"/>
    <s v="571100 - MTCE OF OVERHEAD LINES"/>
    <s v="PPLEOM: OPERATION AND MAINTENANCE"/>
    <x v="2"/>
    <n v="101"/>
    <x v="0"/>
    <x v="1"/>
    <s v="571"/>
    <s v="Operating"/>
    <s v="Base Labor"/>
    <x v="0"/>
    <n v="5000"/>
    <n v="5000"/>
    <n v="5000"/>
    <n v="5000"/>
    <n v="6000"/>
    <n v="5750"/>
    <m/>
    <m/>
    <m/>
    <m/>
    <m/>
    <m/>
    <n v="31750"/>
  </r>
  <r>
    <x v="0"/>
    <x v="2"/>
    <s v="571100 - MTCE OF OVERHEAD LINES"/>
    <s v="PPLEOM: OPERATION AND MAINTENANCE"/>
    <x v="2"/>
    <n v="751"/>
    <x v="5"/>
    <x v="0"/>
    <s v="571"/>
    <s v="Operating"/>
    <s v="Benefit budget summary"/>
    <x v="0"/>
    <m/>
    <m/>
    <m/>
    <m/>
    <m/>
    <m/>
    <n v="1425"/>
    <n v="1425"/>
    <n v="1425"/>
    <n v="1710"/>
    <n v="1639"/>
    <n v="1425"/>
    <n v="9049"/>
  </r>
  <r>
    <x v="0"/>
    <x v="2"/>
    <s v="571100 - MTCE OF OVERHEAD LINES"/>
    <s v="PPLEOM: OPERATION AND MAINTENANCE"/>
    <x v="2"/>
    <n v="751"/>
    <x v="5"/>
    <x v="1"/>
    <s v="571"/>
    <s v="Operating"/>
    <s v="Benefit budget summary"/>
    <x v="0"/>
    <n v="1425"/>
    <n v="1425"/>
    <n v="1425"/>
    <n v="1425"/>
    <n v="1710"/>
    <n v="1639"/>
    <m/>
    <m/>
    <m/>
    <m/>
    <m/>
    <m/>
    <n v="9049"/>
  </r>
  <r>
    <x v="0"/>
    <x v="0"/>
    <s v="580100 - OP SUPER/ENG-SSTOPER"/>
    <s v="PPLEOM: OPERATION AND MAINTENANCE"/>
    <x v="2"/>
    <n v="101"/>
    <x v="0"/>
    <x v="0"/>
    <s v="580"/>
    <s v="Operating"/>
    <s v="Base Labor"/>
    <x v="0"/>
    <m/>
    <m/>
    <m/>
    <m/>
    <m/>
    <m/>
    <n v="5250"/>
    <n v="9300"/>
    <n v="8900"/>
    <n v="9850"/>
    <n v="5850"/>
    <n v="17550"/>
    <n v="56700"/>
  </r>
  <r>
    <x v="0"/>
    <x v="0"/>
    <s v="580100 - OP SUPER/ENG-SSTOPER"/>
    <s v="PPLEOM: OPERATION AND MAINTENANCE"/>
    <x v="2"/>
    <n v="101"/>
    <x v="0"/>
    <x v="1"/>
    <s v="580"/>
    <s v="Operating"/>
    <s v="Base Labor"/>
    <x v="0"/>
    <n v="5000"/>
    <n v="5000"/>
    <n v="5600"/>
    <n v="5000"/>
    <n v="6350"/>
    <n v="11250"/>
    <m/>
    <m/>
    <m/>
    <m/>
    <m/>
    <m/>
    <n v="38200"/>
  </r>
  <r>
    <x v="0"/>
    <x v="0"/>
    <s v="580100 - OP SUPER/ENG-SSTOPER"/>
    <s v="PPLEOM: OPERATION AND MAINTENANCE"/>
    <x v="2"/>
    <n v="111"/>
    <x v="1"/>
    <x v="0"/>
    <s v="580"/>
    <s v="Operating"/>
    <s v="Overtime and Premiums"/>
    <x v="0"/>
    <m/>
    <m/>
    <m/>
    <m/>
    <m/>
    <m/>
    <n v="3500"/>
    <n v="2650"/>
    <n v="4550"/>
    <n v="2150"/>
    <n v="3000"/>
    <n v="3750"/>
    <n v="19600"/>
  </r>
  <r>
    <x v="0"/>
    <x v="0"/>
    <s v="580100 - OP SUPER/ENG-SSTOPER"/>
    <s v="PPLEOM: OPERATION AND MAINTENANCE"/>
    <x v="2"/>
    <n v="111"/>
    <x v="1"/>
    <x v="1"/>
    <s v="580"/>
    <s v="Operating"/>
    <s v="Overtime and Premiums"/>
    <x v="0"/>
    <n v="2200"/>
    <n v="4100"/>
    <n v="2700"/>
    <n v="3650"/>
    <n v="1750"/>
    <n v="3650"/>
    <m/>
    <m/>
    <m/>
    <m/>
    <m/>
    <m/>
    <n v="18050"/>
  </r>
  <r>
    <x v="0"/>
    <x v="0"/>
    <s v="580100 - OP SUPER/ENG-SSTOPER"/>
    <s v="PPLEOM: OPERATION AND MAINTENANCE"/>
    <x v="2"/>
    <n v="751"/>
    <x v="5"/>
    <x v="0"/>
    <s v="580"/>
    <s v="Operating"/>
    <s v="Benefit budget summary"/>
    <x v="0"/>
    <m/>
    <m/>
    <m/>
    <m/>
    <m/>
    <m/>
    <n v="1542"/>
    <n v="2732"/>
    <n v="2615"/>
    <n v="2894"/>
    <n v="1719"/>
    <n v="5156"/>
    <n v="16658"/>
  </r>
  <r>
    <x v="0"/>
    <x v="0"/>
    <s v="580100 - OP SUPER/ENG-SSTOPER"/>
    <s v="PPLEOM: OPERATION AND MAINTENANCE"/>
    <x v="2"/>
    <n v="751"/>
    <x v="5"/>
    <x v="1"/>
    <s v="580"/>
    <s v="Operating"/>
    <s v="Benefit budget summary"/>
    <x v="0"/>
    <n v="1469"/>
    <n v="1469"/>
    <n v="1645"/>
    <n v="1469"/>
    <n v="1866"/>
    <n v="3305"/>
    <m/>
    <m/>
    <m/>
    <m/>
    <m/>
    <m/>
    <n v="11223"/>
  </r>
  <r>
    <x v="0"/>
    <x v="0"/>
    <s v="580100 - OP SUPER/ENG-SSTOPER"/>
    <s v="PPLEOM: OPERATION AND MAINTENANCE"/>
    <x v="2"/>
    <n v="752"/>
    <x v="5"/>
    <x v="0"/>
    <s v="580"/>
    <s v="Operating"/>
    <s v="Benefit budget summary"/>
    <x v="0"/>
    <m/>
    <m/>
    <m/>
    <m/>
    <m/>
    <m/>
    <n v="431"/>
    <n v="326"/>
    <n v="561"/>
    <n v="265"/>
    <n v="370"/>
    <n v="462"/>
    <n v="2415"/>
  </r>
  <r>
    <x v="0"/>
    <x v="0"/>
    <s v="580100 - OP SUPER/ENG-SSTOPER"/>
    <s v="PPLEOM: OPERATION AND MAINTENANCE"/>
    <x v="2"/>
    <n v="752"/>
    <x v="5"/>
    <x v="1"/>
    <s v="580"/>
    <s v="Operating"/>
    <s v="Benefit budget summary"/>
    <x v="0"/>
    <n v="271"/>
    <n v="505"/>
    <n v="333"/>
    <n v="450"/>
    <n v="216"/>
    <n v="450"/>
    <m/>
    <m/>
    <m/>
    <m/>
    <m/>
    <m/>
    <n v="2225"/>
  </r>
  <r>
    <x v="0"/>
    <x v="2"/>
    <s v="580100 - OP SUPER/ENG-SSTOPER"/>
    <s v="PPLEOM: OPERATION AND MAINTENANCE"/>
    <x v="2"/>
    <n v="101"/>
    <x v="0"/>
    <x v="0"/>
    <s v="580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01"/>
    <x v="0"/>
    <x v="1"/>
    <s v="580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0100 - OP SUPER/ENG-SSTOPER"/>
    <s v="PPLEOM: OPERATION AND MAINTENANCE"/>
    <x v="2"/>
    <n v="110"/>
    <x v="0"/>
    <x v="0"/>
    <s v="580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10"/>
    <x v="0"/>
    <x v="1"/>
    <s v="580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0100 - OP SUPER/ENG-SSTOPER"/>
    <s v="PPLEOM: OPERATION AND MAINTENANCE"/>
    <x v="2"/>
    <n v="111"/>
    <x v="1"/>
    <x v="0"/>
    <s v="58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11"/>
    <x v="1"/>
    <x v="1"/>
    <s v="580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0100 - OP SUPER/ENG-SSTOPER"/>
    <s v="PPLEOM: OPERATION AND MAINTENANCE"/>
    <x v="2"/>
    <n v="120"/>
    <x v="0"/>
    <x v="0"/>
    <s v="580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20"/>
    <x v="0"/>
    <x v="1"/>
    <s v="580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0100 - OP SUPER/ENG-SSTOPER"/>
    <s v="PPLEOM: OPERATION AND MAINTENANCE"/>
    <x v="2"/>
    <n v="121"/>
    <x v="1"/>
    <x v="0"/>
    <s v="58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21"/>
    <x v="1"/>
    <x v="1"/>
    <s v="580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0100 - OP SUPER/ENG-SSTOPER"/>
    <s v="PPLEOM: OPERATION AND MAINTENANCE"/>
    <x v="2"/>
    <n v="126"/>
    <x v="1"/>
    <x v="0"/>
    <s v="58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26"/>
    <x v="1"/>
    <x v="1"/>
    <s v="580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0100 - OP SUPER/ENG-SSTOPER"/>
    <s v="PPLEOM: OPERATION AND MAINTENANCE"/>
    <x v="2"/>
    <n v="145"/>
    <x v="2"/>
    <x v="0"/>
    <s v="58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0100 - OP SUPER/ENG-SSTOPER"/>
    <s v="PPLEOM: OPERATION AND MAINTENANCE"/>
    <x v="2"/>
    <n v="145"/>
    <x v="2"/>
    <x v="1"/>
    <s v="580"/>
    <s v="Operating"/>
    <s v="Overtime and Premiums"/>
    <x v="0"/>
    <n v="0"/>
    <n v="0"/>
    <n v="0"/>
    <n v="0"/>
    <n v="0"/>
    <n v="0"/>
    <m/>
    <m/>
    <m/>
    <m/>
    <m/>
    <m/>
    <n v="0"/>
  </r>
  <r>
    <x v="0"/>
    <x v="0"/>
    <s v="580900 - OP SUPER/ENG-SSTOPER - INDIRECT"/>
    <s v="PPLEOM: OPERATION AND MAINTENANCE"/>
    <x v="2"/>
    <n v="101"/>
    <x v="0"/>
    <x v="0"/>
    <s v="580"/>
    <s v="Operating"/>
    <s v="Base Labor"/>
    <x v="0"/>
    <m/>
    <m/>
    <m/>
    <m/>
    <m/>
    <m/>
    <n v="61019"/>
    <n v="70344"/>
    <n v="61840"/>
    <n v="67511"/>
    <n v="62720"/>
    <n v="55541"/>
    <n v="378975"/>
  </r>
  <r>
    <x v="0"/>
    <x v="0"/>
    <s v="580900 - OP SUPER/ENG-SSTOPER - INDIRECT"/>
    <s v="PPLEOM: OPERATION AND MAINTENANCE"/>
    <x v="2"/>
    <n v="101"/>
    <x v="0"/>
    <x v="1"/>
    <s v="580"/>
    <s v="Operating"/>
    <s v="Base Labor"/>
    <x v="0"/>
    <n v="67675"/>
    <n v="60296"/>
    <n v="66311"/>
    <n v="60775"/>
    <n v="69954"/>
    <n v="62350"/>
    <m/>
    <m/>
    <m/>
    <m/>
    <m/>
    <m/>
    <n v="387361"/>
  </r>
  <r>
    <x v="0"/>
    <x v="0"/>
    <s v="580900 - OP SUPER/ENG-SSTOPER - INDIRECT"/>
    <s v="PPLEOM: OPERATION AND MAINTENANCE"/>
    <x v="2"/>
    <n v="751"/>
    <x v="5"/>
    <x v="0"/>
    <s v="580"/>
    <s v="Operating"/>
    <s v="Benefit budget summary"/>
    <x v="0"/>
    <m/>
    <m/>
    <m/>
    <m/>
    <m/>
    <m/>
    <n v="17045"/>
    <n v="19521"/>
    <n v="17199"/>
    <n v="18776"/>
    <n v="17457"/>
    <n v="16317"/>
    <n v="106315"/>
  </r>
  <r>
    <x v="0"/>
    <x v="0"/>
    <s v="580900 - OP SUPER/ENG-SSTOPER - INDIRECT"/>
    <s v="PPLEOM: OPERATION AND MAINTENANCE"/>
    <x v="2"/>
    <n v="751"/>
    <x v="5"/>
    <x v="1"/>
    <s v="580"/>
    <s v="Operating"/>
    <s v="Benefit budget summary"/>
    <x v="0"/>
    <n v="18825"/>
    <n v="16833"/>
    <n v="18424"/>
    <n v="16974"/>
    <n v="19406"/>
    <n v="17260"/>
    <m/>
    <m/>
    <m/>
    <m/>
    <m/>
    <m/>
    <n v="107722"/>
  </r>
  <r>
    <x v="0"/>
    <x v="0"/>
    <s v="581100 - SYS CTRL/SWITCH-DIST"/>
    <s v="PPLEOM: OPERATION AND MAINTENANCE"/>
    <x v="2"/>
    <n v="101"/>
    <x v="0"/>
    <x v="0"/>
    <s v="581"/>
    <s v="Operating"/>
    <s v="Base Labor"/>
    <x v="0"/>
    <m/>
    <m/>
    <m/>
    <m/>
    <m/>
    <m/>
    <n v="8463"/>
    <n v="9877"/>
    <n v="8463"/>
    <n v="9406"/>
    <n v="8463"/>
    <n v="7992"/>
    <n v="52664"/>
  </r>
  <r>
    <x v="0"/>
    <x v="0"/>
    <s v="581100 - SYS CTRL/SWITCH-DIST"/>
    <s v="PPLEOM: OPERATION AND MAINTENANCE"/>
    <x v="2"/>
    <n v="101"/>
    <x v="0"/>
    <x v="1"/>
    <s v="581"/>
    <s v="Operating"/>
    <s v="Base Labor"/>
    <x v="0"/>
    <n v="9072"/>
    <n v="7712"/>
    <n v="8876"/>
    <n v="7942"/>
    <n v="9342"/>
    <n v="8409"/>
    <m/>
    <m/>
    <m/>
    <m/>
    <m/>
    <m/>
    <n v="51353"/>
  </r>
  <r>
    <x v="0"/>
    <x v="0"/>
    <s v="581100 - SYS CTRL/SWITCH-DIST"/>
    <s v="PPLEOM: OPERATION AND MAINTENANCE"/>
    <x v="2"/>
    <n v="145"/>
    <x v="2"/>
    <x v="0"/>
    <s v="581"/>
    <s v="Operating"/>
    <s v="Overtime and Premiums"/>
    <x v="0"/>
    <m/>
    <m/>
    <m/>
    <m/>
    <m/>
    <m/>
    <n v="251"/>
    <n v="0"/>
    <n v="251"/>
    <n v="0"/>
    <n v="501"/>
    <n v="501"/>
    <n v="1504"/>
  </r>
  <r>
    <x v="0"/>
    <x v="0"/>
    <s v="581100 - SYS CTRL/SWITCH-DIST"/>
    <s v="PPLEOM: OPERATION AND MAINTENANCE"/>
    <x v="2"/>
    <n v="145"/>
    <x v="2"/>
    <x v="1"/>
    <s v="581"/>
    <s v="Operating"/>
    <s v="Overtime and Premiums"/>
    <x v="0"/>
    <n v="247"/>
    <n v="0"/>
    <n v="255"/>
    <n v="0"/>
    <n v="255"/>
    <n v="0"/>
    <m/>
    <m/>
    <m/>
    <m/>
    <m/>
    <m/>
    <n v="757"/>
  </r>
  <r>
    <x v="0"/>
    <x v="0"/>
    <s v="581100 - SYS CTRL/SWITCH-DIST"/>
    <s v="PPLEOM: OPERATION AND MAINTENANCE"/>
    <x v="2"/>
    <n v="751"/>
    <x v="5"/>
    <x v="0"/>
    <s v="581"/>
    <s v="Operating"/>
    <s v="Benefit budget summary"/>
    <x v="0"/>
    <m/>
    <m/>
    <m/>
    <m/>
    <m/>
    <m/>
    <n v="2517"/>
    <n v="2902"/>
    <n v="2517"/>
    <n v="2763"/>
    <n v="2548"/>
    <n v="2410"/>
    <n v="15657"/>
  </r>
  <r>
    <x v="0"/>
    <x v="0"/>
    <s v="581100 - SYS CTRL/SWITCH-DIST"/>
    <s v="PPLEOM: OPERATION AND MAINTENANCE"/>
    <x v="2"/>
    <n v="751"/>
    <x v="5"/>
    <x v="1"/>
    <s v="581"/>
    <s v="Operating"/>
    <s v="Benefit budget summary"/>
    <x v="0"/>
    <n v="2696"/>
    <n v="2266"/>
    <n v="2639"/>
    <n v="2333"/>
    <n v="2776"/>
    <n v="2470"/>
    <m/>
    <m/>
    <m/>
    <m/>
    <m/>
    <m/>
    <n v="15180"/>
  </r>
  <r>
    <x v="0"/>
    <x v="0"/>
    <s v="581900 - SYS CTRL/SWITCH-DIST - INDIRECT"/>
    <s v="PPLEOM: OPERATION AND MAINTENANCE"/>
    <x v="2"/>
    <n v="101"/>
    <x v="0"/>
    <x v="0"/>
    <s v="581"/>
    <s v="Operating"/>
    <s v="Base Labor"/>
    <x v="0"/>
    <m/>
    <m/>
    <m/>
    <m/>
    <m/>
    <m/>
    <n v="9623"/>
    <n v="11254"/>
    <n v="9623"/>
    <n v="10710"/>
    <n v="9623"/>
    <n v="9079"/>
    <n v="59912"/>
  </r>
  <r>
    <x v="0"/>
    <x v="0"/>
    <s v="581900 - SYS CTRL/SWITCH-DIST - INDIRECT"/>
    <s v="PPLEOM: OPERATION AND MAINTENANCE"/>
    <x v="2"/>
    <n v="101"/>
    <x v="0"/>
    <x v="1"/>
    <s v="581"/>
    <s v="Operating"/>
    <s v="Base Labor"/>
    <x v="0"/>
    <n v="20252"/>
    <n v="17146"/>
    <n v="19793"/>
    <n v="17660"/>
    <n v="20860"/>
    <n v="18727"/>
    <m/>
    <m/>
    <m/>
    <m/>
    <m/>
    <m/>
    <n v="114438"/>
  </r>
  <r>
    <x v="0"/>
    <x v="0"/>
    <s v="581900 - SYS CTRL/SWITCH-DIST - INDIRECT"/>
    <s v="PPLEOM: OPERATION AND MAINTENANCE"/>
    <x v="2"/>
    <n v="751"/>
    <x v="5"/>
    <x v="0"/>
    <s v="581"/>
    <s v="Operating"/>
    <s v="Benefit budget summary"/>
    <x v="0"/>
    <m/>
    <m/>
    <m/>
    <m/>
    <m/>
    <m/>
    <n v="2827"/>
    <n v="3306"/>
    <n v="2827"/>
    <n v="3146"/>
    <n v="2827"/>
    <n v="2667"/>
    <n v="17600"/>
  </r>
  <r>
    <x v="0"/>
    <x v="0"/>
    <s v="581900 - SYS CTRL/SWITCH-DIST - INDIRECT"/>
    <s v="PPLEOM: OPERATION AND MAINTENANCE"/>
    <x v="2"/>
    <n v="751"/>
    <x v="5"/>
    <x v="1"/>
    <s v="581"/>
    <s v="Operating"/>
    <s v="Benefit budget summary"/>
    <x v="0"/>
    <n v="5950"/>
    <n v="5037"/>
    <n v="5815"/>
    <n v="5188"/>
    <n v="6128"/>
    <n v="5502"/>
    <m/>
    <m/>
    <m/>
    <m/>
    <m/>
    <m/>
    <n v="33620"/>
  </r>
  <r>
    <x v="0"/>
    <x v="2"/>
    <s v="582100 - STATION EXP-SSTOPER"/>
    <s v="PPLEOM: OPERATION AND MAINTENANCE"/>
    <x v="2"/>
    <n v="101"/>
    <x v="0"/>
    <x v="0"/>
    <s v="582"/>
    <s v="Operating"/>
    <s v="Base Labor"/>
    <x v="0"/>
    <m/>
    <m/>
    <m/>
    <m/>
    <m/>
    <m/>
    <n v="60100"/>
    <n v="57950"/>
    <n v="57100"/>
    <n v="55950"/>
    <n v="56100"/>
    <n v="50100"/>
    <n v="337300"/>
  </r>
  <r>
    <x v="0"/>
    <x v="2"/>
    <s v="582100 - STATION EXP-SSTOPER"/>
    <s v="PPLEOM: OPERATION AND MAINTENANCE"/>
    <x v="2"/>
    <n v="101"/>
    <x v="0"/>
    <x v="1"/>
    <s v="582"/>
    <s v="Operating"/>
    <s v="Base Labor"/>
    <x v="0"/>
    <n v="63100"/>
    <n v="62900"/>
    <n v="61100"/>
    <n v="63950"/>
    <n v="61100"/>
    <n v="59200"/>
    <m/>
    <m/>
    <m/>
    <m/>
    <m/>
    <m/>
    <n v="371350"/>
  </r>
  <r>
    <x v="0"/>
    <x v="2"/>
    <s v="582100 - STATION EXP-SSTOPER"/>
    <s v="PPLEOM: OPERATION AND MAINTENANCE"/>
    <x v="2"/>
    <n v="751"/>
    <x v="5"/>
    <x v="0"/>
    <s v="582"/>
    <s v="Operating"/>
    <s v="Benefit budget summary"/>
    <x v="0"/>
    <m/>
    <m/>
    <m/>
    <m/>
    <m/>
    <m/>
    <n v="17133"/>
    <n v="16520"/>
    <n v="16278"/>
    <n v="15950"/>
    <n v="15993"/>
    <n v="14283"/>
    <n v="96157"/>
  </r>
  <r>
    <x v="0"/>
    <x v="2"/>
    <s v="582100 - STATION EXP-SSTOPER"/>
    <s v="PPLEOM: OPERATION AND MAINTENANCE"/>
    <x v="2"/>
    <n v="751"/>
    <x v="5"/>
    <x v="1"/>
    <s v="582"/>
    <s v="Operating"/>
    <s v="Benefit budget summary"/>
    <x v="0"/>
    <n v="17989"/>
    <n v="17932"/>
    <n v="17418"/>
    <n v="18231"/>
    <n v="17418"/>
    <n v="16877"/>
    <m/>
    <m/>
    <m/>
    <m/>
    <m/>
    <m/>
    <n v="105865"/>
  </r>
  <r>
    <x v="0"/>
    <x v="2"/>
    <s v="583001 - OPR-O/H LINES"/>
    <s v="PPLEOM: OPERATION AND MAINTENANCE"/>
    <x v="2"/>
    <n v="101"/>
    <x v="0"/>
    <x v="0"/>
    <s v="583"/>
    <s v="Operating"/>
    <s v="Base Labor"/>
    <x v="0"/>
    <m/>
    <m/>
    <m/>
    <m/>
    <m/>
    <m/>
    <n v="67461"/>
    <n v="67661"/>
    <n v="67611"/>
    <n v="63611"/>
    <n v="60761"/>
    <n v="52389"/>
    <n v="379494"/>
  </r>
  <r>
    <x v="0"/>
    <x v="2"/>
    <s v="583001 - OPR-O/H LINES"/>
    <s v="PPLEOM: OPERATION AND MAINTENANCE"/>
    <x v="2"/>
    <n v="101"/>
    <x v="0"/>
    <x v="1"/>
    <s v="583"/>
    <s v="Operating"/>
    <s v="Base Labor"/>
    <x v="0"/>
    <n v="73221"/>
    <n v="61671"/>
    <n v="65721"/>
    <n v="57221"/>
    <n v="63471"/>
    <n v="60171"/>
    <m/>
    <m/>
    <m/>
    <m/>
    <m/>
    <m/>
    <n v="381476"/>
  </r>
  <r>
    <x v="0"/>
    <x v="2"/>
    <s v="583001 - OPR-O/H LINES"/>
    <s v="PPLEOM: OPERATION AND MAINTENANCE"/>
    <x v="2"/>
    <n v="110"/>
    <x v="0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10"/>
    <x v="0"/>
    <x v="1"/>
    <s v="58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3001 - OPR-O/H LINES"/>
    <s v="PPLEOM: OPERATION AND MAINTENANCE"/>
    <x v="2"/>
    <n v="111"/>
    <x v="1"/>
    <x v="0"/>
    <s v="583"/>
    <s v="Operating"/>
    <s v="Overtime and Premiums"/>
    <x v="0"/>
    <m/>
    <m/>
    <m/>
    <m/>
    <m/>
    <m/>
    <n v="5000"/>
    <n v="7000"/>
    <n v="4000"/>
    <n v="6000"/>
    <n v="4000"/>
    <n v="3000"/>
    <n v="29000"/>
  </r>
  <r>
    <x v="0"/>
    <x v="2"/>
    <s v="583001 - OPR-O/H LINES"/>
    <s v="PPLEOM: OPERATION AND MAINTENANCE"/>
    <x v="2"/>
    <n v="111"/>
    <x v="1"/>
    <x v="1"/>
    <s v="583"/>
    <s v="Operating"/>
    <s v="Overtime and Premiums"/>
    <x v="0"/>
    <n v="2000"/>
    <n v="3000"/>
    <n v="7000"/>
    <n v="8000"/>
    <n v="4000"/>
    <n v="6000"/>
    <m/>
    <m/>
    <m/>
    <m/>
    <m/>
    <m/>
    <n v="30000"/>
  </r>
  <r>
    <x v="0"/>
    <x v="2"/>
    <s v="583001 - OPR-O/H LINES"/>
    <s v="PPLEOM: OPERATION AND MAINTENANCE"/>
    <x v="2"/>
    <n v="120"/>
    <x v="0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20"/>
    <x v="0"/>
    <x v="1"/>
    <s v="58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3001 - OPR-O/H LINES"/>
    <s v="PPLEOM: OPERATION AND MAINTENANCE"/>
    <x v="2"/>
    <n v="121"/>
    <x v="1"/>
    <x v="0"/>
    <s v="58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21"/>
    <x v="1"/>
    <x v="1"/>
    <s v="58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3001 - OPR-O/H LINES"/>
    <s v="PPLEOM: OPERATION AND MAINTENANCE"/>
    <x v="2"/>
    <n v="126"/>
    <x v="1"/>
    <x v="0"/>
    <s v="58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26"/>
    <x v="1"/>
    <x v="1"/>
    <s v="58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3001 - OPR-O/H LINES"/>
    <s v="PPLEOM: OPERATION AND MAINTENANCE"/>
    <x v="2"/>
    <n v="130"/>
    <x v="2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30"/>
    <x v="2"/>
    <x v="1"/>
    <s v="58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3001 - OPR-O/H LINES"/>
    <s v="PPLEOM: OPERATION AND MAINTENANCE"/>
    <x v="2"/>
    <n v="145"/>
    <x v="2"/>
    <x v="0"/>
    <s v="58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45"/>
    <x v="2"/>
    <x v="1"/>
    <s v="58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3001 - OPR-O/H LINES"/>
    <s v="PPLEOM: OPERATION AND MAINTENANCE"/>
    <x v="2"/>
    <n v="175"/>
    <x v="3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001 - OPR-O/H LINES"/>
    <s v="PPLEOM: OPERATION AND MAINTENANCE"/>
    <x v="2"/>
    <n v="175"/>
    <x v="3"/>
    <x v="1"/>
    <s v="583"/>
    <s v="Operating"/>
    <s v="Base Labor"/>
    <x v="0"/>
    <n v="-1000"/>
    <n v="-1000"/>
    <n v="-1000"/>
    <n v="-1000"/>
    <n v="-1000"/>
    <n v="-1000"/>
    <m/>
    <m/>
    <m/>
    <m/>
    <m/>
    <m/>
    <n v="-6000"/>
  </r>
  <r>
    <x v="0"/>
    <x v="2"/>
    <s v="583001 - OPR-O/H LINES"/>
    <s v="PPLEOM: OPERATION AND MAINTENANCE"/>
    <x v="2"/>
    <n v="751"/>
    <x v="5"/>
    <x v="0"/>
    <s v="583"/>
    <s v="Operating"/>
    <s v="Benefit budget summary"/>
    <x v="0"/>
    <m/>
    <m/>
    <m/>
    <m/>
    <m/>
    <m/>
    <n v="19232"/>
    <n v="19289"/>
    <n v="19275"/>
    <n v="18134"/>
    <n v="17322"/>
    <n v="14935"/>
    <n v="108187"/>
  </r>
  <r>
    <x v="0"/>
    <x v="2"/>
    <s v="583001 - OPR-O/H LINES"/>
    <s v="PPLEOM: OPERATION AND MAINTENANCE"/>
    <x v="2"/>
    <n v="751"/>
    <x v="5"/>
    <x v="1"/>
    <s v="583"/>
    <s v="Operating"/>
    <s v="Benefit budget summary"/>
    <x v="0"/>
    <n v="20874"/>
    <n v="17581"/>
    <n v="18736"/>
    <n v="16313"/>
    <n v="18094"/>
    <n v="17154"/>
    <m/>
    <m/>
    <m/>
    <m/>
    <m/>
    <m/>
    <n v="108752"/>
  </r>
  <r>
    <x v="0"/>
    <x v="2"/>
    <s v="583001 - OPR-O/H LINES"/>
    <s v="PPLEOM: OPERATION AND MAINTENANCE"/>
    <x v="2"/>
    <n v="752"/>
    <x v="5"/>
    <x v="0"/>
    <s v="583"/>
    <s v="Operating"/>
    <s v="Benefit budget summary"/>
    <x v="0"/>
    <m/>
    <m/>
    <m/>
    <m/>
    <m/>
    <m/>
    <n v="427"/>
    <n v="597"/>
    <n v="341"/>
    <n v="512"/>
    <n v="341"/>
    <n v="256"/>
    <n v="2474"/>
  </r>
  <r>
    <x v="0"/>
    <x v="2"/>
    <s v="583001 - OPR-O/H LINES"/>
    <s v="PPLEOM: OPERATION AND MAINTENANCE"/>
    <x v="2"/>
    <n v="752"/>
    <x v="5"/>
    <x v="1"/>
    <s v="583"/>
    <s v="Operating"/>
    <s v="Benefit budget summary"/>
    <x v="0"/>
    <n v="171"/>
    <n v="256"/>
    <n v="597"/>
    <n v="683"/>
    <n v="341"/>
    <n v="512"/>
    <m/>
    <m/>
    <m/>
    <m/>
    <m/>
    <m/>
    <n v="2560"/>
  </r>
  <r>
    <x v="0"/>
    <x v="0"/>
    <s v="583005 - CUST COMPL RESP-O/H"/>
    <s v="PPLEOM: OPERATION AND MAINTENANCE"/>
    <x v="2"/>
    <n v="101"/>
    <x v="0"/>
    <x v="0"/>
    <s v="583"/>
    <s v="Operating"/>
    <s v="Base Labor"/>
    <x v="0"/>
    <m/>
    <m/>
    <m/>
    <m/>
    <m/>
    <m/>
    <n v="62100"/>
    <n v="76400"/>
    <n v="61200"/>
    <n v="68100"/>
    <n v="58700"/>
    <n v="39000"/>
    <n v="365500"/>
  </r>
  <r>
    <x v="0"/>
    <x v="0"/>
    <s v="583005 - CUST COMPL RESP-O/H"/>
    <s v="PPLEOM: OPERATION AND MAINTENANCE"/>
    <x v="2"/>
    <n v="101"/>
    <x v="0"/>
    <x v="1"/>
    <s v="583"/>
    <s v="Operating"/>
    <s v="Base Labor"/>
    <x v="0"/>
    <n v="68700"/>
    <n v="56400"/>
    <n v="79100"/>
    <n v="51300"/>
    <n v="71800"/>
    <n v="69300"/>
    <m/>
    <m/>
    <m/>
    <m/>
    <m/>
    <m/>
    <n v="396600"/>
  </r>
  <r>
    <x v="0"/>
    <x v="0"/>
    <s v="583005 - CUST COMPL RESP-O/H"/>
    <s v="PPLEOM: OPERATION AND MAINTENANCE"/>
    <x v="2"/>
    <n v="111"/>
    <x v="1"/>
    <x v="0"/>
    <s v="583"/>
    <s v="Operating"/>
    <s v="Overtime and Premiums"/>
    <x v="0"/>
    <m/>
    <m/>
    <m/>
    <m/>
    <m/>
    <m/>
    <n v="15100"/>
    <n v="15800"/>
    <n v="13800"/>
    <n v="15800"/>
    <n v="15100"/>
    <n v="14500"/>
    <n v="90100"/>
  </r>
  <r>
    <x v="0"/>
    <x v="0"/>
    <s v="583005 - CUST COMPL RESP-O/H"/>
    <s v="PPLEOM: OPERATION AND MAINTENANCE"/>
    <x v="2"/>
    <n v="111"/>
    <x v="1"/>
    <x v="1"/>
    <s v="583"/>
    <s v="Operating"/>
    <s v="Overtime and Premiums"/>
    <x v="0"/>
    <n v="15400"/>
    <n v="14000"/>
    <n v="15400"/>
    <n v="14700"/>
    <n v="16100"/>
    <n v="14700"/>
    <m/>
    <m/>
    <m/>
    <m/>
    <m/>
    <m/>
    <n v="90300"/>
  </r>
  <r>
    <x v="0"/>
    <x v="0"/>
    <s v="583005 - CUST COMPL RESP-O/H"/>
    <s v="PPLEOM: OPERATION AND MAINTENANCE"/>
    <x v="2"/>
    <n v="751"/>
    <x v="5"/>
    <x v="0"/>
    <s v="583"/>
    <s v="Operating"/>
    <s v="Benefit budget summary"/>
    <x v="0"/>
    <m/>
    <m/>
    <m/>
    <m/>
    <m/>
    <m/>
    <n v="18244"/>
    <n v="22446"/>
    <n v="17980"/>
    <n v="20007"/>
    <n v="17245"/>
    <n v="11458"/>
    <n v="107380"/>
  </r>
  <r>
    <x v="0"/>
    <x v="0"/>
    <s v="583005 - CUST COMPL RESP-O/H"/>
    <s v="PPLEOM: OPERATION AND MAINTENANCE"/>
    <x v="2"/>
    <n v="751"/>
    <x v="5"/>
    <x v="1"/>
    <s v="583"/>
    <s v="Operating"/>
    <s v="Benefit budget summary"/>
    <x v="0"/>
    <n v="20183"/>
    <n v="16570"/>
    <n v="23239"/>
    <n v="15071"/>
    <n v="21094"/>
    <n v="20360"/>
    <m/>
    <m/>
    <m/>
    <m/>
    <m/>
    <m/>
    <n v="116517"/>
  </r>
  <r>
    <x v="0"/>
    <x v="0"/>
    <s v="583005 - CUST COMPL RESP-O/H"/>
    <s v="PPLEOM: OPERATION AND MAINTENANCE"/>
    <x v="2"/>
    <n v="752"/>
    <x v="5"/>
    <x v="0"/>
    <s v="583"/>
    <s v="Operating"/>
    <s v="Benefit budget summary"/>
    <x v="0"/>
    <m/>
    <m/>
    <m/>
    <m/>
    <m/>
    <m/>
    <n v="1860"/>
    <n v="1946"/>
    <n v="1700"/>
    <n v="1946"/>
    <n v="1860"/>
    <n v="1786"/>
    <n v="11098"/>
  </r>
  <r>
    <x v="0"/>
    <x v="0"/>
    <s v="583005 - CUST COMPL RESP-O/H"/>
    <s v="PPLEOM: OPERATION AND MAINTENANCE"/>
    <x v="2"/>
    <n v="752"/>
    <x v="5"/>
    <x v="1"/>
    <s v="583"/>
    <s v="Operating"/>
    <s v="Benefit budget summary"/>
    <x v="0"/>
    <n v="1897"/>
    <n v="1725"/>
    <n v="1897"/>
    <n v="1811"/>
    <n v="1983"/>
    <n v="1811"/>
    <m/>
    <m/>
    <m/>
    <m/>
    <m/>
    <m/>
    <n v="11124"/>
  </r>
  <r>
    <x v="0"/>
    <x v="2"/>
    <s v="583008 - INST/REMV TRANSF/REG"/>
    <s v="PPLEOM: OPERATION AND MAINTENANCE"/>
    <x v="2"/>
    <n v="101"/>
    <x v="0"/>
    <x v="0"/>
    <s v="583"/>
    <s v="Operating"/>
    <s v="Base Labor"/>
    <x v="0"/>
    <m/>
    <m/>
    <m/>
    <m/>
    <m/>
    <m/>
    <n v="5400"/>
    <n v="1000"/>
    <n v="1000"/>
    <n v="1000"/>
    <n v="1000"/>
    <n v="1000"/>
    <n v="10400"/>
  </r>
  <r>
    <x v="0"/>
    <x v="2"/>
    <s v="583008 - INST/REMV TRANSF/REG"/>
    <s v="PPLEOM: OPERATION AND MAINTENANCE"/>
    <x v="2"/>
    <n v="101"/>
    <x v="0"/>
    <x v="1"/>
    <s v="583"/>
    <s v="Operating"/>
    <s v="Base Labor"/>
    <x v="0"/>
    <n v="1000"/>
    <n v="1000"/>
    <n v="2000"/>
    <n v="1000"/>
    <n v="1000"/>
    <n v="2000"/>
    <m/>
    <m/>
    <m/>
    <m/>
    <m/>
    <m/>
    <n v="8000"/>
  </r>
  <r>
    <x v="0"/>
    <x v="2"/>
    <s v="583008 - INST/REMV TRANSF/REG"/>
    <s v="PPLEOM: OPERATION AND MAINTENANCE"/>
    <x v="2"/>
    <n v="110"/>
    <x v="0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008 - INST/REMV TRANSF/REG"/>
    <s v="PPLEOM: OPERATION AND MAINTENANCE"/>
    <x v="2"/>
    <n v="110"/>
    <x v="0"/>
    <x v="1"/>
    <s v="58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3008 - INST/REMV TRANSF/REG"/>
    <s v="PPLEOM: OPERATION AND MAINTENANCE"/>
    <x v="2"/>
    <n v="111"/>
    <x v="1"/>
    <x v="0"/>
    <s v="583"/>
    <s v="Operating"/>
    <s v="Overtime and Premiums"/>
    <x v="0"/>
    <m/>
    <m/>
    <m/>
    <m/>
    <m/>
    <m/>
    <n v="2000"/>
    <n v="1000"/>
    <n v="1000"/>
    <n v="1000"/>
    <n v="1000"/>
    <n v="1000"/>
    <n v="7000"/>
  </r>
  <r>
    <x v="0"/>
    <x v="2"/>
    <s v="583008 - INST/REMV TRANSF/REG"/>
    <s v="PPLEOM: OPERATION AND MAINTENANCE"/>
    <x v="2"/>
    <n v="111"/>
    <x v="1"/>
    <x v="1"/>
    <s v="583"/>
    <s v="Operating"/>
    <s v="Overtime and Premiums"/>
    <x v="0"/>
    <n v="1000"/>
    <n v="1000"/>
    <n v="1000"/>
    <n v="1000"/>
    <n v="1000"/>
    <n v="1000"/>
    <m/>
    <m/>
    <m/>
    <m/>
    <m/>
    <m/>
    <n v="6000"/>
  </r>
  <r>
    <x v="0"/>
    <x v="2"/>
    <s v="583008 - INST/REMV TRANSF/REG"/>
    <s v="PPLEOM: OPERATION AND MAINTENANCE"/>
    <x v="2"/>
    <n v="126"/>
    <x v="1"/>
    <x v="0"/>
    <s v="58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3008 - INST/REMV TRANSF/REG"/>
    <s v="PPLEOM: OPERATION AND MAINTENANCE"/>
    <x v="2"/>
    <n v="126"/>
    <x v="1"/>
    <x v="1"/>
    <s v="58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3008 - INST/REMV TRANSF/REG"/>
    <s v="PPLEOM: OPERATION AND MAINTENANCE"/>
    <x v="2"/>
    <n v="145"/>
    <x v="2"/>
    <x v="0"/>
    <s v="58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3008 - INST/REMV TRANSF/REG"/>
    <s v="PPLEOM: OPERATION AND MAINTENANCE"/>
    <x v="2"/>
    <n v="145"/>
    <x v="2"/>
    <x v="1"/>
    <s v="58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3008 - INST/REMV TRANSF/REG"/>
    <s v="PPLEOM: OPERATION AND MAINTENANCE"/>
    <x v="2"/>
    <n v="751"/>
    <x v="5"/>
    <x v="0"/>
    <s v="583"/>
    <s v="Operating"/>
    <s v="Benefit budget summary"/>
    <x v="0"/>
    <m/>
    <m/>
    <m/>
    <m/>
    <m/>
    <m/>
    <n v="1539"/>
    <n v="285"/>
    <n v="285"/>
    <n v="285"/>
    <n v="285"/>
    <n v="285"/>
    <n v="2964"/>
  </r>
  <r>
    <x v="0"/>
    <x v="2"/>
    <s v="583008 - INST/REMV TRANSF/REG"/>
    <s v="PPLEOM: OPERATION AND MAINTENANCE"/>
    <x v="2"/>
    <n v="751"/>
    <x v="5"/>
    <x v="1"/>
    <s v="583"/>
    <s v="Operating"/>
    <s v="Benefit budget summary"/>
    <x v="0"/>
    <n v="285"/>
    <n v="285"/>
    <n v="570"/>
    <n v="285"/>
    <n v="285"/>
    <n v="570"/>
    <m/>
    <m/>
    <m/>
    <m/>
    <m/>
    <m/>
    <n v="2280"/>
  </r>
  <r>
    <x v="0"/>
    <x v="2"/>
    <s v="583008 - INST/REMV TRANSF/REG"/>
    <s v="PPLEOM: OPERATION AND MAINTENANCE"/>
    <x v="2"/>
    <n v="752"/>
    <x v="5"/>
    <x v="0"/>
    <s v="583"/>
    <s v="Operating"/>
    <s v="Benefit budget summary"/>
    <x v="0"/>
    <m/>
    <m/>
    <m/>
    <m/>
    <m/>
    <m/>
    <n v="171"/>
    <n v="85"/>
    <n v="85"/>
    <n v="85"/>
    <n v="85"/>
    <n v="85"/>
    <n v="596"/>
  </r>
  <r>
    <x v="0"/>
    <x v="2"/>
    <s v="583008 - INST/REMV TRANSF/REG"/>
    <s v="PPLEOM: OPERATION AND MAINTENANCE"/>
    <x v="2"/>
    <n v="752"/>
    <x v="5"/>
    <x v="1"/>
    <s v="583"/>
    <s v="Operating"/>
    <s v="Benefit budget summary"/>
    <x v="0"/>
    <n v="85"/>
    <n v="85"/>
    <n v="85"/>
    <n v="85"/>
    <n v="85"/>
    <n v="85"/>
    <m/>
    <m/>
    <m/>
    <m/>
    <m/>
    <m/>
    <n v="510"/>
  </r>
  <r>
    <x v="0"/>
    <x v="2"/>
    <s v="583009 - INSPC O/H LINE FACIL"/>
    <s v="PPLEOM: OPERATION AND MAINTENANCE"/>
    <x v="2"/>
    <n v="110"/>
    <x v="0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009 - INSPC O/H LINE FACIL"/>
    <s v="PPLEOM: OPERATION AND MAINTENANCE"/>
    <x v="2"/>
    <n v="110"/>
    <x v="0"/>
    <x v="1"/>
    <s v="58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3100 - O/H LINE EXP-SSTOPER"/>
    <s v="PPLEOM: OPERATION AND MAINTENANCE"/>
    <x v="2"/>
    <n v="101"/>
    <x v="0"/>
    <x v="0"/>
    <s v="583"/>
    <s v="Operating"/>
    <s v="Base Labor"/>
    <x v="0"/>
    <m/>
    <m/>
    <m/>
    <m/>
    <m/>
    <m/>
    <n v="0"/>
    <n v="0"/>
    <n v="0"/>
    <n v="1000"/>
    <n v="0"/>
    <n v="0"/>
    <n v="1000"/>
  </r>
  <r>
    <x v="0"/>
    <x v="2"/>
    <s v="583100 - O/H LINE EXP-SSTOPER"/>
    <s v="PPLEOM: OPERATION AND MAINTENANCE"/>
    <x v="2"/>
    <n v="101"/>
    <x v="0"/>
    <x v="1"/>
    <s v="583"/>
    <s v="Operating"/>
    <s v="Base Labor"/>
    <x v="0"/>
    <n v="3000"/>
    <n v="2000"/>
    <n v="3000"/>
    <n v="2000"/>
    <n v="2000"/>
    <n v="3000"/>
    <m/>
    <m/>
    <m/>
    <m/>
    <m/>
    <m/>
    <n v="15000"/>
  </r>
  <r>
    <x v="0"/>
    <x v="2"/>
    <s v="583100 - O/H LINE EXP-SSTOPER"/>
    <s v="PPLEOM: OPERATION AND MAINTENANCE"/>
    <x v="2"/>
    <n v="110"/>
    <x v="0"/>
    <x v="0"/>
    <s v="58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3100 - O/H LINE EXP-SSTOPER"/>
    <s v="PPLEOM: OPERATION AND MAINTENANCE"/>
    <x v="2"/>
    <n v="110"/>
    <x v="0"/>
    <x v="1"/>
    <s v="58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3100 - O/H LINE EXP-SSTOPER"/>
    <s v="PPLEOM: OPERATION AND MAINTENANCE"/>
    <x v="2"/>
    <n v="111"/>
    <x v="1"/>
    <x v="0"/>
    <s v="583"/>
    <s v="Operating"/>
    <s v="Overtime and Premiums"/>
    <x v="0"/>
    <m/>
    <m/>
    <m/>
    <m/>
    <m/>
    <m/>
    <n v="1000"/>
    <n v="1000"/>
    <n v="1000"/>
    <n v="1000"/>
    <n v="1000"/>
    <n v="1000"/>
    <n v="6000"/>
  </r>
  <r>
    <x v="0"/>
    <x v="2"/>
    <s v="583100 - O/H LINE EXP-SSTOPER"/>
    <s v="PPLEOM: OPERATION AND MAINTENANCE"/>
    <x v="2"/>
    <n v="111"/>
    <x v="1"/>
    <x v="1"/>
    <s v="583"/>
    <s v="Operating"/>
    <s v="Overtime and Premiums"/>
    <x v="0"/>
    <n v="2000"/>
    <n v="2000"/>
    <n v="1000"/>
    <n v="1000"/>
    <n v="1000"/>
    <n v="1000"/>
    <m/>
    <m/>
    <m/>
    <m/>
    <m/>
    <m/>
    <n v="8000"/>
  </r>
  <r>
    <x v="0"/>
    <x v="2"/>
    <s v="583100 - O/H LINE EXP-SSTOPER"/>
    <s v="PPLEOM: OPERATION AND MAINTENANCE"/>
    <x v="2"/>
    <n v="145"/>
    <x v="2"/>
    <x v="0"/>
    <s v="58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3100 - O/H LINE EXP-SSTOPER"/>
    <s v="PPLEOM: OPERATION AND MAINTENANCE"/>
    <x v="2"/>
    <n v="145"/>
    <x v="2"/>
    <x v="1"/>
    <s v="58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3100 - O/H LINE EXP-SSTOPER"/>
    <s v="PPLEOM: OPERATION AND MAINTENANCE"/>
    <x v="2"/>
    <n v="751"/>
    <x v="5"/>
    <x v="0"/>
    <s v="583"/>
    <s v="Operating"/>
    <s v="Benefit budget summary"/>
    <x v="0"/>
    <m/>
    <m/>
    <m/>
    <m/>
    <m/>
    <m/>
    <n v="0"/>
    <n v="0"/>
    <n v="0"/>
    <n v="285"/>
    <n v="0"/>
    <n v="0"/>
    <n v="285"/>
  </r>
  <r>
    <x v="0"/>
    <x v="2"/>
    <s v="583100 - O/H LINE EXP-SSTOPER"/>
    <s v="PPLEOM: OPERATION AND MAINTENANCE"/>
    <x v="2"/>
    <n v="751"/>
    <x v="5"/>
    <x v="1"/>
    <s v="583"/>
    <s v="Operating"/>
    <s v="Benefit budget summary"/>
    <x v="0"/>
    <n v="855"/>
    <n v="570"/>
    <n v="855"/>
    <n v="570"/>
    <n v="570"/>
    <n v="855"/>
    <m/>
    <m/>
    <m/>
    <m/>
    <m/>
    <m/>
    <n v="4275"/>
  </r>
  <r>
    <x v="0"/>
    <x v="2"/>
    <s v="583100 - O/H LINE EXP-SSTOPER"/>
    <s v="PPLEOM: OPERATION AND MAINTENANCE"/>
    <x v="2"/>
    <n v="752"/>
    <x v="5"/>
    <x v="0"/>
    <s v="583"/>
    <s v="Operating"/>
    <s v="Benefit budget summary"/>
    <x v="0"/>
    <m/>
    <m/>
    <m/>
    <m/>
    <m/>
    <m/>
    <n v="85"/>
    <n v="85"/>
    <n v="85"/>
    <n v="85"/>
    <n v="85"/>
    <n v="85"/>
    <n v="510"/>
  </r>
  <r>
    <x v="0"/>
    <x v="2"/>
    <s v="583100 - O/H LINE EXP-SSTOPER"/>
    <s v="PPLEOM: OPERATION AND MAINTENANCE"/>
    <x v="2"/>
    <n v="752"/>
    <x v="5"/>
    <x v="1"/>
    <s v="583"/>
    <s v="Operating"/>
    <s v="Benefit budget summary"/>
    <x v="0"/>
    <n v="171"/>
    <n v="171"/>
    <n v="85"/>
    <n v="85"/>
    <n v="85"/>
    <n v="85"/>
    <m/>
    <m/>
    <m/>
    <m/>
    <m/>
    <m/>
    <n v="682"/>
  </r>
  <r>
    <x v="0"/>
    <x v="2"/>
    <s v="584001 - OPR-UNDERGRND LINES"/>
    <s v="PPLEOM: OPERATION AND MAINTENANCE"/>
    <x v="2"/>
    <n v="101"/>
    <x v="0"/>
    <x v="0"/>
    <s v="58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4001 - OPR-UNDERGRND LINES"/>
    <s v="PPLEOM: OPERATION AND MAINTENANCE"/>
    <x v="2"/>
    <n v="101"/>
    <x v="0"/>
    <x v="1"/>
    <s v="584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4001 - OPR-UNDERGRND LINES"/>
    <s v="PPLEOM: OPERATION AND MAINTENANCE"/>
    <x v="2"/>
    <n v="110"/>
    <x v="0"/>
    <x v="0"/>
    <s v="58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4001 - OPR-UNDERGRND LINES"/>
    <s v="PPLEOM: OPERATION AND MAINTENANCE"/>
    <x v="2"/>
    <n v="110"/>
    <x v="0"/>
    <x v="1"/>
    <s v="584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4001 - OPR-UNDERGRND LINES"/>
    <s v="PPLEOM: OPERATION AND MAINTENANCE"/>
    <x v="2"/>
    <n v="111"/>
    <x v="1"/>
    <x v="0"/>
    <s v="584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4001 - OPR-UNDERGRND LINES"/>
    <s v="PPLEOM: OPERATION AND MAINTENANCE"/>
    <x v="2"/>
    <n v="111"/>
    <x v="1"/>
    <x v="1"/>
    <s v="584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4001 - OPR-UNDERGRND LINES"/>
    <s v="PPLEOM: OPERATION AND MAINTENANCE"/>
    <x v="2"/>
    <n v="126"/>
    <x v="1"/>
    <x v="0"/>
    <s v="584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4001 - OPR-UNDERGRND LINES"/>
    <s v="PPLEOM: OPERATION AND MAINTENANCE"/>
    <x v="2"/>
    <n v="126"/>
    <x v="1"/>
    <x v="1"/>
    <s v="584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4001 - OPR-UNDERGRND LINES"/>
    <s v="PPLEOM: OPERATION AND MAINTENANCE"/>
    <x v="2"/>
    <n v="145"/>
    <x v="2"/>
    <x v="0"/>
    <s v="584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4001 - OPR-UNDERGRND LINES"/>
    <s v="PPLEOM: OPERATION AND MAINTENANCE"/>
    <x v="2"/>
    <n v="145"/>
    <x v="2"/>
    <x v="1"/>
    <s v="584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4001 - OPR-UNDERGRND LINES"/>
    <s v="PPLEOM: OPERATION AND MAINTENANCE"/>
    <x v="2"/>
    <n v="175"/>
    <x v="3"/>
    <x v="0"/>
    <s v="58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4001 - OPR-UNDERGRND LINES"/>
    <s v="PPLEOM: OPERATION AND MAINTENANCE"/>
    <x v="2"/>
    <n v="175"/>
    <x v="3"/>
    <x v="1"/>
    <s v="584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4008 - INST/RMV/REPL TRANSF"/>
    <s v="PPLEOM: OPERATION AND MAINTENANCE"/>
    <x v="2"/>
    <n v="110"/>
    <x v="0"/>
    <x v="0"/>
    <s v="58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4008 - INST/RMV/REPL TRANSF"/>
    <s v="PPLEOM: OPERATION AND MAINTENANCE"/>
    <x v="2"/>
    <n v="110"/>
    <x v="0"/>
    <x v="1"/>
    <s v="584"/>
    <s v="Operating"/>
    <s v="Base Labor"/>
    <x v="0"/>
    <n v="0"/>
    <n v="0"/>
    <n v="0"/>
    <n v="0"/>
    <n v="0"/>
    <n v="0"/>
    <m/>
    <m/>
    <m/>
    <m/>
    <m/>
    <m/>
    <n v="0"/>
  </r>
  <r>
    <x v="0"/>
    <x v="0"/>
    <s v="586100 - METER EXP"/>
    <s v="PPLEOM: OPERATION AND MAINTENANCE"/>
    <x v="2"/>
    <n v="101"/>
    <x v="0"/>
    <x v="0"/>
    <s v="586"/>
    <s v="Operating"/>
    <s v="Base Labor"/>
    <x v="0"/>
    <m/>
    <m/>
    <m/>
    <m/>
    <m/>
    <m/>
    <n v="103080"/>
    <n v="103955"/>
    <n v="103328"/>
    <n v="103943"/>
    <n v="102888"/>
    <n v="102343"/>
    <n v="619537"/>
  </r>
  <r>
    <x v="0"/>
    <x v="0"/>
    <s v="586100 - METER EXP"/>
    <s v="PPLEOM: OPERATION AND MAINTENANCE"/>
    <x v="2"/>
    <n v="101"/>
    <x v="0"/>
    <x v="1"/>
    <s v="586"/>
    <s v="Operating"/>
    <s v="Base Labor"/>
    <x v="0"/>
    <n v="58605"/>
    <n v="56818"/>
    <n v="58480"/>
    <n v="57398"/>
    <n v="59425"/>
    <n v="58271"/>
    <m/>
    <m/>
    <m/>
    <m/>
    <m/>
    <m/>
    <n v="348997"/>
  </r>
  <r>
    <x v="0"/>
    <x v="0"/>
    <s v="586100 - METER EXP"/>
    <s v="PPLEOM: OPERATION AND MAINTENANCE"/>
    <x v="2"/>
    <n v="751"/>
    <x v="5"/>
    <x v="0"/>
    <s v="586"/>
    <s v="Operating"/>
    <s v="Benefit budget summary"/>
    <x v="0"/>
    <m/>
    <m/>
    <m/>
    <m/>
    <m/>
    <m/>
    <n v="30284"/>
    <n v="30541"/>
    <n v="30357"/>
    <n v="30537"/>
    <n v="30228"/>
    <n v="30067"/>
    <n v="182014"/>
  </r>
  <r>
    <x v="0"/>
    <x v="0"/>
    <s v="586100 - METER EXP"/>
    <s v="PPLEOM: OPERATION AND MAINTENANCE"/>
    <x v="2"/>
    <n v="751"/>
    <x v="5"/>
    <x v="1"/>
    <s v="586"/>
    <s v="Operating"/>
    <s v="Benefit budget summary"/>
    <x v="0"/>
    <n v="17218"/>
    <n v="16693"/>
    <n v="17181"/>
    <n v="16863"/>
    <n v="17459"/>
    <n v="17119"/>
    <m/>
    <m/>
    <m/>
    <m/>
    <m/>
    <m/>
    <n v="102533"/>
  </r>
  <r>
    <x v="0"/>
    <x v="2"/>
    <s v="586100 - METER EXP"/>
    <s v="PPLEOM: OPERATION AND MAINTENANCE"/>
    <x v="2"/>
    <n v="101"/>
    <x v="0"/>
    <x v="0"/>
    <s v="586"/>
    <s v="Operating"/>
    <s v="Base Labor"/>
    <x v="0"/>
    <m/>
    <m/>
    <m/>
    <m/>
    <m/>
    <m/>
    <n v="237092"/>
    <n v="305703"/>
    <n v="260023"/>
    <n v="285893"/>
    <n v="266436"/>
    <n v="214671"/>
    <n v="1569818"/>
  </r>
  <r>
    <x v="0"/>
    <x v="2"/>
    <s v="586100 - METER EXP"/>
    <s v="PPLEOM: OPERATION AND MAINTENANCE"/>
    <x v="2"/>
    <n v="101"/>
    <x v="0"/>
    <x v="1"/>
    <s v="586"/>
    <s v="Operating"/>
    <s v="Base Labor"/>
    <x v="0"/>
    <n v="286419"/>
    <n v="249030"/>
    <n v="292534"/>
    <n v="232392"/>
    <n v="289252"/>
    <n v="255652"/>
    <m/>
    <m/>
    <m/>
    <m/>
    <m/>
    <m/>
    <n v="1605279"/>
  </r>
  <r>
    <x v="0"/>
    <x v="2"/>
    <s v="586100 - METER EXP"/>
    <s v="PPLEOM: OPERATION AND MAINTENANCE"/>
    <x v="2"/>
    <n v="111"/>
    <x v="1"/>
    <x v="0"/>
    <s v="586"/>
    <s v="Operating"/>
    <s v="Overtime and Premiums"/>
    <x v="0"/>
    <m/>
    <m/>
    <m/>
    <m/>
    <m/>
    <m/>
    <n v="19138"/>
    <n v="19185"/>
    <n v="19185"/>
    <n v="19185"/>
    <n v="19185"/>
    <n v="19844"/>
    <n v="115722"/>
  </r>
  <r>
    <x v="0"/>
    <x v="2"/>
    <s v="586100 - METER EXP"/>
    <s v="PPLEOM: OPERATION AND MAINTENANCE"/>
    <x v="2"/>
    <n v="111"/>
    <x v="1"/>
    <x v="1"/>
    <s v="586"/>
    <s v="Operating"/>
    <s v="Overtime and Premiums"/>
    <x v="0"/>
    <n v="19844"/>
    <n v="19844"/>
    <n v="19844"/>
    <n v="19844"/>
    <n v="19844"/>
    <n v="19844"/>
    <m/>
    <m/>
    <m/>
    <m/>
    <m/>
    <m/>
    <n v="119064"/>
  </r>
  <r>
    <x v="0"/>
    <x v="2"/>
    <s v="586100 - METER EXP"/>
    <s v="PPLEOM: OPERATION AND MAINTENANCE"/>
    <x v="2"/>
    <n v="751"/>
    <x v="5"/>
    <x v="0"/>
    <s v="586"/>
    <s v="Operating"/>
    <s v="Benefit budget summary"/>
    <x v="0"/>
    <m/>
    <m/>
    <m/>
    <m/>
    <m/>
    <m/>
    <n v="67590"/>
    <n v="87150"/>
    <n v="74127"/>
    <n v="81502"/>
    <n v="75956"/>
    <n v="61198"/>
    <n v="447523"/>
  </r>
  <r>
    <x v="0"/>
    <x v="2"/>
    <s v="586100 - METER EXP"/>
    <s v="PPLEOM: OPERATION AND MAINTENANCE"/>
    <x v="2"/>
    <n v="751"/>
    <x v="5"/>
    <x v="1"/>
    <s v="586"/>
    <s v="Operating"/>
    <s v="Benefit budget summary"/>
    <x v="0"/>
    <n v="81652"/>
    <n v="70994"/>
    <n v="83396"/>
    <n v="66250"/>
    <n v="82460"/>
    <n v="72881"/>
    <m/>
    <m/>
    <m/>
    <m/>
    <m/>
    <m/>
    <n v="457633"/>
  </r>
  <r>
    <x v="0"/>
    <x v="2"/>
    <s v="586100 - METER EXP"/>
    <s v="PPLEOM: OPERATION AND MAINTENANCE"/>
    <x v="2"/>
    <n v="752"/>
    <x v="5"/>
    <x v="0"/>
    <s v="586"/>
    <s v="Operating"/>
    <s v="Benefit budget summary"/>
    <x v="0"/>
    <m/>
    <m/>
    <m/>
    <m/>
    <m/>
    <m/>
    <n v="1633"/>
    <n v="1637"/>
    <n v="1637"/>
    <n v="1637"/>
    <n v="1637"/>
    <n v="1694"/>
    <n v="9875"/>
  </r>
  <r>
    <x v="0"/>
    <x v="2"/>
    <s v="586100 - METER EXP"/>
    <s v="PPLEOM: OPERATION AND MAINTENANCE"/>
    <x v="2"/>
    <n v="752"/>
    <x v="5"/>
    <x v="1"/>
    <s v="586"/>
    <s v="Operating"/>
    <s v="Benefit budget summary"/>
    <x v="0"/>
    <n v="1694"/>
    <n v="1694"/>
    <n v="1694"/>
    <n v="1694"/>
    <n v="1694"/>
    <n v="1694"/>
    <m/>
    <m/>
    <m/>
    <m/>
    <m/>
    <m/>
    <n v="10164"/>
  </r>
  <r>
    <x v="0"/>
    <x v="0"/>
    <s v="586900 - METER EXP - INDIRECT"/>
    <s v="PPLEOM: OPERATION AND MAINTENANCE"/>
    <x v="2"/>
    <n v="101"/>
    <x v="0"/>
    <x v="0"/>
    <s v="586"/>
    <s v="Operating"/>
    <s v="Base Labor"/>
    <x v="0"/>
    <m/>
    <m/>
    <m/>
    <m/>
    <m/>
    <m/>
    <n v="28720"/>
    <n v="32420"/>
    <n v="28820"/>
    <n v="31203"/>
    <n v="29189"/>
    <n v="27479"/>
    <n v="177831"/>
  </r>
  <r>
    <x v="0"/>
    <x v="0"/>
    <s v="586900 - METER EXP - INDIRECT"/>
    <s v="PPLEOM: OPERATION AND MAINTENANCE"/>
    <x v="2"/>
    <n v="101"/>
    <x v="0"/>
    <x v="1"/>
    <s v="586"/>
    <s v="Operating"/>
    <s v="Base Labor"/>
    <x v="0"/>
    <n v="30906"/>
    <n v="27798"/>
    <n v="30655"/>
    <n v="28216"/>
    <n v="32066"/>
    <n v="29795"/>
    <m/>
    <m/>
    <m/>
    <m/>
    <m/>
    <m/>
    <n v="179436"/>
  </r>
  <r>
    <x v="0"/>
    <x v="0"/>
    <s v="586900 - METER EXP - INDIRECT"/>
    <s v="PPLEOM: OPERATION AND MAINTENANCE"/>
    <x v="2"/>
    <n v="111"/>
    <x v="1"/>
    <x v="0"/>
    <s v="586"/>
    <s v="Operating"/>
    <s v="Overtime and Premiums"/>
    <x v="0"/>
    <m/>
    <m/>
    <m/>
    <m/>
    <m/>
    <m/>
    <n v="301"/>
    <n v="301"/>
    <n v="301"/>
    <n v="301"/>
    <n v="301"/>
    <n v="301"/>
    <n v="1806"/>
  </r>
  <r>
    <x v="0"/>
    <x v="0"/>
    <s v="586900 - METER EXP - INDIRECT"/>
    <s v="PPLEOM: OPERATION AND MAINTENANCE"/>
    <x v="2"/>
    <n v="111"/>
    <x v="1"/>
    <x v="1"/>
    <s v="586"/>
    <s v="Operating"/>
    <s v="Overtime and Premiums"/>
    <x v="0"/>
    <n v="301"/>
    <n v="301"/>
    <n v="301"/>
    <n v="301"/>
    <n v="301"/>
    <n v="301"/>
    <m/>
    <m/>
    <m/>
    <m/>
    <m/>
    <m/>
    <n v="1806"/>
  </r>
  <r>
    <x v="0"/>
    <x v="0"/>
    <s v="586900 - METER EXP - INDIRECT"/>
    <s v="PPLEOM: OPERATION AND MAINTENANCE"/>
    <x v="2"/>
    <n v="751"/>
    <x v="5"/>
    <x v="0"/>
    <s v="586"/>
    <s v="Operating"/>
    <s v="Benefit budget summary"/>
    <x v="0"/>
    <m/>
    <m/>
    <m/>
    <m/>
    <m/>
    <m/>
    <n v="8438"/>
    <n v="9525"/>
    <n v="8467"/>
    <n v="9167"/>
    <n v="8575"/>
    <n v="8073"/>
    <n v="52245"/>
  </r>
  <r>
    <x v="0"/>
    <x v="0"/>
    <s v="586900 - METER EXP - INDIRECT"/>
    <s v="PPLEOM: OPERATION AND MAINTENANCE"/>
    <x v="2"/>
    <n v="751"/>
    <x v="5"/>
    <x v="1"/>
    <s v="586"/>
    <s v="Operating"/>
    <s v="Benefit budget summary"/>
    <x v="0"/>
    <n v="9080"/>
    <n v="8167"/>
    <n v="9006"/>
    <n v="8290"/>
    <n v="9421"/>
    <n v="8753"/>
    <m/>
    <m/>
    <m/>
    <m/>
    <m/>
    <m/>
    <n v="52717"/>
  </r>
  <r>
    <x v="0"/>
    <x v="0"/>
    <s v="586900 - METER EXP - INDIRECT"/>
    <s v="PPLEOM: OPERATION AND MAINTENANCE"/>
    <x v="2"/>
    <n v="752"/>
    <x v="5"/>
    <x v="0"/>
    <s v="586"/>
    <s v="Operating"/>
    <s v="Benefit budget summary"/>
    <x v="0"/>
    <m/>
    <m/>
    <m/>
    <m/>
    <m/>
    <m/>
    <n v="37"/>
    <n v="37"/>
    <n v="37"/>
    <n v="37"/>
    <n v="37"/>
    <n v="37"/>
    <n v="222"/>
  </r>
  <r>
    <x v="0"/>
    <x v="0"/>
    <s v="586900 - METER EXP - INDIRECT"/>
    <s v="PPLEOM: OPERATION AND MAINTENANCE"/>
    <x v="2"/>
    <n v="752"/>
    <x v="5"/>
    <x v="1"/>
    <s v="586"/>
    <s v="Operating"/>
    <s v="Benefit budget summary"/>
    <x v="0"/>
    <n v="37"/>
    <n v="37"/>
    <n v="37"/>
    <n v="37"/>
    <n v="37"/>
    <n v="37"/>
    <m/>
    <m/>
    <m/>
    <m/>
    <m/>
    <m/>
    <n v="222"/>
  </r>
  <r>
    <x v="0"/>
    <x v="2"/>
    <s v="587100 - CUST INSTALLATION EXP"/>
    <s v="PPLEOM: OPERATION AND MAINTENANCE"/>
    <x v="2"/>
    <n v="111"/>
    <x v="1"/>
    <x v="0"/>
    <s v="587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7100 - CUST INSTALLATION EXP"/>
    <s v="PPLEOM: OPERATION AND MAINTENANCE"/>
    <x v="2"/>
    <n v="111"/>
    <x v="1"/>
    <x v="1"/>
    <s v="587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7100 - CUST INSTALLATION EXP"/>
    <s v="PPLEOM: OPERATION AND MAINTENANCE"/>
    <x v="2"/>
    <n v="126"/>
    <x v="1"/>
    <x v="0"/>
    <s v="587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7100 - CUST INSTALLATION EXP"/>
    <s v="PPLEOM: OPERATION AND MAINTENANCE"/>
    <x v="2"/>
    <n v="126"/>
    <x v="1"/>
    <x v="1"/>
    <s v="587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7100 - CUST INSTALLATION EXP"/>
    <s v="PPLEOM: OPERATION AND MAINTENANCE"/>
    <x v="2"/>
    <n v="145"/>
    <x v="2"/>
    <x v="0"/>
    <s v="587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87100 - CUST INSTALLATION EXP"/>
    <s v="PPLEOM: OPERATION AND MAINTENANCE"/>
    <x v="2"/>
    <n v="145"/>
    <x v="2"/>
    <x v="1"/>
    <s v="587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87100 - CUST INSTALLATION EXP"/>
    <s v="PPLEOM: OPERATION AND MAINTENANCE"/>
    <x v="2"/>
    <n v="175"/>
    <x v="3"/>
    <x v="0"/>
    <s v="587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7100 - CUST INSTALLATION EXP"/>
    <s v="PPLEOM: OPERATION AND MAINTENANCE"/>
    <x v="2"/>
    <n v="175"/>
    <x v="3"/>
    <x v="1"/>
    <s v="587"/>
    <s v="Operating"/>
    <s v="Base Labor"/>
    <x v="0"/>
    <n v="0"/>
    <n v="0"/>
    <n v="0"/>
    <n v="0"/>
    <n v="0"/>
    <n v="0"/>
    <m/>
    <m/>
    <m/>
    <m/>
    <m/>
    <m/>
    <n v="0"/>
  </r>
  <r>
    <x v="0"/>
    <x v="0"/>
    <s v="588100 - MISC DIST EXP-SUBSTATION OPERATIONS"/>
    <s v="PPLEOM: OPERATION AND MAINTENANCE"/>
    <x v="2"/>
    <n v="101"/>
    <x v="0"/>
    <x v="0"/>
    <s v="588"/>
    <s v="Operating"/>
    <s v="Base Labor"/>
    <x v="0"/>
    <m/>
    <m/>
    <m/>
    <m/>
    <m/>
    <m/>
    <n v="31863"/>
    <n v="34066"/>
    <n v="28860"/>
    <n v="33136"/>
    <n v="30749"/>
    <n v="28864"/>
    <n v="187538"/>
  </r>
  <r>
    <x v="0"/>
    <x v="0"/>
    <s v="588100 - MISC DIST EXP-SUBSTATION OPERATIONS"/>
    <s v="PPLEOM: OPERATION AND MAINTENANCE"/>
    <x v="2"/>
    <n v="101"/>
    <x v="0"/>
    <x v="1"/>
    <s v="588"/>
    <s v="Operating"/>
    <s v="Base Labor"/>
    <x v="0"/>
    <n v="41048"/>
    <n v="40551"/>
    <n v="43110"/>
    <n v="42617"/>
    <n v="46279"/>
    <n v="42654"/>
    <m/>
    <m/>
    <m/>
    <m/>
    <m/>
    <m/>
    <n v="256259"/>
  </r>
  <r>
    <x v="0"/>
    <x v="0"/>
    <s v="588100 - MISC DIST EXP-SUBSTATION OPERATIONS"/>
    <s v="PPLEOM: OPERATION AND MAINTENANCE"/>
    <x v="2"/>
    <n v="751"/>
    <x v="5"/>
    <x v="0"/>
    <s v="588"/>
    <s v="Operating"/>
    <s v="Benefit budget summary"/>
    <x v="0"/>
    <m/>
    <m/>
    <m/>
    <m/>
    <m/>
    <m/>
    <n v="9361"/>
    <n v="10008"/>
    <n v="8479"/>
    <n v="9735"/>
    <n v="9034"/>
    <n v="8480"/>
    <n v="55097"/>
  </r>
  <r>
    <x v="0"/>
    <x v="0"/>
    <s v="588100 - MISC DIST EXP-SUBSTATION OPERATIONS"/>
    <s v="PPLEOM: OPERATION AND MAINTENANCE"/>
    <x v="2"/>
    <n v="751"/>
    <x v="5"/>
    <x v="1"/>
    <s v="588"/>
    <s v="Operating"/>
    <s v="Benefit budget summary"/>
    <x v="0"/>
    <n v="12059"/>
    <n v="11914"/>
    <n v="12665"/>
    <n v="12521"/>
    <n v="13596"/>
    <n v="12531"/>
    <m/>
    <m/>
    <m/>
    <m/>
    <m/>
    <m/>
    <n v="75286"/>
  </r>
  <r>
    <x v="0"/>
    <x v="2"/>
    <s v="588100 - MISC DIST EXP-SUBSTATION OPERATIONS"/>
    <s v="PPLEOM: OPERATION AND MAINTENANCE"/>
    <x v="2"/>
    <n v="101"/>
    <x v="0"/>
    <x v="0"/>
    <s v="588"/>
    <s v="Operating"/>
    <s v="Base Labor"/>
    <x v="0"/>
    <m/>
    <m/>
    <m/>
    <m/>
    <m/>
    <m/>
    <n v="104000"/>
    <n v="109500"/>
    <n v="115300"/>
    <n v="110300"/>
    <n v="104300"/>
    <n v="90000"/>
    <n v="633400"/>
  </r>
  <r>
    <x v="0"/>
    <x v="2"/>
    <s v="588100 - MISC DIST EXP-SUBSTATION OPERATIONS"/>
    <s v="PPLEOM: OPERATION AND MAINTENANCE"/>
    <x v="2"/>
    <n v="101"/>
    <x v="0"/>
    <x v="1"/>
    <s v="588"/>
    <s v="Operating"/>
    <s v="Base Labor"/>
    <x v="0"/>
    <n v="112500"/>
    <n v="104500"/>
    <n v="111900"/>
    <n v="113000"/>
    <n v="112300"/>
    <n v="108900"/>
    <m/>
    <m/>
    <m/>
    <m/>
    <m/>
    <m/>
    <n v="663100"/>
  </r>
  <r>
    <x v="0"/>
    <x v="2"/>
    <s v="588100 - MISC DIST EXP-SUBSTATION OPERATIONS"/>
    <s v="PPLEOM: OPERATION AND MAINTENANCE"/>
    <x v="2"/>
    <n v="110"/>
    <x v="0"/>
    <x v="0"/>
    <s v="588"/>
    <s v="Operating"/>
    <s v="Base Labor"/>
    <x v="0"/>
    <m/>
    <m/>
    <m/>
    <m/>
    <m/>
    <m/>
    <n v="0"/>
    <n v="0"/>
    <n v="0"/>
    <n v="0"/>
    <n v="0"/>
    <n v="0"/>
    <n v="0"/>
  </r>
  <r>
    <x v="0"/>
    <x v="2"/>
    <s v="588100 - MISC DIST EXP-SUBSTATION OPERATIONS"/>
    <s v="PPLEOM: OPERATION AND MAINTENANCE"/>
    <x v="2"/>
    <n v="110"/>
    <x v="0"/>
    <x v="1"/>
    <s v="588"/>
    <s v="Operating"/>
    <s v="Base Labor"/>
    <x v="0"/>
    <n v="0"/>
    <n v="0"/>
    <n v="0"/>
    <n v="0"/>
    <n v="0"/>
    <n v="0"/>
    <m/>
    <m/>
    <m/>
    <m/>
    <m/>
    <m/>
    <n v="0"/>
  </r>
  <r>
    <x v="0"/>
    <x v="2"/>
    <s v="588100 - MISC DIST EXP-SUBSTATION OPERATIONS"/>
    <s v="PPLEOM: OPERATION AND MAINTENANCE"/>
    <x v="2"/>
    <n v="111"/>
    <x v="1"/>
    <x v="0"/>
    <s v="588"/>
    <s v="Operating"/>
    <s v="Overtime and Premiums"/>
    <x v="0"/>
    <m/>
    <m/>
    <m/>
    <m/>
    <m/>
    <m/>
    <n v="3000"/>
    <n v="2000"/>
    <n v="2500"/>
    <n v="5000"/>
    <n v="3500"/>
    <n v="3500"/>
    <n v="19500"/>
  </r>
  <r>
    <x v="0"/>
    <x v="2"/>
    <s v="588100 - MISC DIST EXP-SUBSTATION OPERATIONS"/>
    <s v="PPLEOM: OPERATION AND MAINTENANCE"/>
    <x v="2"/>
    <n v="111"/>
    <x v="1"/>
    <x v="1"/>
    <s v="588"/>
    <s v="Operating"/>
    <s v="Overtime and Premiums"/>
    <x v="0"/>
    <n v="3000"/>
    <n v="2000"/>
    <n v="3000"/>
    <n v="3000"/>
    <n v="2000"/>
    <n v="2000"/>
    <m/>
    <m/>
    <m/>
    <m/>
    <m/>
    <m/>
    <n v="15000"/>
  </r>
  <r>
    <x v="0"/>
    <x v="2"/>
    <s v="588100 - MISC DIST EXP-SUBSTATION OPERATIONS"/>
    <s v="PPLEOM: OPERATION AND MAINTENANCE"/>
    <x v="2"/>
    <n v="751"/>
    <x v="5"/>
    <x v="0"/>
    <s v="588"/>
    <s v="Operating"/>
    <s v="Benefit budget summary"/>
    <x v="0"/>
    <m/>
    <m/>
    <m/>
    <m/>
    <m/>
    <m/>
    <n v="29648"/>
    <n v="31216"/>
    <n v="32870"/>
    <n v="31444"/>
    <n v="29734"/>
    <n v="25657"/>
    <n v="180569"/>
  </r>
  <r>
    <x v="0"/>
    <x v="2"/>
    <s v="588100 - MISC DIST EXP-SUBSTATION OPERATIONS"/>
    <s v="PPLEOM: OPERATION AND MAINTENANCE"/>
    <x v="2"/>
    <n v="751"/>
    <x v="5"/>
    <x v="1"/>
    <s v="588"/>
    <s v="Operating"/>
    <s v="Benefit budget summary"/>
    <x v="0"/>
    <n v="32072"/>
    <n v="29791"/>
    <n v="31900"/>
    <n v="32214"/>
    <n v="32014"/>
    <n v="31045"/>
    <m/>
    <m/>
    <m/>
    <m/>
    <m/>
    <m/>
    <n v="189036"/>
  </r>
  <r>
    <x v="0"/>
    <x v="2"/>
    <s v="588100 - MISC DIST EXP-SUBSTATION OPERATIONS"/>
    <s v="PPLEOM: OPERATION AND MAINTENANCE"/>
    <x v="2"/>
    <n v="752"/>
    <x v="5"/>
    <x v="0"/>
    <s v="588"/>
    <s v="Operating"/>
    <s v="Benefit budget summary"/>
    <x v="0"/>
    <m/>
    <m/>
    <m/>
    <m/>
    <m/>
    <m/>
    <n v="256"/>
    <n v="171"/>
    <n v="213"/>
    <n v="427"/>
    <n v="299"/>
    <n v="299"/>
    <n v="1665"/>
  </r>
  <r>
    <x v="0"/>
    <x v="2"/>
    <s v="588100 - MISC DIST EXP-SUBSTATION OPERATIONS"/>
    <s v="PPLEOM: OPERATION AND MAINTENANCE"/>
    <x v="2"/>
    <n v="752"/>
    <x v="5"/>
    <x v="1"/>
    <s v="588"/>
    <s v="Operating"/>
    <s v="Benefit budget summary"/>
    <x v="0"/>
    <n v="256"/>
    <n v="171"/>
    <n v="256"/>
    <n v="256"/>
    <n v="171"/>
    <n v="171"/>
    <m/>
    <m/>
    <m/>
    <m/>
    <m/>
    <m/>
    <n v="1281"/>
  </r>
  <r>
    <x v="0"/>
    <x v="0"/>
    <s v="588900 - MISC DIST EXP-SUBSTATION OPERATIONS - INDIRECT"/>
    <s v="PPLEOM: OPERATION AND MAINTENANCE"/>
    <x v="2"/>
    <n v="101"/>
    <x v="0"/>
    <x v="0"/>
    <s v="588"/>
    <s v="Operating"/>
    <s v="Base Labor"/>
    <x v="0"/>
    <m/>
    <m/>
    <m/>
    <m/>
    <m/>
    <m/>
    <n v="64140"/>
    <n v="72510"/>
    <n v="65940"/>
    <n v="69810"/>
    <n v="66570"/>
    <n v="61784"/>
    <n v="400754"/>
  </r>
  <r>
    <x v="0"/>
    <x v="0"/>
    <s v="588900 - MISC DIST EXP-SUBSTATION OPERATIONS - INDIRECT"/>
    <s v="PPLEOM: OPERATION AND MAINTENANCE"/>
    <x v="2"/>
    <n v="101"/>
    <x v="0"/>
    <x v="1"/>
    <s v="588"/>
    <s v="Operating"/>
    <s v="Base Labor"/>
    <x v="0"/>
    <n v="70109"/>
    <n v="62739"/>
    <n v="71109"/>
    <n v="66339"/>
    <n v="71709"/>
    <n v="69095"/>
    <m/>
    <m/>
    <m/>
    <m/>
    <m/>
    <m/>
    <n v="411100"/>
  </r>
  <r>
    <x v="0"/>
    <x v="0"/>
    <s v="588900 - MISC DIST EXP-SUBSTATION OPERATIONS - INDIRECT"/>
    <s v="PPLEOM: OPERATION AND MAINTENANCE"/>
    <x v="2"/>
    <n v="111"/>
    <x v="1"/>
    <x v="0"/>
    <s v="588"/>
    <s v="Operating"/>
    <s v="Overtime and Premiums"/>
    <x v="0"/>
    <m/>
    <m/>
    <m/>
    <m/>
    <m/>
    <m/>
    <n v="1000"/>
    <n v="1000"/>
    <n v="1000"/>
    <n v="1000"/>
    <n v="0"/>
    <n v="0"/>
    <n v="4000"/>
  </r>
  <r>
    <x v="0"/>
    <x v="0"/>
    <s v="588900 - MISC DIST EXP-SUBSTATION OPERATIONS - INDIRECT"/>
    <s v="PPLEOM: OPERATION AND MAINTENANCE"/>
    <x v="2"/>
    <n v="111"/>
    <x v="1"/>
    <x v="1"/>
    <s v="588"/>
    <s v="Operating"/>
    <s v="Overtime and Premiums"/>
    <x v="0"/>
    <n v="0"/>
    <n v="0"/>
    <n v="1000"/>
    <n v="0"/>
    <n v="0"/>
    <n v="0"/>
    <m/>
    <m/>
    <m/>
    <m/>
    <m/>
    <m/>
    <n v="1000"/>
  </r>
  <r>
    <x v="0"/>
    <x v="0"/>
    <s v="588900 - MISC DIST EXP-SUBSTATION OPERATIONS - INDIRECT"/>
    <s v="PPLEOM: OPERATION AND MAINTENANCE"/>
    <x v="2"/>
    <n v="751"/>
    <x v="5"/>
    <x v="0"/>
    <s v="588"/>
    <s v="Operating"/>
    <s v="Benefit budget summary"/>
    <x v="0"/>
    <m/>
    <m/>
    <m/>
    <m/>
    <m/>
    <m/>
    <n v="18844"/>
    <n v="21303"/>
    <n v="19373"/>
    <n v="20510"/>
    <n v="19558"/>
    <n v="18152"/>
    <n v="117740"/>
  </r>
  <r>
    <x v="0"/>
    <x v="0"/>
    <s v="588900 - MISC DIST EXP-SUBSTATION OPERATIONS - INDIRECT"/>
    <s v="PPLEOM: OPERATION AND MAINTENANCE"/>
    <x v="2"/>
    <n v="751"/>
    <x v="5"/>
    <x v="1"/>
    <s v="588"/>
    <s v="Operating"/>
    <s v="Benefit budget summary"/>
    <x v="0"/>
    <n v="20597"/>
    <n v="18432"/>
    <n v="20891"/>
    <n v="19490"/>
    <n v="21067"/>
    <n v="20299"/>
    <m/>
    <m/>
    <m/>
    <m/>
    <m/>
    <m/>
    <n v="120776"/>
  </r>
  <r>
    <x v="0"/>
    <x v="0"/>
    <s v="588900 - MISC DIST EXP-SUBSTATION OPERATIONS - INDIRECT"/>
    <s v="PPLEOM: OPERATION AND MAINTENANCE"/>
    <x v="2"/>
    <n v="752"/>
    <x v="5"/>
    <x v="0"/>
    <s v="588"/>
    <s v="Operating"/>
    <s v="Benefit budget summary"/>
    <x v="0"/>
    <m/>
    <m/>
    <m/>
    <m/>
    <m/>
    <m/>
    <n v="123"/>
    <n v="123"/>
    <n v="123"/>
    <n v="123"/>
    <n v="0"/>
    <n v="0"/>
    <n v="492"/>
  </r>
  <r>
    <x v="0"/>
    <x v="0"/>
    <s v="588900 - MISC DIST EXP-SUBSTATION OPERATIONS - INDIRECT"/>
    <s v="PPLEOM: OPERATION AND MAINTENANCE"/>
    <x v="2"/>
    <n v="752"/>
    <x v="5"/>
    <x v="1"/>
    <s v="588"/>
    <s v="Operating"/>
    <s v="Benefit budget summary"/>
    <x v="0"/>
    <n v="0"/>
    <n v="0"/>
    <n v="123"/>
    <n v="0"/>
    <n v="0"/>
    <n v="0"/>
    <m/>
    <m/>
    <m/>
    <m/>
    <m/>
    <m/>
    <n v="123"/>
  </r>
  <r>
    <x v="0"/>
    <x v="2"/>
    <s v="590100 - MTCE/SUPER/ENG-SSTMT"/>
    <s v="PPLEOM: OPERATION AND MAINTENANCE"/>
    <x v="2"/>
    <n v="101"/>
    <x v="0"/>
    <x v="0"/>
    <s v="590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0100 - MTCE/SUPER/ENG-SSTMT"/>
    <s v="PPLEOM: OPERATION AND MAINTENANCE"/>
    <x v="2"/>
    <n v="101"/>
    <x v="0"/>
    <x v="1"/>
    <s v="590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0100 - MTCE/SUPER/ENG-SSTMT"/>
    <s v="PPLEOM: OPERATION AND MAINTENANCE"/>
    <x v="2"/>
    <n v="110"/>
    <x v="0"/>
    <x v="0"/>
    <s v="590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0100 - MTCE/SUPER/ENG-SSTMT"/>
    <s v="PPLEOM: OPERATION AND MAINTENANCE"/>
    <x v="2"/>
    <n v="110"/>
    <x v="0"/>
    <x v="1"/>
    <s v="590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0100 - MTCE/SUPER/ENG-SSTMT"/>
    <s v="PPLEOM: OPERATION AND MAINTENANCE"/>
    <x v="2"/>
    <n v="111"/>
    <x v="1"/>
    <x v="0"/>
    <s v="59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0100 - MTCE/SUPER/ENG-SSTMT"/>
    <s v="PPLEOM: OPERATION AND MAINTENANCE"/>
    <x v="2"/>
    <n v="111"/>
    <x v="1"/>
    <x v="1"/>
    <s v="590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0100 - MTCE/SUPER/ENG-SSTMT"/>
    <s v="PPLEOM: OPERATION AND MAINTENANCE"/>
    <x v="2"/>
    <n v="126"/>
    <x v="1"/>
    <x v="0"/>
    <s v="59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0100 - MTCE/SUPER/ENG-SSTMT"/>
    <s v="PPLEOM: OPERATION AND MAINTENANCE"/>
    <x v="2"/>
    <n v="126"/>
    <x v="1"/>
    <x v="1"/>
    <s v="590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0100 - MTCE/SUPER/ENG-SSTMT"/>
    <s v="PPLEOM: OPERATION AND MAINTENANCE"/>
    <x v="2"/>
    <n v="145"/>
    <x v="2"/>
    <x v="0"/>
    <s v="590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0100 - MTCE/SUPER/ENG-SSTMT"/>
    <s v="PPLEOM: OPERATION AND MAINTENANCE"/>
    <x v="2"/>
    <n v="145"/>
    <x v="2"/>
    <x v="1"/>
    <s v="590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2100 - MTCE-ST EQ-SSTMTCE"/>
    <s v="PPLEOM: OPERATION AND MAINTENANCE"/>
    <x v="2"/>
    <n v="101"/>
    <x v="0"/>
    <x v="0"/>
    <s v="592"/>
    <s v="Operating"/>
    <s v="Base Labor"/>
    <x v="0"/>
    <m/>
    <m/>
    <m/>
    <m/>
    <m/>
    <m/>
    <n v="32000"/>
    <n v="33000"/>
    <n v="35000"/>
    <n v="34000"/>
    <n v="31000"/>
    <n v="32000"/>
    <n v="197000"/>
  </r>
  <r>
    <x v="0"/>
    <x v="2"/>
    <s v="592100 - MTCE-ST EQ-SSTMTCE"/>
    <s v="PPLEOM: OPERATION AND MAINTENANCE"/>
    <x v="2"/>
    <n v="101"/>
    <x v="0"/>
    <x v="1"/>
    <s v="592"/>
    <s v="Operating"/>
    <s v="Base Labor"/>
    <x v="0"/>
    <n v="30000"/>
    <n v="31000"/>
    <n v="33000"/>
    <n v="33000"/>
    <n v="35000"/>
    <n v="35000"/>
    <m/>
    <m/>
    <m/>
    <m/>
    <m/>
    <m/>
    <n v="197000"/>
  </r>
  <r>
    <x v="0"/>
    <x v="2"/>
    <s v="592100 - MTCE-ST EQ-SSTMTCE"/>
    <s v="PPLEOM: OPERATION AND MAINTENANCE"/>
    <x v="2"/>
    <n v="111"/>
    <x v="1"/>
    <x v="0"/>
    <s v="592"/>
    <s v="Operating"/>
    <s v="Overtime and Premiums"/>
    <x v="0"/>
    <m/>
    <m/>
    <m/>
    <m/>
    <m/>
    <m/>
    <n v="9000"/>
    <n v="9000"/>
    <n v="9000"/>
    <n v="9000"/>
    <n v="8000"/>
    <n v="8000"/>
    <n v="52000"/>
  </r>
  <r>
    <x v="0"/>
    <x v="2"/>
    <s v="592100 - MTCE-ST EQ-SSTMTCE"/>
    <s v="PPLEOM: OPERATION AND MAINTENANCE"/>
    <x v="2"/>
    <n v="111"/>
    <x v="1"/>
    <x v="1"/>
    <s v="592"/>
    <s v="Operating"/>
    <s v="Overtime and Premiums"/>
    <x v="0"/>
    <n v="10000"/>
    <n v="10000"/>
    <n v="10000"/>
    <n v="10000"/>
    <n v="10000"/>
    <n v="10000"/>
    <m/>
    <m/>
    <m/>
    <m/>
    <m/>
    <m/>
    <n v="60000"/>
  </r>
  <r>
    <x v="0"/>
    <x v="2"/>
    <s v="592100 - MTCE-ST EQ-SSTMTCE"/>
    <s v="PPLEOM: OPERATION AND MAINTENANCE"/>
    <x v="2"/>
    <n v="751"/>
    <x v="5"/>
    <x v="0"/>
    <s v="592"/>
    <s v="Operating"/>
    <s v="Benefit budget summary"/>
    <x v="0"/>
    <m/>
    <m/>
    <m/>
    <m/>
    <m/>
    <m/>
    <n v="9123"/>
    <n v="9408"/>
    <n v="9978"/>
    <n v="9693"/>
    <n v="8837"/>
    <n v="9123"/>
    <n v="56162"/>
  </r>
  <r>
    <x v="0"/>
    <x v="2"/>
    <s v="592100 - MTCE-ST EQ-SSTMTCE"/>
    <s v="PPLEOM: OPERATION AND MAINTENANCE"/>
    <x v="2"/>
    <n v="751"/>
    <x v="5"/>
    <x v="1"/>
    <s v="592"/>
    <s v="Operating"/>
    <s v="Benefit budget summary"/>
    <x v="0"/>
    <n v="8552"/>
    <n v="8837"/>
    <n v="9408"/>
    <n v="9408"/>
    <n v="9978"/>
    <n v="9978"/>
    <m/>
    <m/>
    <m/>
    <m/>
    <m/>
    <m/>
    <n v="56161"/>
  </r>
  <r>
    <x v="0"/>
    <x v="2"/>
    <s v="592100 - MTCE-ST EQ-SSTMTCE"/>
    <s v="PPLEOM: OPERATION AND MAINTENANCE"/>
    <x v="2"/>
    <n v="752"/>
    <x v="5"/>
    <x v="0"/>
    <s v="592"/>
    <s v="Operating"/>
    <s v="Benefit budget summary"/>
    <x v="0"/>
    <m/>
    <m/>
    <m/>
    <m/>
    <m/>
    <m/>
    <n v="768"/>
    <n v="768"/>
    <n v="768"/>
    <n v="768"/>
    <n v="683"/>
    <n v="683"/>
    <n v="4438"/>
  </r>
  <r>
    <x v="0"/>
    <x v="2"/>
    <s v="592100 - MTCE-ST EQ-SSTMTCE"/>
    <s v="PPLEOM: OPERATION AND MAINTENANCE"/>
    <x v="2"/>
    <n v="752"/>
    <x v="5"/>
    <x v="1"/>
    <s v="592"/>
    <s v="Operating"/>
    <s v="Benefit budget summary"/>
    <x v="0"/>
    <n v="854"/>
    <n v="854"/>
    <n v="854"/>
    <n v="854"/>
    <n v="854"/>
    <n v="854"/>
    <m/>
    <m/>
    <m/>
    <m/>
    <m/>
    <m/>
    <n v="5124"/>
  </r>
  <r>
    <x v="0"/>
    <x v="2"/>
    <s v="593001 - MTCE-POLE/FIXT-DISTR"/>
    <s v="PPLEOM: OPERATION AND MAINTENANCE"/>
    <x v="2"/>
    <n v="101"/>
    <x v="0"/>
    <x v="0"/>
    <s v="593"/>
    <s v="Operating"/>
    <s v="Base Labor"/>
    <x v="0"/>
    <m/>
    <m/>
    <m/>
    <m/>
    <m/>
    <m/>
    <n v="20800"/>
    <n v="21125"/>
    <n v="13800"/>
    <n v="20700"/>
    <n v="19025"/>
    <n v="15700"/>
    <n v="111150"/>
  </r>
  <r>
    <x v="0"/>
    <x v="2"/>
    <s v="593001 - MTCE-POLE/FIXT-DISTR"/>
    <s v="PPLEOM: OPERATION AND MAINTENANCE"/>
    <x v="2"/>
    <n v="101"/>
    <x v="0"/>
    <x v="1"/>
    <s v="593"/>
    <s v="Operating"/>
    <s v="Base Labor"/>
    <x v="0"/>
    <n v="24225"/>
    <n v="20700"/>
    <n v="29025"/>
    <n v="22700"/>
    <n v="24225"/>
    <n v="16800"/>
    <m/>
    <m/>
    <m/>
    <m/>
    <m/>
    <m/>
    <n v="137675"/>
  </r>
  <r>
    <x v="0"/>
    <x v="2"/>
    <s v="593001 - MTCE-POLE/FIXT-DISTR"/>
    <s v="PPLEOM: OPERATION AND MAINTENANCE"/>
    <x v="2"/>
    <n v="110"/>
    <x v="0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1 - MTCE-POLE/FIXT-DISTR"/>
    <s v="PPLEOM: OPERATION AND MAINTENANCE"/>
    <x v="2"/>
    <n v="110"/>
    <x v="0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3001 - MTCE-POLE/FIXT-DISTR"/>
    <s v="PPLEOM: OPERATION AND MAINTENANCE"/>
    <x v="2"/>
    <n v="111"/>
    <x v="1"/>
    <x v="0"/>
    <s v="593"/>
    <s v="Operating"/>
    <s v="Overtime and Premiums"/>
    <x v="0"/>
    <m/>
    <m/>
    <m/>
    <m/>
    <m/>
    <m/>
    <n v="53000"/>
    <n v="50000"/>
    <n v="50800"/>
    <n v="50050"/>
    <n v="51293"/>
    <n v="55760"/>
    <n v="310903"/>
  </r>
  <r>
    <x v="0"/>
    <x v="2"/>
    <s v="593001 - MTCE-POLE/FIXT-DISTR"/>
    <s v="PPLEOM: OPERATION AND MAINTENANCE"/>
    <x v="2"/>
    <n v="111"/>
    <x v="1"/>
    <x v="1"/>
    <s v="593"/>
    <s v="Operating"/>
    <s v="Overtime and Premiums"/>
    <x v="0"/>
    <n v="52000"/>
    <n v="49000"/>
    <n v="51000"/>
    <n v="50800"/>
    <n v="51000"/>
    <n v="52000"/>
    <m/>
    <m/>
    <m/>
    <m/>
    <m/>
    <m/>
    <n v="305800"/>
  </r>
  <r>
    <x v="0"/>
    <x v="2"/>
    <s v="593001 - MTCE-POLE/FIXT-DISTR"/>
    <s v="PPLEOM: OPERATION AND MAINTENANCE"/>
    <x v="2"/>
    <n v="126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1 - MTCE-POLE/FIXT-DISTR"/>
    <s v="PPLEOM: OPERATION AND MAINTENANCE"/>
    <x v="2"/>
    <n v="126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1 - MTCE-POLE/FIXT-DISTR"/>
    <s v="PPLEOM: OPERATION AND MAINTENANCE"/>
    <x v="2"/>
    <n v="145"/>
    <x v="2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1 - MTCE-POLE/FIXT-DISTR"/>
    <s v="PPLEOM: OPERATION AND MAINTENANCE"/>
    <x v="2"/>
    <n v="145"/>
    <x v="2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1 - MTCE-POLE/FIXT-DISTR"/>
    <s v="PPLEOM: OPERATION AND MAINTENANCE"/>
    <x v="2"/>
    <n v="175"/>
    <x v="3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1 - MTCE-POLE/FIXT-DISTR"/>
    <s v="PPLEOM: OPERATION AND MAINTENANCE"/>
    <x v="2"/>
    <n v="175"/>
    <x v="3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3001 - MTCE-POLE/FIXT-DISTR"/>
    <s v="PPLEOM: OPERATION AND MAINTENANCE"/>
    <x v="2"/>
    <n v="751"/>
    <x v="5"/>
    <x v="0"/>
    <s v="593"/>
    <s v="Operating"/>
    <s v="Benefit budget summary"/>
    <x v="0"/>
    <m/>
    <m/>
    <m/>
    <m/>
    <m/>
    <m/>
    <n v="5930"/>
    <n v="6022"/>
    <n v="3934"/>
    <n v="5901"/>
    <n v="5424"/>
    <n v="4476"/>
    <n v="31687"/>
  </r>
  <r>
    <x v="0"/>
    <x v="2"/>
    <s v="593001 - MTCE-POLE/FIXT-DISTR"/>
    <s v="PPLEOM: OPERATION AND MAINTENANCE"/>
    <x v="2"/>
    <n v="751"/>
    <x v="5"/>
    <x v="1"/>
    <s v="593"/>
    <s v="Operating"/>
    <s v="Benefit budget summary"/>
    <x v="0"/>
    <n v="6906"/>
    <n v="5901"/>
    <n v="8274"/>
    <n v="6471"/>
    <n v="6906"/>
    <n v="4789"/>
    <m/>
    <m/>
    <m/>
    <m/>
    <m/>
    <m/>
    <n v="39247"/>
  </r>
  <r>
    <x v="0"/>
    <x v="2"/>
    <s v="593001 - MTCE-POLE/FIXT-DISTR"/>
    <s v="PPLEOM: OPERATION AND MAINTENANCE"/>
    <x v="2"/>
    <n v="752"/>
    <x v="5"/>
    <x v="0"/>
    <s v="593"/>
    <s v="Operating"/>
    <s v="Benefit budget summary"/>
    <x v="0"/>
    <m/>
    <m/>
    <m/>
    <m/>
    <m/>
    <m/>
    <n v="4524"/>
    <n v="4268"/>
    <n v="4336"/>
    <n v="4272"/>
    <n v="4378"/>
    <n v="4759"/>
    <n v="26537"/>
  </r>
  <r>
    <x v="0"/>
    <x v="2"/>
    <s v="593001 - MTCE-POLE/FIXT-DISTR"/>
    <s v="PPLEOM: OPERATION AND MAINTENANCE"/>
    <x v="2"/>
    <n v="752"/>
    <x v="5"/>
    <x v="1"/>
    <s v="593"/>
    <s v="Operating"/>
    <s v="Benefit budget summary"/>
    <x v="0"/>
    <n v="4438"/>
    <n v="4182"/>
    <n v="4353"/>
    <n v="4336"/>
    <n v="4353"/>
    <n v="4438"/>
    <m/>
    <m/>
    <m/>
    <m/>
    <m/>
    <m/>
    <n v="26100"/>
  </r>
  <r>
    <x v="0"/>
    <x v="2"/>
    <s v="593002 - MTCE-COND/DEVICE-DIS"/>
    <s v="PPLEOM: OPERATION AND MAINTENANCE"/>
    <x v="2"/>
    <n v="101"/>
    <x v="0"/>
    <x v="0"/>
    <s v="593"/>
    <s v="Operating"/>
    <s v="Base Labor"/>
    <x v="0"/>
    <m/>
    <m/>
    <m/>
    <m/>
    <m/>
    <m/>
    <n v="208762"/>
    <n v="218021"/>
    <n v="219596"/>
    <n v="218571"/>
    <n v="204521"/>
    <n v="194596"/>
    <n v="1264067"/>
  </r>
  <r>
    <x v="0"/>
    <x v="2"/>
    <s v="593002 - MTCE-COND/DEVICE-DIS"/>
    <s v="PPLEOM: OPERATION AND MAINTENANCE"/>
    <x v="2"/>
    <n v="101"/>
    <x v="0"/>
    <x v="1"/>
    <s v="593"/>
    <s v="Operating"/>
    <s v="Base Labor"/>
    <x v="0"/>
    <n v="242005"/>
    <n v="223559"/>
    <n v="238834"/>
    <n v="226359"/>
    <n v="231359"/>
    <n v="220334"/>
    <m/>
    <m/>
    <m/>
    <m/>
    <m/>
    <m/>
    <n v="1382450"/>
  </r>
  <r>
    <x v="0"/>
    <x v="2"/>
    <s v="593002 - MTCE-COND/DEVICE-DIS"/>
    <s v="PPLEOM: OPERATION AND MAINTENANCE"/>
    <x v="2"/>
    <n v="110"/>
    <x v="0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2 - MTCE-COND/DEVICE-DIS"/>
    <s v="PPLEOM: OPERATION AND MAINTENANCE"/>
    <x v="2"/>
    <n v="110"/>
    <x v="0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3002 - MTCE-COND/DEVICE-DIS"/>
    <s v="PPLEOM: OPERATION AND MAINTENANCE"/>
    <x v="2"/>
    <n v="111"/>
    <x v="1"/>
    <x v="0"/>
    <s v="593"/>
    <s v="Operating"/>
    <s v="Overtime and Premiums"/>
    <x v="0"/>
    <m/>
    <m/>
    <m/>
    <m/>
    <m/>
    <m/>
    <n v="119500"/>
    <n v="119500"/>
    <n v="118000"/>
    <n v="123000"/>
    <n v="118000"/>
    <n v="109000"/>
    <n v="707000"/>
  </r>
  <r>
    <x v="0"/>
    <x v="2"/>
    <s v="593002 - MTCE-COND/DEVICE-DIS"/>
    <s v="PPLEOM: OPERATION AND MAINTENANCE"/>
    <x v="2"/>
    <n v="111"/>
    <x v="1"/>
    <x v="1"/>
    <s v="593"/>
    <s v="Operating"/>
    <s v="Overtime and Premiums"/>
    <x v="0"/>
    <n v="119500"/>
    <n v="117500"/>
    <n v="118500"/>
    <n v="114500"/>
    <n v="114500"/>
    <n v="116500"/>
    <m/>
    <m/>
    <m/>
    <m/>
    <m/>
    <m/>
    <n v="701000"/>
  </r>
  <r>
    <x v="0"/>
    <x v="2"/>
    <s v="593002 - MTCE-COND/DEVICE-DIS"/>
    <s v="PPLEOM: OPERATION AND MAINTENANCE"/>
    <x v="2"/>
    <n v="121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2 - MTCE-COND/DEVICE-DIS"/>
    <s v="PPLEOM: OPERATION AND MAINTENANCE"/>
    <x v="2"/>
    <n v="121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2 - MTCE-COND/DEVICE-DIS"/>
    <s v="PPLEOM: OPERATION AND MAINTENANCE"/>
    <x v="2"/>
    <n v="126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2 - MTCE-COND/DEVICE-DIS"/>
    <s v="PPLEOM: OPERATION AND MAINTENANCE"/>
    <x v="2"/>
    <n v="126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2 - MTCE-COND/DEVICE-DIS"/>
    <s v="PPLEOM: OPERATION AND MAINTENANCE"/>
    <x v="2"/>
    <n v="145"/>
    <x v="2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2 - MTCE-COND/DEVICE-DIS"/>
    <s v="PPLEOM: OPERATION AND MAINTENANCE"/>
    <x v="2"/>
    <n v="145"/>
    <x v="2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2 - MTCE-COND/DEVICE-DIS"/>
    <s v="PPLEOM: OPERATION AND MAINTENANCE"/>
    <x v="2"/>
    <n v="175"/>
    <x v="3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2 - MTCE-COND/DEVICE-DIS"/>
    <s v="PPLEOM: OPERATION AND MAINTENANCE"/>
    <x v="2"/>
    <n v="175"/>
    <x v="3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3002 - MTCE-COND/DEVICE-DIS"/>
    <s v="PPLEOM: OPERATION AND MAINTENANCE"/>
    <x v="2"/>
    <n v="751"/>
    <x v="5"/>
    <x v="0"/>
    <s v="593"/>
    <s v="Operating"/>
    <s v="Benefit budget summary"/>
    <x v="0"/>
    <m/>
    <m/>
    <m/>
    <m/>
    <m/>
    <m/>
    <n v="59514"/>
    <n v="62153"/>
    <n v="62602"/>
    <n v="62310"/>
    <n v="58305"/>
    <n v="55475"/>
    <n v="360359"/>
  </r>
  <r>
    <x v="0"/>
    <x v="2"/>
    <s v="593002 - MTCE-COND/DEVICE-DIS"/>
    <s v="PPLEOM: OPERATION AND MAINTENANCE"/>
    <x v="2"/>
    <n v="751"/>
    <x v="5"/>
    <x v="1"/>
    <s v="593"/>
    <s v="Operating"/>
    <s v="Benefit budget summary"/>
    <x v="0"/>
    <n v="68991"/>
    <n v="63732"/>
    <n v="68087"/>
    <n v="64530"/>
    <n v="65956"/>
    <n v="62813"/>
    <m/>
    <m/>
    <m/>
    <m/>
    <m/>
    <m/>
    <n v="394109"/>
  </r>
  <r>
    <x v="0"/>
    <x v="2"/>
    <s v="593002 - MTCE-COND/DEVICE-DIS"/>
    <s v="PPLEOM: OPERATION AND MAINTENANCE"/>
    <x v="2"/>
    <n v="752"/>
    <x v="5"/>
    <x v="0"/>
    <s v="593"/>
    <s v="Operating"/>
    <s v="Benefit budget summary"/>
    <x v="0"/>
    <m/>
    <m/>
    <m/>
    <m/>
    <m/>
    <m/>
    <n v="10199"/>
    <n v="10199"/>
    <n v="10071"/>
    <n v="10498"/>
    <n v="10071"/>
    <n v="9303"/>
    <n v="60341"/>
  </r>
  <r>
    <x v="0"/>
    <x v="2"/>
    <s v="593002 - MTCE-COND/DEVICE-DIS"/>
    <s v="PPLEOM: OPERATION AND MAINTENANCE"/>
    <x v="2"/>
    <n v="752"/>
    <x v="5"/>
    <x v="1"/>
    <s v="593"/>
    <s v="Operating"/>
    <s v="Benefit budget summary"/>
    <x v="0"/>
    <n v="10199"/>
    <n v="10029"/>
    <n v="10114"/>
    <n v="9773"/>
    <n v="9773"/>
    <n v="9943"/>
    <m/>
    <m/>
    <m/>
    <m/>
    <m/>
    <m/>
    <n v="59831"/>
  </r>
  <r>
    <x v="0"/>
    <x v="2"/>
    <s v="593003 - MTCE-SERVICES"/>
    <s v="PPLEOM: OPERATION AND MAINTENANCE"/>
    <x v="2"/>
    <n v="110"/>
    <x v="0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3 - MTCE-SERVICES"/>
    <s v="PPLEOM: OPERATION AND MAINTENANCE"/>
    <x v="2"/>
    <n v="110"/>
    <x v="0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3003 - MTCE-SERVICES"/>
    <s v="PPLEOM: OPERATION AND MAINTENANCE"/>
    <x v="2"/>
    <n v="111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3 - MTCE-SERVICES"/>
    <s v="PPLEOM: OPERATION AND MAINTENANCE"/>
    <x v="2"/>
    <n v="111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3 - MTCE-SERVICES"/>
    <s v="PPLEOM: OPERATION AND MAINTENANCE"/>
    <x v="2"/>
    <n v="126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3 - MTCE-SERVICES"/>
    <s v="PPLEOM: OPERATION AND MAINTENANCE"/>
    <x v="2"/>
    <n v="126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3 - MTCE-SERVICES"/>
    <s v="PPLEOM: OPERATION AND MAINTENANCE"/>
    <x v="2"/>
    <n v="145"/>
    <x v="2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3 - MTCE-SERVICES"/>
    <s v="PPLEOM: OPERATION AND MAINTENANCE"/>
    <x v="2"/>
    <n v="145"/>
    <x v="2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3 - MTCE-SERVICES"/>
    <s v="PPLEOM: OPERATION AND MAINTENANCE"/>
    <x v="2"/>
    <n v="175"/>
    <x v="3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3 - MTCE-SERVICES"/>
    <s v="PPLEOM: OPERATION AND MAINTENANCE"/>
    <x v="2"/>
    <n v="175"/>
    <x v="3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0"/>
    <s v="593004 - TREE TRIMMING"/>
    <s v="PPLEOM: OPERATION AND MAINTENANCE"/>
    <x v="2"/>
    <n v="101"/>
    <x v="0"/>
    <x v="0"/>
    <s v="593"/>
    <s v="Operating"/>
    <s v="Base Labor"/>
    <x v="0"/>
    <m/>
    <m/>
    <m/>
    <m/>
    <m/>
    <m/>
    <n v="6593"/>
    <n v="7737"/>
    <n v="6625"/>
    <n v="7361"/>
    <n v="6744"/>
    <n v="6205"/>
    <n v="41265"/>
  </r>
  <r>
    <x v="0"/>
    <x v="0"/>
    <s v="593004 - TREE TRIMMING"/>
    <s v="PPLEOM: OPERATION AND MAINTENANCE"/>
    <x v="2"/>
    <n v="101"/>
    <x v="0"/>
    <x v="1"/>
    <s v="593"/>
    <s v="Operating"/>
    <s v="Base Labor"/>
    <x v="0"/>
    <n v="7181"/>
    <n v="6210"/>
    <n v="7086"/>
    <n v="6323"/>
    <n v="7522"/>
    <n v="6823"/>
    <m/>
    <m/>
    <m/>
    <m/>
    <m/>
    <m/>
    <n v="41145"/>
  </r>
  <r>
    <x v="0"/>
    <x v="0"/>
    <s v="593004 - TREE TRIMMING"/>
    <s v="PPLEOM: OPERATION AND MAINTENANCE"/>
    <x v="2"/>
    <n v="751"/>
    <x v="5"/>
    <x v="0"/>
    <s v="593"/>
    <s v="Operating"/>
    <s v="Benefit budget summary"/>
    <x v="0"/>
    <m/>
    <m/>
    <m/>
    <m/>
    <m/>
    <m/>
    <n v="1937"/>
    <n v="2273"/>
    <n v="1946"/>
    <n v="2163"/>
    <n v="1981"/>
    <n v="1823"/>
    <n v="12123"/>
  </r>
  <r>
    <x v="0"/>
    <x v="0"/>
    <s v="593004 - TREE TRIMMING"/>
    <s v="PPLEOM: OPERATION AND MAINTENANCE"/>
    <x v="2"/>
    <n v="751"/>
    <x v="5"/>
    <x v="1"/>
    <s v="593"/>
    <s v="Operating"/>
    <s v="Benefit budget summary"/>
    <x v="0"/>
    <n v="2110"/>
    <n v="1824"/>
    <n v="2082"/>
    <n v="1858"/>
    <n v="2210"/>
    <n v="2005"/>
    <m/>
    <m/>
    <m/>
    <m/>
    <m/>
    <m/>
    <n v="12089"/>
  </r>
  <r>
    <x v="0"/>
    <x v="2"/>
    <s v="593004 - TREE TRIMMING"/>
    <s v="PPLEOM: OPERATION AND MAINTENANCE"/>
    <x v="2"/>
    <n v="101"/>
    <x v="0"/>
    <x v="0"/>
    <s v="593"/>
    <s v="Operating"/>
    <s v="Base Labor"/>
    <x v="0"/>
    <m/>
    <m/>
    <m/>
    <m/>
    <m/>
    <m/>
    <n v="28571"/>
    <n v="35810"/>
    <n v="30449"/>
    <n v="32525"/>
    <n v="30484"/>
    <n v="24610"/>
    <n v="182449"/>
  </r>
  <r>
    <x v="0"/>
    <x v="2"/>
    <s v="593004 - TREE TRIMMING"/>
    <s v="PPLEOM: OPERATION AND MAINTENANCE"/>
    <x v="2"/>
    <n v="101"/>
    <x v="0"/>
    <x v="1"/>
    <s v="593"/>
    <s v="Operating"/>
    <s v="Base Labor"/>
    <x v="0"/>
    <n v="35014"/>
    <n v="29730"/>
    <n v="33950"/>
    <n v="29320"/>
    <n v="34234"/>
    <n v="30023"/>
    <m/>
    <m/>
    <m/>
    <m/>
    <m/>
    <m/>
    <n v="192271"/>
  </r>
  <r>
    <x v="0"/>
    <x v="2"/>
    <s v="593004 - TREE TRIMMING"/>
    <s v="PPLEOM: OPERATION AND MAINTENANCE"/>
    <x v="2"/>
    <n v="110"/>
    <x v="0"/>
    <x v="0"/>
    <s v="593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3004 - TREE TRIMMING"/>
    <s v="PPLEOM: OPERATION AND MAINTENANCE"/>
    <x v="2"/>
    <n v="110"/>
    <x v="0"/>
    <x v="1"/>
    <s v="593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3004 - TREE TRIMMING"/>
    <s v="PPLEOM: OPERATION AND MAINTENANCE"/>
    <x v="2"/>
    <n v="111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4 - TREE TRIMMING"/>
    <s v="PPLEOM: OPERATION AND MAINTENANCE"/>
    <x v="2"/>
    <n v="111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4 - TREE TRIMMING"/>
    <s v="PPLEOM: OPERATION AND MAINTENANCE"/>
    <x v="2"/>
    <n v="126"/>
    <x v="1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4 - TREE TRIMMING"/>
    <s v="PPLEOM: OPERATION AND MAINTENANCE"/>
    <x v="2"/>
    <n v="126"/>
    <x v="1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4 - TREE TRIMMING"/>
    <s v="PPLEOM: OPERATION AND MAINTENANCE"/>
    <x v="2"/>
    <n v="145"/>
    <x v="2"/>
    <x v="0"/>
    <s v="593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3004 - TREE TRIMMING"/>
    <s v="PPLEOM: OPERATION AND MAINTENANCE"/>
    <x v="2"/>
    <n v="145"/>
    <x v="2"/>
    <x v="1"/>
    <s v="593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3004 - TREE TRIMMING"/>
    <s v="PPLEOM: OPERATION AND MAINTENANCE"/>
    <x v="2"/>
    <n v="751"/>
    <x v="5"/>
    <x v="0"/>
    <s v="593"/>
    <s v="Operating"/>
    <s v="Benefit budget summary"/>
    <x v="0"/>
    <m/>
    <m/>
    <m/>
    <m/>
    <m/>
    <m/>
    <n v="8145"/>
    <n v="10209"/>
    <n v="8680"/>
    <n v="9272"/>
    <n v="8690"/>
    <n v="7016"/>
    <n v="52012"/>
  </r>
  <r>
    <x v="0"/>
    <x v="2"/>
    <s v="593004 - TREE TRIMMING"/>
    <s v="PPLEOM: OPERATION AND MAINTENANCE"/>
    <x v="2"/>
    <n v="751"/>
    <x v="5"/>
    <x v="1"/>
    <s v="593"/>
    <s v="Operating"/>
    <s v="Benefit budget summary"/>
    <x v="0"/>
    <n v="9982"/>
    <n v="8475"/>
    <n v="9678"/>
    <n v="8359"/>
    <n v="9759"/>
    <n v="8559"/>
    <m/>
    <m/>
    <m/>
    <m/>
    <m/>
    <m/>
    <n v="54812"/>
  </r>
  <r>
    <x v="0"/>
    <x v="2"/>
    <s v="594001 - MTCE-ELEC MANHOL ETC"/>
    <s v="PPLEOM: OPERATION AND MAINTENANCE"/>
    <x v="2"/>
    <n v="101"/>
    <x v="0"/>
    <x v="0"/>
    <s v="594"/>
    <s v="Operating"/>
    <s v="Base Labor"/>
    <x v="0"/>
    <m/>
    <m/>
    <m/>
    <m/>
    <m/>
    <m/>
    <n v="7000"/>
    <n v="9200"/>
    <n v="8175"/>
    <n v="9200"/>
    <n v="9175"/>
    <n v="6175"/>
    <n v="48925"/>
  </r>
  <r>
    <x v="0"/>
    <x v="2"/>
    <s v="594001 - MTCE-ELEC MANHOL ETC"/>
    <s v="PPLEOM: OPERATION AND MAINTENANCE"/>
    <x v="2"/>
    <n v="101"/>
    <x v="0"/>
    <x v="1"/>
    <s v="594"/>
    <s v="Operating"/>
    <s v="Base Labor"/>
    <x v="0"/>
    <n v="12350"/>
    <n v="11976"/>
    <n v="13350"/>
    <n v="8009"/>
    <n v="12350"/>
    <n v="12350"/>
    <m/>
    <m/>
    <m/>
    <m/>
    <m/>
    <m/>
    <n v="70385"/>
  </r>
  <r>
    <x v="0"/>
    <x v="2"/>
    <s v="594001 - MTCE-ELEC MANHOL ETC"/>
    <s v="PPLEOM: OPERATION AND MAINTENANCE"/>
    <x v="2"/>
    <n v="110"/>
    <x v="0"/>
    <x v="0"/>
    <s v="59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4001 - MTCE-ELEC MANHOL ETC"/>
    <s v="PPLEOM: OPERATION AND MAINTENANCE"/>
    <x v="2"/>
    <n v="110"/>
    <x v="0"/>
    <x v="1"/>
    <s v="594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4001 - MTCE-ELEC MANHOL ETC"/>
    <s v="PPLEOM: OPERATION AND MAINTENANCE"/>
    <x v="2"/>
    <n v="111"/>
    <x v="1"/>
    <x v="0"/>
    <s v="594"/>
    <s v="Operating"/>
    <s v="Overtime and Premiums"/>
    <x v="0"/>
    <m/>
    <m/>
    <m/>
    <m/>
    <m/>
    <m/>
    <n v="3000"/>
    <n v="4000"/>
    <n v="5000"/>
    <n v="4000"/>
    <n v="4000"/>
    <n v="4000"/>
    <n v="24000"/>
  </r>
  <r>
    <x v="0"/>
    <x v="2"/>
    <s v="594001 - MTCE-ELEC MANHOL ETC"/>
    <s v="PPLEOM: OPERATION AND MAINTENANCE"/>
    <x v="2"/>
    <n v="111"/>
    <x v="1"/>
    <x v="1"/>
    <s v="594"/>
    <s v="Operating"/>
    <s v="Overtime and Premiums"/>
    <x v="0"/>
    <n v="5000"/>
    <n v="4000"/>
    <n v="6000"/>
    <n v="5000"/>
    <n v="6000"/>
    <n v="4000"/>
    <m/>
    <m/>
    <m/>
    <m/>
    <m/>
    <m/>
    <n v="30000"/>
  </r>
  <r>
    <x v="0"/>
    <x v="2"/>
    <s v="594001 - MTCE-ELEC MANHOL ETC"/>
    <s v="PPLEOM: OPERATION AND MAINTENANCE"/>
    <x v="2"/>
    <n v="126"/>
    <x v="1"/>
    <x v="0"/>
    <s v="594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4001 - MTCE-ELEC MANHOL ETC"/>
    <s v="PPLEOM: OPERATION AND MAINTENANCE"/>
    <x v="2"/>
    <n v="126"/>
    <x v="1"/>
    <x v="1"/>
    <s v="594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4001 - MTCE-ELEC MANHOL ETC"/>
    <s v="PPLEOM: OPERATION AND MAINTENANCE"/>
    <x v="2"/>
    <n v="145"/>
    <x v="2"/>
    <x v="0"/>
    <s v="594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4001 - MTCE-ELEC MANHOL ETC"/>
    <s v="PPLEOM: OPERATION AND MAINTENANCE"/>
    <x v="2"/>
    <n v="145"/>
    <x v="2"/>
    <x v="1"/>
    <s v="594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4001 - MTCE-ELEC MANHOL ETC"/>
    <s v="PPLEOM: OPERATION AND MAINTENANCE"/>
    <x v="2"/>
    <n v="751"/>
    <x v="5"/>
    <x v="0"/>
    <s v="594"/>
    <s v="Operating"/>
    <s v="Benefit budget summary"/>
    <x v="0"/>
    <m/>
    <m/>
    <m/>
    <m/>
    <m/>
    <m/>
    <n v="1996"/>
    <n v="2623"/>
    <n v="2331"/>
    <n v="2623"/>
    <n v="2616"/>
    <n v="1760"/>
    <n v="13949"/>
  </r>
  <r>
    <x v="0"/>
    <x v="2"/>
    <s v="594001 - MTCE-ELEC MANHOL ETC"/>
    <s v="PPLEOM: OPERATION AND MAINTENANCE"/>
    <x v="2"/>
    <n v="751"/>
    <x v="5"/>
    <x v="1"/>
    <s v="594"/>
    <s v="Operating"/>
    <s v="Benefit budget summary"/>
    <x v="0"/>
    <n v="3521"/>
    <n v="3414"/>
    <n v="3806"/>
    <n v="2283"/>
    <n v="3521"/>
    <n v="3521"/>
    <m/>
    <m/>
    <m/>
    <m/>
    <m/>
    <m/>
    <n v="20066"/>
  </r>
  <r>
    <x v="0"/>
    <x v="2"/>
    <s v="594001 - MTCE-ELEC MANHOL ETC"/>
    <s v="PPLEOM: OPERATION AND MAINTENANCE"/>
    <x v="2"/>
    <n v="752"/>
    <x v="5"/>
    <x v="0"/>
    <s v="594"/>
    <s v="Operating"/>
    <s v="Benefit budget summary"/>
    <x v="0"/>
    <m/>
    <m/>
    <m/>
    <m/>
    <m/>
    <m/>
    <n v="256"/>
    <n v="341"/>
    <n v="427"/>
    <n v="341"/>
    <n v="341"/>
    <n v="341"/>
    <n v="2047"/>
  </r>
  <r>
    <x v="0"/>
    <x v="2"/>
    <s v="594001 - MTCE-ELEC MANHOL ETC"/>
    <s v="PPLEOM: OPERATION AND MAINTENANCE"/>
    <x v="2"/>
    <n v="752"/>
    <x v="5"/>
    <x v="1"/>
    <s v="594"/>
    <s v="Operating"/>
    <s v="Benefit budget summary"/>
    <x v="0"/>
    <n v="427"/>
    <n v="341"/>
    <n v="512"/>
    <n v="427"/>
    <n v="512"/>
    <n v="341"/>
    <m/>
    <m/>
    <m/>
    <m/>
    <m/>
    <m/>
    <n v="2560"/>
  </r>
  <r>
    <x v="0"/>
    <x v="2"/>
    <s v="594002 - MTCE-U/G COND ETC"/>
    <s v="PPLEOM: OPERATION AND MAINTENANCE"/>
    <x v="2"/>
    <n v="101"/>
    <x v="0"/>
    <x v="0"/>
    <s v="594"/>
    <s v="Operating"/>
    <s v="Base Labor"/>
    <x v="0"/>
    <m/>
    <m/>
    <m/>
    <m/>
    <m/>
    <m/>
    <n v="5000"/>
    <n v="6500"/>
    <n v="6000"/>
    <n v="8000"/>
    <n v="7500"/>
    <n v="5750"/>
    <n v="38750"/>
  </r>
  <r>
    <x v="0"/>
    <x v="2"/>
    <s v="594002 - MTCE-U/G COND ETC"/>
    <s v="PPLEOM: OPERATION AND MAINTENANCE"/>
    <x v="2"/>
    <n v="101"/>
    <x v="0"/>
    <x v="1"/>
    <s v="594"/>
    <s v="Operating"/>
    <s v="Base Labor"/>
    <x v="0"/>
    <n v="11250"/>
    <n v="11500"/>
    <n v="12000"/>
    <n v="11500"/>
    <n v="12000"/>
    <n v="13500"/>
    <m/>
    <m/>
    <m/>
    <m/>
    <m/>
    <m/>
    <n v="71750"/>
  </r>
  <r>
    <x v="0"/>
    <x v="2"/>
    <s v="594002 - MTCE-U/G COND ETC"/>
    <s v="PPLEOM: OPERATION AND MAINTENANCE"/>
    <x v="2"/>
    <n v="110"/>
    <x v="0"/>
    <x v="0"/>
    <s v="59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4002 - MTCE-U/G COND ETC"/>
    <s v="PPLEOM: OPERATION AND MAINTENANCE"/>
    <x v="2"/>
    <n v="110"/>
    <x v="0"/>
    <x v="1"/>
    <s v="594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4002 - MTCE-U/G COND ETC"/>
    <s v="PPLEOM: OPERATION AND MAINTENANCE"/>
    <x v="2"/>
    <n v="111"/>
    <x v="1"/>
    <x v="0"/>
    <s v="594"/>
    <s v="Operating"/>
    <s v="Overtime and Premiums"/>
    <x v="0"/>
    <m/>
    <m/>
    <m/>
    <m/>
    <m/>
    <m/>
    <n v="4604"/>
    <n v="4604"/>
    <n v="6604"/>
    <n v="3604"/>
    <n v="6604"/>
    <n v="6604"/>
    <n v="32624"/>
  </r>
  <r>
    <x v="0"/>
    <x v="2"/>
    <s v="594002 - MTCE-U/G COND ETC"/>
    <s v="PPLEOM: OPERATION AND MAINTENANCE"/>
    <x v="2"/>
    <n v="111"/>
    <x v="1"/>
    <x v="1"/>
    <s v="594"/>
    <s v="Operating"/>
    <s v="Overtime and Premiums"/>
    <x v="0"/>
    <n v="5000"/>
    <n v="8000"/>
    <n v="9000"/>
    <n v="9000"/>
    <n v="6000"/>
    <n v="8000"/>
    <m/>
    <m/>
    <m/>
    <m/>
    <m/>
    <m/>
    <n v="45000"/>
  </r>
  <r>
    <x v="0"/>
    <x v="2"/>
    <s v="594002 - MTCE-U/G COND ETC"/>
    <s v="PPLEOM: OPERATION AND MAINTENANCE"/>
    <x v="2"/>
    <n v="145"/>
    <x v="2"/>
    <x v="0"/>
    <s v="594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4002 - MTCE-U/G COND ETC"/>
    <s v="PPLEOM: OPERATION AND MAINTENANCE"/>
    <x v="2"/>
    <n v="145"/>
    <x v="2"/>
    <x v="1"/>
    <s v="594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4002 - MTCE-U/G COND ETC"/>
    <s v="PPLEOM: OPERATION AND MAINTENANCE"/>
    <x v="2"/>
    <n v="175"/>
    <x v="3"/>
    <x v="0"/>
    <s v="594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4002 - MTCE-U/G COND ETC"/>
    <s v="PPLEOM: OPERATION AND MAINTENANCE"/>
    <x v="2"/>
    <n v="175"/>
    <x v="3"/>
    <x v="1"/>
    <s v="594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4002 - MTCE-U/G COND ETC"/>
    <s v="PPLEOM: OPERATION AND MAINTENANCE"/>
    <x v="2"/>
    <n v="751"/>
    <x v="5"/>
    <x v="0"/>
    <s v="594"/>
    <s v="Operating"/>
    <s v="Benefit budget summary"/>
    <x v="0"/>
    <m/>
    <m/>
    <m/>
    <m/>
    <m/>
    <m/>
    <n v="1425"/>
    <n v="1853"/>
    <n v="1710"/>
    <n v="2281"/>
    <n v="2138"/>
    <n v="1639"/>
    <n v="11046"/>
  </r>
  <r>
    <x v="0"/>
    <x v="2"/>
    <s v="594002 - MTCE-U/G COND ETC"/>
    <s v="PPLEOM: OPERATION AND MAINTENANCE"/>
    <x v="2"/>
    <n v="751"/>
    <x v="5"/>
    <x v="1"/>
    <s v="594"/>
    <s v="Operating"/>
    <s v="Benefit budget summary"/>
    <x v="0"/>
    <n v="3207"/>
    <n v="3278"/>
    <n v="3421"/>
    <n v="3278"/>
    <n v="3421"/>
    <n v="3849"/>
    <m/>
    <m/>
    <m/>
    <m/>
    <m/>
    <m/>
    <n v="20454"/>
  </r>
  <r>
    <x v="0"/>
    <x v="2"/>
    <s v="594002 - MTCE-U/G COND ETC"/>
    <s v="PPLEOM: OPERATION AND MAINTENANCE"/>
    <x v="2"/>
    <n v="752"/>
    <x v="5"/>
    <x v="0"/>
    <s v="594"/>
    <s v="Operating"/>
    <s v="Benefit budget summary"/>
    <x v="0"/>
    <m/>
    <m/>
    <m/>
    <m/>
    <m/>
    <m/>
    <n v="393"/>
    <n v="393"/>
    <n v="564"/>
    <n v="308"/>
    <n v="564"/>
    <n v="564"/>
    <n v="2786"/>
  </r>
  <r>
    <x v="0"/>
    <x v="2"/>
    <s v="594002 - MTCE-U/G COND ETC"/>
    <s v="PPLEOM: OPERATION AND MAINTENANCE"/>
    <x v="2"/>
    <n v="752"/>
    <x v="5"/>
    <x v="1"/>
    <s v="594"/>
    <s v="Operating"/>
    <s v="Benefit budget summary"/>
    <x v="0"/>
    <n v="427"/>
    <n v="683"/>
    <n v="768"/>
    <n v="768"/>
    <n v="512"/>
    <n v="683"/>
    <m/>
    <m/>
    <m/>
    <m/>
    <m/>
    <m/>
    <n v="3841"/>
  </r>
  <r>
    <x v="0"/>
    <x v="1"/>
    <s v="595100 - MTCE-TRANSF/REG"/>
    <s v="PPLEOM: OPERATION AND MAINTENANCE"/>
    <x v="2"/>
    <n v="101"/>
    <x v="0"/>
    <x v="0"/>
    <s v="595"/>
    <s v="Operating"/>
    <s v="Base Labor"/>
    <x v="0"/>
    <m/>
    <m/>
    <m/>
    <m/>
    <m/>
    <m/>
    <n v="3000"/>
    <n v="4000"/>
    <n v="4000"/>
    <n v="3000"/>
    <n v="4000"/>
    <n v="4000"/>
    <n v="22000"/>
  </r>
  <r>
    <x v="0"/>
    <x v="1"/>
    <s v="595100 - MTCE-TRANSF/REG"/>
    <s v="PPLEOM: OPERATION AND MAINTENANCE"/>
    <x v="2"/>
    <n v="101"/>
    <x v="0"/>
    <x v="1"/>
    <s v="595"/>
    <s v="Operating"/>
    <s v="Base Labor"/>
    <x v="0"/>
    <n v="3000"/>
    <n v="4000"/>
    <n v="3000"/>
    <n v="4000"/>
    <n v="3000"/>
    <n v="4000"/>
    <m/>
    <m/>
    <m/>
    <m/>
    <m/>
    <m/>
    <n v="21000"/>
  </r>
  <r>
    <x v="0"/>
    <x v="1"/>
    <s v="595100 - MTCE-TRANSF/REG"/>
    <s v="PPLEOM: OPERATION AND MAINTENANCE"/>
    <x v="2"/>
    <n v="751"/>
    <x v="5"/>
    <x v="0"/>
    <s v="595"/>
    <s v="Operating"/>
    <s v="Benefit budget summary"/>
    <x v="0"/>
    <m/>
    <m/>
    <m/>
    <m/>
    <m/>
    <m/>
    <n v="799"/>
    <n v="1065"/>
    <n v="1065"/>
    <n v="799"/>
    <n v="1065"/>
    <n v="1065"/>
    <n v="5858"/>
  </r>
  <r>
    <x v="0"/>
    <x v="1"/>
    <s v="595100 - MTCE-TRANSF/REG"/>
    <s v="PPLEOM: OPERATION AND MAINTENANCE"/>
    <x v="2"/>
    <n v="751"/>
    <x v="5"/>
    <x v="1"/>
    <s v="595"/>
    <s v="Operating"/>
    <s v="Benefit budget summary"/>
    <x v="0"/>
    <n v="799"/>
    <n v="1065"/>
    <n v="799"/>
    <n v="1065"/>
    <n v="799"/>
    <n v="1065"/>
    <m/>
    <m/>
    <m/>
    <m/>
    <m/>
    <m/>
    <n v="5592"/>
  </r>
  <r>
    <x v="0"/>
    <x v="2"/>
    <s v="595100 - MTCE-TRANSF/REG"/>
    <s v="PPLEOM: OPERATION AND MAINTENANCE"/>
    <x v="2"/>
    <n v="110"/>
    <x v="0"/>
    <x v="0"/>
    <s v="595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5100 - MTCE-TRANSF/REG"/>
    <s v="PPLEOM: OPERATION AND MAINTENANCE"/>
    <x v="2"/>
    <n v="110"/>
    <x v="0"/>
    <x v="1"/>
    <s v="595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5100 - MTCE-TRANSF/REG"/>
    <s v="PPLEOM: OPERATION AND MAINTENANCE"/>
    <x v="2"/>
    <n v="111"/>
    <x v="1"/>
    <x v="0"/>
    <s v="595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5100 - MTCE-TRANSF/REG"/>
    <s v="PPLEOM: OPERATION AND MAINTENANCE"/>
    <x v="2"/>
    <n v="111"/>
    <x v="1"/>
    <x v="1"/>
    <s v="595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5100 - MTCE-TRANSF/REG"/>
    <s v="PPLEOM: OPERATION AND MAINTENANCE"/>
    <x v="2"/>
    <n v="126"/>
    <x v="1"/>
    <x v="0"/>
    <s v="595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5100 - MTCE-TRANSF/REG"/>
    <s v="PPLEOM: OPERATION AND MAINTENANCE"/>
    <x v="2"/>
    <n v="126"/>
    <x v="1"/>
    <x v="1"/>
    <s v="595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5100 - MTCE-TRANSF/REG"/>
    <s v="PPLEOM: OPERATION AND MAINTENANCE"/>
    <x v="2"/>
    <n v="145"/>
    <x v="2"/>
    <x v="0"/>
    <s v="595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5100 - MTCE-TRANSF/REG"/>
    <s v="PPLEOM: OPERATION AND MAINTENANCE"/>
    <x v="2"/>
    <n v="145"/>
    <x v="2"/>
    <x v="1"/>
    <s v="595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8100 - MTCE OF MISC DISTRIBUTION PLANT"/>
    <s v="PPLEOM: OPERATION AND MAINTENANCE"/>
    <x v="2"/>
    <n v="101"/>
    <x v="0"/>
    <x v="0"/>
    <s v="598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8100 - MTCE OF MISC DISTRIBUTION PLANT"/>
    <s v="PPLEOM: OPERATION AND MAINTENANCE"/>
    <x v="2"/>
    <n v="101"/>
    <x v="0"/>
    <x v="1"/>
    <s v="598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8100 - MTCE OF MISC DISTRIBUTION PLANT"/>
    <s v="PPLEOM: OPERATION AND MAINTENANCE"/>
    <x v="2"/>
    <n v="110"/>
    <x v="0"/>
    <x v="0"/>
    <s v="598"/>
    <s v="Operating"/>
    <s v="Base Labor"/>
    <x v="0"/>
    <m/>
    <m/>
    <m/>
    <m/>
    <m/>
    <m/>
    <n v="0"/>
    <n v="0"/>
    <n v="0"/>
    <n v="0"/>
    <n v="0"/>
    <n v="0"/>
    <n v="0"/>
  </r>
  <r>
    <x v="0"/>
    <x v="2"/>
    <s v="598100 - MTCE OF MISC DISTRIBUTION PLANT"/>
    <s v="PPLEOM: OPERATION AND MAINTENANCE"/>
    <x v="2"/>
    <n v="110"/>
    <x v="0"/>
    <x v="1"/>
    <s v="598"/>
    <s v="Operating"/>
    <s v="Base Labor"/>
    <x v="0"/>
    <n v="0"/>
    <n v="0"/>
    <n v="0"/>
    <n v="0"/>
    <n v="0"/>
    <n v="0"/>
    <m/>
    <m/>
    <m/>
    <m/>
    <m/>
    <m/>
    <n v="0"/>
  </r>
  <r>
    <x v="0"/>
    <x v="2"/>
    <s v="598100 - MTCE OF MISC DISTRIBUTION PLANT"/>
    <s v="PPLEOM: OPERATION AND MAINTENANCE"/>
    <x v="2"/>
    <n v="111"/>
    <x v="1"/>
    <x v="0"/>
    <s v="598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8100 - MTCE OF MISC DISTRIBUTION PLANT"/>
    <s v="PPLEOM: OPERATION AND MAINTENANCE"/>
    <x v="2"/>
    <n v="111"/>
    <x v="1"/>
    <x v="1"/>
    <s v="598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8100 - MTCE OF MISC DISTRIBUTION PLANT"/>
    <s v="PPLEOM: OPERATION AND MAINTENANCE"/>
    <x v="2"/>
    <n v="126"/>
    <x v="1"/>
    <x v="0"/>
    <s v="598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8100 - MTCE OF MISC DISTRIBUTION PLANT"/>
    <s v="PPLEOM: OPERATION AND MAINTENANCE"/>
    <x v="2"/>
    <n v="126"/>
    <x v="1"/>
    <x v="1"/>
    <s v="598"/>
    <s v="Operating"/>
    <s v="Overtime and Premiums"/>
    <x v="0"/>
    <n v="0"/>
    <n v="0"/>
    <n v="0"/>
    <n v="0"/>
    <n v="0"/>
    <n v="0"/>
    <m/>
    <m/>
    <m/>
    <m/>
    <m/>
    <m/>
    <n v="0"/>
  </r>
  <r>
    <x v="0"/>
    <x v="2"/>
    <s v="598100 - MTCE OF MISC DISTRIBUTION PLANT"/>
    <s v="PPLEOM: OPERATION AND MAINTENANCE"/>
    <x v="2"/>
    <n v="145"/>
    <x v="2"/>
    <x v="0"/>
    <s v="598"/>
    <s v="Operating"/>
    <s v="Overtime and Premiums"/>
    <x v="0"/>
    <m/>
    <m/>
    <m/>
    <m/>
    <m/>
    <m/>
    <n v="0"/>
    <n v="0"/>
    <n v="0"/>
    <n v="0"/>
    <n v="0"/>
    <n v="0"/>
    <n v="0"/>
  </r>
  <r>
    <x v="0"/>
    <x v="2"/>
    <s v="598100 - MTCE OF MISC DISTRIBUTION PLANT"/>
    <s v="PPLEOM: OPERATION AND MAINTENANCE"/>
    <x v="2"/>
    <n v="145"/>
    <x v="2"/>
    <x v="1"/>
    <s v="598"/>
    <s v="Operating"/>
    <s v="Overtime and Premiums"/>
    <x v="0"/>
    <n v="0"/>
    <n v="0"/>
    <n v="0"/>
    <n v="0"/>
    <n v="0"/>
    <n v="0"/>
    <m/>
    <m/>
    <m/>
    <m/>
    <m/>
    <m/>
    <n v="0"/>
  </r>
  <r>
    <x v="0"/>
    <x v="0"/>
    <s v="901001 - SUPV-CUST ACCTS"/>
    <s v="PPLEOM: OPERATION AND MAINTENANCE"/>
    <x v="2"/>
    <n v="101"/>
    <x v="0"/>
    <x v="0"/>
    <s v="901"/>
    <s v="Operating"/>
    <s v="Base Labor"/>
    <x v="0"/>
    <m/>
    <m/>
    <m/>
    <m/>
    <m/>
    <m/>
    <n v="88385"/>
    <n v="103572"/>
    <n v="88876"/>
    <n v="98586"/>
    <n v="90689"/>
    <n v="83292"/>
    <n v="553400"/>
  </r>
  <r>
    <x v="0"/>
    <x v="0"/>
    <s v="901001 - SUPV-CUST ACCTS"/>
    <s v="PPLEOM: OPERATION AND MAINTENANCE"/>
    <x v="2"/>
    <n v="101"/>
    <x v="0"/>
    <x v="1"/>
    <s v="901"/>
    <s v="Operating"/>
    <s v="Base Labor"/>
    <x v="0"/>
    <n v="95583"/>
    <n v="83068"/>
    <n v="94956"/>
    <n v="87996"/>
    <n v="99583"/>
    <n v="91722"/>
    <m/>
    <m/>
    <m/>
    <m/>
    <m/>
    <m/>
    <n v="552908"/>
  </r>
  <r>
    <x v="0"/>
    <x v="0"/>
    <s v="901001 - SUPV-CUST ACCTS"/>
    <s v="PPLEOM: OPERATION AND MAINTENANCE"/>
    <x v="2"/>
    <n v="751"/>
    <x v="5"/>
    <x v="0"/>
    <s v="901"/>
    <s v="Operating"/>
    <s v="Benefit budget summary"/>
    <x v="0"/>
    <m/>
    <m/>
    <m/>
    <m/>
    <m/>
    <m/>
    <n v="25967"/>
    <n v="30428"/>
    <n v="26111"/>
    <n v="28963"/>
    <n v="26643"/>
    <n v="24470"/>
    <n v="162582"/>
  </r>
  <r>
    <x v="0"/>
    <x v="0"/>
    <s v="901001 - SUPV-CUST ACCTS"/>
    <s v="PPLEOM: OPERATION AND MAINTENANCE"/>
    <x v="2"/>
    <n v="751"/>
    <x v="5"/>
    <x v="1"/>
    <s v="901"/>
    <s v="Operating"/>
    <s v="Benefit budget summary"/>
    <x v="0"/>
    <n v="28081"/>
    <n v="24405"/>
    <n v="27897"/>
    <n v="25852"/>
    <n v="29257"/>
    <n v="26947"/>
    <m/>
    <m/>
    <m/>
    <m/>
    <m/>
    <m/>
    <n v="162439"/>
  </r>
  <r>
    <x v="0"/>
    <x v="2"/>
    <s v="901001 - SUPV-CUST ACCTS"/>
    <s v="PPLEOM: OPERATION AND MAINTENANCE"/>
    <x v="2"/>
    <n v="101"/>
    <x v="0"/>
    <x v="0"/>
    <s v="901"/>
    <s v="Operating"/>
    <s v="Base Labor"/>
    <x v="0"/>
    <m/>
    <m/>
    <m/>
    <m/>
    <m/>
    <m/>
    <n v="17483"/>
    <n v="21265"/>
    <n v="18205"/>
    <n v="19685"/>
    <n v="18234"/>
    <n v="15604"/>
    <n v="110476"/>
  </r>
  <r>
    <x v="0"/>
    <x v="2"/>
    <s v="901001 - SUPV-CUST ACCTS"/>
    <s v="PPLEOM: OPERATION AND MAINTENANCE"/>
    <x v="2"/>
    <n v="101"/>
    <x v="0"/>
    <x v="1"/>
    <s v="901"/>
    <s v="Operating"/>
    <s v="Base Labor"/>
    <x v="0"/>
    <n v="20446"/>
    <n v="17424"/>
    <n v="19931"/>
    <n v="17502"/>
    <n v="20412"/>
    <n v="18132"/>
    <m/>
    <m/>
    <m/>
    <m/>
    <m/>
    <m/>
    <n v="113847"/>
  </r>
  <r>
    <x v="0"/>
    <x v="2"/>
    <s v="901001 - SUPV-CUST ACCTS"/>
    <s v="PPLEOM: OPERATION AND MAINTENANCE"/>
    <x v="2"/>
    <n v="751"/>
    <x v="5"/>
    <x v="0"/>
    <s v="901"/>
    <s v="Operating"/>
    <s v="Benefit budget summary"/>
    <x v="0"/>
    <m/>
    <m/>
    <m/>
    <m/>
    <m/>
    <m/>
    <n v="4984"/>
    <n v="6062"/>
    <n v="5190"/>
    <n v="5612"/>
    <n v="5198"/>
    <n v="4448"/>
    <n v="31494"/>
  </r>
  <r>
    <x v="0"/>
    <x v="2"/>
    <s v="901001 - SUPV-CUST ACCTS"/>
    <s v="PPLEOM: OPERATION AND MAINTENANCE"/>
    <x v="2"/>
    <n v="751"/>
    <x v="5"/>
    <x v="1"/>
    <s v="901"/>
    <s v="Operating"/>
    <s v="Benefit budget summary"/>
    <x v="0"/>
    <n v="5829"/>
    <n v="4967"/>
    <n v="5682"/>
    <n v="4989"/>
    <n v="5819"/>
    <n v="5169"/>
    <m/>
    <m/>
    <m/>
    <m/>
    <m/>
    <m/>
    <n v="32455"/>
  </r>
  <r>
    <x v="0"/>
    <x v="0"/>
    <s v="901900 - SUPV-CUST ACCTS - INDIRECT"/>
    <s v="PPLEOM: OPERATION AND MAINTENANCE"/>
    <x v="2"/>
    <n v="101"/>
    <x v="0"/>
    <x v="0"/>
    <s v="901"/>
    <s v="Operating"/>
    <s v="Base Labor"/>
    <x v="0"/>
    <m/>
    <m/>
    <m/>
    <m/>
    <m/>
    <m/>
    <n v="101522"/>
    <n v="100278"/>
    <n v="93866"/>
    <n v="98109"/>
    <n v="94535"/>
    <n v="91465"/>
    <n v="579775"/>
  </r>
  <r>
    <x v="0"/>
    <x v="0"/>
    <s v="901900 - SUPV-CUST ACCTS - INDIRECT"/>
    <s v="PPLEOM: OPERATION AND MAINTENANCE"/>
    <x v="2"/>
    <n v="101"/>
    <x v="0"/>
    <x v="1"/>
    <s v="901"/>
    <s v="Operating"/>
    <s v="Base Labor"/>
    <x v="0"/>
    <n v="90349"/>
    <n v="84649"/>
    <n v="89104"/>
    <n v="84434"/>
    <n v="90759"/>
    <n v="86704"/>
    <m/>
    <m/>
    <m/>
    <m/>
    <m/>
    <m/>
    <n v="525999"/>
  </r>
  <r>
    <x v="0"/>
    <x v="0"/>
    <s v="901900 - SUPV-CUST ACCTS - INDIRECT"/>
    <s v="PPLEOM: OPERATION AND MAINTENANCE"/>
    <x v="2"/>
    <n v="111"/>
    <x v="1"/>
    <x v="0"/>
    <s v="901"/>
    <s v="Operating"/>
    <s v="Overtime and Premiums"/>
    <x v="0"/>
    <m/>
    <m/>
    <m/>
    <m/>
    <m/>
    <m/>
    <n v="2358"/>
    <n v="2358"/>
    <n v="2358"/>
    <n v="2358"/>
    <n v="2358"/>
    <n v="2358"/>
    <n v="14148"/>
  </r>
  <r>
    <x v="0"/>
    <x v="0"/>
    <s v="901900 - SUPV-CUST ACCTS - INDIRECT"/>
    <s v="PPLEOM: OPERATION AND MAINTENANCE"/>
    <x v="2"/>
    <n v="111"/>
    <x v="1"/>
    <x v="1"/>
    <s v="901"/>
    <s v="Operating"/>
    <s v="Overtime and Premiums"/>
    <x v="0"/>
    <n v="2358"/>
    <n v="2358"/>
    <n v="2407"/>
    <n v="2407"/>
    <n v="2407"/>
    <n v="2407"/>
    <m/>
    <m/>
    <m/>
    <m/>
    <m/>
    <m/>
    <n v="14344"/>
  </r>
  <r>
    <x v="0"/>
    <x v="0"/>
    <s v="901900 - SUPV-CUST ACCTS - INDIRECT"/>
    <s v="PPLEOM: OPERATION AND MAINTENANCE"/>
    <x v="2"/>
    <n v="175"/>
    <x v="3"/>
    <x v="0"/>
    <s v="901"/>
    <s v="Operating"/>
    <s v="Base Labor"/>
    <x v="0"/>
    <m/>
    <m/>
    <m/>
    <m/>
    <m/>
    <m/>
    <n v="-9044"/>
    <n v="-9044"/>
    <n v="-9044"/>
    <n v="-9044"/>
    <n v="-9044"/>
    <n v="-6188"/>
    <n v="-51408"/>
  </r>
  <r>
    <x v="0"/>
    <x v="0"/>
    <s v="901900 - SUPV-CUST ACCTS - INDIRECT"/>
    <s v="PPLEOM: OPERATION AND MAINTENANCE"/>
    <x v="2"/>
    <n v="175"/>
    <x v="3"/>
    <x v="1"/>
    <s v="901"/>
    <s v="Operating"/>
    <s v="Base Labor"/>
    <x v="0"/>
    <n v="-8092"/>
    <n v="-8092"/>
    <n v="-8092"/>
    <n v="-8092"/>
    <n v="-8092"/>
    <n v="-8092"/>
    <m/>
    <m/>
    <m/>
    <m/>
    <m/>
    <m/>
    <n v="-48552"/>
  </r>
  <r>
    <x v="0"/>
    <x v="0"/>
    <s v="901900 - SUPV-CUST ACCTS - INDIRECT"/>
    <s v="PPLEOM: OPERATION AND MAINTENANCE"/>
    <x v="2"/>
    <n v="751"/>
    <x v="5"/>
    <x v="0"/>
    <s v="901"/>
    <s v="Operating"/>
    <s v="Benefit budget summary"/>
    <x v="0"/>
    <m/>
    <m/>
    <m/>
    <m/>
    <m/>
    <m/>
    <n v="29826"/>
    <n v="29461"/>
    <n v="27577"/>
    <n v="28823"/>
    <n v="27773"/>
    <n v="26872"/>
    <n v="170332"/>
  </r>
  <r>
    <x v="0"/>
    <x v="0"/>
    <s v="901900 - SUPV-CUST ACCTS - INDIRECT"/>
    <s v="PPLEOM: OPERATION AND MAINTENANCE"/>
    <x v="2"/>
    <n v="751"/>
    <x v="5"/>
    <x v="1"/>
    <s v="901"/>
    <s v="Operating"/>
    <s v="Benefit budget summary"/>
    <x v="0"/>
    <n v="26544"/>
    <n v="24869"/>
    <n v="26178"/>
    <n v="24806"/>
    <n v="26664"/>
    <n v="25473"/>
    <m/>
    <m/>
    <m/>
    <m/>
    <m/>
    <m/>
    <n v="154534"/>
  </r>
  <r>
    <x v="0"/>
    <x v="0"/>
    <s v="901900 - SUPV-CUST ACCTS - INDIRECT"/>
    <s v="PPLEOM: OPERATION AND MAINTENANCE"/>
    <x v="2"/>
    <n v="752"/>
    <x v="5"/>
    <x v="0"/>
    <s v="901"/>
    <s v="Operating"/>
    <s v="Benefit budget summary"/>
    <x v="0"/>
    <m/>
    <m/>
    <m/>
    <m/>
    <m/>
    <m/>
    <n v="290"/>
    <n v="290"/>
    <n v="290"/>
    <n v="290"/>
    <n v="290"/>
    <n v="290"/>
    <n v="1740"/>
  </r>
  <r>
    <x v="0"/>
    <x v="0"/>
    <s v="901900 - SUPV-CUST ACCTS - INDIRECT"/>
    <s v="PPLEOM: OPERATION AND MAINTENANCE"/>
    <x v="2"/>
    <n v="752"/>
    <x v="5"/>
    <x v="1"/>
    <s v="901"/>
    <s v="Operating"/>
    <s v="Benefit budget summary"/>
    <x v="0"/>
    <n v="290"/>
    <n v="290"/>
    <n v="297"/>
    <n v="297"/>
    <n v="297"/>
    <n v="297"/>
    <m/>
    <m/>
    <m/>
    <m/>
    <m/>
    <m/>
    <n v="1768"/>
  </r>
  <r>
    <x v="0"/>
    <x v="2"/>
    <s v="901900 - SUPV-CUST ACCTS - INDIRECT"/>
    <s v="PPLEOM: OPERATION AND MAINTENANCE"/>
    <x v="2"/>
    <n v="101"/>
    <x v="0"/>
    <x v="0"/>
    <s v="901"/>
    <s v="Operating"/>
    <s v="Base Labor"/>
    <x v="0"/>
    <m/>
    <m/>
    <m/>
    <m/>
    <m/>
    <m/>
    <n v="22411"/>
    <n v="25773"/>
    <n v="22500"/>
    <n v="24667"/>
    <n v="22829"/>
    <n v="21284"/>
    <n v="139464"/>
  </r>
  <r>
    <x v="0"/>
    <x v="2"/>
    <s v="901900 - SUPV-CUST ACCTS - INDIRECT"/>
    <s v="PPLEOM: OPERATION AND MAINTENANCE"/>
    <x v="2"/>
    <n v="101"/>
    <x v="0"/>
    <x v="1"/>
    <s v="901"/>
    <s v="Operating"/>
    <s v="Base Labor"/>
    <x v="0"/>
    <n v="23484"/>
    <n v="20624"/>
    <n v="23254"/>
    <n v="20998"/>
    <n v="24537"/>
    <n v="22475"/>
    <m/>
    <m/>
    <m/>
    <m/>
    <m/>
    <m/>
    <n v="135372"/>
  </r>
  <r>
    <x v="0"/>
    <x v="2"/>
    <s v="901900 - SUPV-CUST ACCTS - INDIRECT"/>
    <s v="PPLEOM: OPERATION AND MAINTENANCE"/>
    <x v="2"/>
    <n v="751"/>
    <x v="5"/>
    <x v="0"/>
    <s v="901"/>
    <s v="Operating"/>
    <s v="Benefit budget summary"/>
    <x v="0"/>
    <m/>
    <m/>
    <m/>
    <m/>
    <m/>
    <m/>
    <n v="6389"/>
    <n v="7347"/>
    <n v="6414"/>
    <n v="7032"/>
    <n v="6508"/>
    <n v="6068"/>
    <n v="39758"/>
  </r>
  <r>
    <x v="0"/>
    <x v="2"/>
    <s v="901900 - SUPV-CUST ACCTS - INDIRECT"/>
    <s v="PPLEOM: OPERATION AND MAINTENANCE"/>
    <x v="2"/>
    <n v="751"/>
    <x v="5"/>
    <x v="1"/>
    <s v="901"/>
    <s v="Operating"/>
    <s v="Benefit budget summary"/>
    <x v="0"/>
    <n v="6695"/>
    <n v="5880"/>
    <n v="6629"/>
    <n v="5986"/>
    <n v="6995"/>
    <n v="6407"/>
    <m/>
    <m/>
    <m/>
    <m/>
    <m/>
    <m/>
    <n v="38592"/>
  </r>
  <r>
    <x v="0"/>
    <x v="0"/>
    <s v="902001 - METER READ-SERV AREA"/>
    <s v="PPLEOM: OPERATION AND MAINTENANCE"/>
    <x v="2"/>
    <n v="101"/>
    <x v="0"/>
    <x v="0"/>
    <s v="902"/>
    <s v="Operating"/>
    <s v="Base Labor"/>
    <x v="0"/>
    <m/>
    <m/>
    <m/>
    <m/>
    <m/>
    <m/>
    <n v="13251"/>
    <n v="15562"/>
    <n v="13318"/>
    <n v="14802"/>
    <n v="13566"/>
    <n v="12477"/>
    <n v="82976"/>
  </r>
  <r>
    <x v="0"/>
    <x v="0"/>
    <s v="902001 - METER READ-SERV AREA"/>
    <s v="PPLEOM: OPERATION AND MAINTENANCE"/>
    <x v="2"/>
    <n v="101"/>
    <x v="0"/>
    <x v="1"/>
    <s v="902"/>
    <s v="Operating"/>
    <s v="Base Labor"/>
    <x v="0"/>
    <n v="14379"/>
    <n v="12436"/>
    <n v="14238"/>
    <n v="12690"/>
    <n v="15125"/>
    <n v="13717"/>
    <m/>
    <m/>
    <m/>
    <m/>
    <m/>
    <m/>
    <n v="82585"/>
  </r>
  <r>
    <x v="0"/>
    <x v="0"/>
    <s v="902001 - METER READ-SERV AREA"/>
    <s v="PPLEOM: OPERATION AND MAINTENANCE"/>
    <x v="2"/>
    <n v="111"/>
    <x v="1"/>
    <x v="0"/>
    <s v="902"/>
    <s v="Operating"/>
    <s v="Overtime and Premiums"/>
    <x v="0"/>
    <m/>
    <m/>
    <m/>
    <m/>
    <m/>
    <m/>
    <n v="178"/>
    <n v="178"/>
    <n v="178"/>
    <n v="178"/>
    <n v="178"/>
    <n v="178"/>
    <n v="1068"/>
  </r>
  <r>
    <x v="0"/>
    <x v="0"/>
    <s v="902001 - METER READ-SERV AREA"/>
    <s v="PPLEOM: OPERATION AND MAINTENANCE"/>
    <x v="2"/>
    <n v="111"/>
    <x v="1"/>
    <x v="1"/>
    <s v="902"/>
    <s v="Operating"/>
    <s v="Overtime and Premiums"/>
    <x v="0"/>
    <n v="178"/>
    <n v="187"/>
    <n v="178"/>
    <n v="178"/>
    <n v="178"/>
    <n v="178"/>
    <m/>
    <m/>
    <m/>
    <m/>
    <m/>
    <m/>
    <n v="1077"/>
  </r>
  <r>
    <x v="0"/>
    <x v="0"/>
    <s v="902001 - METER READ-SERV AREA"/>
    <s v="PPLEOM: OPERATION AND MAINTENANCE"/>
    <x v="2"/>
    <n v="751"/>
    <x v="5"/>
    <x v="0"/>
    <s v="902"/>
    <s v="Operating"/>
    <s v="Benefit budget summary"/>
    <x v="0"/>
    <m/>
    <m/>
    <m/>
    <m/>
    <m/>
    <m/>
    <n v="3893"/>
    <n v="4572"/>
    <n v="3913"/>
    <n v="4349"/>
    <n v="3985"/>
    <n v="3666"/>
    <n v="24378"/>
  </r>
  <r>
    <x v="0"/>
    <x v="0"/>
    <s v="902001 - METER READ-SERV AREA"/>
    <s v="PPLEOM: OPERATION AND MAINTENANCE"/>
    <x v="2"/>
    <n v="751"/>
    <x v="5"/>
    <x v="1"/>
    <s v="902"/>
    <s v="Operating"/>
    <s v="Benefit budget summary"/>
    <x v="0"/>
    <n v="4224"/>
    <n v="3654"/>
    <n v="4183"/>
    <n v="3728"/>
    <n v="4444"/>
    <n v="4030"/>
    <m/>
    <m/>
    <m/>
    <m/>
    <m/>
    <m/>
    <n v="24263"/>
  </r>
  <r>
    <x v="0"/>
    <x v="0"/>
    <s v="902001 - METER READ-SERV AREA"/>
    <s v="PPLEOM: OPERATION AND MAINTENANCE"/>
    <x v="2"/>
    <n v="752"/>
    <x v="5"/>
    <x v="0"/>
    <s v="902"/>
    <s v="Operating"/>
    <s v="Benefit budget summary"/>
    <x v="0"/>
    <m/>
    <m/>
    <m/>
    <m/>
    <m/>
    <m/>
    <n v="22"/>
    <n v="22"/>
    <n v="22"/>
    <n v="22"/>
    <n v="22"/>
    <n v="22"/>
    <n v="132"/>
  </r>
  <r>
    <x v="0"/>
    <x v="0"/>
    <s v="902001 - METER READ-SERV AREA"/>
    <s v="PPLEOM: OPERATION AND MAINTENANCE"/>
    <x v="2"/>
    <n v="752"/>
    <x v="5"/>
    <x v="1"/>
    <s v="902"/>
    <s v="Operating"/>
    <s v="Benefit budget summary"/>
    <x v="0"/>
    <n v="22"/>
    <n v="23"/>
    <n v="22"/>
    <n v="22"/>
    <n v="22"/>
    <n v="22"/>
    <m/>
    <m/>
    <m/>
    <m/>
    <m/>
    <m/>
    <n v="133"/>
  </r>
  <r>
    <x v="0"/>
    <x v="2"/>
    <s v="902001 - METER READ-SERV AREA"/>
    <s v="PPLEOM: OPERATION AND MAINTENANCE"/>
    <x v="2"/>
    <n v="101"/>
    <x v="0"/>
    <x v="0"/>
    <s v="902"/>
    <s v="Operating"/>
    <s v="Base Labor"/>
    <x v="0"/>
    <m/>
    <m/>
    <m/>
    <m/>
    <m/>
    <m/>
    <n v="33754"/>
    <n v="42899"/>
    <n v="36539"/>
    <n v="39131"/>
    <n v="36584"/>
    <n v="29925"/>
    <n v="218832"/>
  </r>
  <r>
    <x v="0"/>
    <x v="2"/>
    <s v="902001 - METER READ-SERV AREA"/>
    <s v="PPLEOM: OPERATION AND MAINTENANCE"/>
    <x v="2"/>
    <n v="101"/>
    <x v="0"/>
    <x v="1"/>
    <s v="902"/>
    <s v="Operating"/>
    <s v="Base Labor"/>
    <x v="0"/>
    <n v="41793"/>
    <n v="35523"/>
    <n v="39730"/>
    <n v="34457"/>
    <n v="40213"/>
    <n v="35383"/>
    <m/>
    <m/>
    <m/>
    <m/>
    <m/>
    <m/>
    <n v="227099"/>
  </r>
  <r>
    <x v="0"/>
    <x v="2"/>
    <s v="902001 - METER READ-SERV AREA"/>
    <s v="PPLEOM: OPERATION AND MAINTENANCE"/>
    <x v="2"/>
    <n v="111"/>
    <x v="1"/>
    <x v="0"/>
    <s v="902"/>
    <s v="Operating"/>
    <s v="Overtime and Premiums"/>
    <x v="0"/>
    <m/>
    <m/>
    <m/>
    <m/>
    <m/>
    <m/>
    <n v="415"/>
    <n v="415"/>
    <n v="415"/>
    <n v="415"/>
    <n v="415"/>
    <n v="415"/>
    <n v="2490"/>
  </r>
  <r>
    <x v="0"/>
    <x v="2"/>
    <s v="902001 - METER READ-SERV AREA"/>
    <s v="PPLEOM: OPERATION AND MAINTENANCE"/>
    <x v="2"/>
    <n v="111"/>
    <x v="1"/>
    <x v="1"/>
    <s v="902"/>
    <s v="Operating"/>
    <s v="Overtime and Premiums"/>
    <x v="0"/>
    <n v="415"/>
    <n v="435"/>
    <n v="415"/>
    <n v="415"/>
    <n v="415"/>
    <n v="415"/>
    <m/>
    <m/>
    <m/>
    <m/>
    <m/>
    <m/>
    <n v="2510"/>
  </r>
  <r>
    <x v="0"/>
    <x v="2"/>
    <s v="902001 - METER READ-SERV AREA"/>
    <s v="PPLEOM: OPERATION AND MAINTENANCE"/>
    <x v="2"/>
    <n v="751"/>
    <x v="5"/>
    <x v="0"/>
    <s v="902"/>
    <s v="Operating"/>
    <s v="Benefit budget summary"/>
    <x v="0"/>
    <m/>
    <m/>
    <m/>
    <m/>
    <m/>
    <m/>
    <n v="9623"/>
    <n v="12230"/>
    <n v="10417"/>
    <n v="11155"/>
    <n v="10429"/>
    <n v="8531"/>
    <n v="62385"/>
  </r>
  <r>
    <x v="0"/>
    <x v="2"/>
    <s v="902001 - METER READ-SERV AREA"/>
    <s v="PPLEOM: OPERATION AND MAINTENANCE"/>
    <x v="2"/>
    <n v="751"/>
    <x v="5"/>
    <x v="1"/>
    <s v="902"/>
    <s v="Operating"/>
    <s v="Benefit budget summary"/>
    <x v="0"/>
    <n v="11914"/>
    <n v="10127"/>
    <n v="11326"/>
    <n v="9823"/>
    <n v="11464"/>
    <n v="10087"/>
    <m/>
    <m/>
    <m/>
    <m/>
    <m/>
    <m/>
    <n v="64741"/>
  </r>
  <r>
    <x v="0"/>
    <x v="2"/>
    <s v="902001 - METER READ-SERV AREA"/>
    <s v="PPLEOM: OPERATION AND MAINTENANCE"/>
    <x v="2"/>
    <n v="752"/>
    <x v="5"/>
    <x v="0"/>
    <s v="902"/>
    <s v="Operating"/>
    <s v="Benefit budget summary"/>
    <x v="0"/>
    <m/>
    <m/>
    <m/>
    <m/>
    <m/>
    <m/>
    <n v="35"/>
    <n v="35"/>
    <n v="35"/>
    <n v="35"/>
    <n v="35"/>
    <n v="35"/>
    <n v="210"/>
  </r>
  <r>
    <x v="0"/>
    <x v="2"/>
    <s v="902001 - METER READ-SERV AREA"/>
    <s v="PPLEOM: OPERATION AND MAINTENANCE"/>
    <x v="2"/>
    <n v="752"/>
    <x v="5"/>
    <x v="1"/>
    <s v="902"/>
    <s v="Operating"/>
    <s v="Benefit budget summary"/>
    <x v="0"/>
    <n v="35"/>
    <n v="37"/>
    <n v="35"/>
    <n v="35"/>
    <n v="35"/>
    <n v="35"/>
    <m/>
    <m/>
    <m/>
    <m/>
    <m/>
    <m/>
    <n v="212"/>
  </r>
  <r>
    <x v="0"/>
    <x v="2"/>
    <s v="903003 - PROCESS METER ORDERS"/>
    <s v="PPLEOM: OPERATION AND MAINTENANCE"/>
    <x v="2"/>
    <n v="101"/>
    <x v="0"/>
    <x v="0"/>
    <s v="903"/>
    <s v="Operating"/>
    <s v="Base Labor"/>
    <x v="0"/>
    <m/>
    <m/>
    <m/>
    <m/>
    <m/>
    <m/>
    <n v="217713"/>
    <n v="263144"/>
    <n v="226613"/>
    <n v="244695"/>
    <n v="226962"/>
    <n v="194633"/>
    <n v="1373760"/>
  </r>
  <r>
    <x v="0"/>
    <x v="2"/>
    <s v="903003 - PROCESS METER ORDERS"/>
    <s v="PPLEOM: OPERATION AND MAINTENANCE"/>
    <x v="2"/>
    <n v="101"/>
    <x v="0"/>
    <x v="1"/>
    <s v="903"/>
    <s v="Operating"/>
    <s v="Base Labor"/>
    <x v="0"/>
    <n v="254348"/>
    <n v="217609"/>
    <n v="247836"/>
    <n v="218452"/>
    <n v="253816"/>
    <n v="225962"/>
    <m/>
    <m/>
    <m/>
    <m/>
    <m/>
    <m/>
    <n v="1418023"/>
  </r>
  <r>
    <x v="0"/>
    <x v="2"/>
    <s v="903003 - PROCESS METER ORDERS"/>
    <s v="PPLEOM: OPERATION AND MAINTENANCE"/>
    <x v="2"/>
    <n v="111"/>
    <x v="1"/>
    <x v="0"/>
    <s v="903"/>
    <s v="Operating"/>
    <s v="Overtime and Premiums"/>
    <x v="0"/>
    <m/>
    <m/>
    <m/>
    <m/>
    <m/>
    <m/>
    <n v="26765"/>
    <n v="25965"/>
    <n v="25765"/>
    <n v="25765"/>
    <n v="25765"/>
    <n v="25765"/>
    <n v="155790"/>
  </r>
  <r>
    <x v="0"/>
    <x v="2"/>
    <s v="903003 - PROCESS METER ORDERS"/>
    <s v="PPLEOM: OPERATION AND MAINTENANCE"/>
    <x v="2"/>
    <n v="111"/>
    <x v="1"/>
    <x v="1"/>
    <s v="903"/>
    <s v="Operating"/>
    <s v="Overtime and Premiums"/>
    <x v="0"/>
    <n v="27297"/>
    <n v="27297"/>
    <n v="27297"/>
    <n v="27297"/>
    <n v="27297"/>
    <n v="27297"/>
    <m/>
    <m/>
    <m/>
    <m/>
    <m/>
    <m/>
    <n v="163782"/>
  </r>
  <r>
    <x v="0"/>
    <x v="2"/>
    <s v="903003 - PROCESS METER ORDERS"/>
    <s v="PPLEOM: OPERATION AND MAINTENANCE"/>
    <x v="2"/>
    <n v="751"/>
    <x v="5"/>
    <x v="0"/>
    <s v="903"/>
    <s v="Operating"/>
    <s v="Benefit budget summary"/>
    <x v="0"/>
    <m/>
    <m/>
    <m/>
    <m/>
    <m/>
    <m/>
    <n v="62066"/>
    <n v="75017"/>
    <n v="64603"/>
    <n v="69758"/>
    <n v="64702"/>
    <n v="55486"/>
    <n v="391632"/>
  </r>
  <r>
    <x v="0"/>
    <x v="2"/>
    <s v="903003 - PROCESS METER ORDERS"/>
    <s v="PPLEOM: OPERATION AND MAINTENANCE"/>
    <x v="2"/>
    <n v="751"/>
    <x v="5"/>
    <x v="1"/>
    <s v="903"/>
    <s v="Operating"/>
    <s v="Benefit budget summary"/>
    <x v="0"/>
    <n v="72509"/>
    <n v="62036"/>
    <n v="70653"/>
    <n v="62276"/>
    <n v="72358"/>
    <n v="64417"/>
    <m/>
    <m/>
    <m/>
    <m/>
    <m/>
    <m/>
    <n v="404249"/>
  </r>
  <r>
    <x v="0"/>
    <x v="2"/>
    <s v="903003 - PROCESS METER ORDERS"/>
    <s v="PPLEOM: OPERATION AND MAINTENANCE"/>
    <x v="2"/>
    <n v="752"/>
    <x v="5"/>
    <x v="0"/>
    <s v="903"/>
    <s v="Operating"/>
    <s v="Benefit budget summary"/>
    <x v="0"/>
    <m/>
    <m/>
    <m/>
    <m/>
    <m/>
    <m/>
    <n v="2284"/>
    <n v="2216"/>
    <n v="2199"/>
    <n v="2199"/>
    <n v="2199"/>
    <n v="2199"/>
    <n v="13296"/>
  </r>
  <r>
    <x v="0"/>
    <x v="2"/>
    <s v="903003 - PROCESS METER ORDERS"/>
    <s v="PPLEOM: OPERATION AND MAINTENANCE"/>
    <x v="2"/>
    <n v="752"/>
    <x v="5"/>
    <x v="1"/>
    <s v="903"/>
    <s v="Operating"/>
    <s v="Benefit budget summary"/>
    <x v="0"/>
    <n v="2330"/>
    <n v="2330"/>
    <n v="2330"/>
    <n v="2330"/>
    <n v="2330"/>
    <n v="2330"/>
    <m/>
    <m/>
    <m/>
    <m/>
    <m/>
    <m/>
    <n v="13980"/>
  </r>
  <r>
    <x v="0"/>
    <x v="2"/>
    <s v="903008 - INVEST THEFT OF SVC"/>
    <s v="PPLEOM: OPERATION AND MAINTENANCE"/>
    <x v="2"/>
    <n v="101"/>
    <x v="0"/>
    <x v="0"/>
    <s v="903"/>
    <s v="Operating"/>
    <s v="Base Labor"/>
    <x v="0"/>
    <m/>
    <m/>
    <m/>
    <m/>
    <m/>
    <m/>
    <n v="5015"/>
    <n v="6288"/>
    <n v="5345"/>
    <n v="5711"/>
    <n v="5353"/>
    <n v="4320"/>
    <n v="32032"/>
  </r>
  <r>
    <x v="0"/>
    <x v="2"/>
    <s v="903008 - INVEST THEFT OF SVC"/>
    <s v="PPLEOM: OPERATION AND MAINTENANCE"/>
    <x v="2"/>
    <n v="101"/>
    <x v="0"/>
    <x v="1"/>
    <s v="903"/>
    <s v="Operating"/>
    <s v="Base Labor"/>
    <x v="0"/>
    <n v="6148"/>
    <n v="5220"/>
    <n v="5961"/>
    <n v="5147"/>
    <n v="6011"/>
    <n v="5271"/>
    <m/>
    <m/>
    <m/>
    <m/>
    <m/>
    <m/>
    <n v="33758"/>
  </r>
  <r>
    <x v="0"/>
    <x v="2"/>
    <s v="903008 - INVEST THEFT OF SVC"/>
    <s v="PPLEOM: OPERATION AND MAINTENANCE"/>
    <x v="2"/>
    <n v="751"/>
    <x v="5"/>
    <x v="0"/>
    <s v="903"/>
    <s v="Operating"/>
    <s v="Benefit budget summary"/>
    <x v="0"/>
    <m/>
    <m/>
    <m/>
    <m/>
    <m/>
    <m/>
    <n v="1430"/>
    <n v="1793"/>
    <n v="1524"/>
    <n v="1628"/>
    <n v="1526"/>
    <n v="1232"/>
    <n v="9133"/>
  </r>
  <r>
    <x v="0"/>
    <x v="2"/>
    <s v="903008 - INVEST THEFT OF SVC"/>
    <s v="PPLEOM: OPERATION AND MAINTENANCE"/>
    <x v="2"/>
    <n v="751"/>
    <x v="5"/>
    <x v="1"/>
    <s v="903"/>
    <s v="Operating"/>
    <s v="Benefit budget summary"/>
    <x v="0"/>
    <n v="1753"/>
    <n v="1488"/>
    <n v="1699"/>
    <n v="1467"/>
    <n v="1714"/>
    <n v="1503"/>
    <m/>
    <m/>
    <m/>
    <m/>
    <m/>
    <m/>
    <n v="9624"/>
  </r>
  <r>
    <x v="0"/>
    <x v="0"/>
    <s v="903906 - CUST BILL/ACCTG - INDIRECT"/>
    <s v="PPLEOM: OPERATION AND MAINTENANCE"/>
    <x v="2"/>
    <n v="101"/>
    <x v="0"/>
    <x v="0"/>
    <s v="903"/>
    <s v="Operating"/>
    <s v="Base Labor"/>
    <x v="0"/>
    <m/>
    <m/>
    <m/>
    <m/>
    <m/>
    <m/>
    <n v="119827"/>
    <n v="128810"/>
    <n v="120415"/>
    <n v="127873"/>
    <n v="116690"/>
    <n v="112864"/>
    <n v="726479"/>
  </r>
  <r>
    <x v="0"/>
    <x v="0"/>
    <s v="903906 - CUST BILL/ACCTG - INDIRECT"/>
    <s v="PPLEOM: OPERATION AND MAINTENANCE"/>
    <x v="2"/>
    <n v="101"/>
    <x v="0"/>
    <x v="1"/>
    <s v="903"/>
    <s v="Operating"/>
    <s v="Base Labor"/>
    <x v="0"/>
    <n v="122763"/>
    <n v="122856"/>
    <n v="124225"/>
    <n v="116351"/>
    <n v="126125"/>
    <n v="125486"/>
    <m/>
    <m/>
    <m/>
    <m/>
    <m/>
    <m/>
    <n v="737806"/>
  </r>
  <r>
    <x v="0"/>
    <x v="0"/>
    <s v="903906 - CUST BILL/ACCTG - INDIRECT"/>
    <s v="PPLEOM: OPERATION AND MAINTENANCE"/>
    <x v="2"/>
    <n v="111"/>
    <x v="1"/>
    <x v="0"/>
    <s v="903"/>
    <s v="Operating"/>
    <s v="Overtime and Premiums"/>
    <x v="0"/>
    <m/>
    <m/>
    <m/>
    <m/>
    <m/>
    <m/>
    <n v="2800"/>
    <n v="2800"/>
    <n v="2800"/>
    <n v="2800"/>
    <n v="2800"/>
    <n v="2800"/>
    <n v="16800"/>
  </r>
  <r>
    <x v="0"/>
    <x v="0"/>
    <s v="903906 - CUST BILL/ACCTG - INDIRECT"/>
    <s v="PPLEOM: OPERATION AND MAINTENANCE"/>
    <x v="2"/>
    <n v="111"/>
    <x v="1"/>
    <x v="1"/>
    <s v="903"/>
    <s v="Operating"/>
    <s v="Overtime and Premiums"/>
    <x v="0"/>
    <n v="2520"/>
    <n v="2520"/>
    <n v="2520"/>
    <n v="2520"/>
    <n v="2520"/>
    <n v="2520"/>
    <m/>
    <m/>
    <m/>
    <m/>
    <m/>
    <m/>
    <n v="15120"/>
  </r>
  <r>
    <x v="0"/>
    <x v="0"/>
    <s v="903906 - CUST BILL/ACCTG - INDIRECT"/>
    <s v="PPLEOM: OPERATION AND MAINTENANCE"/>
    <x v="2"/>
    <n v="751"/>
    <x v="5"/>
    <x v="0"/>
    <s v="903"/>
    <s v="Operating"/>
    <s v="Benefit budget summary"/>
    <x v="0"/>
    <m/>
    <m/>
    <m/>
    <m/>
    <m/>
    <m/>
    <n v="35204"/>
    <n v="37843"/>
    <n v="35377"/>
    <n v="37568"/>
    <n v="34282"/>
    <n v="33158"/>
    <n v="213432"/>
  </r>
  <r>
    <x v="0"/>
    <x v="0"/>
    <s v="903906 - CUST BILL/ACCTG - INDIRECT"/>
    <s v="PPLEOM: OPERATION AND MAINTENANCE"/>
    <x v="2"/>
    <n v="751"/>
    <x v="5"/>
    <x v="1"/>
    <s v="903"/>
    <s v="Operating"/>
    <s v="Benefit budget summary"/>
    <x v="0"/>
    <n v="36067"/>
    <n v="36094"/>
    <n v="36496"/>
    <n v="34183"/>
    <n v="37054"/>
    <n v="36867"/>
    <m/>
    <m/>
    <m/>
    <m/>
    <m/>
    <m/>
    <n v="216761"/>
  </r>
  <r>
    <x v="0"/>
    <x v="0"/>
    <s v="903906 - CUST BILL/ACCTG - INDIRECT"/>
    <s v="PPLEOM: OPERATION AND MAINTENANCE"/>
    <x v="2"/>
    <n v="752"/>
    <x v="5"/>
    <x v="0"/>
    <s v="903"/>
    <s v="Operating"/>
    <s v="Benefit budget summary"/>
    <x v="0"/>
    <m/>
    <m/>
    <m/>
    <m/>
    <m/>
    <m/>
    <n v="345"/>
    <n v="345"/>
    <n v="345"/>
    <n v="345"/>
    <n v="345"/>
    <n v="345"/>
    <n v="2070"/>
  </r>
  <r>
    <x v="0"/>
    <x v="0"/>
    <s v="903906 - CUST BILL/ACCTG - INDIRECT"/>
    <s v="PPLEOM: OPERATION AND MAINTENANCE"/>
    <x v="2"/>
    <n v="752"/>
    <x v="5"/>
    <x v="1"/>
    <s v="903"/>
    <s v="Operating"/>
    <s v="Benefit budget summary"/>
    <x v="0"/>
    <n v="310"/>
    <n v="310"/>
    <n v="310"/>
    <n v="310"/>
    <n v="310"/>
    <n v="310"/>
    <m/>
    <m/>
    <m/>
    <m/>
    <m/>
    <m/>
    <n v="1860"/>
  </r>
  <r>
    <x v="0"/>
    <x v="0"/>
    <s v="903907 - PROCESS PAYMENTS - INDIRECT"/>
    <s v="PPLEOM: OPERATION AND MAINTENANCE"/>
    <x v="2"/>
    <n v="101"/>
    <x v="0"/>
    <x v="0"/>
    <s v="903"/>
    <s v="Operating"/>
    <s v="Base Labor"/>
    <x v="0"/>
    <m/>
    <m/>
    <m/>
    <m/>
    <m/>
    <m/>
    <n v="43791"/>
    <n v="51652"/>
    <n v="44060"/>
    <n v="49074"/>
    <n v="45050"/>
    <n v="41157"/>
    <n v="274784"/>
  </r>
  <r>
    <x v="0"/>
    <x v="0"/>
    <s v="903907 - PROCESS PAYMENTS - INDIRECT"/>
    <s v="PPLEOM: OPERATION AND MAINTENANCE"/>
    <x v="2"/>
    <n v="101"/>
    <x v="0"/>
    <x v="1"/>
    <s v="903"/>
    <s v="Operating"/>
    <s v="Base Labor"/>
    <x v="0"/>
    <n v="47581"/>
    <n v="41160"/>
    <n v="47110"/>
    <n v="41881"/>
    <n v="50167"/>
    <n v="45482"/>
    <m/>
    <m/>
    <m/>
    <m/>
    <m/>
    <m/>
    <n v="273381"/>
  </r>
  <r>
    <x v="0"/>
    <x v="0"/>
    <s v="903907 - PROCESS PAYMENTS - INDIRECT"/>
    <s v="PPLEOM: OPERATION AND MAINTENANCE"/>
    <x v="2"/>
    <n v="751"/>
    <x v="5"/>
    <x v="0"/>
    <s v="903"/>
    <s v="Operating"/>
    <s v="Benefit budget summary"/>
    <x v="0"/>
    <m/>
    <m/>
    <m/>
    <m/>
    <m/>
    <m/>
    <n v="12865"/>
    <n v="15175"/>
    <n v="12944"/>
    <n v="14417"/>
    <n v="13235"/>
    <n v="12091"/>
    <n v="80727"/>
  </r>
  <r>
    <x v="0"/>
    <x v="0"/>
    <s v="903907 - PROCESS PAYMENTS - INDIRECT"/>
    <s v="PPLEOM: OPERATION AND MAINTENANCE"/>
    <x v="2"/>
    <n v="751"/>
    <x v="5"/>
    <x v="1"/>
    <s v="903"/>
    <s v="Operating"/>
    <s v="Benefit budget summary"/>
    <x v="0"/>
    <n v="13979"/>
    <n v="12092"/>
    <n v="13840"/>
    <n v="12304"/>
    <n v="14739"/>
    <n v="13362"/>
    <m/>
    <m/>
    <m/>
    <m/>
    <m/>
    <m/>
    <n v="80316"/>
  </r>
  <r>
    <x v="0"/>
    <x v="0"/>
    <s v="903930 - PROC CUST REQUESTS - INDIRECT"/>
    <s v="PPLEOM: OPERATION AND MAINTENANCE"/>
    <x v="2"/>
    <n v="101"/>
    <x v="0"/>
    <x v="0"/>
    <s v="903"/>
    <s v="Operating"/>
    <s v="Base Labor"/>
    <x v="0"/>
    <m/>
    <m/>
    <m/>
    <m/>
    <m/>
    <m/>
    <n v="305495"/>
    <n v="355961"/>
    <n v="306670"/>
    <n v="339327"/>
    <n v="310997"/>
    <n v="288595"/>
    <n v="1907045"/>
  </r>
  <r>
    <x v="0"/>
    <x v="0"/>
    <s v="903930 - PROC CUST REQUESTS - INDIRECT"/>
    <s v="PPLEOM: OPERATION AND MAINTENANCE"/>
    <x v="2"/>
    <n v="101"/>
    <x v="0"/>
    <x v="1"/>
    <s v="903"/>
    <s v="Operating"/>
    <s v="Base Labor"/>
    <x v="0"/>
    <n v="332330"/>
    <n v="287382"/>
    <n v="320345"/>
    <n v="286463"/>
    <n v="336256"/>
    <n v="304658"/>
    <m/>
    <m/>
    <m/>
    <m/>
    <m/>
    <m/>
    <n v="1867434"/>
  </r>
  <r>
    <x v="0"/>
    <x v="0"/>
    <s v="903930 - PROC CUST REQUESTS - INDIRECT"/>
    <s v="PPLEOM: OPERATION AND MAINTENANCE"/>
    <x v="2"/>
    <n v="111"/>
    <x v="1"/>
    <x v="0"/>
    <s v="903"/>
    <s v="Operating"/>
    <s v="Overtime and Premiums"/>
    <x v="0"/>
    <m/>
    <m/>
    <m/>
    <m/>
    <m/>
    <m/>
    <n v="70268"/>
    <n v="70268"/>
    <n v="70268"/>
    <n v="70268"/>
    <n v="70268"/>
    <n v="70268"/>
    <n v="421608"/>
  </r>
  <r>
    <x v="0"/>
    <x v="0"/>
    <s v="903930 - PROC CUST REQUESTS - INDIRECT"/>
    <s v="PPLEOM: OPERATION AND MAINTENANCE"/>
    <x v="2"/>
    <n v="111"/>
    <x v="1"/>
    <x v="1"/>
    <s v="903"/>
    <s v="Operating"/>
    <s v="Overtime and Premiums"/>
    <x v="0"/>
    <n v="28672"/>
    <n v="28672"/>
    <n v="28706"/>
    <n v="28706"/>
    <n v="28706"/>
    <n v="28706"/>
    <m/>
    <m/>
    <m/>
    <m/>
    <m/>
    <m/>
    <n v="172168"/>
  </r>
  <r>
    <x v="0"/>
    <x v="0"/>
    <s v="903930 - PROC CUST REQUESTS - INDIRECT"/>
    <s v="PPLEOM: OPERATION AND MAINTENANCE"/>
    <x v="2"/>
    <n v="175"/>
    <x v="3"/>
    <x v="0"/>
    <s v="903"/>
    <s v="Operating"/>
    <s v="Base Labor"/>
    <x v="0"/>
    <m/>
    <m/>
    <m/>
    <m/>
    <m/>
    <m/>
    <n v="-44156"/>
    <n v="-44156"/>
    <n v="-44156"/>
    <n v="-44156"/>
    <n v="-44156"/>
    <n v="-30212"/>
    <n v="-250992"/>
  </r>
  <r>
    <x v="0"/>
    <x v="0"/>
    <s v="903930 - PROC CUST REQUESTS - INDIRECT"/>
    <s v="PPLEOM: OPERATION AND MAINTENANCE"/>
    <x v="2"/>
    <n v="175"/>
    <x v="3"/>
    <x v="1"/>
    <s v="903"/>
    <s v="Operating"/>
    <s v="Base Labor"/>
    <x v="0"/>
    <n v="-39508"/>
    <n v="-39508"/>
    <n v="-39508"/>
    <n v="-39508"/>
    <n v="-39508"/>
    <n v="-39508"/>
    <m/>
    <m/>
    <m/>
    <m/>
    <m/>
    <m/>
    <n v="-237048"/>
  </r>
  <r>
    <x v="0"/>
    <x v="0"/>
    <s v="903930 - PROC CUST REQUESTS - INDIRECT"/>
    <s v="PPLEOM: OPERATION AND MAINTENANCE"/>
    <x v="2"/>
    <n v="751"/>
    <x v="5"/>
    <x v="0"/>
    <s v="903"/>
    <s v="Operating"/>
    <s v="Benefit budget summary"/>
    <x v="0"/>
    <m/>
    <m/>
    <m/>
    <m/>
    <m/>
    <m/>
    <n v="89751"/>
    <n v="104578"/>
    <n v="90096"/>
    <n v="99691"/>
    <n v="91368"/>
    <n v="84786"/>
    <n v="560270"/>
  </r>
  <r>
    <x v="0"/>
    <x v="0"/>
    <s v="903930 - PROC CUST REQUESTS - INDIRECT"/>
    <s v="PPLEOM: OPERATION AND MAINTENANCE"/>
    <x v="2"/>
    <n v="751"/>
    <x v="5"/>
    <x v="1"/>
    <s v="903"/>
    <s v="Operating"/>
    <s v="Benefit budget summary"/>
    <x v="0"/>
    <n v="97635"/>
    <n v="84430"/>
    <n v="94114"/>
    <n v="84160"/>
    <n v="98789"/>
    <n v="89505"/>
    <m/>
    <m/>
    <m/>
    <m/>
    <m/>
    <m/>
    <n v="548633"/>
  </r>
  <r>
    <x v="0"/>
    <x v="0"/>
    <s v="903930 - PROC CUST REQUESTS - INDIRECT"/>
    <s v="PPLEOM: OPERATION AND MAINTENANCE"/>
    <x v="2"/>
    <n v="752"/>
    <x v="5"/>
    <x v="0"/>
    <s v="903"/>
    <s v="Operating"/>
    <s v="Benefit budget summary"/>
    <x v="0"/>
    <m/>
    <m/>
    <m/>
    <m/>
    <m/>
    <m/>
    <n v="8656"/>
    <n v="8656"/>
    <n v="8656"/>
    <n v="8656"/>
    <n v="8656"/>
    <n v="8656"/>
    <n v="51936"/>
  </r>
  <r>
    <x v="0"/>
    <x v="0"/>
    <s v="903930 - PROC CUST REQUESTS - INDIRECT"/>
    <s v="PPLEOM: OPERATION AND MAINTENANCE"/>
    <x v="2"/>
    <n v="752"/>
    <x v="5"/>
    <x v="1"/>
    <s v="903"/>
    <s v="Operating"/>
    <s v="Benefit budget summary"/>
    <x v="0"/>
    <n v="3532"/>
    <n v="3532"/>
    <n v="3536"/>
    <n v="3536"/>
    <n v="3536"/>
    <n v="3536"/>
    <m/>
    <m/>
    <m/>
    <m/>
    <m/>
    <m/>
    <n v="21208"/>
  </r>
  <r>
    <x v="0"/>
    <x v="0"/>
    <s v="903930 - PROC CUST REQUESTS - INDIRECT"/>
    <s v="PPLEOM: OPERATION AND MAINTENANCE"/>
    <x v="2"/>
    <n v="778"/>
    <x v="7"/>
    <x v="0"/>
    <s v="903"/>
    <s v="Operating"/>
    <s v="Other Benefits"/>
    <x v="0"/>
    <m/>
    <m/>
    <m/>
    <m/>
    <m/>
    <m/>
    <n v="2160"/>
    <n v="2160"/>
    <n v="2160"/>
    <n v="2160"/>
    <n v="2160"/>
    <n v="10800"/>
    <n v="21600"/>
  </r>
  <r>
    <x v="0"/>
    <x v="0"/>
    <s v="903930 - PROC CUST REQUESTS - INDIRECT"/>
    <s v="PPLEOM: OPERATION AND MAINTENANCE"/>
    <x v="2"/>
    <n v="778"/>
    <x v="7"/>
    <x v="1"/>
    <s v="903"/>
    <s v="Operating"/>
    <s v="Other Benefits"/>
    <x v="0"/>
    <n v="2160"/>
    <n v="2160"/>
    <n v="2160"/>
    <n v="2160"/>
    <n v="8100"/>
    <n v="2160"/>
    <m/>
    <m/>
    <m/>
    <m/>
    <m/>
    <m/>
    <n v="18900"/>
  </r>
  <r>
    <x v="0"/>
    <x v="2"/>
    <s v="903930 - PROC CUST REQUESTS - INDIRECT"/>
    <s v="PPLEOM: OPERATION AND MAINTENANCE"/>
    <x v="2"/>
    <n v="101"/>
    <x v="0"/>
    <x v="0"/>
    <s v="903"/>
    <s v="Operating"/>
    <s v="Base Labor"/>
    <x v="0"/>
    <m/>
    <m/>
    <m/>
    <m/>
    <m/>
    <m/>
    <n v="31684"/>
    <n v="35046"/>
    <n v="31773"/>
    <n v="33940"/>
    <n v="32102"/>
    <n v="30557"/>
    <n v="195102"/>
  </r>
  <r>
    <x v="0"/>
    <x v="2"/>
    <s v="903930 - PROC CUST REQUESTS - INDIRECT"/>
    <s v="PPLEOM: OPERATION AND MAINTENANCE"/>
    <x v="2"/>
    <n v="101"/>
    <x v="0"/>
    <x v="1"/>
    <s v="903"/>
    <s v="Operating"/>
    <s v="Base Labor"/>
    <x v="0"/>
    <n v="35870"/>
    <n v="33010"/>
    <n v="35640"/>
    <n v="33384"/>
    <n v="36923"/>
    <n v="34861"/>
    <m/>
    <m/>
    <m/>
    <m/>
    <m/>
    <m/>
    <n v="209688"/>
  </r>
  <r>
    <x v="0"/>
    <x v="2"/>
    <s v="903930 - PROC CUST REQUESTS - INDIRECT"/>
    <s v="PPLEOM: OPERATION AND MAINTENANCE"/>
    <x v="2"/>
    <n v="111"/>
    <x v="1"/>
    <x v="0"/>
    <s v="903"/>
    <s v="Operating"/>
    <s v="Overtime and Premiums"/>
    <x v="0"/>
    <m/>
    <m/>
    <m/>
    <m/>
    <m/>
    <m/>
    <n v="7244"/>
    <n v="7244"/>
    <n v="8244"/>
    <n v="7244"/>
    <n v="7244"/>
    <n v="7132"/>
    <n v="44352"/>
  </r>
  <r>
    <x v="0"/>
    <x v="2"/>
    <s v="903930 - PROC CUST REQUESTS - INDIRECT"/>
    <s v="PPLEOM: OPERATION AND MAINTENANCE"/>
    <x v="2"/>
    <n v="111"/>
    <x v="1"/>
    <x v="1"/>
    <s v="903"/>
    <s v="Operating"/>
    <s v="Overtime and Premiums"/>
    <x v="0"/>
    <n v="7911"/>
    <n v="7911"/>
    <n v="8911"/>
    <n v="7911"/>
    <n v="7911"/>
    <n v="8911"/>
    <m/>
    <m/>
    <m/>
    <m/>
    <m/>
    <m/>
    <n v="49466"/>
  </r>
  <r>
    <x v="0"/>
    <x v="2"/>
    <s v="903930 - PROC CUST REQUESTS - INDIRECT"/>
    <s v="PPLEOM: OPERATION AND MAINTENANCE"/>
    <x v="2"/>
    <n v="751"/>
    <x v="5"/>
    <x v="0"/>
    <s v="903"/>
    <s v="Operating"/>
    <s v="Benefit budget summary"/>
    <x v="0"/>
    <m/>
    <m/>
    <m/>
    <m/>
    <m/>
    <m/>
    <n v="9033"/>
    <n v="9991"/>
    <n v="9058"/>
    <n v="9676"/>
    <n v="9152"/>
    <n v="8711"/>
    <n v="55621"/>
  </r>
  <r>
    <x v="0"/>
    <x v="2"/>
    <s v="903930 - PROC CUST REQUESTS - INDIRECT"/>
    <s v="PPLEOM: OPERATION AND MAINTENANCE"/>
    <x v="2"/>
    <n v="751"/>
    <x v="5"/>
    <x v="1"/>
    <s v="903"/>
    <s v="Operating"/>
    <s v="Benefit budget summary"/>
    <x v="0"/>
    <n v="10226"/>
    <n v="9410"/>
    <n v="10160"/>
    <n v="9517"/>
    <n v="10526"/>
    <n v="9938"/>
    <m/>
    <m/>
    <m/>
    <m/>
    <m/>
    <m/>
    <n v="59777"/>
  </r>
  <r>
    <x v="0"/>
    <x v="2"/>
    <s v="903930 - PROC CUST REQUESTS - INDIRECT"/>
    <s v="PPLEOM: OPERATION AND MAINTENANCE"/>
    <x v="2"/>
    <n v="752"/>
    <x v="5"/>
    <x v="0"/>
    <s v="903"/>
    <s v="Operating"/>
    <s v="Benefit budget summary"/>
    <x v="0"/>
    <m/>
    <m/>
    <m/>
    <m/>
    <m/>
    <m/>
    <n v="618"/>
    <n v="618"/>
    <n v="704"/>
    <n v="618"/>
    <n v="618"/>
    <n v="609"/>
    <n v="3785"/>
  </r>
  <r>
    <x v="0"/>
    <x v="2"/>
    <s v="903930 - PROC CUST REQUESTS - INDIRECT"/>
    <s v="PPLEOM: OPERATION AND MAINTENANCE"/>
    <x v="2"/>
    <n v="752"/>
    <x v="5"/>
    <x v="1"/>
    <s v="903"/>
    <s v="Operating"/>
    <s v="Benefit budget summary"/>
    <x v="0"/>
    <n v="675"/>
    <n v="675"/>
    <n v="761"/>
    <n v="675"/>
    <n v="675"/>
    <n v="761"/>
    <m/>
    <m/>
    <m/>
    <m/>
    <m/>
    <m/>
    <n v="4222"/>
  </r>
  <r>
    <x v="0"/>
    <x v="0"/>
    <s v="903936 - CUSTOMER COMPLAINTS - INDIRECT"/>
    <s v="PPLEOM: OPERATION AND MAINTENANCE"/>
    <x v="2"/>
    <n v="101"/>
    <x v="0"/>
    <x v="0"/>
    <s v="903"/>
    <s v="Operating"/>
    <s v="Base Labor"/>
    <x v="0"/>
    <m/>
    <m/>
    <m/>
    <m/>
    <m/>
    <m/>
    <n v="14910"/>
    <n v="17646"/>
    <n v="15556"/>
    <n v="17307"/>
    <n v="15874"/>
    <n v="14552"/>
    <n v="95845"/>
  </r>
  <r>
    <x v="0"/>
    <x v="0"/>
    <s v="903936 - CUSTOMER COMPLAINTS - INDIRECT"/>
    <s v="PPLEOM: OPERATION AND MAINTENANCE"/>
    <x v="2"/>
    <n v="101"/>
    <x v="0"/>
    <x v="1"/>
    <s v="903"/>
    <s v="Operating"/>
    <s v="Base Labor"/>
    <x v="0"/>
    <n v="16240"/>
    <n v="14504"/>
    <n v="16077"/>
    <n v="14814"/>
    <n v="17130"/>
    <n v="15960"/>
    <m/>
    <m/>
    <m/>
    <m/>
    <m/>
    <m/>
    <n v="94725"/>
  </r>
  <r>
    <x v="0"/>
    <x v="0"/>
    <s v="903936 - CUSTOMER COMPLAINTS - INDIRECT"/>
    <s v="PPLEOM: OPERATION AND MAINTENANCE"/>
    <x v="2"/>
    <n v="751"/>
    <x v="5"/>
    <x v="0"/>
    <s v="903"/>
    <s v="Operating"/>
    <s v="Benefit budget summary"/>
    <x v="0"/>
    <m/>
    <m/>
    <m/>
    <m/>
    <m/>
    <m/>
    <n v="4380"/>
    <n v="5184"/>
    <n v="4570"/>
    <n v="5085"/>
    <n v="4664"/>
    <n v="4275"/>
    <n v="28158"/>
  </r>
  <r>
    <x v="0"/>
    <x v="0"/>
    <s v="903936 - CUSTOMER COMPLAINTS - INDIRECT"/>
    <s v="PPLEOM: OPERATION AND MAINTENANCE"/>
    <x v="2"/>
    <n v="751"/>
    <x v="5"/>
    <x v="1"/>
    <s v="903"/>
    <s v="Operating"/>
    <s v="Benefit budget summary"/>
    <x v="0"/>
    <n v="4771"/>
    <n v="4261"/>
    <n v="4723"/>
    <n v="4352"/>
    <n v="5033"/>
    <n v="4689"/>
    <m/>
    <m/>
    <m/>
    <m/>
    <m/>
    <m/>
    <n v="27829"/>
  </r>
  <r>
    <x v="0"/>
    <x v="0"/>
    <s v="903936 - CUSTOMER COMPLAINTS - INDIRECT"/>
    <s v="PPLEOM: OPERATION AND MAINTENANCE"/>
    <x v="2"/>
    <n v="778"/>
    <x v="7"/>
    <x v="0"/>
    <s v="903"/>
    <s v="Operating"/>
    <s v="Other Benefits"/>
    <x v="0"/>
    <m/>
    <m/>
    <m/>
    <m/>
    <m/>
    <m/>
    <n v="0"/>
    <n v="0"/>
    <n v="0"/>
    <n v="0"/>
    <n v="0"/>
    <n v="3200"/>
    <n v="3200"/>
  </r>
  <r>
    <x v="0"/>
    <x v="0"/>
    <s v="903936 - CUSTOMER COMPLAINTS - INDIRECT"/>
    <s v="PPLEOM: OPERATION AND MAINTENANCE"/>
    <x v="2"/>
    <n v="778"/>
    <x v="7"/>
    <x v="1"/>
    <s v="903"/>
    <s v="Operating"/>
    <s v="Other Benefits"/>
    <x v="0"/>
    <n v="3200"/>
    <n v="0"/>
    <n v="0"/>
    <n v="0"/>
    <n v="0"/>
    <n v="3200"/>
    <m/>
    <m/>
    <m/>
    <m/>
    <m/>
    <m/>
    <n v="6400"/>
  </r>
  <r>
    <x v="0"/>
    <x v="0"/>
    <s v="907900 - SUPV-CUST SER/INFO - INDIRECT"/>
    <s v="PPLEOM: OPERATION AND MAINTENANCE"/>
    <x v="2"/>
    <n v="101"/>
    <x v="0"/>
    <x v="0"/>
    <s v="907"/>
    <s v="Operating"/>
    <s v="Base Labor"/>
    <x v="0"/>
    <m/>
    <m/>
    <m/>
    <m/>
    <m/>
    <m/>
    <n v="38236"/>
    <n v="41880"/>
    <n v="38335"/>
    <n v="40681"/>
    <n v="38697"/>
    <n v="37015"/>
    <n v="234844"/>
  </r>
  <r>
    <x v="0"/>
    <x v="0"/>
    <s v="907900 - SUPV-CUST SER/INFO - INDIRECT"/>
    <s v="PPLEOM: OPERATION AND MAINTENANCE"/>
    <x v="2"/>
    <n v="101"/>
    <x v="0"/>
    <x v="1"/>
    <s v="907"/>
    <s v="Operating"/>
    <s v="Base Labor"/>
    <x v="0"/>
    <n v="40374"/>
    <n v="37296"/>
    <n v="40091"/>
    <n v="37651"/>
    <n v="41489"/>
    <n v="39268"/>
    <m/>
    <m/>
    <m/>
    <m/>
    <m/>
    <m/>
    <n v="236169"/>
  </r>
  <r>
    <x v="0"/>
    <x v="0"/>
    <s v="907900 - SUPV-CUST SER/INFO - INDIRECT"/>
    <s v="PPLEOM: OPERATION AND MAINTENANCE"/>
    <x v="2"/>
    <n v="751"/>
    <x v="5"/>
    <x v="0"/>
    <s v="907"/>
    <s v="Operating"/>
    <s v="Benefit budget summary"/>
    <x v="0"/>
    <m/>
    <m/>
    <m/>
    <m/>
    <m/>
    <m/>
    <n v="11784"/>
    <n v="12855"/>
    <n v="11813"/>
    <n v="12503"/>
    <n v="11920"/>
    <n v="11425"/>
    <n v="72300"/>
  </r>
  <r>
    <x v="0"/>
    <x v="0"/>
    <s v="907900 - SUPV-CUST SER/INFO - INDIRECT"/>
    <s v="PPLEOM: OPERATION AND MAINTENANCE"/>
    <x v="2"/>
    <n v="751"/>
    <x v="5"/>
    <x v="1"/>
    <s v="907"/>
    <s v="Operating"/>
    <s v="Benefit budget summary"/>
    <x v="0"/>
    <n v="12412"/>
    <n v="11508"/>
    <n v="12329"/>
    <n v="11612"/>
    <n v="12740"/>
    <n v="12087"/>
    <m/>
    <m/>
    <m/>
    <m/>
    <m/>
    <m/>
    <n v="72688"/>
  </r>
  <r>
    <x v="0"/>
    <x v="0"/>
    <s v="908005 - DSM CONSERVATION PROG"/>
    <s v="PPLCDM: DEMAND SIDE MANAGEMENT"/>
    <x v="4"/>
    <n v="101"/>
    <x v="0"/>
    <x v="0"/>
    <s v="908"/>
    <s v="Construction-Other "/>
    <s v="Base Labor"/>
    <x v="0"/>
    <m/>
    <m/>
    <m/>
    <m/>
    <m/>
    <m/>
    <n v="57926"/>
    <n v="67878"/>
    <n v="58189"/>
    <n v="64603"/>
    <n v="59157"/>
    <n v="54592"/>
    <n v="362345"/>
  </r>
  <r>
    <x v="0"/>
    <x v="0"/>
    <s v="908005 - DSM CONSERVATION PROG"/>
    <s v="PPLCDM: DEMAND SIDE MANAGEMENT"/>
    <x v="4"/>
    <n v="101"/>
    <x v="0"/>
    <x v="1"/>
    <s v="908"/>
    <s v="Construction-Other "/>
    <s v="Base Labor"/>
    <x v="0"/>
    <n v="63038"/>
    <n v="54511"/>
    <n v="62284"/>
    <n v="55614"/>
    <n v="66056"/>
    <n v="59928"/>
    <m/>
    <m/>
    <m/>
    <m/>
    <m/>
    <m/>
    <n v="361431"/>
  </r>
  <r>
    <x v="0"/>
    <x v="0"/>
    <s v="908005 - DSM CONSERVATION PROG"/>
    <s v="PPLCDM: DEMAND SIDE MANAGEMENT"/>
    <x v="4"/>
    <n v="750"/>
    <x v="4"/>
    <x v="0"/>
    <s v="908"/>
    <s v="Construction-Other "/>
    <s v="Benefit budget summary"/>
    <x v="0"/>
    <m/>
    <m/>
    <m/>
    <m/>
    <m/>
    <m/>
    <n v="8505"/>
    <n v="9966"/>
    <n v="8544"/>
    <n v="9486"/>
    <n v="8686"/>
    <n v="8016"/>
    <n v="53203"/>
  </r>
  <r>
    <x v="0"/>
    <x v="0"/>
    <s v="908005 - DSM CONSERVATION PROG"/>
    <s v="PPLCDM: DEMAND SIDE MANAGEMENT"/>
    <x v="4"/>
    <n v="750"/>
    <x v="4"/>
    <x v="1"/>
    <s v="908"/>
    <s v="Construction-Other "/>
    <s v="Benefit budget summary"/>
    <x v="0"/>
    <n v="8620"/>
    <n v="7454"/>
    <n v="8517"/>
    <n v="7605"/>
    <n v="9033"/>
    <n v="8195"/>
    <m/>
    <m/>
    <m/>
    <m/>
    <m/>
    <m/>
    <n v="49424"/>
  </r>
  <r>
    <x v="0"/>
    <x v="0"/>
    <s v="908005 - DSM CONSERVATION PROG"/>
    <s v="PPLCDM: DEMAND SIDE MANAGEMENT"/>
    <x v="4"/>
    <n v="751"/>
    <x v="5"/>
    <x v="0"/>
    <s v="908"/>
    <s v="Construction-Other "/>
    <s v="Benefit budget summary"/>
    <x v="0"/>
    <m/>
    <m/>
    <m/>
    <m/>
    <m/>
    <m/>
    <n v="36858"/>
    <n v="43190"/>
    <n v="37025"/>
    <n v="41106"/>
    <n v="37641"/>
    <n v="34736"/>
    <n v="230556"/>
  </r>
  <r>
    <x v="0"/>
    <x v="0"/>
    <s v="908005 - DSM CONSERVATION PROG"/>
    <s v="PPLCDM: DEMAND SIDE MANAGEMENT"/>
    <x v="4"/>
    <n v="751"/>
    <x v="5"/>
    <x v="1"/>
    <s v="908"/>
    <s v="Construction-Other "/>
    <s v="Benefit budget summary"/>
    <x v="0"/>
    <n v="40310"/>
    <n v="34857"/>
    <n v="39828"/>
    <n v="35563"/>
    <n v="42240"/>
    <n v="38322"/>
    <m/>
    <m/>
    <m/>
    <m/>
    <m/>
    <m/>
    <n v="231120"/>
  </r>
  <r>
    <x v="0"/>
    <x v="0"/>
    <s v="908901 - CUST MKTG/ASSIST - INDIRECT"/>
    <s v="PPLEOM: OPERATION AND MAINTENANCE"/>
    <x v="2"/>
    <n v="101"/>
    <x v="0"/>
    <x v="0"/>
    <s v="908"/>
    <s v="Operating"/>
    <s v="Base Labor"/>
    <x v="0"/>
    <m/>
    <m/>
    <m/>
    <m/>
    <m/>
    <m/>
    <n v="16528"/>
    <n v="19619"/>
    <n v="16595"/>
    <n v="18599"/>
    <n v="16841"/>
    <n v="15494"/>
    <n v="103676"/>
  </r>
  <r>
    <x v="0"/>
    <x v="0"/>
    <s v="908901 - CUST MKTG/ASSIST - INDIRECT"/>
    <s v="PPLEOM: OPERATION AND MAINTENANCE"/>
    <x v="2"/>
    <n v="101"/>
    <x v="0"/>
    <x v="1"/>
    <s v="908"/>
    <s v="Operating"/>
    <s v="Base Labor"/>
    <x v="0"/>
    <n v="18260"/>
    <n v="15527"/>
    <n v="17924"/>
    <n v="15850"/>
    <n v="19070"/>
    <n v="17132"/>
    <m/>
    <m/>
    <m/>
    <m/>
    <m/>
    <m/>
    <n v="103763"/>
  </r>
  <r>
    <x v="0"/>
    <x v="0"/>
    <s v="908901 - CUST MKTG/ASSIST - INDIRECT"/>
    <s v="PPLEOM: OPERATION AND MAINTENANCE"/>
    <x v="2"/>
    <n v="751"/>
    <x v="5"/>
    <x v="0"/>
    <s v="908"/>
    <s v="Operating"/>
    <s v="Benefit budget summary"/>
    <x v="0"/>
    <m/>
    <m/>
    <m/>
    <m/>
    <m/>
    <m/>
    <n v="4856"/>
    <n v="5764"/>
    <n v="4875"/>
    <n v="5464"/>
    <n v="4948"/>
    <n v="4552"/>
    <n v="30459"/>
  </r>
  <r>
    <x v="0"/>
    <x v="0"/>
    <s v="908901 - CUST MKTG/ASSIST - INDIRECT"/>
    <s v="PPLEOM: OPERATION AND MAINTENANCE"/>
    <x v="2"/>
    <n v="751"/>
    <x v="5"/>
    <x v="1"/>
    <s v="908"/>
    <s v="Operating"/>
    <s v="Benefit budget summary"/>
    <x v="0"/>
    <n v="5364"/>
    <n v="4562"/>
    <n v="5266"/>
    <n v="4657"/>
    <n v="5602"/>
    <n v="5033"/>
    <m/>
    <m/>
    <m/>
    <m/>
    <m/>
    <m/>
    <n v="30484"/>
  </r>
  <r>
    <x v="0"/>
    <x v="0"/>
    <s v="908901 - CUST MKTG/ASSIST - INDIRECT"/>
    <s v="PPLEOM: OPERATION AND MAINTENANCE"/>
    <x v="2"/>
    <n v="778"/>
    <x v="7"/>
    <x v="0"/>
    <s v="908"/>
    <s v="Operating"/>
    <s v="Other Benefits"/>
    <x v="0"/>
    <m/>
    <m/>
    <m/>
    <m/>
    <m/>
    <m/>
    <n v="2800"/>
    <n v="2800"/>
    <n v="2800"/>
    <n v="2800"/>
    <n v="2800"/>
    <n v="2800"/>
    <n v="16800"/>
  </r>
  <r>
    <x v="0"/>
    <x v="0"/>
    <s v="908901 - CUST MKTG/ASSIST - INDIRECT"/>
    <s v="PPLEOM: OPERATION AND MAINTENANCE"/>
    <x v="2"/>
    <n v="778"/>
    <x v="7"/>
    <x v="1"/>
    <s v="908"/>
    <s v="Operating"/>
    <s v="Other Benefits"/>
    <x v="0"/>
    <n v="2847"/>
    <n v="2847"/>
    <n v="2847"/>
    <n v="2847"/>
    <n v="2847"/>
    <n v="2847"/>
    <m/>
    <m/>
    <m/>
    <m/>
    <m/>
    <m/>
    <n v="17082"/>
  </r>
  <r>
    <x v="0"/>
    <x v="2"/>
    <s v="920100 - OTHER GENERAL AND ADMIN SALARIES"/>
    <s v="PPLEOM: OPERATION AND MAINTENANCE"/>
    <x v="2"/>
    <n v="101"/>
    <x v="0"/>
    <x v="0"/>
    <s v="920"/>
    <s v="Operating"/>
    <s v="Base Labor"/>
    <x v="0"/>
    <m/>
    <m/>
    <m/>
    <m/>
    <m/>
    <m/>
    <n v="0"/>
    <n v="0"/>
    <n v="0"/>
    <n v="0"/>
    <n v="0"/>
    <n v="0"/>
    <n v="0"/>
  </r>
  <r>
    <x v="0"/>
    <x v="2"/>
    <s v="920100 - OTHER GENERAL AND ADMIN SALARIES"/>
    <s v="PPLEOM: OPERATION AND MAINTENANCE"/>
    <x v="2"/>
    <n v="101"/>
    <x v="0"/>
    <x v="1"/>
    <s v="920"/>
    <s v="Operating"/>
    <s v="Base Labor"/>
    <x v="0"/>
    <n v="0"/>
    <n v="0"/>
    <n v="0"/>
    <n v="0"/>
    <n v="0"/>
    <n v="0"/>
    <m/>
    <m/>
    <m/>
    <m/>
    <m/>
    <m/>
    <n v="0"/>
  </r>
  <r>
    <x v="0"/>
    <x v="2"/>
    <s v="920100 - OTHER GENERAL AND ADMIN SALARIES"/>
    <s v="PPLEOM: OPERATION AND MAINTENANCE"/>
    <x v="2"/>
    <n v="175"/>
    <x v="3"/>
    <x v="0"/>
    <s v="920"/>
    <s v="Operating"/>
    <s v="Base Labor"/>
    <x v="0"/>
    <m/>
    <m/>
    <m/>
    <m/>
    <m/>
    <m/>
    <n v="0"/>
    <n v="0"/>
    <n v="0"/>
    <n v="0"/>
    <n v="0"/>
    <n v="0"/>
    <n v="0"/>
  </r>
  <r>
    <x v="0"/>
    <x v="2"/>
    <s v="920100 - OTHER GENERAL AND ADMIN SALARIES"/>
    <s v="PPLEOM: OPERATION AND MAINTENANCE"/>
    <x v="2"/>
    <n v="175"/>
    <x v="3"/>
    <x v="1"/>
    <s v="920"/>
    <s v="Operating"/>
    <s v="Base Labor"/>
    <x v="0"/>
    <n v="0"/>
    <n v="0"/>
    <n v="0"/>
    <n v="0"/>
    <n v="0"/>
    <n v="0"/>
    <m/>
    <m/>
    <m/>
    <m/>
    <m/>
    <m/>
    <n v="0"/>
  </r>
  <r>
    <x v="0"/>
    <x v="2"/>
    <s v="920100 - OTHER GENERAL AND ADMIN SALARIES"/>
    <s v="PPLEOM: OPERATION AND MAINTENANCE"/>
    <x v="2"/>
    <n v="181"/>
    <x v="0"/>
    <x v="0"/>
    <s v="920"/>
    <s v="Operating"/>
    <s v="PPL labor"/>
    <x v="0"/>
    <m/>
    <m/>
    <m/>
    <m/>
    <m/>
    <m/>
    <n v="8486"/>
    <n v="7637"/>
    <n v="8183"/>
    <n v="9090"/>
    <n v="7012"/>
    <n v="7783"/>
    <n v="48191"/>
  </r>
  <r>
    <x v="0"/>
    <x v="2"/>
    <s v="920100 - OTHER GENERAL AND ADMIN SALARIES"/>
    <s v="PPLEOM: OPERATION AND MAINTENANCE"/>
    <x v="2"/>
    <n v="181"/>
    <x v="0"/>
    <x v="1"/>
    <s v="920"/>
    <s v="Operating"/>
    <s v="PPL labor"/>
    <x v="0"/>
    <n v="8282"/>
    <n v="7532"/>
    <n v="8674"/>
    <n v="8424"/>
    <n v="8173"/>
    <n v="7864"/>
    <m/>
    <m/>
    <m/>
    <m/>
    <m/>
    <m/>
    <n v="48949"/>
  </r>
  <r>
    <x v="0"/>
    <x v="0"/>
    <s v="920900 - OTHER GENERAL AND ADMIN SALARIES - INDIRECT"/>
    <s v="PPLEOM: OPERATION AND MAINTENANCE"/>
    <x v="2"/>
    <n v="101"/>
    <x v="0"/>
    <x v="0"/>
    <s v="920"/>
    <s v="Operating"/>
    <s v="Base Labor"/>
    <x v="0"/>
    <m/>
    <m/>
    <m/>
    <m/>
    <m/>
    <m/>
    <n v="2234223"/>
    <n v="2581562"/>
    <n v="2237931"/>
    <n v="2497762"/>
    <n v="2308430"/>
    <n v="2142851"/>
    <n v="14002759"/>
  </r>
  <r>
    <x v="0"/>
    <x v="0"/>
    <s v="920900 - OTHER GENERAL AND ADMIN SALARIES - INDIRECT"/>
    <s v="PPLEOM: OPERATION AND MAINTENANCE"/>
    <x v="2"/>
    <n v="101"/>
    <x v="0"/>
    <x v="1"/>
    <s v="920"/>
    <s v="Operating"/>
    <s v="Base Labor"/>
    <x v="0"/>
    <n v="2473536"/>
    <n v="2107197"/>
    <n v="2389914"/>
    <n v="2123372"/>
    <n v="2530462"/>
    <n v="2259939"/>
    <m/>
    <m/>
    <m/>
    <m/>
    <m/>
    <m/>
    <n v="13884420"/>
  </r>
  <r>
    <x v="0"/>
    <x v="0"/>
    <s v="920900 - OTHER GENERAL AND ADMIN SALARIES - INDIRECT"/>
    <s v="PPLEOM: OPERATION AND MAINTENANCE"/>
    <x v="2"/>
    <n v="102"/>
    <x v="0"/>
    <x v="0"/>
    <s v="920"/>
    <s v="Operating"/>
    <s v="Base Labor"/>
    <x v="0"/>
    <m/>
    <m/>
    <m/>
    <m/>
    <m/>
    <m/>
    <n v="5873"/>
    <n v="6882"/>
    <n v="5899"/>
    <n v="6550"/>
    <n v="5998"/>
    <n v="5535"/>
    <n v="36737"/>
  </r>
  <r>
    <x v="0"/>
    <x v="0"/>
    <s v="920900 - OTHER GENERAL AND ADMIN SALARIES - INDIRECT"/>
    <s v="PPLEOM: OPERATION AND MAINTENANCE"/>
    <x v="2"/>
    <n v="102"/>
    <x v="0"/>
    <x v="1"/>
    <s v="920"/>
    <s v="Operating"/>
    <s v="Base Labor"/>
    <x v="0"/>
    <n v="6402"/>
    <n v="5536"/>
    <n v="6312"/>
    <n v="5637"/>
    <n v="6694"/>
    <n v="6073"/>
    <m/>
    <m/>
    <m/>
    <m/>
    <m/>
    <m/>
    <n v="36654"/>
  </r>
  <r>
    <x v="0"/>
    <x v="0"/>
    <s v="920900 - OTHER GENERAL AND ADMIN SALARIES - INDIRECT"/>
    <s v="PPLEOM: OPERATION AND MAINTENANCE"/>
    <x v="2"/>
    <n v="111"/>
    <x v="1"/>
    <x v="0"/>
    <s v="920"/>
    <s v="Operating"/>
    <s v="Overtime and Premiums"/>
    <x v="0"/>
    <m/>
    <m/>
    <m/>
    <m/>
    <m/>
    <m/>
    <n v="415"/>
    <n v="3239"/>
    <n v="415"/>
    <n v="439"/>
    <n v="439"/>
    <n v="415"/>
    <n v="5362"/>
  </r>
  <r>
    <x v="0"/>
    <x v="0"/>
    <s v="920900 - OTHER GENERAL AND ADMIN SALARIES - INDIRECT"/>
    <s v="PPLEOM: OPERATION AND MAINTENANCE"/>
    <x v="2"/>
    <n v="111"/>
    <x v="1"/>
    <x v="1"/>
    <s v="920"/>
    <s v="Operating"/>
    <s v="Overtime and Premiums"/>
    <x v="0"/>
    <n v="439"/>
    <n v="390"/>
    <n v="3248"/>
    <n v="399"/>
    <n v="448"/>
    <n v="424"/>
    <m/>
    <m/>
    <m/>
    <m/>
    <m/>
    <m/>
    <n v="5348"/>
  </r>
  <r>
    <x v="0"/>
    <x v="0"/>
    <s v="920900 - OTHER GENERAL AND ADMIN SALARIES - INDIRECT"/>
    <s v="PPLEOM: OPERATION AND MAINTENANCE"/>
    <x v="2"/>
    <n v="120"/>
    <x v="0"/>
    <x v="0"/>
    <s v="920"/>
    <s v="Operating"/>
    <s v="Base Labor"/>
    <x v="0"/>
    <m/>
    <m/>
    <m/>
    <m/>
    <m/>
    <m/>
    <n v="39575"/>
    <n v="46432"/>
    <n v="39910"/>
    <n v="44585"/>
    <n v="40919"/>
    <n v="37828"/>
    <n v="249249"/>
  </r>
  <r>
    <x v="0"/>
    <x v="0"/>
    <s v="920900 - OTHER GENERAL AND ADMIN SALARIES - INDIRECT"/>
    <s v="PPLEOM: OPERATION AND MAINTENANCE"/>
    <x v="2"/>
    <n v="120"/>
    <x v="0"/>
    <x v="1"/>
    <s v="920"/>
    <s v="Operating"/>
    <s v="Base Labor"/>
    <x v="0"/>
    <n v="43811"/>
    <n v="37868"/>
    <n v="42706"/>
    <n v="38107"/>
    <n v="45314"/>
    <n v="41065"/>
    <m/>
    <m/>
    <m/>
    <m/>
    <m/>
    <m/>
    <n v="248871"/>
  </r>
  <r>
    <x v="0"/>
    <x v="0"/>
    <s v="920900 - OTHER GENERAL AND ADMIN SALARIES - INDIRECT"/>
    <s v="PPLEOM: OPERATION AND MAINTENANCE"/>
    <x v="2"/>
    <n v="121"/>
    <x v="1"/>
    <x v="0"/>
    <s v="920"/>
    <s v="Operating"/>
    <s v="Overtime and Premiums"/>
    <x v="0"/>
    <m/>
    <m/>
    <m/>
    <m/>
    <m/>
    <m/>
    <n v="4329"/>
    <n v="4329"/>
    <n v="4329"/>
    <n v="4329"/>
    <n v="4329"/>
    <n v="4329"/>
    <n v="25974"/>
  </r>
  <r>
    <x v="0"/>
    <x v="0"/>
    <s v="920900 - OTHER GENERAL AND ADMIN SALARIES - INDIRECT"/>
    <s v="PPLEOM: OPERATION AND MAINTENANCE"/>
    <x v="2"/>
    <n v="121"/>
    <x v="1"/>
    <x v="1"/>
    <s v="920"/>
    <s v="Operating"/>
    <s v="Overtime and Premiums"/>
    <x v="0"/>
    <n v="4419"/>
    <n v="4419"/>
    <n v="4421"/>
    <n v="4421"/>
    <n v="4421"/>
    <n v="4421"/>
    <m/>
    <m/>
    <m/>
    <m/>
    <m/>
    <m/>
    <n v="26522"/>
  </r>
  <r>
    <x v="0"/>
    <x v="0"/>
    <s v="920900 - OTHER GENERAL AND ADMIN SALARIES - INDIRECT"/>
    <s v="PPLEOM: OPERATION AND MAINTENANCE"/>
    <x v="2"/>
    <n v="175"/>
    <x v="3"/>
    <x v="0"/>
    <s v="920"/>
    <s v="Operating"/>
    <s v="Base Labor"/>
    <x v="0"/>
    <m/>
    <m/>
    <m/>
    <m/>
    <m/>
    <m/>
    <n v="98"/>
    <n v="116"/>
    <n v="2099"/>
    <n v="111"/>
    <n v="100"/>
    <n v="2093"/>
    <n v="4617"/>
  </r>
  <r>
    <x v="0"/>
    <x v="0"/>
    <s v="920900 - OTHER GENERAL AND ADMIN SALARIES - INDIRECT"/>
    <s v="PPLEOM: OPERATION AND MAINTENANCE"/>
    <x v="2"/>
    <n v="175"/>
    <x v="3"/>
    <x v="1"/>
    <s v="920"/>
    <s v="Operating"/>
    <s v="Base Labor"/>
    <x v="0"/>
    <n v="108"/>
    <n v="92"/>
    <n v="1106"/>
    <n v="95"/>
    <n v="113"/>
    <n v="1101"/>
    <m/>
    <m/>
    <m/>
    <m/>
    <m/>
    <m/>
    <n v="2615"/>
  </r>
  <r>
    <x v="0"/>
    <x v="0"/>
    <s v="920900 - OTHER GENERAL AND ADMIN SALARIES - INDIRECT"/>
    <s v="PPLEOM: OPERATION AND MAINTENANCE"/>
    <x v="2"/>
    <n v="181"/>
    <x v="0"/>
    <x v="0"/>
    <s v="920"/>
    <s v="Operating"/>
    <s v="PPL labor"/>
    <x v="0"/>
    <m/>
    <m/>
    <m/>
    <m/>
    <m/>
    <m/>
    <n v="11525"/>
    <n v="11525"/>
    <n v="11525"/>
    <n v="11525"/>
    <n v="11525"/>
    <n v="11525"/>
    <n v="69150"/>
  </r>
  <r>
    <x v="0"/>
    <x v="0"/>
    <s v="920900 - OTHER GENERAL AND ADMIN SALARIES - INDIRECT"/>
    <s v="PPLEOM: OPERATION AND MAINTENANCE"/>
    <x v="2"/>
    <n v="181"/>
    <x v="0"/>
    <x v="1"/>
    <s v="920"/>
    <s v="Operating"/>
    <s v="PPL labor"/>
    <x v="0"/>
    <n v="11695"/>
    <n v="11695"/>
    <n v="11695"/>
    <n v="11695"/>
    <n v="11695"/>
    <n v="11695"/>
    <m/>
    <m/>
    <m/>
    <m/>
    <m/>
    <m/>
    <n v="70170"/>
  </r>
  <r>
    <x v="0"/>
    <x v="0"/>
    <s v="920900 - OTHER GENERAL AND ADMIN SALARIES - INDIRECT"/>
    <s v="PPLEOM: OPERATION AND MAINTENANCE"/>
    <x v="2"/>
    <n v="751"/>
    <x v="5"/>
    <x v="0"/>
    <s v="920"/>
    <s v="Operating"/>
    <s v="Benefit budget summary"/>
    <x v="0"/>
    <m/>
    <m/>
    <m/>
    <m/>
    <m/>
    <m/>
    <n v="669902"/>
    <n v="774398"/>
    <n v="671183"/>
    <n v="749091"/>
    <n v="692208"/>
    <n v="641606"/>
    <n v="4198388"/>
  </r>
  <r>
    <x v="0"/>
    <x v="0"/>
    <s v="920900 - OTHER GENERAL AND ADMIN SALARIES - INDIRECT"/>
    <s v="PPLEOM: OPERATION AND MAINTENANCE"/>
    <x v="2"/>
    <n v="751"/>
    <x v="5"/>
    <x v="1"/>
    <s v="920"/>
    <s v="Operating"/>
    <s v="Benefit budget summary"/>
    <x v="0"/>
    <n v="741721"/>
    <n v="632024"/>
    <n v="716814"/>
    <n v="636864"/>
    <n v="759025"/>
    <n v="678106"/>
    <m/>
    <m/>
    <m/>
    <m/>
    <m/>
    <m/>
    <n v="4164554"/>
  </r>
  <r>
    <x v="0"/>
    <x v="0"/>
    <s v="920900 - OTHER GENERAL AND ADMIN SALARIES - INDIRECT"/>
    <s v="PPLEOM: OPERATION AND MAINTENANCE"/>
    <x v="2"/>
    <n v="752"/>
    <x v="5"/>
    <x v="0"/>
    <s v="920"/>
    <s v="Operating"/>
    <s v="Benefit budget summary"/>
    <x v="0"/>
    <m/>
    <m/>
    <m/>
    <m/>
    <m/>
    <m/>
    <n v="584"/>
    <n v="932"/>
    <n v="584"/>
    <n v="587"/>
    <n v="587"/>
    <n v="584"/>
    <n v="3858"/>
  </r>
  <r>
    <x v="0"/>
    <x v="0"/>
    <s v="920900 - OTHER GENERAL AND ADMIN SALARIES - INDIRECT"/>
    <s v="PPLEOM: OPERATION AND MAINTENANCE"/>
    <x v="2"/>
    <n v="752"/>
    <x v="5"/>
    <x v="1"/>
    <s v="920"/>
    <s v="Operating"/>
    <s v="Benefit budget summary"/>
    <x v="0"/>
    <n v="598"/>
    <n v="592"/>
    <n v="945"/>
    <n v="594"/>
    <n v="600"/>
    <n v="597"/>
    <m/>
    <m/>
    <m/>
    <m/>
    <m/>
    <m/>
    <n v="3926"/>
  </r>
  <r>
    <x v="0"/>
    <x v="2"/>
    <s v="920900 - OTHER GENERAL AND ADMIN SALARIES - INDIRECT"/>
    <s v="PPLEOM: OPERATION AND MAINTENANCE"/>
    <x v="2"/>
    <n v="101"/>
    <x v="0"/>
    <x v="0"/>
    <s v="920"/>
    <s v="Operating"/>
    <s v="Base Labor"/>
    <x v="0"/>
    <m/>
    <m/>
    <m/>
    <m/>
    <m/>
    <m/>
    <n v="0"/>
    <n v="0"/>
    <n v="0"/>
    <n v="0"/>
    <n v="0"/>
    <n v="0"/>
    <n v="0"/>
  </r>
  <r>
    <x v="0"/>
    <x v="2"/>
    <s v="920900 - OTHER GENERAL AND ADMIN SALARIES - INDIRECT"/>
    <s v="PPLEOM: OPERATION AND MAINTENANCE"/>
    <x v="2"/>
    <n v="101"/>
    <x v="0"/>
    <x v="1"/>
    <s v="920"/>
    <s v="Operating"/>
    <s v="Base Labor"/>
    <x v="0"/>
    <n v="0"/>
    <n v="0"/>
    <n v="0"/>
    <n v="0"/>
    <n v="0"/>
    <n v="0"/>
    <m/>
    <m/>
    <m/>
    <m/>
    <m/>
    <m/>
    <n v="0"/>
  </r>
  <r>
    <x v="0"/>
    <x v="2"/>
    <s v="920900 - OTHER GENERAL AND ADMIN SALARIES - INDIRECT"/>
    <s v="PPLEOM: OPERATION AND MAINTENANCE"/>
    <x v="2"/>
    <n v="175"/>
    <x v="3"/>
    <x v="0"/>
    <s v="920"/>
    <s v="Operating"/>
    <s v="Base Labor"/>
    <x v="0"/>
    <m/>
    <m/>
    <m/>
    <m/>
    <m/>
    <m/>
    <n v="0"/>
    <n v="0"/>
    <n v="0"/>
    <n v="0"/>
    <n v="0"/>
    <n v="0"/>
    <n v="0"/>
  </r>
  <r>
    <x v="0"/>
    <x v="2"/>
    <s v="920900 - OTHER GENERAL AND ADMIN SALARIES - INDIRECT"/>
    <s v="PPLEOM: OPERATION AND MAINTENANCE"/>
    <x v="2"/>
    <n v="175"/>
    <x v="3"/>
    <x v="1"/>
    <s v="920"/>
    <s v="Operating"/>
    <s v="Base Labor"/>
    <x v="0"/>
    <n v="0"/>
    <n v="0"/>
    <n v="0"/>
    <n v="0"/>
    <n v="0"/>
    <n v="0"/>
    <m/>
    <m/>
    <m/>
    <m/>
    <m/>
    <m/>
    <n v="0"/>
  </r>
  <r>
    <x v="0"/>
    <x v="2"/>
    <s v="920900 - OTHER GENERAL AND ADMIN SALARIES - INDIRECT"/>
    <s v="PPLEOM: OPERATION AND MAINTENANCE"/>
    <x v="2"/>
    <n v="181"/>
    <x v="0"/>
    <x v="0"/>
    <s v="920"/>
    <s v="Operating"/>
    <s v="PPL labor"/>
    <x v="0"/>
    <m/>
    <m/>
    <m/>
    <m/>
    <m/>
    <m/>
    <n v="23430"/>
    <n v="21366"/>
    <n v="22771"/>
    <n v="25294"/>
    <n v="19606"/>
    <n v="21185"/>
    <n v="133652"/>
  </r>
  <r>
    <x v="0"/>
    <x v="2"/>
    <s v="920900 - OTHER GENERAL AND ADMIN SALARIES - INDIRECT"/>
    <s v="PPLEOM: OPERATION AND MAINTENANCE"/>
    <x v="2"/>
    <n v="181"/>
    <x v="0"/>
    <x v="1"/>
    <s v="920"/>
    <s v="Operating"/>
    <s v="PPL labor"/>
    <x v="0"/>
    <n v="23844"/>
    <n v="21366"/>
    <n v="25647"/>
    <n v="23568"/>
    <n v="24036"/>
    <n v="23141"/>
    <m/>
    <m/>
    <m/>
    <m/>
    <m/>
    <m/>
    <n v="141602"/>
  </r>
  <r>
    <x v="0"/>
    <x v="2"/>
    <s v="922001 - A/G SAL TRANSFER-CR"/>
    <s v="PPLEOM: OPERATION AND MAINTENANCE"/>
    <x v="2"/>
    <n v="175"/>
    <x v="3"/>
    <x v="0"/>
    <s v="922"/>
    <s v="Operating"/>
    <s v="Base Labor"/>
    <x v="0"/>
    <m/>
    <m/>
    <m/>
    <m/>
    <m/>
    <m/>
    <n v="-177066"/>
    <n v="-204728"/>
    <n v="-177454"/>
    <n v="-197843"/>
    <n v="-182854"/>
    <n v="-169659"/>
    <n v="-1109604"/>
  </r>
  <r>
    <x v="0"/>
    <x v="2"/>
    <s v="922001 - A/G SAL TRANSFER-CR"/>
    <s v="PPLEOM: OPERATION AND MAINTENANCE"/>
    <x v="2"/>
    <n v="175"/>
    <x v="3"/>
    <x v="1"/>
    <s v="922"/>
    <s v="Operating"/>
    <s v="Base Labor"/>
    <x v="0"/>
    <n v="-195904"/>
    <n v="-166978"/>
    <n v="-189627"/>
    <n v="-168247"/>
    <n v="-200463"/>
    <n v="-179310"/>
    <m/>
    <m/>
    <m/>
    <m/>
    <m/>
    <m/>
    <n v="-1100529"/>
  </r>
  <r>
    <x v="0"/>
    <x v="2"/>
    <s v="922001 - A/G SAL TRANSFER-CR"/>
    <s v="PPLEOM: OPERATION AND MAINTENANCE"/>
    <x v="2"/>
    <n v="713"/>
    <x v="8"/>
    <x v="0"/>
    <s v="922"/>
    <s v="Operating"/>
    <s v="Offduty"/>
    <x v="0"/>
    <m/>
    <m/>
    <m/>
    <m/>
    <m/>
    <m/>
    <n v="-1551"/>
    <n v="-1793"/>
    <n v="-1554"/>
    <n v="-1733"/>
    <n v="-1602"/>
    <n v="-1486"/>
    <n v="-9719"/>
  </r>
  <r>
    <x v="0"/>
    <x v="2"/>
    <s v="922001 - A/G SAL TRANSFER-CR"/>
    <s v="PPLEOM: OPERATION AND MAINTENANCE"/>
    <x v="2"/>
    <n v="713"/>
    <x v="8"/>
    <x v="1"/>
    <s v="922"/>
    <s v="Operating"/>
    <s v="Offduty"/>
    <x v="0"/>
    <n v="-1716"/>
    <n v="-1463"/>
    <n v="-1661"/>
    <n v="-1474"/>
    <n v="-1756"/>
    <n v="-1571"/>
    <m/>
    <m/>
    <m/>
    <m/>
    <m/>
    <m/>
    <n v="-9641"/>
  </r>
  <r>
    <x v="0"/>
    <x v="2"/>
    <s v="922001 - A/G SAL TRANSFER-CR"/>
    <s v="PPLEOM: OPERATION AND MAINTENANCE"/>
    <x v="2"/>
    <n v="717"/>
    <x v="8"/>
    <x v="0"/>
    <s v="922"/>
    <s v="Operating"/>
    <s v="Offduty"/>
    <x v="0"/>
    <m/>
    <m/>
    <m/>
    <m/>
    <m/>
    <m/>
    <n v="-8751"/>
    <n v="-10118"/>
    <n v="-8770"/>
    <n v="-9777"/>
    <n v="-9037"/>
    <n v="-8385"/>
    <n v="-54838"/>
  </r>
  <r>
    <x v="0"/>
    <x v="2"/>
    <s v="922001 - A/G SAL TRANSFER-CR"/>
    <s v="PPLEOM: OPERATION AND MAINTENANCE"/>
    <x v="2"/>
    <n v="717"/>
    <x v="8"/>
    <x v="1"/>
    <s v="922"/>
    <s v="Operating"/>
    <s v="Offduty"/>
    <x v="0"/>
    <n v="-9682"/>
    <n v="-8252"/>
    <n v="-9371"/>
    <n v="-8315"/>
    <n v="-9907"/>
    <n v="-8862"/>
    <m/>
    <m/>
    <m/>
    <m/>
    <m/>
    <m/>
    <n v="-54389"/>
  </r>
  <r>
    <x v="0"/>
    <x v="2"/>
    <s v="922001 - A/G SAL TRANSFER-CR"/>
    <s v="PPLEOM: OPERATION AND MAINTENANCE"/>
    <x v="2"/>
    <n v="720"/>
    <x v="9"/>
    <x v="0"/>
    <s v="922"/>
    <s v="Operating"/>
    <s v="TIA"/>
    <x v="0"/>
    <m/>
    <m/>
    <m/>
    <m/>
    <m/>
    <m/>
    <n v="-21813"/>
    <n v="-25220"/>
    <n v="-21861"/>
    <n v="-24372"/>
    <n v="-22526"/>
    <n v="-20900"/>
    <n v="-136692"/>
  </r>
  <r>
    <x v="0"/>
    <x v="2"/>
    <s v="922001 - A/G SAL TRANSFER-CR"/>
    <s v="PPLEOM: OPERATION AND MAINTENANCE"/>
    <x v="2"/>
    <n v="720"/>
    <x v="9"/>
    <x v="1"/>
    <s v="922"/>
    <s v="Operating"/>
    <s v="TIA"/>
    <x v="0"/>
    <n v="-24133"/>
    <n v="-20570"/>
    <n v="-23360"/>
    <n v="-20726"/>
    <n v="-24695"/>
    <n v="-22089"/>
    <m/>
    <m/>
    <m/>
    <m/>
    <m/>
    <m/>
    <n v="-135573"/>
  </r>
  <r>
    <x v="0"/>
    <x v="2"/>
    <s v="922001 - A/G SAL TRANSFER-CR"/>
    <s v="PPLEOM: OPERATION AND MAINTENANCE"/>
    <x v="2"/>
    <n v="725"/>
    <x v="8"/>
    <x v="0"/>
    <s v="922"/>
    <s v="Operating"/>
    <s v="Offduty"/>
    <x v="0"/>
    <m/>
    <m/>
    <m/>
    <m/>
    <m/>
    <m/>
    <n v="-14459"/>
    <n v="-16718"/>
    <n v="-14491"/>
    <n v="-16156"/>
    <n v="-14932"/>
    <n v="-13854"/>
    <n v="-90610"/>
  </r>
  <r>
    <x v="0"/>
    <x v="2"/>
    <s v="922001 - A/G SAL TRANSFER-CR"/>
    <s v="PPLEOM: OPERATION AND MAINTENANCE"/>
    <x v="2"/>
    <n v="725"/>
    <x v="8"/>
    <x v="1"/>
    <s v="922"/>
    <s v="Operating"/>
    <s v="Offduty"/>
    <x v="0"/>
    <n v="-15998"/>
    <n v="-13635"/>
    <n v="-15485"/>
    <n v="-13739"/>
    <n v="-16370"/>
    <n v="-14642"/>
    <m/>
    <m/>
    <m/>
    <m/>
    <m/>
    <m/>
    <n v="-89869"/>
  </r>
  <r>
    <x v="0"/>
    <x v="2"/>
    <s v="922001 - A/G SAL TRANSFER-CR"/>
    <s v="PPLEOM: OPERATION AND MAINTENANCE"/>
    <x v="2"/>
    <n v="726"/>
    <x v="8"/>
    <x v="0"/>
    <s v="922"/>
    <s v="Operating"/>
    <s v="Offduty"/>
    <x v="0"/>
    <m/>
    <m/>
    <m/>
    <m/>
    <m/>
    <m/>
    <n v="-5448"/>
    <n v="-6299"/>
    <n v="-5460"/>
    <n v="-6088"/>
    <n v="-5626"/>
    <n v="-5220"/>
    <n v="-34141"/>
  </r>
  <r>
    <x v="0"/>
    <x v="2"/>
    <s v="922001 - A/G SAL TRANSFER-CR"/>
    <s v="PPLEOM: OPERATION AND MAINTENANCE"/>
    <x v="2"/>
    <n v="726"/>
    <x v="8"/>
    <x v="1"/>
    <s v="922"/>
    <s v="Operating"/>
    <s v="Offduty"/>
    <x v="0"/>
    <n v="-6028"/>
    <n v="-5138"/>
    <n v="-5835"/>
    <n v="-5177"/>
    <n v="-6168"/>
    <n v="-5517"/>
    <m/>
    <m/>
    <m/>
    <m/>
    <m/>
    <m/>
    <n v="-33863"/>
  </r>
  <r>
    <x v="0"/>
    <x v="2"/>
    <s v="922003 - TRIMBLE CTY TRAN-CR"/>
    <s v="PPLEOM: OPERATION AND MAINTENANCE"/>
    <x v="2"/>
    <n v="175"/>
    <x v="3"/>
    <x v="0"/>
    <s v="922"/>
    <s v="Operating"/>
    <s v="Base Labor"/>
    <x v="0"/>
    <m/>
    <m/>
    <m/>
    <m/>
    <m/>
    <m/>
    <n v="-37760"/>
    <n v="-37760"/>
    <n v="-37760"/>
    <n v="-37760"/>
    <n v="-37760"/>
    <n v="-37760"/>
    <n v="-226560"/>
  </r>
  <r>
    <x v="0"/>
    <x v="2"/>
    <s v="922003 - TRIMBLE CTY TRAN-CR"/>
    <s v="PPLEOM: OPERATION AND MAINTENANCE"/>
    <x v="2"/>
    <n v="175"/>
    <x v="3"/>
    <x v="1"/>
    <s v="922"/>
    <s v="Operating"/>
    <s v="Base Labor"/>
    <x v="0"/>
    <n v="-38893"/>
    <n v="-38893"/>
    <n v="-38893"/>
    <n v="-38893"/>
    <n v="-38893"/>
    <n v="-38893"/>
    <m/>
    <m/>
    <m/>
    <m/>
    <m/>
    <m/>
    <n v="-233358"/>
  </r>
  <r>
    <x v="0"/>
    <x v="2"/>
    <s v="922003 - TRIMBLE CTY TRAN-CR"/>
    <s v="PPLEOM: OPERATION AND MAINTENANCE"/>
    <x v="2"/>
    <n v="751"/>
    <x v="5"/>
    <x v="0"/>
    <s v="922"/>
    <s v="Operating"/>
    <s v="Benefit budget summary"/>
    <x v="0"/>
    <m/>
    <m/>
    <m/>
    <m/>
    <m/>
    <m/>
    <n v="-14663"/>
    <n v="-14663"/>
    <n v="-14663"/>
    <n v="-14663"/>
    <n v="-14663"/>
    <n v="-14663"/>
    <n v="-87978"/>
  </r>
  <r>
    <x v="0"/>
    <x v="2"/>
    <s v="922003 - TRIMBLE CTY TRAN-CR"/>
    <s v="PPLEOM: OPERATION AND MAINTENANCE"/>
    <x v="2"/>
    <n v="751"/>
    <x v="5"/>
    <x v="1"/>
    <s v="922"/>
    <s v="Operating"/>
    <s v="Benefit budget summary"/>
    <x v="0"/>
    <n v="-15103"/>
    <n v="-15103"/>
    <n v="-15103"/>
    <n v="-15103"/>
    <n v="-15103"/>
    <n v="-15103"/>
    <m/>
    <m/>
    <m/>
    <m/>
    <m/>
    <m/>
    <n v="-90618"/>
  </r>
  <r>
    <x v="0"/>
    <x v="0"/>
    <s v="925002 - WORKERS COMP EXPENSE - BURDENS"/>
    <s v="PPLEOM: OPERATION AND MAINTENANCE"/>
    <x v="2"/>
    <n v="714"/>
    <x v="5"/>
    <x v="0"/>
    <s v="925"/>
    <s v="Operating"/>
    <s v="Other Benefits"/>
    <x v="0"/>
    <m/>
    <m/>
    <m/>
    <m/>
    <m/>
    <m/>
    <n v="1918"/>
    <n v="1918"/>
    <n v="1918"/>
    <n v="1918"/>
    <n v="1918"/>
    <n v="1918"/>
    <n v="11508"/>
  </r>
  <r>
    <x v="0"/>
    <x v="0"/>
    <s v="925002 - WORKERS COMP EXPENSE - BURDENS"/>
    <s v="PPLEOM: OPERATION AND MAINTENANCE"/>
    <x v="2"/>
    <n v="714"/>
    <x v="5"/>
    <x v="1"/>
    <s v="925"/>
    <s v="Operating"/>
    <s v="Other Benefits"/>
    <x v="0"/>
    <n v="2112"/>
    <n v="2112"/>
    <n v="2112"/>
    <n v="2112"/>
    <n v="2112"/>
    <n v="2112"/>
    <m/>
    <m/>
    <m/>
    <m/>
    <m/>
    <m/>
    <n v="12672"/>
  </r>
  <r>
    <x v="0"/>
    <x v="1"/>
    <s v="925002 - WORKERS COMP EXPENSE - BURDENS"/>
    <s v="PPLEOM: OPERATION AND MAINTENANCE"/>
    <x v="2"/>
    <n v="751"/>
    <x v="5"/>
    <x v="0"/>
    <s v="925"/>
    <s v="Operating"/>
    <s v="Benefit budget summary"/>
    <x v="0"/>
    <m/>
    <m/>
    <m/>
    <m/>
    <m/>
    <m/>
    <n v="10629"/>
    <n v="13082"/>
    <n v="11313"/>
    <n v="12572"/>
    <n v="11338"/>
    <n v="9988"/>
    <n v="68922"/>
  </r>
  <r>
    <x v="0"/>
    <x v="1"/>
    <s v="925002 - WORKERS COMP EXPENSE - BURDENS"/>
    <s v="PPLEOM: OPERATION AND MAINTENANCE"/>
    <x v="2"/>
    <n v="751"/>
    <x v="5"/>
    <x v="1"/>
    <s v="925"/>
    <s v="Operating"/>
    <s v="Benefit budget summary"/>
    <x v="0"/>
    <n v="12921"/>
    <n v="11186"/>
    <n v="12334"/>
    <n v="11439"/>
    <n v="12814"/>
    <n v="11278"/>
    <m/>
    <m/>
    <m/>
    <m/>
    <m/>
    <m/>
    <n v="71972"/>
  </r>
  <r>
    <x v="0"/>
    <x v="2"/>
    <s v="925002 - WORKERS COMP EXPENSE - BURDENS"/>
    <s v="PPLEOM: OPERATION AND MAINTENANCE"/>
    <x v="2"/>
    <n v="714"/>
    <x v="5"/>
    <x v="0"/>
    <s v="925"/>
    <s v="Operating"/>
    <s v="Other Benefits"/>
    <x v="0"/>
    <m/>
    <m/>
    <m/>
    <m/>
    <m/>
    <m/>
    <n v="41039"/>
    <n v="41027"/>
    <n v="41039"/>
    <n v="41030"/>
    <n v="41037"/>
    <n v="41043"/>
    <n v="246215"/>
  </r>
  <r>
    <x v="0"/>
    <x v="2"/>
    <s v="925002 - WORKERS COMP EXPENSE - BURDENS"/>
    <s v="PPLEOM: OPERATION AND MAINTENANCE"/>
    <x v="2"/>
    <n v="714"/>
    <x v="5"/>
    <x v="1"/>
    <s v="925"/>
    <s v="Operating"/>
    <s v="Other Benefits"/>
    <x v="0"/>
    <n v="39270"/>
    <n v="39283"/>
    <n v="39273"/>
    <n v="39282"/>
    <n v="39268"/>
    <n v="39277"/>
    <m/>
    <m/>
    <m/>
    <m/>
    <m/>
    <m/>
    <n v="235653"/>
  </r>
  <r>
    <x v="0"/>
    <x v="2"/>
    <s v="925002 - WORKERS COMP EXPENSE - BURDENS"/>
    <s v="PPLEOM: OPERATION AND MAINTENANCE"/>
    <x v="2"/>
    <n v="751"/>
    <x v="5"/>
    <x v="0"/>
    <s v="925"/>
    <s v="Operating"/>
    <s v="Benefit budget summary"/>
    <x v="0"/>
    <m/>
    <m/>
    <m/>
    <m/>
    <m/>
    <m/>
    <n v="-2038"/>
    <n v="-2492"/>
    <n v="-2181"/>
    <n v="-2394"/>
    <n v="-2178"/>
    <n v="-1950"/>
    <n v="-13233"/>
  </r>
  <r>
    <x v="0"/>
    <x v="2"/>
    <s v="925002 - WORKERS COMP EXPENSE - BURDENS"/>
    <s v="PPLEOM: OPERATION AND MAINTENANCE"/>
    <x v="2"/>
    <n v="751"/>
    <x v="5"/>
    <x v="1"/>
    <s v="925"/>
    <s v="Operating"/>
    <s v="Benefit budget summary"/>
    <x v="0"/>
    <n v="-2451"/>
    <n v="-2112"/>
    <n v="-2404"/>
    <n v="-2177"/>
    <n v="-2422"/>
    <n v="-2170"/>
    <m/>
    <m/>
    <m/>
    <m/>
    <m/>
    <m/>
    <n v="-13736"/>
  </r>
  <r>
    <x v="0"/>
    <x v="0"/>
    <s v="926001 - TUITION REFUND PLAN"/>
    <s v="PPLEOM: OPERATION AND MAINTENANCE"/>
    <x v="2"/>
    <n v="778"/>
    <x v="7"/>
    <x v="0"/>
    <s v="926"/>
    <s v="Operating"/>
    <s v="Other Benefits"/>
    <x v="0"/>
    <m/>
    <m/>
    <m/>
    <m/>
    <m/>
    <m/>
    <n v="0"/>
    <n v="2431"/>
    <n v="0"/>
    <n v="0"/>
    <n v="1066"/>
    <n v="0"/>
    <n v="3497"/>
  </r>
  <r>
    <x v="0"/>
    <x v="0"/>
    <s v="926001 - TUITION REFUND PLAN"/>
    <s v="PPLEOM: OPERATION AND MAINTENANCE"/>
    <x v="2"/>
    <n v="778"/>
    <x v="7"/>
    <x v="1"/>
    <s v="926"/>
    <s v="Operating"/>
    <s v="Other Benefits"/>
    <x v="0"/>
    <n v="736"/>
    <n v="736"/>
    <n v="736"/>
    <n v="736"/>
    <n v="736"/>
    <n v="736"/>
    <m/>
    <m/>
    <m/>
    <m/>
    <m/>
    <m/>
    <n v="4416"/>
  </r>
  <r>
    <x v="0"/>
    <x v="2"/>
    <s v="926001 - TUITION REFUND PLAN"/>
    <s v="PPLEOM: OPERATION AND MAINTENANCE"/>
    <x v="2"/>
    <n v="778"/>
    <x v="7"/>
    <x v="0"/>
    <s v="926"/>
    <s v="Operating"/>
    <s v="Other Benefits"/>
    <x v="0"/>
    <m/>
    <m/>
    <m/>
    <m/>
    <m/>
    <m/>
    <n v="2400"/>
    <n v="4000"/>
    <n v="1000"/>
    <n v="4400"/>
    <n v="1000"/>
    <n v="6500"/>
    <n v="19300"/>
  </r>
  <r>
    <x v="0"/>
    <x v="2"/>
    <s v="926001 - TUITION REFUND PLAN"/>
    <s v="PPLEOM: OPERATION AND MAINTENANCE"/>
    <x v="2"/>
    <n v="778"/>
    <x v="7"/>
    <x v="1"/>
    <s v="926"/>
    <s v="Operating"/>
    <s v="Other Benefits"/>
    <x v="0"/>
    <n v="3000"/>
    <n v="3000"/>
    <n v="4900"/>
    <n v="1100"/>
    <n v="8900"/>
    <n v="900"/>
    <m/>
    <m/>
    <m/>
    <m/>
    <m/>
    <m/>
    <n v="21800"/>
  </r>
  <r>
    <x v="0"/>
    <x v="0"/>
    <s v="926002 - GROUP LIFE INSURANCE EXPENSE - BURDENS"/>
    <s v="PPLEOM: OPERATION AND MAINTENANCE"/>
    <x v="2"/>
    <n v="722"/>
    <x v="5"/>
    <x v="0"/>
    <s v="926"/>
    <s v="Operating"/>
    <s v="Other Benefits"/>
    <x v="0"/>
    <m/>
    <m/>
    <m/>
    <m/>
    <m/>
    <m/>
    <n v="24769"/>
    <n v="24769"/>
    <n v="24769"/>
    <n v="24769"/>
    <n v="24769"/>
    <n v="24769"/>
    <n v="148614"/>
  </r>
  <r>
    <x v="0"/>
    <x v="0"/>
    <s v="926002 - GROUP LIFE INSURANCE EXPENSE - BURDENS"/>
    <s v="PPLEOM: OPERATION AND MAINTENANCE"/>
    <x v="2"/>
    <n v="722"/>
    <x v="5"/>
    <x v="1"/>
    <s v="926"/>
    <s v="Operating"/>
    <s v="Other Benefits"/>
    <x v="0"/>
    <n v="32894"/>
    <n v="32894"/>
    <n v="32894"/>
    <n v="32894"/>
    <n v="32894"/>
    <n v="32894"/>
    <m/>
    <m/>
    <m/>
    <m/>
    <m/>
    <m/>
    <n v="197364"/>
  </r>
  <r>
    <x v="0"/>
    <x v="2"/>
    <s v="926002 - GROUP LIFE INSURANCE EXPENSE - BURDENS"/>
    <s v="PPLEOM: OPERATION AND MAINTENANCE"/>
    <x v="2"/>
    <n v="722"/>
    <x v="5"/>
    <x v="0"/>
    <s v="926"/>
    <s v="Operating"/>
    <s v="Other Benefits"/>
    <x v="0"/>
    <m/>
    <m/>
    <m/>
    <m/>
    <m/>
    <m/>
    <n v="18831"/>
    <n v="18670"/>
    <n v="18829"/>
    <n v="18710"/>
    <n v="18797"/>
    <n v="18874"/>
    <n v="112711"/>
  </r>
  <r>
    <x v="0"/>
    <x v="2"/>
    <s v="926002 - GROUP LIFE INSURANCE EXPENSE - BURDENS"/>
    <s v="PPLEOM: OPERATION AND MAINTENANCE"/>
    <x v="2"/>
    <n v="722"/>
    <x v="5"/>
    <x v="1"/>
    <s v="926"/>
    <s v="Operating"/>
    <s v="Other Benefits"/>
    <x v="0"/>
    <n v="22372"/>
    <n v="22541"/>
    <n v="22409"/>
    <n v="22533"/>
    <n v="22346"/>
    <n v="22469"/>
    <m/>
    <m/>
    <m/>
    <m/>
    <m/>
    <m/>
    <n v="134670"/>
  </r>
  <r>
    <x v="0"/>
    <x v="2"/>
    <s v="926002 - GROUP LIFE INSURANCE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743"/>
    <n v="-922"/>
    <n v="-792"/>
    <n v="-873"/>
    <n v="-805"/>
    <n v="-709"/>
    <n v="-4844"/>
  </r>
  <r>
    <x v="0"/>
    <x v="2"/>
    <s v="926002 - GROUP LIFE INSURANCE EXPENSE - BURDENS"/>
    <s v="PPLEOM: OPERATION AND MAINTENANCE"/>
    <x v="2"/>
    <n v="751"/>
    <x v="5"/>
    <x v="1"/>
    <s v="926"/>
    <s v="Operating"/>
    <s v="Benefit budget summary"/>
    <x v="0"/>
    <n v="-907"/>
    <n v="-774"/>
    <n v="-875"/>
    <n v="-788"/>
    <n v="-895"/>
    <n v="-793"/>
    <m/>
    <m/>
    <m/>
    <m/>
    <m/>
    <m/>
    <n v="-5032"/>
  </r>
  <r>
    <x v="0"/>
    <x v="0"/>
    <s v="926003 - MEDICAL INSURANCE EXPENSE - BURDENS"/>
    <s v="PPLEOM: OPERATION AND MAINTENANCE"/>
    <x v="2"/>
    <n v="705"/>
    <x v="5"/>
    <x v="0"/>
    <s v="926"/>
    <s v="Operating"/>
    <s v="Medical - Dental"/>
    <x v="0"/>
    <m/>
    <m/>
    <m/>
    <m/>
    <m/>
    <m/>
    <n v="595372"/>
    <n v="595372"/>
    <n v="595372"/>
    <n v="595372"/>
    <n v="595372"/>
    <n v="595372"/>
    <n v="3572232"/>
  </r>
  <r>
    <x v="0"/>
    <x v="0"/>
    <s v="926003 - MEDICAL INSURANCE EXPENSE - BURDENS"/>
    <s v="PPLEOM: OPERATION AND MAINTENANCE"/>
    <x v="2"/>
    <n v="705"/>
    <x v="5"/>
    <x v="1"/>
    <s v="926"/>
    <s v="Operating"/>
    <s v="Medical - Dental"/>
    <x v="0"/>
    <n v="622806"/>
    <n v="622806"/>
    <n v="622806"/>
    <n v="622806"/>
    <n v="622806"/>
    <n v="622806"/>
    <m/>
    <m/>
    <m/>
    <m/>
    <m/>
    <m/>
    <n v="3736836"/>
  </r>
  <r>
    <x v="0"/>
    <x v="2"/>
    <s v="926003 - MEDICAL INSURANCE EXPENSE - BURDENS"/>
    <s v="PPLEOM: OPERATION AND MAINTENANCE"/>
    <x v="2"/>
    <n v="705"/>
    <x v="5"/>
    <x v="0"/>
    <s v="926"/>
    <s v="Operating"/>
    <s v="Medical - Dental"/>
    <x v="0"/>
    <m/>
    <m/>
    <m/>
    <m/>
    <m/>
    <m/>
    <n v="514295"/>
    <n v="510216"/>
    <n v="514238"/>
    <n v="511231"/>
    <n v="513441"/>
    <n v="515387"/>
    <n v="3078808"/>
  </r>
  <r>
    <x v="0"/>
    <x v="2"/>
    <s v="926003 - MEDICAL INSURANCE EXPENSE - BURDENS"/>
    <s v="PPLEOM: OPERATION AND MAINTENANCE"/>
    <x v="2"/>
    <n v="705"/>
    <x v="5"/>
    <x v="1"/>
    <s v="926"/>
    <s v="Operating"/>
    <s v="Medical - Dental"/>
    <x v="0"/>
    <n v="533134"/>
    <n v="537399"/>
    <n v="534059"/>
    <n v="537212"/>
    <n v="532461"/>
    <n v="535581"/>
    <m/>
    <m/>
    <m/>
    <m/>
    <m/>
    <m/>
    <n v="3209846"/>
  </r>
  <r>
    <x v="0"/>
    <x v="2"/>
    <s v="926003 - MEDICAL INSURANCE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20435"/>
    <n v="-25339"/>
    <n v="-21771"/>
    <n v="-23995"/>
    <n v="-22144"/>
    <n v="-19497"/>
    <n v="-133181"/>
  </r>
  <r>
    <x v="0"/>
    <x v="2"/>
    <s v="926003 - MEDICAL INSURANCE EXPENSE - BURDENS"/>
    <s v="PPLEOM: OPERATION AND MAINTENANCE"/>
    <x v="2"/>
    <n v="751"/>
    <x v="5"/>
    <x v="1"/>
    <s v="926"/>
    <s v="Operating"/>
    <s v="Benefit budget summary"/>
    <x v="0"/>
    <n v="-24926"/>
    <n v="-21287"/>
    <n v="-24060"/>
    <n v="-21663"/>
    <n v="-24614"/>
    <n v="-21801"/>
    <m/>
    <m/>
    <m/>
    <m/>
    <m/>
    <m/>
    <n v="-138351"/>
  </r>
  <r>
    <x v="0"/>
    <x v="0"/>
    <s v="926004 - DENTAL INSURANCE EXPENSE - BURDENS"/>
    <s v="PPLEOM: OPERATION AND MAINTENANCE"/>
    <x v="2"/>
    <n v="719"/>
    <x v="5"/>
    <x v="0"/>
    <s v="926"/>
    <s v="Operating"/>
    <s v="Medical - Dental"/>
    <x v="0"/>
    <m/>
    <m/>
    <m/>
    <m/>
    <m/>
    <m/>
    <n v="31082"/>
    <n v="31082"/>
    <n v="31082"/>
    <n v="31082"/>
    <n v="31082"/>
    <n v="31082"/>
    <n v="186492"/>
  </r>
  <r>
    <x v="0"/>
    <x v="0"/>
    <s v="926004 - DENTAL INSURANCE EXPENSE - BURDENS"/>
    <s v="PPLEOM: OPERATION AND MAINTENANCE"/>
    <x v="2"/>
    <n v="719"/>
    <x v="5"/>
    <x v="1"/>
    <s v="926"/>
    <s v="Operating"/>
    <s v="Medical - Dental"/>
    <x v="0"/>
    <n v="33019"/>
    <n v="33019"/>
    <n v="33019"/>
    <n v="33019"/>
    <n v="33019"/>
    <n v="33019"/>
    <m/>
    <m/>
    <m/>
    <m/>
    <m/>
    <m/>
    <n v="198114"/>
  </r>
  <r>
    <x v="0"/>
    <x v="2"/>
    <s v="926004 - DENTAL INSURANCE EXPENSE - BURDENS"/>
    <s v="PPLEOM: OPERATION AND MAINTENANCE"/>
    <x v="2"/>
    <n v="719"/>
    <x v="5"/>
    <x v="0"/>
    <s v="926"/>
    <s v="Operating"/>
    <s v="Medical - Dental"/>
    <x v="0"/>
    <m/>
    <m/>
    <m/>
    <m/>
    <m/>
    <m/>
    <n v="27525"/>
    <n v="27323"/>
    <n v="27523"/>
    <n v="27374"/>
    <n v="27483"/>
    <n v="27579"/>
    <n v="164807"/>
  </r>
  <r>
    <x v="0"/>
    <x v="2"/>
    <s v="926004 - DENTAL INSURANCE EXPENSE - BURDENS"/>
    <s v="PPLEOM: OPERATION AND MAINTENANCE"/>
    <x v="2"/>
    <n v="719"/>
    <x v="5"/>
    <x v="1"/>
    <s v="926"/>
    <s v="Operating"/>
    <s v="Medical - Dental"/>
    <x v="0"/>
    <n v="25861"/>
    <n v="26072"/>
    <n v="25907"/>
    <n v="26063"/>
    <n v="25828"/>
    <n v="25982"/>
    <m/>
    <m/>
    <m/>
    <m/>
    <m/>
    <m/>
    <n v="155713"/>
  </r>
  <r>
    <x v="0"/>
    <x v="2"/>
    <s v="926004 - DENTAL INSURANCE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1015"/>
    <n v="-1259"/>
    <n v="-1082"/>
    <n v="-1192"/>
    <n v="-1100"/>
    <n v="-969"/>
    <n v="-6617"/>
  </r>
  <r>
    <x v="0"/>
    <x v="2"/>
    <s v="926004 - DENTAL INSURANCE EXPENSE - BURDENS"/>
    <s v="PPLEOM: OPERATION AND MAINTENANCE"/>
    <x v="2"/>
    <n v="751"/>
    <x v="5"/>
    <x v="1"/>
    <s v="926"/>
    <s v="Operating"/>
    <s v="Benefit budget summary"/>
    <x v="0"/>
    <n v="-1239"/>
    <n v="-1058"/>
    <n v="-1196"/>
    <n v="-1076"/>
    <n v="-1223"/>
    <n v="-1083"/>
    <m/>
    <m/>
    <m/>
    <m/>
    <m/>
    <m/>
    <n v="-6875"/>
  </r>
  <r>
    <x v="0"/>
    <x v="0"/>
    <s v="926005 - LONG TERM DISABILITY EXPENSE - BURDENS"/>
    <s v="PPLEOM: OPERATION AND MAINTENANCE"/>
    <x v="2"/>
    <n v="723"/>
    <x v="5"/>
    <x v="0"/>
    <s v="926"/>
    <s v="Operating"/>
    <s v="Other Benefits"/>
    <x v="0"/>
    <m/>
    <m/>
    <m/>
    <m/>
    <m/>
    <m/>
    <n v="26690"/>
    <n v="26690"/>
    <n v="26690"/>
    <n v="26690"/>
    <n v="26690"/>
    <n v="26690"/>
    <n v="160140"/>
  </r>
  <r>
    <x v="0"/>
    <x v="0"/>
    <s v="926005 - LONG TERM DISABILITY EXPENSE - BURDENS"/>
    <s v="PPLEOM: OPERATION AND MAINTENANCE"/>
    <x v="2"/>
    <n v="723"/>
    <x v="5"/>
    <x v="1"/>
    <s v="926"/>
    <s v="Operating"/>
    <s v="Other Benefits"/>
    <x v="0"/>
    <n v="31711"/>
    <n v="31711"/>
    <n v="31711"/>
    <n v="31711"/>
    <n v="31711"/>
    <n v="31711"/>
    <m/>
    <m/>
    <m/>
    <m/>
    <m/>
    <m/>
    <n v="190266"/>
  </r>
  <r>
    <x v="0"/>
    <x v="2"/>
    <s v="926005 - LONG TERM DISABILITY EXPENSE - BURDENS"/>
    <s v="PPLEOM: OPERATION AND MAINTENANCE"/>
    <x v="2"/>
    <n v="723"/>
    <x v="5"/>
    <x v="0"/>
    <s v="926"/>
    <s v="Operating"/>
    <s v="Other Benefits"/>
    <x v="0"/>
    <m/>
    <m/>
    <m/>
    <m/>
    <m/>
    <m/>
    <n v="20291"/>
    <n v="20118"/>
    <n v="20289"/>
    <n v="20161"/>
    <n v="20255"/>
    <n v="20337"/>
    <n v="121451"/>
  </r>
  <r>
    <x v="0"/>
    <x v="2"/>
    <s v="926005 - LONG TERM DISABILITY EXPENSE - BURDENS"/>
    <s v="PPLEOM: OPERATION AND MAINTENANCE"/>
    <x v="2"/>
    <n v="723"/>
    <x v="5"/>
    <x v="1"/>
    <s v="926"/>
    <s v="Operating"/>
    <s v="Other Benefits"/>
    <x v="0"/>
    <n v="21439"/>
    <n v="21620"/>
    <n v="21478"/>
    <n v="21612"/>
    <n v="21410"/>
    <n v="21543"/>
    <m/>
    <m/>
    <m/>
    <m/>
    <m/>
    <m/>
    <n v="129102"/>
  </r>
  <r>
    <x v="0"/>
    <x v="2"/>
    <s v="926005 - LONG TERM DISABILITY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801"/>
    <n v="-993"/>
    <n v="-853"/>
    <n v="-941"/>
    <n v="-868"/>
    <n v="-764"/>
    <n v="-5220"/>
  </r>
  <r>
    <x v="0"/>
    <x v="2"/>
    <s v="926005 - LONG TERM DISABILITY EXPENSE - BURDENS"/>
    <s v="PPLEOM: OPERATION AND MAINTENANCE"/>
    <x v="2"/>
    <n v="751"/>
    <x v="5"/>
    <x v="1"/>
    <s v="926"/>
    <s v="Operating"/>
    <s v="Benefit budget summary"/>
    <x v="0"/>
    <n v="-977"/>
    <n v="-834"/>
    <n v="-943"/>
    <n v="-849"/>
    <n v="-965"/>
    <n v="-855"/>
    <m/>
    <m/>
    <m/>
    <m/>
    <m/>
    <m/>
    <n v="-5423"/>
  </r>
  <r>
    <x v="0"/>
    <x v="0"/>
    <s v="926019 - OTHER BENEFITS EXPENSE - BURDENS"/>
    <s v="PPLEOM: OPERATION AND MAINTENANCE"/>
    <x v="2"/>
    <n v="732"/>
    <x v="5"/>
    <x v="0"/>
    <s v="926"/>
    <s v="Operating"/>
    <s v="Other Benefits"/>
    <x v="0"/>
    <m/>
    <m/>
    <m/>
    <m/>
    <m/>
    <m/>
    <n v="41883"/>
    <n v="41883"/>
    <n v="41883"/>
    <n v="41883"/>
    <n v="41883"/>
    <n v="41883"/>
    <n v="251298"/>
  </r>
  <r>
    <x v="0"/>
    <x v="0"/>
    <s v="926019 - OTHER BENEFITS EXPENSE - BURDENS"/>
    <s v="PPLEOM: OPERATION AND MAINTENANCE"/>
    <x v="2"/>
    <n v="732"/>
    <x v="5"/>
    <x v="1"/>
    <s v="926"/>
    <s v="Operating"/>
    <s v="Other Benefits"/>
    <x v="0"/>
    <n v="56736"/>
    <n v="56736"/>
    <n v="56736"/>
    <n v="56736"/>
    <n v="56736"/>
    <n v="56736"/>
    <m/>
    <m/>
    <m/>
    <m/>
    <m/>
    <m/>
    <n v="340416"/>
  </r>
  <r>
    <x v="0"/>
    <x v="1"/>
    <s v="926019 - OTHER BENEFITS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315797"/>
    <n v="388683"/>
    <n v="336135"/>
    <n v="373525"/>
    <n v="336869"/>
    <n v="296763"/>
    <n v="2047772"/>
  </r>
  <r>
    <x v="0"/>
    <x v="1"/>
    <s v="926019 - OTHER BENEFITS EXPENSE - BURDENS"/>
    <s v="PPLEOM: OPERATION AND MAINTENANCE"/>
    <x v="2"/>
    <n v="751"/>
    <x v="5"/>
    <x v="1"/>
    <s v="926"/>
    <s v="Operating"/>
    <s v="Benefit budget summary"/>
    <x v="0"/>
    <n v="396323"/>
    <n v="343085"/>
    <n v="378322"/>
    <n v="350861"/>
    <n v="393038"/>
    <n v="345910"/>
    <m/>
    <m/>
    <m/>
    <m/>
    <m/>
    <m/>
    <n v="2207539"/>
  </r>
  <r>
    <x v="0"/>
    <x v="2"/>
    <s v="926019 - OTHER BENEFITS EXPENSE - BURDENS"/>
    <s v="PPLEOM: OPERATION AND MAINTENANCE"/>
    <x v="2"/>
    <n v="732"/>
    <x v="5"/>
    <x v="0"/>
    <s v="926"/>
    <s v="Operating"/>
    <s v="Other Benefits"/>
    <x v="0"/>
    <m/>
    <m/>
    <m/>
    <m/>
    <m/>
    <m/>
    <n v="60477"/>
    <n v="60215"/>
    <n v="60473"/>
    <n v="60280"/>
    <n v="60422"/>
    <n v="60547"/>
    <n v="362414"/>
  </r>
  <r>
    <x v="0"/>
    <x v="2"/>
    <s v="926019 - OTHER BENEFITS EXPENSE - BURDENS"/>
    <s v="PPLEOM: OPERATION AND MAINTENANCE"/>
    <x v="2"/>
    <n v="732"/>
    <x v="5"/>
    <x v="1"/>
    <s v="926"/>
    <s v="Operating"/>
    <s v="Other Benefits"/>
    <x v="0"/>
    <n v="83248"/>
    <n v="83522"/>
    <n v="83308"/>
    <n v="83510"/>
    <n v="83205"/>
    <n v="83405"/>
    <m/>
    <m/>
    <m/>
    <m/>
    <m/>
    <m/>
    <n v="500198"/>
  </r>
  <r>
    <x v="0"/>
    <x v="2"/>
    <s v="926019 - OTHER BENEFITS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10181"/>
    <n v="-11432"/>
    <n v="-11173"/>
    <n v="-11998"/>
    <n v="-10005"/>
    <n v="-9916"/>
    <n v="-64705"/>
  </r>
  <r>
    <x v="0"/>
    <x v="2"/>
    <s v="926019 - OTHER BENEFITS EXPENSE - BURDENS"/>
    <s v="PPLEOM: OPERATION AND MAINTENANCE"/>
    <x v="2"/>
    <n v="751"/>
    <x v="5"/>
    <x v="1"/>
    <s v="926"/>
    <s v="Operating"/>
    <s v="Benefit budget summary"/>
    <x v="0"/>
    <n v="-11012"/>
    <n v="-10021"/>
    <n v="-11900"/>
    <n v="-11122"/>
    <n v="-10950"/>
    <n v="-10518"/>
    <m/>
    <m/>
    <m/>
    <m/>
    <m/>
    <m/>
    <n v="-65523"/>
  </r>
  <r>
    <x v="0"/>
    <x v="0"/>
    <s v="926101 - PENSION SERVICE COST - BURDENS"/>
    <s v="PPLEOM: OPERATION AND MAINTENANCE"/>
    <x v="2"/>
    <n v="728"/>
    <x v="4"/>
    <x v="0"/>
    <s v="926"/>
    <s v="Operating"/>
    <s v="Pension and Retiree Medical"/>
    <x v="0"/>
    <m/>
    <m/>
    <m/>
    <m/>
    <m/>
    <m/>
    <n v="502401"/>
    <n v="502401"/>
    <n v="502401"/>
    <n v="502401"/>
    <n v="502401"/>
    <n v="502401"/>
    <n v="3014406"/>
  </r>
  <r>
    <x v="0"/>
    <x v="0"/>
    <s v="926101 - PENSION SERVICE COST - BURDENS"/>
    <s v="PPLEOM: OPERATION AND MAINTENANCE"/>
    <x v="2"/>
    <n v="728"/>
    <x v="4"/>
    <x v="1"/>
    <s v="926"/>
    <s v="Operating"/>
    <s v="Pension and Retiree Medical"/>
    <x v="0"/>
    <n v="505338"/>
    <n v="505338"/>
    <n v="505338"/>
    <n v="505338"/>
    <n v="505338"/>
    <n v="505338"/>
    <m/>
    <m/>
    <m/>
    <m/>
    <m/>
    <m/>
    <n v="3032028"/>
  </r>
  <r>
    <x v="0"/>
    <x v="2"/>
    <s v="926101 - PENSION SERVICE COST - BURDENS"/>
    <s v="PPLEOM: OPERATION AND MAINTENANCE"/>
    <x v="2"/>
    <n v="728"/>
    <x v="4"/>
    <x v="0"/>
    <s v="926"/>
    <s v="Operating"/>
    <s v="Pension and Retiree Medical"/>
    <x v="0"/>
    <m/>
    <m/>
    <m/>
    <m/>
    <m/>
    <m/>
    <n v="460693"/>
    <n v="457879"/>
    <n v="460654"/>
    <n v="458579"/>
    <n v="460104"/>
    <n v="461447"/>
    <n v="2759356"/>
  </r>
  <r>
    <x v="0"/>
    <x v="2"/>
    <s v="926101 - PENSION SERVICE COST - BURDENS"/>
    <s v="PPLEOM: OPERATION AND MAINTENANCE"/>
    <x v="2"/>
    <n v="728"/>
    <x v="4"/>
    <x v="1"/>
    <s v="926"/>
    <s v="Operating"/>
    <s v="Pension and Retiree Medical"/>
    <x v="0"/>
    <n v="458776"/>
    <n v="461719"/>
    <n v="459415"/>
    <n v="461590"/>
    <n v="458313"/>
    <n v="460465"/>
    <m/>
    <m/>
    <m/>
    <m/>
    <m/>
    <m/>
    <n v="2760278"/>
  </r>
  <r>
    <x v="0"/>
    <x v="2"/>
    <s v="926101 - PENSION SERVICE COST - BURDENS"/>
    <s v="PPLEOM: OPERATION AND MAINTENANCE"/>
    <x v="2"/>
    <n v="751"/>
    <x v="5"/>
    <x v="0"/>
    <s v="926"/>
    <s v="Operating"/>
    <s v="Benefit budget summary"/>
    <x v="0"/>
    <m/>
    <m/>
    <m/>
    <m/>
    <m/>
    <m/>
    <n v="-5564"/>
    <n v="-6899"/>
    <n v="-5927"/>
    <n v="-6533"/>
    <n v="-6029"/>
    <n v="-5308"/>
    <n v="-36260"/>
  </r>
  <r>
    <x v="0"/>
    <x v="2"/>
    <s v="926101 - PENSION SERVICE COST - BURDENS"/>
    <s v="PPLEOM: OPERATION AND MAINTENANCE"/>
    <x v="2"/>
    <n v="751"/>
    <x v="5"/>
    <x v="1"/>
    <s v="926"/>
    <s v="Operating"/>
    <s v="Benefit budget summary"/>
    <x v="0"/>
    <n v="-6786"/>
    <n v="-5795"/>
    <n v="-6550"/>
    <n v="-5898"/>
    <n v="-6701"/>
    <n v="-5935"/>
    <m/>
    <m/>
    <m/>
    <m/>
    <m/>
    <m/>
    <n v="-37665"/>
  </r>
  <r>
    <x v="0"/>
    <x v="0"/>
    <s v="926102 - 401K EXPENSE - BURDENS"/>
    <s v="PPLEOM: OPERATION AND MAINTENANCE"/>
    <x v="2"/>
    <n v="708"/>
    <x v="5"/>
    <x v="0"/>
    <s v="926"/>
    <s v="Operating"/>
    <s v="Co Contribution"/>
    <x v="0"/>
    <m/>
    <m/>
    <m/>
    <m/>
    <m/>
    <m/>
    <n v="213523"/>
    <n v="213523"/>
    <n v="213523"/>
    <n v="213523"/>
    <n v="213523"/>
    <n v="213523"/>
    <n v="1281138"/>
  </r>
  <r>
    <x v="0"/>
    <x v="0"/>
    <s v="926102 - 401K EXPENSE - BURDENS"/>
    <s v="PPLEOM: OPERATION AND MAINTENANCE"/>
    <x v="2"/>
    <n v="708"/>
    <x v="5"/>
    <x v="1"/>
    <s v="926"/>
    <s v="Operating"/>
    <s v="Co Contribution"/>
    <x v="0"/>
    <n v="225741"/>
    <n v="225741"/>
    <n v="225741"/>
    <n v="225741"/>
    <n v="225741"/>
    <n v="225741"/>
    <m/>
    <m/>
    <m/>
    <m/>
    <m/>
    <m/>
    <n v="1354446"/>
  </r>
  <r>
    <x v="0"/>
    <x v="2"/>
    <s v="926102 - 401K EXPENSE - BURDENS"/>
    <s v="PPLEOM: OPERATION AND MAINTENANCE"/>
    <x v="2"/>
    <n v="708"/>
    <x v="5"/>
    <x v="0"/>
    <s v="926"/>
    <s v="Operating"/>
    <s v="Co Contribution"/>
    <x v="0"/>
    <m/>
    <m/>
    <m/>
    <m/>
    <m/>
    <m/>
    <n v="162332"/>
    <n v="160945"/>
    <n v="162312"/>
    <n v="161290"/>
    <n v="162042"/>
    <n v="162703"/>
    <n v="971624"/>
  </r>
  <r>
    <x v="0"/>
    <x v="2"/>
    <s v="926102 - 401K EXPENSE - BURDENS"/>
    <s v="PPLEOM: OPERATION AND MAINTENANCE"/>
    <x v="2"/>
    <n v="708"/>
    <x v="5"/>
    <x v="1"/>
    <s v="926"/>
    <s v="Operating"/>
    <s v="Co Contribution"/>
    <x v="0"/>
    <n v="151535"/>
    <n v="152986"/>
    <n v="151850"/>
    <n v="152922"/>
    <n v="151307"/>
    <n v="152367"/>
    <m/>
    <m/>
    <m/>
    <m/>
    <m/>
    <m/>
    <n v="912967"/>
  </r>
  <r>
    <x v="0"/>
    <x v="2"/>
    <s v="926102 - 401K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6408"/>
    <n v="-7946"/>
    <n v="-6827"/>
    <n v="-7524"/>
    <n v="-6944"/>
    <n v="-6114"/>
    <n v="-41763"/>
  </r>
  <r>
    <x v="0"/>
    <x v="2"/>
    <s v="926102 - 401K EXPENSE - BURDENS"/>
    <s v="PPLEOM: OPERATION AND MAINTENANCE"/>
    <x v="2"/>
    <n v="751"/>
    <x v="5"/>
    <x v="1"/>
    <s v="926"/>
    <s v="Operating"/>
    <s v="Benefit budget summary"/>
    <x v="0"/>
    <n v="-7816"/>
    <n v="-6675"/>
    <n v="-7544"/>
    <n v="-6793"/>
    <n v="-7718"/>
    <n v="-6836"/>
    <m/>
    <m/>
    <m/>
    <m/>
    <m/>
    <m/>
    <n v="-43382"/>
  </r>
  <r>
    <x v="0"/>
    <x v="0"/>
    <s v="926105 - FASB 112 POST EMPLOYMENT EXPENSE - BURDENS"/>
    <s v="PPLEOM: OPERATION AND MAINTENANCE"/>
    <x v="2"/>
    <n v="724"/>
    <x v="4"/>
    <x v="0"/>
    <s v="926"/>
    <s v="Operating"/>
    <s v="Other Benefits"/>
    <x v="0"/>
    <m/>
    <m/>
    <m/>
    <m/>
    <m/>
    <m/>
    <n v="14190"/>
    <n v="14190"/>
    <n v="14190"/>
    <n v="14190"/>
    <n v="14190"/>
    <n v="14190"/>
    <n v="85140"/>
  </r>
  <r>
    <x v="0"/>
    <x v="0"/>
    <s v="926105 - FASB 112 POST EMPLOYMENT EXPENSE - BURDENS"/>
    <s v="PPLEOM: OPERATION AND MAINTENANCE"/>
    <x v="2"/>
    <n v="724"/>
    <x v="4"/>
    <x v="1"/>
    <s v="926"/>
    <s v="Operating"/>
    <s v="Other Benefits"/>
    <x v="0"/>
    <n v="14576"/>
    <n v="14576"/>
    <n v="14576"/>
    <n v="14576"/>
    <n v="14576"/>
    <n v="14576"/>
    <m/>
    <m/>
    <m/>
    <m/>
    <m/>
    <m/>
    <n v="87456"/>
  </r>
  <r>
    <x v="0"/>
    <x v="2"/>
    <s v="926105 - FASB 112 POST EMPLOYMENT EXPENSE - BURDENS"/>
    <s v="PPLEOM: OPERATION AND MAINTENANCE"/>
    <x v="2"/>
    <n v="724"/>
    <x v="4"/>
    <x v="0"/>
    <s v="926"/>
    <s v="Operating"/>
    <s v="Other Benefits"/>
    <x v="0"/>
    <m/>
    <m/>
    <m/>
    <m/>
    <m/>
    <m/>
    <n v="-590"/>
    <n v="-682"/>
    <n v="-591"/>
    <n v="-659"/>
    <n v="-609"/>
    <n v="-565"/>
    <n v="-3696"/>
  </r>
  <r>
    <x v="0"/>
    <x v="2"/>
    <s v="926105 - FASB 112 POST EMPLOYMENT EXPENSE - BURDENS"/>
    <s v="PPLEOM: OPERATION AND MAINTENANCE"/>
    <x v="2"/>
    <n v="724"/>
    <x v="4"/>
    <x v="1"/>
    <s v="926"/>
    <s v="Operating"/>
    <s v="Other Benefits"/>
    <x v="0"/>
    <n v="-653"/>
    <n v="-557"/>
    <n v="-632"/>
    <n v="-561"/>
    <n v="-668"/>
    <n v="-598"/>
    <m/>
    <m/>
    <m/>
    <m/>
    <m/>
    <m/>
    <n v="-3669"/>
  </r>
  <r>
    <x v="0"/>
    <x v="2"/>
    <s v="926105 - FASB 112 POST EMPLOYMENT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663"/>
    <n v="-822"/>
    <n v="-706"/>
    <n v="-778"/>
    <n v="-718"/>
    <n v="-632"/>
    <n v="-4319"/>
  </r>
  <r>
    <x v="0"/>
    <x v="2"/>
    <s v="926105 - FASB 112 POST EMPLOYMENT EXPENSE - BURDENS"/>
    <s v="PPLEOM: OPERATION AND MAINTENANCE"/>
    <x v="2"/>
    <n v="751"/>
    <x v="5"/>
    <x v="1"/>
    <s v="926"/>
    <s v="Operating"/>
    <s v="Benefit budget summary"/>
    <x v="0"/>
    <n v="-809"/>
    <n v="-691"/>
    <n v="-780"/>
    <n v="-703"/>
    <n v="-798"/>
    <n v="-707"/>
    <m/>
    <m/>
    <m/>
    <m/>
    <m/>
    <m/>
    <n v="-4488"/>
  </r>
  <r>
    <x v="0"/>
    <x v="0"/>
    <s v="926106 - FASB 106 (OPEB) SERVICE COST - BURDENS"/>
    <s v="PPLEOM: OPERATION AND MAINTENANCE"/>
    <x v="2"/>
    <n v="721"/>
    <x v="4"/>
    <x v="0"/>
    <s v="926"/>
    <s v="Operating"/>
    <s v="Pension and Retiree Medical"/>
    <x v="0"/>
    <m/>
    <m/>
    <m/>
    <m/>
    <m/>
    <m/>
    <n v="87552"/>
    <n v="87552"/>
    <n v="87552"/>
    <n v="87552"/>
    <n v="87552"/>
    <n v="87552"/>
    <n v="525312"/>
  </r>
  <r>
    <x v="0"/>
    <x v="0"/>
    <s v="926106 - FASB 106 (OPEB) SERVICE COST - BURDENS"/>
    <s v="PPLEOM: OPERATION AND MAINTENANCE"/>
    <x v="2"/>
    <n v="721"/>
    <x v="4"/>
    <x v="1"/>
    <s v="926"/>
    <s v="Operating"/>
    <s v="Pension and Retiree Medical"/>
    <x v="0"/>
    <n v="91313"/>
    <n v="91313"/>
    <n v="91313"/>
    <n v="91313"/>
    <n v="91313"/>
    <n v="91313"/>
    <m/>
    <m/>
    <m/>
    <m/>
    <m/>
    <m/>
    <n v="547878"/>
  </r>
  <r>
    <x v="0"/>
    <x v="2"/>
    <s v="926106 - FASB 106 (OPEB) SERVICE COST - BURDENS"/>
    <s v="PPLEOM: OPERATION AND MAINTENANCE"/>
    <x v="2"/>
    <n v="721"/>
    <x v="4"/>
    <x v="0"/>
    <s v="926"/>
    <s v="Operating"/>
    <s v="Pension and Retiree Medical"/>
    <x v="0"/>
    <m/>
    <m/>
    <m/>
    <m/>
    <m/>
    <m/>
    <n v="100815"/>
    <n v="100310"/>
    <n v="100808"/>
    <n v="100435"/>
    <n v="100709"/>
    <n v="100950"/>
    <n v="604027"/>
  </r>
  <r>
    <x v="0"/>
    <x v="2"/>
    <s v="926106 - FASB 106 (OPEB) SERVICE COST - BURDENS"/>
    <s v="PPLEOM: OPERATION AND MAINTENANCE"/>
    <x v="2"/>
    <n v="721"/>
    <x v="4"/>
    <x v="1"/>
    <s v="926"/>
    <s v="Operating"/>
    <s v="Pension and Retiree Medical"/>
    <x v="0"/>
    <n v="104310"/>
    <n v="104838"/>
    <n v="104424"/>
    <n v="104815"/>
    <n v="104227"/>
    <n v="104613"/>
    <m/>
    <m/>
    <m/>
    <m/>
    <m/>
    <m/>
    <n v="627227"/>
  </r>
  <r>
    <x v="0"/>
    <x v="2"/>
    <s v="926106 - FASB 106 (OPEB) SERVICE COST - BURDENS"/>
    <s v="PPLEOM: OPERATION AND MAINTENANCE"/>
    <x v="2"/>
    <n v="751"/>
    <x v="5"/>
    <x v="0"/>
    <s v="926"/>
    <s v="Operating"/>
    <s v="Benefit budget summary"/>
    <x v="0"/>
    <m/>
    <m/>
    <m/>
    <m/>
    <m/>
    <m/>
    <n v="-1731"/>
    <n v="-2146"/>
    <n v="-1844"/>
    <n v="-2032"/>
    <n v="-1875"/>
    <n v="-1651"/>
    <n v="-11279"/>
  </r>
  <r>
    <x v="0"/>
    <x v="2"/>
    <s v="926106 - FASB 106 (OPEB) SERVICE COST - BURDENS"/>
    <s v="PPLEOM: OPERATION AND MAINTENANCE"/>
    <x v="2"/>
    <n v="751"/>
    <x v="5"/>
    <x v="1"/>
    <s v="926"/>
    <s v="Operating"/>
    <s v="Benefit budget summary"/>
    <x v="0"/>
    <n v="-2111"/>
    <n v="-1803"/>
    <n v="-2037"/>
    <n v="-1834"/>
    <n v="-2084"/>
    <n v="-1846"/>
    <m/>
    <m/>
    <m/>
    <m/>
    <m/>
    <m/>
    <n v="-11715"/>
  </r>
  <r>
    <x v="0"/>
    <x v="0"/>
    <s v="926113 - PENSION EXP- FERC AND TENN."/>
    <s v="PPLEOM: OPERATION AND MAINTENANCE"/>
    <x v="2"/>
    <n v="730"/>
    <x v="4"/>
    <x v="0"/>
    <s v="926"/>
    <s v="Operating"/>
    <s v="Pension and Retiree Medical"/>
    <x v="0"/>
    <m/>
    <m/>
    <m/>
    <m/>
    <m/>
    <m/>
    <n v="0"/>
    <n v="0"/>
    <n v="56814"/>
    <n v="0"/>
    <n v="0"/>
    <n v="56814"/>
    <n v="113628"/>
  </r>
  <r>
    <x v="0"/>
    <x v="0"/>
    <s v="926113 - PENSION EXP- FERC AND TENN."/>
    <s v="PPLEOM: OPERATION AND MAINTENANCE"/>
    <x v="2"/>
    <n v="730"/>
    <x v="4"/>
    <x v="1"/>
    <s v="926"/>
    <s v="Operating"/>
    <s v="Pension and Retiree Medical"/>
    <x v="0"/>
    <n v="0"/>
    <n v="0"/>
    <n v="48524"/>
    <n v="0"/>
    <n v="0"/>
    <n v="48524"/>
    <m/>
    <m/>
    <m/>
    <m/>
    <m/>
    <m/>
    <n v="97048"/>
  </r>
  <r>
    <x v="0"/>
    <x v="1"/>
    <s v="926113 - PENSION EXP- FERC AND TENN."/>
    <s v="PPLEOM: OPERATION AND MAINTENANCE"/>
    <x v="2"/>
    <n v="730"/>
    <x v="4"/>
    <x v="0"/>
    <s v="926"/>
    <s v="Operating"/>
    <s v="Pension and Retiree Medical"/>
    <x v="0"/>
    <m/>
    <m/>
    <m/>
    <m/>
    <m/>
    <m/>
    <n v="0"/>
    <n v="0"/>
    <n v="27227"/>
    <n v="0"/>
    <n v="0"/>
    <n v="27227"/>
    <n v="54454"/>
  </r>
  <r>
    <x v="0"/>
    <x v="1"/>
    <s v="926113 - PENSION EXP- FERC AND TENN."/>
    <s v="PPLEOM: OPERATION AND MAINTENANCE"/>
    <x v="2"/>
    <n v="730"/>
    <x v="4"/>
    <x v="1"/>
    <s v="926"/>
    <s v="Operating"/>
    <s v="Pension and Retiree Medical"/>
    <x v="0"/>
    <n v="0"/>
    <n v="0"/>
    <n v="18082"/>
    <n v="0"/>
    <n v="0"/>
    <n v="18082"/>
    <m/>
    <m/>
    <m/>
    <m/>
    <m/>
    <m/>
    <n v="36164"/>
  </r>
  <r>
    <x v="0"/>
    <x v="2"/>
    <s v="926113 - PENSION EXP- FERC AND TENN."/>
    <s v="PPLEOM: OPERATION AND MAINTENANCE"/>
    <x v="2"/>
    <n v="730"/>
    <x v="4"/>
    <x v="0"/>
    <s v="926"/>
    <s v="Operating"/>
    <s v="Pension and Retiree Medical"/>
    <x v="0"/>
    <m/>
    <m/>
    <m/>
    <m/>
    <m/>
    <m/>
    <n v="0"/>
    <n v="0"/>
    <n v="108484"/>
    <n v="0"/>
    <n v="0"/>
    <n v="108484"/>
    <n v="216968"/>
  </r>
  <r>
    <x v="0"/>
    <x v="2"/>
    <s v="926113 - PENSION EXP- FERC AND TENN."/>
    <s v="PPLEOM: OPERATION AND MAINTENANCE"/>
    <x v="2"/>
    <n v="730"/>
    <x v="4"/>
    <x v="1"/>
    <s v="926"/>
    <s v="Operating"/>
    <s v="Pension and Retiree Medical"/>
    <x v="0"/>
    <n v="0"/>
    <n v="0"/>
    <n v="71218"/>
    <n v="0"/>
    <n v="0"/>
    <n v="71218"/>
    <m/>
    <m/>
    <m/>
    <m/>
    <m/>
    <m/>
    <n v="142436"/>
  </r>
  <r>
    <x v="0"/>
    <x v="0"/>
    <s v="926116 - RETIREMENT INCOME EXPENSE - BURDENS"/>
    <s v="PPLEOM: OPERATION AND MAINTENANCE"/>
    <x v="2"/>
    <n v="729"/>
    <x v="5"/>
    <x v="0"/>
    <s v="926"/>
    <s v="Operating"/>
    <s v="Co Contribution"/>
    <x v="0"/>
    <m/>
    <m/>
    <m/>
    <m/>
    <m/>
    <m/>
    <n v="74204"/>
    <n v="74204"/>
    <n v="74204"/>
    <n v="74204"/>
    <n v="74204"/>
    <n v="74204"/>
    <n v="445224"/>
  </r>
  <r>
    <x v="0"/>
    <x v="0"/>
    <s v="926116 - RETIREMENT INCOME EXPENSE - BURDENS"/>
    <s v="PPLEOM: OPERATION AND MAINTENANCE"/>
    <x v="2"/>
    <n v="729"/>
    <x v="5"/>
    <x v="1"/>
    <s v="926"/>
    <s v="Operating"/>
    <s v="Co Contribution"/>
    <x v="0"/>
    <n v="81902"/>
    <n v="81902"/>
    <n v="81902"/>
    <n v="81902"/>
    <n v="81902"/>
    <n v="81902"/>
    <m/>
    <m/>
    <m/>
    <m/>
    <m/>
    <m/>
    <n v="491412"/>
  </r>
  <r>
    <x v="0"/>
    <x v="2"/>
    <s v="926116 - RETIREMENT INCOME EXPENSE - BURDENS"/>
    <s v="PPLEOM: OPERATION AND MAINTENANCE"/>
    <x v="2"/>
    <n v="729"/>
    <x v="5"/>
    <x v="0"/>
    <s v="926"/>
    <s v="Operating"/>
    <s v="Co Contribution"/>
    <x v="0"/>
    <m/>
    <m/>
    <m/>
    <m/>
    <m/>
    <m/>
    <n v="43087"/>
    <n v="42605"/>
    <n v="43080"/>
    <n v="42725"/>
    <n v="42986"/>
    <n v="43216"/>
    <n v="257699"/>
  </r>
  <r>
    <x v="0"/>
    <x v="2"/>
    <s v="926116 - RETIREMENT INCOME EXPENSE - BURDENS"/>
    <s v="PPLEOM: OPERATION AND MAINTENANCE"/>
    <x v="2"/>
    <n v="729"/>
    <x v="5"/>
    <x v="1"/>
    <s v="926"/>
    <s v="Operating"/>
    <s v="Co Contribution"/>
    <x v="0"/>
    <n v="41695"/>
    <n v="42199"/>
    <n v="41804"/>
    <n v="42177"/>
    <n v="41615"/>
    <n v="41984"/>
    <m/>
    <m/>
    <m/>
    <m/>
    <m/>
    <m/>
    <n v="251474"/>
  </r>
  <r>
    <x v="0"/>
    <x v="2"/>
    <s v="926116 - RETIREMENT INCOME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1978"/>
    <n v="-2453"/>
    <n v="-2107"/>
    <n v="-2323"/>
    <n v="-2143"/>
    <n v="-1887"/>
    <n v="-12891"/>
  </r>
  <r>
    <x v="0"/>
    <x v="2"/>
    <s v="926116 - RETIREMENT INCOME EXPENSE - BURDENS"/>
    <s v="PPLEOM: OPERATION AND MAINTENANCE"/>
    <x v="2"/>
    <n v="751"/>
    <x v="5"/>
    <x v="1"/>
    <s v="926"/>
    <s v="Operating"/>
    <s v="Benefit budget summary"/>
    <x v="0"/>
    <n v="-2413"/>
    <n v="-2060"/>
    <n v="-2329"/>
    <n v="-2097"/>
    <n v="-2382"/>
    <n v="-2110"/>
    <m/>
    <m/>
    <m/>
    <m/>
    <m/>
    <m/>
    <n v="-13391"/>
  </r>
  <r>
    <x v="0"/>
    <x v="0"/>
    <s v="926117 - PENSION NON SERVICE COST - BURDENS"/>
    <s v="PPLEOM: OPERATION AND MAINTENANCE"/>
    <x v="2"/>
    <n v="730"/>
    <x v="4"/>
    <x v="0"/>
    <s v="926"/>
    <s v="Operating"/>
    <s v="Pension and Retiree Medical"/>
    <x v="0"/>
    <m/>
    <m/>
    <m/>
    <m/>
    <m/>
    <m/>
    <n v="221528"/>
    <n v="221528"/>
    <n v="221528"/>
    <n v="221528"/>
    <n v="221528"/>
    <n v="221528"/>
    <n v="1329168"/>
  </r>
  <r>
    <x v="0"/>
    <x v="0"/>
    <s v="926117 - PENSION NON SERVICE COST - BURDENS"/>
    <s v="PPLEOM: OPERATION AND MAINTENANCE"/>
    <x v="2"/>
    <n v="730"/>
    <x v="4"/>
    <x v="1"/>
    <s v="926"/>
    <s v="Operating"/>
    <s v="Pension and Retiree Medical"/>
    <x v="0"/>
    <n v="186925"/>
    <n v="186925"/>
    <n v="186925"/>
    <n v="186925"/>
    <n v="186925"/>
    <n v="186925"/>
    <m/>
    <m/>
    <m/>
    <m/>
    <m/>
    <m/>
    <n v="1121550"/>
  </r>
  <r>
    <x v="0"/>
    <x v="2"/>
    <s v="926117 - PENSION NON SERVICE COST - BURDENS"/>
    <s v="PPLEOM: OPERATION AND MAINTENANCE"/>
    <x v="2"/>
    <n v="730"/>
    <x v="4"/>
    <x v="0"/>
    <s v="926"/>
    <s v="Operating"/>
    <s v="Pension and Retiree Medical"/>
    <x v="0"/>
    <m/>
    <m/>
    <m/>
    <m/>
    <m/>
    <m/>
    <n v="-30050"/>
    <n v="-30916"/>
    <n v="-30062"/>
    <n v="-30701"/>
    <n v="-30231"/>
    <n v="-29818"/>
    <n v="-181778"/>
  </r>
  <r>
    <x v="0"/>
    <x v="2"/>
    <s v="926117 - PENSION NON SERVICE COST - BURDENS"/>
    <s v="PPLEOM: OPERATION AND MAINTENANCE"/>
    <x v="2"/>
    <n v="730"/>
    <x v="4"/>
    <x v="1"/>
    <s v="926"/>
    <s v="Operating"/>
    <s v="Pension and Retiree Medical"/>
    <x v="0"/>
    <n v="-64787"/>
    <n v="-63881"/>
    <n v="-64590"/>
    <n v="-63921"/>
    <n v="-64930"/>
    <n v="-64267"/>
    <m/>
    <m/>
    <m/>
    <m/>
    <m/>
    <m/>
    <n v="-386376"/>
  </r>
  <r>
    <x v="0"/>
    <x v="2"/>
    <s v="926117 - PENSION NON SERVICE COST - BURDENS"/>
    <s v="PPLEOM: OPERATION AND MAINTENANCE"/>
    <x v="2"/>
    <n v="751"/>
    <x v="5"/>
    <x v="0"/>
    <s v="926"/>
    <s v="Operating"/>
    <s v="Benefit budget summary"/>
    <x v="0"/>
    <m/>
    <m/>
    <m/>
    <m/>
    <m/>
    <m/>
    <n v="-6572"/>
    <n v="-8149"/>
    <n v="-7001"/>
    <n v="-7717"/>
    <n v="-7121"/>
    <n v="-6270"/>
    <n v="-42830"/>
  </r>
  <r>
    <x v="0"/>
    <x v="2"/>
    <s v="926117 - PENSION NON SERVICE COST - BURDENS"/>
    <s v="PPLEOM: OPERATION AND MAINTENANCE"/>
    <x v="2"/>
    <n v="751"/>
    <x v="5"/>
    <x v="1"/>
    <s v="926"/>
    <s v="Operating"/>
    <s v="Benefit budget summary"/>
    <x v="0"/>
    <n v="-8016"/>
    <n v="-6846"/>
    <n v="-7737"/>
    <n v="-6967"/>
    <n v="-7916"/>
    <n v="-7011"/>
    <m/>
    <m/>
    <m/>
    <m/>
    <m/>
    <m/>
    <n v="-44493"/>
  </r>
  <r>
    <x v="0"/>
    <x v="0"/>
    <s v="926118 - FASB 106 POST RETIREMENT NON SERVICE COST EXPENSE - BURDENS"/>
    <s v="PPLEOM: OPERATION AND MAINTENANCE"/>
    <x v="2"/>
    <n v="731"/>
    <x v="4"/>
    <x v="0"/>
    <s v="926"/>
    <s v="Operating"/>
    <s v="Pension and Retiree Medical"/>
    <x v="0"/>
    <m/>
    <m/>
    <m/>
    <m/>
    <m/>
    <m/>
    <n v="-39811"/>
    <n v="-39811"/>
    <n v="-39811"/>
    <n v="-39811"/>
    <n v="-39811"/>
    <n v="-39811"/>
    <n v="-238866"/>
  </r>
  <r>
    <x v="0"/>
    <x v="0"/>
    <s v="926118 - FASB 106 POST RETIREMENT NON SERVICE COST EXPENSE - BURDENS"/>
    <s v="PPLEOM: OPERATION AND MAINTENANCE"/>
    <x v="2"/>
    <n v="731"/>
    <x v="4"/>
    <x v="1"/>
    <s v="926"/>
    <s v="Operating"/>
    <s v="Pension and Retiree Medical"/>
    <x v="0"/>
    <n v="-49819"/>
    <n v="-49819"/>
    <n v="-49819"/>
    <n v="-49819"/>
    <n v="-49819"/>
    <n v="-49819"/>
    <m/>
    <m/>
    <m/>
    <m/>
    <m/>
    <m/>
    <n v="-298914"/>
  </r>
  <r>
    <x v="0"/>
    <x v="2"/>
    <s v="926118 - FASB 106 POST RETIREMENT NON SERVICE COST EXPENSE - BURDENS"/>
    <s v="PPLEOM: OPERATION AND MAINTENANCE"/>
    <x v="2"/>
    <n v="731"/>
    <x v="4"/>
    <x v="0"/>
    <s v="926"/>
    <s v="Operating"/>
    <s v="Pension and Retiree Medical"/>
    <x v="0"/>
    <m/>
    <m/>
    <m/>
    <m/>
    <m/>
    <m/>
    <n v="22811"/>
    <n v="23027"/>
    <n v="22814"/>
    <n v="22973"/>
    <n v="22856"/>
    <n v="22753"/>
    <n v="137234"/>
  </r>
  <r>
    <x v="0"/>
    <x v="2"/>
    <s v="926118 - FASB 106 POST RETIREMENT NON SERVICE COST EXPENSE - BURDENS"/>
    <s v="PPLEOM: OPERATION AND MAINTENANCE"/>
    <x v="2"/>
    <n v="731"/>
    <x v="4"/>
    <x v="1"/>
    <s v="926"/>
    <s v="Operating"/>
    <s v="Pension and Retiree Medical"/>
    <x v="0"/>
    <n v="18304"/>
    <n v="18078"/>
    <n v="18255"/>
    <n v="18088"/>
    <n v="18340"/>
    <n v="18175"/>
    <m/>
    <m/>
    <m/>
    <m/>
    <m/>
    <m/>
    <n v="109240"/>
  </r>
  <r>
    <x v="0"/>
    <x v="2"/>
    <s v="926118 - FASB 106 POST RETIREMENT NON SERVICE COST EXPENSE - BURDENS"/>
    <s v="PPLEOM: OPERATION AND MAINTENANCE"/>
    <x v="2"/>
    <n v="751"/>
    <x v="5"/>
    <x v="0"/>
    <s v="926"/>
    <s v="Operating"/>
    <s v="Benefit budget summary"/>
    <x v="0"/>
    <m/>
    <m/>
    <m/>
    <m/>
    <m/>
    <m/>
    <n v="-5416"/>
    <n v="-6716"/>
    <n v="-5770"/>
    <n v="-6359"/>
    <n v="-5869"/>
    <n v="-5167"/>
    <n v="-35297"/>
  </r>
  <r>
    <x v="0"/>
    <x v="2"/>
    <s v="926118 - FASB 106 POST RETIREMENT NON SERVICE COST EXPENSE - BURDENS"/>
    <s v="PPLEOM: OPERATION AND MAINTENANCE"/>
    <x v="2"/>
    <n v="751"/>
    <x v="5"/>
    <x v="1"/>
    <s v="926"/>
    <s v="Operating"/>
    <s v="Benefit budget summary"/>
    <x v="0"/>
    <n v="-6606"/>
    <n v="-5642"/>
    <n v="-6377"/>
    <n v="-5741"/>
    <n v="-6523"/>
    <n v="-5778"/>
    <m/>
    <m/>
    <m/>
    <m/>
    <m/>
    <m/>
    <n v="-36667"/>
  </r>
  <r>
    <x v="0"/>
    <x v="0"/>
    <s v="926901 - TUITION REFUND PLAN - INDIRECT"/>
    <s v="PPLEOM: OPERATION AND MAINTENANCE"/>
    <x v="2"/>
    <n v="778"/>
    <x v="7"/>
    <x v="0"/>
    <s v="926"/>
    <s v="Operating"/>
    <s v="Other Benefits"/>
    <x v="0"/>
    <m/>
    <m/>
    <m/>
    <m/>
    <m/>
    <m/>
    <n v="17483"/>
    <n v="29986"/>
    <n v="18912"/>
    <n v="10045"/>
    <n v="7075"/>
    <n v="69623"/>
    <n v="153124"/>
  </r>
  <r>
    <x v="0"/>
    <x v="0"/>
    <s v="926901 - TUITION REFUND PLAN - INDIRECT"/>
    <s v="PPLEOM: OPERATION AND MAINTENANCE"/>
    <x v="2"/>
    <n v="778"/>
    <x v="7"/>
    <x v="1"/>
    <s v="926"/>
    <s v="Operating"/>
    <s v="Other Benefits"/>
    <x v="0"/>
    <n v="47861"/>
    <n v="9745"/>
    <n v="15718"/>
    <n v="19980"/>
    <n v="53079"/>
    <n v="30480"/>
    <m/>
    <m/>
    <m/>
    <m/>
    <m/>
    <m/>
    <n v="176863"/>
  </r>
  <r>
    <x v="0"/>
    <x v="1"/>
    <s v="935488 - MTCE-OTH GEN EQ - INDIRECT"/>
    <s v="PPLEOM: OPERATION AND MAINTENANCE"/>
    <x v="2"/>
    <n v="110"/>
    <x v="0"/>
    <x v="0"/>
    <s v="935"/>
    <s v="Operating"/>
    <s v="Base Labor"/>
    <x v="0"/>
    <m/>
    <m/>
    <m/>
    <m/>
    <m/>
    <m/>
    <n v="19063"/>
    <n v="25086"/>
    <n v="19336"/>
    <n v="26794"/>
    <n v="25628"/>
    <n v="22747"/>
    <n v="138654"/>
  </r>
  <r>
    <x v="0"/>
    <x v="1"/>
    <s v="935488 - MTCE-OTH GEN EQ - INDIRECT"/>
    <s v="PPLEOM: OPERATION AND MAINTENANCE"/>
    <x v="2"/>
    <n v="110"/>
    <x v="0"/>
    <x v="1"/>
    <s v="935"/>
    <s v="Operating"/>
    <s v="Base Labor"/>
    <x v="0"/>
    <n v="31235"/>
    <n v="26244"/>
    <n v="23395"/>
    <n v="21146"/>
    <n v="24593"/>
    <n v="20640"/>
    <m/>
    <m/>
    <m/>
    <m/>
    <m/>
    <m/>
    <n v="147253"/>
  </r>
  <r>
    <x v="0"/>
    <x v="1"/>
    <s v="935488 - MTCE-OTH GEN EQ - INDIRECT"/>
    <s v="PPLEOM: OPERATION AND MAINTENANCE"/>
    <x v="2"/>
    <n v="111"/>
    <x v="1"/>
    <x v="0"/>
    <s v="935"/>
    <s v="Operating"/>
    <s v="Overtime and Premiums"/>
    <x v="0"/>
    <m/>
    <m/>
    <m/>
    <m/>
    <m/>
    <m/>
    <n v="819"/>
    <n v="819"/>
    <n v="819"/>
    <n v="819"/>
    <n v="836"/>
    <n v="836"/>
    <n v="4948"/>
  </r>
  <r>
    <x v="0"/>
    <x v="1"/>
    <s v="935488 - MTCE-OTH GEN EQ - INDIRECT"/>
    <s v="PPLEOM: OPERATION AND MAINTENANCE"/>
    <x v="2"/>
    <n v="111"/>
    <x v="1"/>
    <x v="1"/>
    <s v="935"/>
    <s v="Operating"/>
    <s v="Overtime and Premiums"/>
    <x v="0"/>
    <n v="836"/>
    <n v="836"/>
    <n v="836"/>
    <n v="836"/>
    <n v="836"/>
    <n v="836"/>
    <m/>
    <m/>
    <m/>
    <m/>
    <m/>
    <m/>
    <n v="5016"/>
  </r>
  <r>
    <x v="0"/>
    <x v="1"/>
    <s v="935488 - MTCE-OTH GEN EQ - INDIRECT"/>
    <s v="PPLEOM: OPERATION AND MAINTENANCE"/>
    <x v="2"/>
    <n v="751"/>
    <x v="5"/>
    <x v="0"/>
    <s v="935"/>
    <s v="Operating"/>
    <s v="Benefit budget summary"/>
    <x v="0"/>
    <m/>
    <m/>
    <m/>
    <m/>
    <m/>
    <m/>
    <n v="5078"/>
    <n v="6682"/>
    <n v="5150"/>
    <n v="7137"/>
    <n v="6826"/>
    <n v="6059"/>
    <n v="36932"/>
  </r>
  <r>
    <x v="0"/>
    <x v="1"/>
    <s v="935488 - MTCE-OTH GEN EQ - INDIRECT"/>
    <s v="PPLEOM: OPERATION AND MAINTENANCE"/>
    <x v="2"/>
    <n v="751"/>
    <x v="5"/>
    <x v="1"/>
    <s v="935"/>
    <s v="Operating"/>
    <s v="Benefit budget summary"/>
    <x v="0"/>
    <n v="8320"/>
    <n v="6990"/>
    <n v="6232"/>
    <n v="5632"/>
    <n v="6551"/>
    <n v="5498"/>
    <m/>
    <m/>
    <m/>
    <m/>
    <m/>
    <m/>
    <n v="39223"/>
  </r>
  <r>
    <x v="0"/>
    <x v="1"/>
    <s v="935488 - MTCE-OTH GEN EQ - INDIRECT"/>
    <s v="PPLEOM: OPERATION AND MAINTENANCE"/>
    <x v="2"/>
    <n v="752"/>
    <x v="5"/>
    <x v="0"/>
    <s v="935"/>
    <s v="Operating"/>
    <s v="Benefit budget summary"/>
    <x v="0"/>
    <m/>
    <m/>
    <m/>
    <m/>
    <m/>
    <m/>
    <n v="73"/>
    <n v="73"/>
    <n v="73"/>
    <n v="73"/>
    <n v="74"/>
    <n v="74"/>
    <n v="440"/>
  </r>
  <r>
    <x v="0"/>
    <x v="1"/>
    <s v="935488 - MTCE-OTH GEN EQ - INDIRECT"/>
    <s v="PPLEOM: OPERATION AND MAINTENANCE"/>
    <x v="2"/>
    <n v="752"/>
    <x v="5"/>
    <x v="1"/>
    <s v="935"/>
    <s v="Operating"/>
    <s v="Benefit budget summary"/>
    <x v="0"/>
    <n v="74"/>
    <n v="74"/>
    <n v="74"/>
    <n v="74"/>
    <n v="74"/>
    <n v="74"/>
    <m/>
    <m/>
    <m/>
    <m/>
    <m/>
    <m/>
    <n v="444"/>
  </r>
  <r>
    <x v="0"/>
    <x v="2"/>
    <s v="935488 - MTCE-OTH GEN EQ - INDIRECT"/>
    <s v="PPLEOM: OPERATION AND MAINTENANCE"/>
    <x v="2"/>
    <n v="120"/>
    <x v="0"/>
    <x v="0"/>
    <s v="935"/>
    <s v="Operating"/>
    <s v="Base Labor"/>
    <x v="0"/>
    <m/>
    <m/>
    <m/>
    <m/>
    <m/>
    <m/>
    <n v="5100"/>
    <n v="11166"/>
    <n v="18223"/>
    <n v="20735"/>
    <n v="27363"/>
    <n v="24011"/>
    <n v="106598"/>
  </r>
  <r>
    <x v="0"/>
    <x v="2"/>
    <s v="935488 - MTCE-OTH GEN EQ - INDIRECT"/>
    <s v="PPLEOM: OPERATION AND MAINTENANCE"/>
    <x v="2"/>
    <n v="120"/>
    <x v="0"/>
    <x v="1"/>
    <s v="935"/>
    <s v="Operating"/>
    <s v="Base Labor"/>
    <x v="0"/>
    <n v="32919"/>
    <n v="26869"/>
    <n v="8745"/>
    <n v="732"/>
    <n v="9341"/>
    <n v="-7154"/>
    <m/>
    <m/>
    <m/>
    <m/>
    <m/>
    <m/>
    <n v="71452"/>
  </r>
  <r>
    <x v="0"/>
    <x v="2"/>
    <s v="935488 - MTCE-OTH GEN EQ - INDIRECT"/>
    <s v="PPLEOM: OPERATION AND MAINTENANCE"/>
    <x v="2"/>
    <n v="121"/>
    <x v="1"/>
    <x v="0"/>
    <s v="935"/>
    <s v="Operating"/>
    <s v="Overtime and Premiums"/>
    <x v="0"/>
    <m/>
    <m/>
    <m/>
    <m/>
    <m/>
    <m/>
    <n v="4144"/>
    <n v="4144"/>
    <n v="4144"/>
    <n v="4144"/>
    <n v="4144"/>
    <n v="4144"/>
    <n v="24864"/>
  </r>
  <r>
    <x v="0"/>
    <x v="2"/>
    <s v="935488 - MTCE-OTH GEN EQ - INDIRECT"/>
    <s v="PPLEOM: OPERATION AND MAINTENANCE"/>
    <x v="2"/>
    <n v="121"/>
    <x v="1"/>
    <x v="1"/>
    <s v="935"/>
    <s v="Operating"/>
    <s v="Overtime and Premiums"/>
    <x v="0"/>
    <n v="4222"/>
    <n v="4222"/>
    <n v="4232"/>
    <n v="4232"/>
    <n v="4232"/>
    <n v="4232"/>
    <m/>
    <m/>
    <m/>
    <m/>
    <m/>
    <m/>
    <n v="25372"/>
  </r>
  <r>
    <x v="0"/>
    <x v="2"/>
    <s v="935488 - MTCE-OTH GEN EQ - INDIRECT"/>
    <s v="PPLEOM: OPERATION AND MAINTENANCE"/>
    <x v="2"/>
    <n v="751"/>
    <x v="5"/>
    <x v="0"/>
    <s v="935"/>
    <s v="Operating"/>
    <s v="Benefit budget summary"/>
    <x v="0"/>
    <m/>
    <m/>
    <m/>
    <m/>
    <m/>
    <m/>
    <n v="1454"/>
    <n v="3183"/>
    <n v="5195"/>
    <n v="5911"/>
    <n v="7801"/>
    <n v="6845"/>
    <n v="30389"/>
  </r>
  <r>
    <x v="0"/>
    <x v="2"/>
    <s v="935488 - MTCE-OTH GEN EQ - INDIRECT"/>
    <s v="PPLEOM: OPERATION AND MAINTENANCE"/>
    <x v="2"/>
    <n v="751"/>
    <x v="5"/>
    <x v="1"/>
    <s v="935"/>
    <s v="Operating"/>
    <s v="Benefit budget summary"/>
    <x v="0"/>
    <n v="9384"/>
    <n v="7660"/>
    <n v="2493"/>
    <n v="209"/>
    <n v="2663"/>
    <n v="-2040"/>
    <m/>
    <m/>
    <m/>
    <m/>
    <m/>
    <m/>
    <n v="20369"/>
  </r>
  <r>
    <x v="0"/>
    <x v="2"/>
    <s v="935488 - MTCE-OTH GEN EQ - INDIRECT"/>
    <s v="PPLEOM: OPERATION AND MAINTENANCE"/>
    <x v="2"/>
    <n v="752"/>
    <x v="5"/>
    <x v="0"/>
    <s v="935"/>
    <s v="Operating"/>
    <s v="Benefit budget summary"/>
    <x v="0"/>
    <m/>
    <m/>
    <m/>
    <m/>
    <m/>
    <m/>
    <n v="354"/>
    <n v="354"/>
    <n v="354"/>
    <n v="354"/>
    <n v="354"/>
    <n v="354"/>
    <n v="2124"/>
  </r>
  <r>
    <x v="0"/>
    <x v="2"/>
    <s v="935488 - MTCE-OTH GEN EQ - INDIRECT"/>
    <s v="PPLEOM: OPERATION AND MAINTENANCE"/>
    <x v="2"/>
    <n v="752"/>
    <x v="5"/>
    <x v="1"/>
    <s v="935"/>
    <s v="Operating"/>
    <s v="Benefit budget summary"/>
    <x v="0"/>
    <n v="360"/>
    <n v="360"/>
    <n v="361"/>
    <n v="361"/>
    <n v="361"/>
    <n v="361"/>
    <m/>
    <m/>
    <m/>
    <m/>
    <m/>
    <m/>
    <n v="21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>
  <location ref="A5:Y20" firstHeaderRow="1" firstDataRow="4" firstDataCol="1" rowPageCount="2" colPageCount="1"/>
  <pivotFields count="25">
    <pivotField axis="axisCol" showAll="0" defaultSubtotal="0">
      <items count="1">
        <item x="0"/>
      </items>
    </pivotField>
    <pivotField axis="axisRow" multipleItemSelectionAllowed="1" showAll="0">
      <items count="5">
        <item x="0"/>
        <item x="1"/>
        <item x="2"/>
        <item m="1" x="3"/>
        <item t="default"/>
      </items>
    </pivotField>
    <pivotField showAll="0"/>
    <pivotField multipleItemSelectionAllowed="1" showAll="0"/>
    <pivotField axis="axisPage" showAll="0">
      <items count="9">
        <item x="0"/>
        <item m="1" x="7"/>
        <item x="1"/>
        <item x="4"/>
        <item x="2"/>
        <item m="1" x="6"/>
        <item x="3"/>
        <item m="1" x="5"/>
        <item t="default"/>
      </items>
    </pivotField>
    <pivotField showAll="0"/>
    <pivotField axis="axisRow" multipleItemSelectionAllowed="1" showAll="0">
      <items count="11">
        <item h="1" x="5"/>
        <item h="1" x="9"/>
        <item h="1" x="8"/>
        <item h="1" x="6"/>
        <item h="1" x="4"/>
        <item h="1" x="7"/>
        <item x="2"/>
        <item h="1" x="3"/>
        <item x="1"/>
        <item x="0"/>
        <item t="default"/>
      </items>
    </pivotField>
    <pivotField axis="axisCol" showAll="0">
      <items count="4">
        <item m="1" x="2"/>
        <item x="0"/>
        <item x="1"/>
        <item t="default"/>
      </items>
    </pivotField>
    <pivotField showAll="0"/>
    <pivotField showAll="0"/>
    <pivotField showAll="0"/>
    <pivotField axis="axisPage" showAll="0">
      <items count="2">
        <item x="0"/>
        <item t="default"/>
      </items>
    </pivotField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dataField="1" numFmtId="6" showAll="0"/>
    <pivotField numFmtId="164" showAll="0"/>
  </pivotFields>
  <rowFields count="2">
    <field x="1"/>
    <field x="6"/>
  </rowFields>
  <rowItems count="12">
    <i>
      <x/>
    </i>
    <i r="1">
      <x v="6"/>
    </i>
    <i r="1">
      <x v="8"/>
    </i>
    <i r="1">
      <x v="9"/>
    </i>
    <i>
      <x v="1"/>
    </i>
    <i r="1">
      <x v="8"/>
    </i>
    <i r="1">
      <x v="9"/>
    </i>
    <i>
      <x v="2"/>
    </i>
    <i r="1">
      <x v="6"/>
    </i>
    <i r="1">
      <x v="8"/>
    </i>
    <i r="1">
      <x v="9"/>
    </i>
    <i t="grand">
      <x/>
    </i>
  </rowItems>
  <colFields count="3">
    <field x="0"/>
    <field x="7"/>
    <field x="-2"/>
  </colFields>
  <colItems count="24">
    <i>
      <x/>
      <x v="1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  <i r="1">
      <x v="2"/>
      <x/>
    </i>
    <i r="2" i="1">
      <x v="1"/>
    </i>
    <i r="2" i="2">
      <x v="2"/>
    </i>
    <i r="2" i="3">
      <x v="3"/>
    </i>
    <i r="2" i="4">
      <x v="4"/>
    </i>
    <i r="2" i="5">
      <x v="5"/>
    </i>
    <i r="2" i="6">
      <x v="6"/>
    </i>
    <i r="2" i="7">
      <x v="7"/>
    </i>
    <i r="2" i="8">
      <x v="8"/>
    </i>
    <i r="2" i="9">
      <x v="9"/>
    </i>
    <i r="2" i="10">
      <x v="10"/>
    </i>
    <i r="2" i="11">
      <x v="11"/>
    </i>
  </colItems>
  <pageFields count="2">
    <pageField fld="4" item="4" hier="-1"/>
    <pageField fld="11" item="0" hier="-1"/>
  </pageFields>
  <dataFields count="12">
    <dataField name="Sum of jan" fld="12" baseField="0" baseItem="0"/>
    <dataField name="Sum of feb" fld="13" baseField="0" baseItem="0"/>
    <dataField name="Sum of mar" fld="14" baseField="0" baseItem="0"/>
    <dataField name="Sum of apr" fld="15" baseField="0" baseItem="0"/>
    <dataField name="Sum of may" fld="16" baseField="0" baseItem="0"/>
    <dataField name="Sum of jun" fld="17" baseField="0" baseItem="0"/>
    <dataField name="Sum of jul" fld="18" baseField="0" baseItem="0"/>
    <dataField name="Sum of aug" fld="19" baseField="0" baseItem="0"/>
    <dataField name="Sum of sep" fld="20" baseField="0" baseItem="0"/>
    <dataField name="Sum of oct" fld="21" baseField="0" baseItem="0"/>
    <dataField name="Sum of nov" fld="22" baseField="0" baseItem="0"/>
    <dataField name="Sum of dec" fld="23" baseField="0" baseItem="0"/>
  </dataFields>
  <formats count="29">
    <format dxfId="28">
      <pivotArea outline="0" collapsedLevelsAreSubtotals="1" fieldPosition="0"/>
    </format>
    <format dxfId="27">
      <pivotArea type="topRight" dataOnly="0" labelOnly="1" outline="0" offset="F1:K1" fieldPosition="0"/>
    </format>
    <format dxfId="26">
      <pivotArea type="topRight" dataOnly="0" labelOnly="1" outline="0" offset="P1:AA1" fieldPosition="0"/>
    </format>
    <format dxfId="25">
      <pivotArea type="topRight" dataOnly="0" labelOnly="1" outline="0" offset="BL1:BW1" fieldPosition="0"/>
    </format>
    <format dxfId="24">
      <pivotArea type="topRight" dataOnly="0" labelOnly="1" outline="0" offset="AP1:AU1" fieldPosition="0"/>
    </format>
    <format dxfId="23">
      <pivotArea type="topRight" dataOnly="0" labelOnly="1" outline="0" offset="BL1:BQ1" fieldPosition="0"/>
    </format>
    <format dxfId="22">
      <pivotArea type="topRight" dataOnly="0" labelOnly="1" outline="0" offset="AZ1:BK1" fieldPosition="0"/>
    </format>
    <format dxfId="21">
      <pivotArea type="topRight" dataOnly="0" labelOnly="1" outline="0" offset="BB1:BG1" fieldPosition="0"/>
    </format>
    <format dxfId="20">
      <pivotArea type="topRight" dataOnly="0" labelOnly="1" outline="0" offset="AZ1:BK1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1" count="3">
            <x v="0"/>
            <x v="1"/>
            <x v="2"/>
          </reference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1" count="1" selected="0">
            <x v="0"/>
          </reference>
          <reference field="6" count="0"/>
        </references>
      </pivotArea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fieldPosition="0">
        <references count="2">
          <reference field="0" count="0" selected="0"/>
          <reference field="7" count="0"/>
        </references>
      </pivotArea>
    </format>
    <format dxfId="12">
      <pivotArea dataOnly="0" labelOnly="1" outline="0" fieldPosition="0">
        <references count="3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  <reference field="7" count="1" selected="0">
            <x v="0"/>
          </reference>
        </references>
      </pivotArea>
    </format>
    <format dxfId="11">
      <pivotArea dataOnly="0" labelOnly="1" outline="0" fieldPosition="0">
        <references count="3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  <reference field="7" count="1" selected="0">
            <x v="1"/>
          </reference>
        </references>
      </pivotArea>
    </format>
    <format dxfId="10">
      <pivotArea dataOnly="0" labelOnly="1" outline="0" fieldPosition="0">
        <references count="3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  <reference field="7" count="1" selected="0">
            <x v="2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3">
            <x v="0"/>
            <x v="1"/>
            <x v="2"/>
          </reference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" count="1" selected="0">
            <x v="0"/>
          </reference>
          <reference field="6" count="0"/>
        </references>
      </pivotArea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2">
          <reference field="0" count="0" selected="0"/>
          <reference field="7" count="0"/>
        </references>
      </pivotArea>
    </format>
    <format dxfId="2">
      <pivotArea dataOnly="0" labelOnly="1" outline="0" fieldPosition="0">
        <references count="3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  <reference field="7" count="1" selected="0">
            <x v="0"/>
          </reference>
        </references>
      </pivotArea>
    </format>
    <format dxfId="1">
      <pivotArea dataOnly="0" labelOnly="1" outline="0" fieldPosition="0">
        <references count="3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  <reference field="7" count="1" selected="0">
            <x v="1"/>
          </reference>
        </references>
      </pivotArea>
    </format>
    <format dxfId="0">
      <pivotArea dataOnly="0" labelOnly="1" outline="0" fieldPosition="0">
        <references count="3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0" selected="0"/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zoomScaleNormal="100" workbookViewId="0">
      <selection activeCell="A12" sqref="A12"/>
    </sheetView>
  </sheetViews>
  <sheetFormatPr defaultRowHeight="15.75" x14ac:dyDescent="0.25"/>
  <cols>
    <col min="1" max="1" width="36" style="4" bestFit="1" customWidth="1"/>
    <col min="2" max="2" width="11.125" style="4" bestFit="1" customWidth="1"/>
    <col min="3" max="4" width="11" style="4" customWidth="1"/>
    <col min="5" max="5" width="11.125" style="4" bestFit="1" customWidth="1"/>
    <col min="6" max="16384" width="9" style="4"/>
  </cols>
  <sheetData>
    <row r="1" spans="1:5" x14ac:dyDescent="0.25">
      <c r="A1" s="3" t="s">
        <v>15</v>
      </c>
    </row>
    <row r="2" spans="1:5" x14ac:dyDescent="0.25">
      <c r="A2" s="3" t="s">
        <v>16</v>
      </c>
    </row>
    <row r="4" spans="1:5" x14ac:dyDescent="0.25">
      <c r="B4" s="6" t="s">
        <v>17</v>
      </c>
      <c r="C4" s="5"/>
      <c r="D4" s="5"/>
      <c r="E4" s="5"/>
    </row>
    <row r="5" spans="1:5" x14ac:dyDescent="0.25">
      <c r="B5" s="6" t="s">
        <v>18</v>
      </c>
    </row>
    <row r="6" spans="1:5" x14ac:dyDescent="0.25">
      <c r="A6" s="3" t="s">
        <v>19</v>
      </c>
      <c r="B6" s="5"/>
    </row>
    <row r="7" spans="1:5" s="3" customFormat="1" ht="16.5" thickBot="1" x14ac:dyDescent="0.3">
      <c r="A7" s="7" t="s">
        <v>33</v>
      </c>
      <c r="B7" s="124">
        <f>'Test Period'!E59</f>
        <v>10420236.810000001</v>
      </c>
    </row>
    <row r="8" spans="1:5" x14ac:dyDescent="0.25">
      <c r="A8" s="8"/>
      <c r="B8" s="2"/>
    </row>
    <row r="9" spans="1:5" x14ac:dyDescent="0.25">
      <c r="A9" s="7" t="s">
        <v>520</v>
      </c>
      <c r="B9" s="2"/>
    </row>
    <row r="10" spans="1:5" x14ac:dyDescent="0.25">
      <c r="A10" s="8" t="s">
        <v>21</v>
      </c>
      <c r="B10" s="131">
        <f>+'Goal results'!U4</f>
        <v>0</v>
      </c>
    </row>
    <row r="11" spans="1:5" x14ac:dyDescent="0.25">
      <c r="A11" s="8" t="s">
        <v>29</v>
      </c>
      <c r="B11" s="131">
        <f>+'Goal results'!V4</f>
        <v>0.13888888888888887</v>
      </c>
    </row>
    <row r="12" spans="1:5" x14ac:dyDescent="0.25">
      <c r="A12" s="146" t="s">
        <v>30</v>
      </c>
      <c r="B12" s="131">
        <f>+'Goal results'!W4</f>
        <v>0.13888888888888887</v>
      </c>
    </row>
    <row r="13" spans="1:5" x14ac:dyDescent="0.25">
      <c r="A13" s="8" t="s">
        <v>24</v>
      </c>
      <c r="B13" s="131">
        <f>+'Goal results'!X4</f>
        <v>0.13888888888888887</v>
      </c>
    </row>
    <row r="14" spans="1:5" x14ac:dyDescent="0.25">
      <c r="A14" s="8" t="s">
        <v>25</v>
      </c>
      <c r="B14" s="131">
        <f>+'Goal results'!Y4</f>
        <v>0.13888888888888887</v>
      </c>
    </row>
    <row r="15" spans="1:5" x14ac:dyDescent="0.25">
      <c r="A15" s="8" t="s">
        <v>26</v>
      </c>
      <c r="B15" s="131">
        <f>+'Goal results'!Z4</f>
        <v>0.44444444444444442</v>
      </c>
    </row>
    <row r="16" spans="1:5" s="3" customFormat="1" ht="16.5" thickBot="1" x14ac:dyDescent="0.3">
      <c r="A16" s="7" t="s">
        <v>27</v>
      </c>
      <c r="B16" s="132">
        <f t="shared" ref="B16" si="0">SUM(B10:B15)</f>
        <v>0.99999999999999989</v>
      </c>
    </row>
    <row r="17" spans="1:5" x14ac:dyDescent="0.25">
      <c r="B17" s="133"/>
    </row>
    <row r="18" spans="1:5" x14ac:dyDescent="0.25">
      <c r="A18" s="3" t="s">
        <v>28</v>
      </c>
      <c r="B18" s="133"/>
    </row>
    <row r="19" spans="1:5" x14ac:dyDescent="0.25">
      <c r="A19" s="8" t="s">
        <v>21</v>
      </c>
      <c r="B19" s="134">
        <f t="shared" ref="B19" si="1">+B10*B$7</f>
        <v>0</v>
      </c>
    </row>
    <row r="20" spans="1:5" x14ac:dyDescent="0.25">
      <c r="A20" s="8" t="s">
        <v>29</v>
      </c>
      <c r="B20" s="134">
        <f t="shared" ref="B20:B24" si="2">+B11*B$7</f>
        <v>1447255.1124999998</v>
      </c>
    </row>
    <row r="21" spans="1:5" x14ac:dyDescent="0.25">
      <c r="A21" s="8" t="s">
        <v>30</v>
      </c>
      <c r="B21" s="134">
        <f t="shared" si="2"/>
        <v>1447255.1124999998</v>
      </c>
    </row>
    <row r="22" spans="1:5" x14ac:dyDescent="0.25">
      <c r="A22" s="8" t="s">
        <v>24</v>
      </c>
      <c r="B22" s="134">
        <f t="shared" si="2"/>
        <v>1447255.1124999998</v>
      </c>
    </row>
    <row r="23" spans="1:5" x14ac:dyDescent="0.25">
      <c r="A23" s="8" t="s">
        <v>25</v>
      </c>
      <c r="B23" s="134">
        <f t="shared" si="2"/>
        <v>1447255.1124999998</v>
      </c>
    </row>
    <row r="24" spans="1:5" x14ac:dyDescent="0.25">
      <c r="A24" s="8" t="s">
        <v>26</v>
      </c>
      <c r="B24" s="134">
        <f t="shared" si="2"/>
        <v>4631216.3600000003</v>
      </c>
    </row>
    <row r="25" spans="1:5" s="3" customFormat="1" ht="14.25" customHeight="1" thickBot="1" x14ac:dyDescent="0.3">
      <c r="A25" s="7" t="s">
        <v>31</v>
      </c>
      <c r="B25" s="135">
        <f t="shared" ref="B25" si="3">SUM(B19:B24)</f>
        <v>10420236.809999999</v>
      </c>
    </row>
    <row r="26" spans="1:5" x14ac:dyDescent="0.25">
      <c r="B26" s="133"/>
    </row>
    <row r="27" spans="1:5" x14ac:dyDescent="0.25">
      <c r="B27" s="133"/>
    </row>
    <row r="28" spans="1:5" x14ac:dyDescent="0.25">
      <c r="B28" s="136" t="s">
        <v>17</v>
      </c>
      <c r="C28" s="5"/>
      <c r="D28" s="5"/>
      <c r="E28" s="5"/>
    </row>
    <row r="29" spans="1:5" x14ac:dyDescent="0.25">
      <c r="B29" s="136" t="s">
        <v>18</v>
      </c>
    </row>
    <row r="30" spans="1:5" x14ac:dyDescent="0.25">
      <c r="A30" s="3" t="s">
        <v>19</v>
      </c>
      <c r="B30" s="137"/>
    </row>
    <row r="31" spans="1:5" x14ac:dyDescent="0.25">
      <c r="B31" s="133"/>
    </row>
    <row r="32" spans="1:5" x14ac:dyDescent="0.25">
      <c r="A32" s="8" t="s">
        <v>32</v>
      </c>
      <c r="B32" s="134">
        <v>0</v>
      </c>
    </row>
    <row r="33" spans="1:2" x14ac:dyDescent="0.25">
      <c r="A33" s="8" t="s">
        <v>29</v>
      </c>
      <c r="B33" s="134">
        <v>1447255.1124999998</v>
      </c>
    </row>
    <row r="34" spans="1:2" x14ac:dyDescent="0.25">
      <c r="A34" s="8" t="s">
        <v>30</v>
      </c>
      <c r="B34" s="134">
        <v>1447255.1124999998</v>
      </c>
    </row>
    <row r="35" spans="1:2" x14ac:dyDescent="0.25">
      <c r="A35" s="8" t="s">
        <v>24</v>
      </c>
      <c r="B35" s="134">
        <v>1447255.1124999998</v>
      </c>
    </row>
    <row r="36" spans="1:2" x14ac:dyDescent="0.25">
      <c r="A36" s="8" t="s">
        <v>25</v>
      </c>
      <c r="B36" s="134">
        <v>1447255.1124999998</v>
      </c>
    </row>
    <row r="37" spans="1:2" x14ac:dyDescent="0.25">
      <c r="A37" s="8" t="s">
        <v>26</v>
      </c>
      <c r="B37" s="134">
        <v>4631216.3600000003</v>
      </c>
    </row>
    <row r="38" spans="1:2" s="3" customFormat="1" ht="16.5" thickBot="1" x14ac:dyDescent="0.3">
      <c r="A38" s="7" t="s">
        <v>31</v>
      </c>
      <c r="B38" s="135">
        <f t="shared" ref="B38" si="4">SUM(B32:B37)</f>
        <v>10420236.809999999</v>
      </c>
    </row>
  </sheetData>
  <pageMargins left="1" right="0.5" top="1.25" bottom="0.5" header="0.5" footer="0.5"/>
  <pageSetup orientation="portrait" r:id="rId1"/>
  <headerFooter scaleWithDoc="0">
    <oddHeader>&amp;R&amp;"Times New Roman,Bold"Attachment to Response to Kroger-2 Question No. 3(d)
Page &amp;P of &amp;N
Meiman</oddHeader>
  </headerFooter>
  <rowBreaks count="1" manualBreakCount="1">
    <brk id="2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"/>
  <sheetViews>
    <sheetView topLeftCell="N1" zoomScaleNormal="100" workbookViewId="0">
      <selection activeCell="V2" sqref="V2"/>
    </sheetView>
  </sheetViews>
  <sheetFormatPr defaultColWidth="9.625" defaultRowHeight="15.75" x14ac:dyDescent="0.25"/>
  <cols>
    <col min="1" max="1" width="9.625" style="9"/>
    <col min="2" max="27" width="10.375" style="9" customWidth="1"/>
    <col min="28" max="16384" width="9.625" style="9"/>
  </cols>
  <sheetData>
    <row r="2" spans="1:27" ht="54.75" customHeight="1" x14ac:dyDescent="0.25">
      <c r="A2" s="19" t="s">
        <v>252</v>
      </c>
      <c r="B2" s="18" t="s">
        <v>253</v>
      </c>
      <c r="C2" s="18" t="s">
        <v>254</v>
      </c>
      <c r="D2" s="18" t="s">
        <v>255</v>
      </c>
      <c r="E2" s="10" t="s">
        <v>524</v>
      </c>
      <c r="F2" s="10" t="s">
        <v>525</v>
      </c>
      <c r="G2" s="10" t="s">
        <v>526</v>
      </c>
      <c r="H2" s="18" t="s">
        <v>521</v>
      </c>
      <c r="I2" s="18" t="s">
        <v>522</v>
      </c>
      <c r="J2" s="18" t="s">
        <v>523</v>
      </c>
      <c r="K2" s="10" t="s">
        <v>256</v>
      </c>
      <c r="L2" s="10" t="s">
        <v>257</v>
      </c>
      <c r="M2" s="10" t="s">
        <v>258</v>
      </c>
      <c r="N2" s="18" t="s">
        <v>259</v>
      </c>
      <c r="O2" s="18" t="s">
        <v>260</v>
      </c>
      <c r="P2" s="18" t="s">
        <v>261</v>
      </c>
      <c r="Q2" s="10" t="s">
        <v>262</v>
      </c>
      <c r="R2" s="10" t="s">
        <v>263</v>
      </c>
      <c r="S2" s="10" t="s">
        <v>264</v>
      </c>
      <c r="T2" s="10" t="s">
        <v>265</v>
      </c>
      <c r="U2" s="11" t="s">
        <v>21</v>
      </c>
      <c r="V2" s="11" t="s">
        <v>29</v>
      </c>
      <c r="W2" s="11" t="s">
        <v>30</v>
      </c>
      <c r="X2" s="11" t="s">
        <v>266</v>
      </c>
      <c r="Y2" s="11" t="s">
        <v>267</v>
      </c>
      <c r="Z2" s="11" t="s">
        <v>268</v>
      </c>
      <c r="AA2" s="11" t="s">
        <v>9</v>
      </c>
    </row>
    <row r="3" spans="1:27" x14ac:dyDescent="0.25">
      <c r="A3" s="20"/>
    </row>
    <row r="4" spans="1:27" s="17" customFormat="1" x14ac:dyDescent="0.25">
      <c r="A4" s="21" t="s">
        <v>269</v>
      </c>
      <c r="B4" s="12">
        <v>0</v>
      </c>
      <c r="C4" s="13">
        <v>1</v>
      </c>
      <c r="D4" s="14">
        <f t="shared" ref="D4" si="0">+B4*C4</f>
        <v>0</v>
      </c>
      <c r="E4" s="13">
        <v>0.15</v>
      </c>
      <c r="F4" s="13">
        <v>1</v>
      </c>
      <c r="G4" s="14">
        <f t="shared" ref="G4" si="1">+E4*F4</f>
        <v>0.15</v>
      </c>
      <c r="H4" s="12">
        <v>0.15</v>
      </c>
      <c r="I4" s="13">
        <v>1</v>
      </c>
      <c r="J4" s="14">
        <f t="shared" ref="J4" si="2">+H4*I4</f>
        <v>0.15</v>
      </c>
      <c r="K4" s="12">
        <v>0.15</v>
      </c>
      <c r="L4" s="13">
        <v>1</v>
      </c>
      <c r="M4" s="14">
        <f t="shared" ref="M4" si="3">+K4*L4</f>
        <v>0.15</v>
      </c>
      <c r="N4" s="12">
        <v>0.15</v>
      </c>
      <c r="O4" s="13">
        <v>1</v>
      </c>
      <c r="P4" s="14">
        <f t="shared" ref="P4" si="4">+N4*O4</f>
        <v>0.15</v>
      </c>
      <c r="Q4" s="12">
        <v>0.4</v>
      </c>
      <c r="R4" s="13">
        <v>1.2</v>
      </c>
      <c r="S4" s="14">
        <f t="shared" ref="S4" si="5">+Q4*R4</f>
        <v>0.48</v>
      </c>
      <c r="T4" s="14">
        <f t="shared" ref="T4" si="6">+S4+P4+M4+D4+G4+J4</f>
        <v>1.08</v>
      </c>
      <c r="U4" s="15">
        <f t="shared" ref="U4" si="7">+D4/$T4</f>
        <v>0</v>
      </c>
      <c r="V4" s="15">
        <f t="shared" ref="V4" si="8">G4/$T4</f>
        <v>0.13888888888888887</v>
      </c>
      <c r="W4" s="15">
        <f t="shared" ref="W4" si="9">+J4/$T4</f>
        <v>0.13888888888888887</v>
      </c>
      <c r="X4" s="15">
        <f t="shared" ref="X4" si="10">+M4/$T4</f>
        <v>0.13888888888888887</v>
      </c>
      <c r="Y4" s="15">
        <f t="shared" ref="Y4" si="11">+P4/$T4</f>
        <v>0.13888888888888887</v>
      </c>
      <c r="Z4" s="15">
        <f t="shared" ref="Z4" si="12">+S4/$T4</f>
        <v>0.44444444444444442</v>
      </c>
      <c r="AA4" s="16">
        <f t="shared" ref="AA4" si="13">SUM(U4:Z4)</f>
        <v>0.99999999999999989</v>
      </c>
    </row>
  </sheetData>
  <pageMargins left="0.5" right="0.5" top="1" bottom="1.25" header="0.5" footer="0.5"/>
  <pageSetup fitToWidth="0" orientation="landscape" r:id="rId1"/>
  <headerFooter scaleWithDoc="0">
    <oddFooter>&amp;R&amp;"Times New Roman,Bold"Attachment to Response to Kroger-2 Question No. 3(d)
Page &amp;P of &amp;N
Meiman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sqref="A1:E1"/>
    </sheetView>
  </sheetViews>
  <sheetFormatPr defaultRowHeight="15.75" x14ac:dyDescent="0.25"/>
  <cols>
    <col min="1" max="1" width="22.25" style="23" bestFit="1" customWidth="1"/>
    <col min="2" max="2" width="3.75" style="23" customWidth="1"/>
    <col min="3" max="3" width="11.125" style="23" bestFit="1" customWidth="1"/>
    <col min="4" max="4" width="14" style="28" customWidth="1"/>
    <col min="5" max="5" width="15.75" style="23" customWidth="1"/>
    <col min="6" max="16384" width="9" style="23"/>
  </cols>
  <sheetData>
    <row r="1" spans="1:5" x14ac:dyDescent="0.25">
      <c r="A1" s="147" t="s">
        <v>0</v>
      </c>
      <c r="B1" s="147"/>
      <c r="C1" s="147"/>
      <c r="D1" s="147"/>
      <c r="E1" s="147"/>
    </row>
    <row r="2" spans="1:5" x14ac:dyDescent="0.25">
      <c r="A2" s="22"/>
      <c r="D2" s="23"/>
    </row>
    <row r="3" spans="1:5" x14ac:dyDescent="0.25">
      <c r="A3" s="113" t="s">
        <v>1</v>
      </c>
      <c r="C3" s="24"/>
      <c r="D3" s="23"/>
    </row>
    <row r="4" spans="1:5" x14ac:dyDescent="0.25">
      <c r="A4" s="22" t="s">
        <v>2</v>
      </c>
      <c r="C4" s="24">
        <v>2435234.6245188853</v>
      </c>
      <c r="D4" s="23"/>
    </row>
    <row r="5" spans="1:5" x14ac:dyDescent="0.25">
      <c r="A5" s="22" t="s">
        <v>3</v>
      </c>
      <c r="C5" s="24">
        <v>103495.97313504254</v>
      </c>
      <c r="D5" s="23"/>
    </row>
    <row r="6" spans="1:5" x14ac:dyDescent="0.25">
      <c r="A6" s="22" t="s">
        <v>4</v>
      </c>
      <c r="C6" s="24">
        <v>157070.36604525871</v>
      </c>
      <c r="D6" s="23"/>
    </row>
    <row r="7" spans="1:5" x14ac:dyDescent="0.25">
      <c r="A7" s="22" t="s">
        <v>5</v>
      </c>
      <c r="C7" s="24">
        <v>976268.49017458386</v>
      </c>
      <c r="D7" s="23"/>
    </row>
    <row r="8" spans="1:5" x14ac:dyDescent="0.25">
      <c r="A8" s="22" t="s">
        <v>6</v>
      </c>
      <c r="C8" s="24">
        <v>42755.183301757439</v>
      </c>
      <c r="D8" s="23"/>
    </row>
    <row r="9" spans="1:5" x14ac:dyDescent="0.25">
      <c r="A9" s="22" t="s">
        <v>7</v>
      </c>
      <c r="C9" s="24">
        <v>57861.489294108746</v>
      </c>
      <c r="D9" s="23"/>
    </row>
    <row r="10" spans="1:5" x14ac:dyDescent="0.25">
      <c r="A10" s="22" t="s">
        <v>8</v>
      </c>
      <c r="C10" s="24">
        <v>89005.404398950137</v>
      </c>
      <c r="D10" s="23"/>
    </row>
    <row r="11" spans="1:5" x14ac:dyDescent="0.25">
      <c r="A11" s="114" t="s">
        <v>519</v>
      </c>
      <c r="C11" s="29">
        <f>SUM(C3:C10)</f>
        <v>3861691.5308685871</v>
      </c>
      <c r="D11" s="23"/>
    </row>
    <row r="12" spans="1:5" x14ac:dyDescent="0.25">
      <c r="A12" s="122"/>
      <c r="C12" s="123"/>
      <c r="D12" s="23"/>
    </row>
    <row r="13" spans="1:5" x14ac:dyDescent="0.25">
      <c r="A13" s="22"/>
      <c r="C13" s="24"/>
      <c r="D13" s="148" t="s">
        <v>13</v>
      </c>
      <c r="E13" s="148" t="s">
        <v>14</v>
      </c>
    </row>
    <row r="14" spans="1:5" x14ac:dyDescent="0.25">
      <c r="A14" s="113" t="s">
        <v>10</v>
      </c>
      <c r="C14" s="24"/>
      <c r="D14" s="149"/>
      <c r="E14" s="149"/>
    </row>
    <row r="15" spans="1:5" x14ac:dyDescent="0.25">
      <c r="A15" s="25" t="s">
        <v>34</v>
      </c>
      <c r="C15" s="24">
        <v>675798.14552331611</v>
      </c>
      <c r="D15" s="26">
        <f>VLOOKUP(A15,'Juri % Test'!C:G,5,FALSE)</f>
        <v>0.87012107919337778</v>
      </c>
      <c r="E15" s="27">
        <f>ROUND(C15*D15,2)</f>
        <v>588026.21</v>
      </c>
    </row>
    <row r="16" spans="1:5" x14ac:dyDescent="0.25">
      <c r="A16" s="25" t="s">
        <v>35</v>
      </c>
      <c r="C16" s="24">
        <v>229157.25925707241</v>
      </c>
      <c r="D16" s="26">
        <f>VLOOKUP(A16,'Juri % Test'!C:G,5,FALSE)</f>
        <v>0.87938242823882595</v>
      </c>
      <c r="E16" s="27">
        <f t="shared" ref="E16:E58" si="0">ROUND(C16*D16,2)</f>
        <v>201516.87</v>
      </c>
    </row>
    <row r="17" spans="1:5" x14ac:dyDescent="0.25">
      <c r="A17" s="25" t="s">
        <v>36</v>
      </c>
      <c r="C17" s="24">
        <v>748037.37170374545</v>
      </c>
      <c r="D17" s="26">
        <f>VLOOKUP(A17,'Juri % Test'!C:G,5,FALSE)</f>
        <v>0.87012107919337789</v>
      </c>
      <c r="E17" s="27">
        <f t="shared" si="0"/>
        <v>650883.09</v>
      </c>
    </row>
    <row r="18" spans="1:5" x14ac:dyDescent="0.25">
      <c r="A18" s="25" t="s">
        <v>37</v>
      </c>
      <c r="C18" s="24">
        <v>466583.9115454061</v>
      </c>
      <c r="D18" s="26">
        <f>VLOOKUP(A18,'Juri % Test'!C:G,5,FALSE)</f>
        <v>0.87012107919337778</v>
      </c>
      <c r="E18" s="27">
        <f t="shared" si="0"/>
        <v>405984.5</v>
      </c>
    </row>
    <row r="19" spans="1:5" x14ac:dyDescent="0.25">
      <c r="A19" s="25" t="s">
        <v>38</v>
      </c>
      <c r="C19" s="24">
        <v>125197.39670820009</v>
      </c>
      <c r="D19" s="26">
        <f>VLOOKUP(A19,'Juri % Test'!C:G,5,FALSE)</f>
        <v>0.87012107919337778</v>
      </c>
      <c r="E19" s="27">
        <f t="shared" si="0"/>
        <v>108936.89</v>
      </c>
    </row>
    <row r="20" spans="1:5" x14ac:dyDescent="0.25">
      <c r="A20" s="25" t="s">
        <v>39</v>
      </c>
      <c r="C20" s="24">
        <v>594274.78804376593</v>
      </c>
      <c r="D20" s="26">
        <f>VLOOKUP(A20,'Juri % Test'!C:G,5,FALSE)</f>
        <v>0.87938242823882584</v>
      </c>
      <c r="E20" s="27">
        <f t="shared" si="0"/>
        <v>522594.81</v>
      </c>
    </row>
    <row r="21" spans="1:5" x14ac:dyDescent="0.25">
      <c r="A21" s="25" t="s">
        <v>40</v>
      </c>
      <c r="C21" s="24">
        <v>92214.296066299823</v>
      </c>
      <c r="D21" s="26">
        <f>VLOOKUP(A21,'Juri % Test'!C:G,5,FALSE)</f>
        <v>0.87012107919337789</v>
      </c>
      <c r="E21" s="27">
        <f t="shared" si="0"/>
        <v>80237.600000000006</v>
      </c>
    </row>
    <row r="22" spans="1:5" x14ac:dyDescent="0.25">
      <c r="A22" s="25" t="s">
        <v>7</v>
      </c>
      <c r="C22" s="24">
        <v>552108.70382059272</v>
      </c>
      <c r="D22" s="26">
        <f>VLOOKUP(A22,'Juri % Test'!C:G,5,FALSE)</f>
        <v>0.87938242823882595</v>
      </c>
      <c r="E22" s="27">
        <f t="shared" si="0"/>
        <v>485514.69</v>
      </c>
    </row>
    <row r="23" spans="1:5" x14ac:dyDescent="0.25">
      <c r="A23" s="25" t="s">
        <v>41</v>
      </c>
      <c r="C23" s="24">
        <v>124110.22326267339</v>
      </c>
      <c r="D23" s="26">
        <f>VLOOKUP(A23,'Juri % Test'!C:G,5,FALSE)</f>
        <v>0.87938242823882584</v>
      </c>
      <c r="E23" s="27">
        <f t="shared" si="0"/>
        <v>109140.35</v>
      </c>
    </row>
    <row r="24" spans="1:5" x14ac:dyDescent="0.25">
      <c r="A24" s="25" t="s">
        <v>42</v>
      </c>
      <c r="C24" s="24">
        <v>24243.334770526992</v>
      </c>
      <c r="D24" s="26">
        <f>VLOOKUP(A24,'Juri % Test'!C:G,5,FALSE)</f>
        <v>0.87012107919337778</v>
      </c>
      <c r="E24" s="27">
        <f t="shared" si="0"/>
        <v>21094.639999999999</v>
      </c>
    </row>
    <row r="25" spans="1:5" x14ac:dyDescent="0.25">
      <c r="A25" s="25" t="s">
        <v>44</v>
      </c>
      <c r="C25" s="24">
        <v>12881.449041415959</v>
      </c>
      <c r="D25" s="26">
        <f>VLOOKUP(A25,'Juri % Test'!C:G,5,FALSE)</f>
        <v>0.87012107919337778</v>
      </c>
      <c r="E25" s="27">
        <f t="shared" si="0"/>
        <v>11208.42</v>
      </c>
    </row>
    <row r="26" spans="1:5" x14ac:dyDescent="0.25">
      <c r="A26" s="25" t="s">
        <v>45</v>
      </c>
      <c r="C26" s="24">
        <v>3649.7405860021045</v>
      </c>
      <c r="D26" s="26">
        <f>VLOOKUP(A26,'Juri % Test'!C:G,5,FALSE)</f>
        <v>0.87012107919337789</v>
      </c>
      <c r="E26" s="27">
        <f t="shared" si="0"/>
        <v>3175.72</v>
      </c>
    </row>
    <row r="27" spans="1:5" x14ac:dyDescent="0.25">
      <c r="A27" s="25" t="s">
        <v>48</v>
      </c>
      <c r="C27" s="24">
        <v>26958.879687470726</v>
      </c>
      <c r="D27" s="26">
        <f>VLOOKUP(A27,'Juri % Test'!C:G,5,FALSE)</f>
        <v>0.87012107919337778</v>
      </c>
      <c r="E27" s="27">
        <f t="shared" si="0"/>
        <v>23457.49</v>
      </c>
    </row>
    <row r="28" spans="1:5" x14ac:dyDescent="0.25">
      <c r="A28" s="25" t="s">
        <v>51</v>
      </c>
      <c r="C28" s="24">
        <v>9705.0639956754148</v>
      </c>
      <c r="D28" s="26">
        <f>VLOOKUP(A28,'Juri % Test'!C:G,5,FALSE)</f>
        <v>0.87012107919337778</v>
      </c>
      <c r="E28" s="27">
        <f t="shared" si="0"/>
        <v>8444.58</v>
      </c>
    </row>
    <row r="29" spans="1:5" x14ac:dyDescent="0.25">
      <c r="A29" s="25" t="s">
        <v>53</v>
      </c>
      <c r="C29" s="24">
        <v>67506.052507528133</v>
      </c>
      <c r="D29" s="26">
        <f>VLOOKUP(A29,'Juri % Test'!C:G,5,FALSE)</f>
        <v>0.87012107919337789</v>
      </c>
      <c r="E29" s="27">
        <f t="shared" si="0"/>
        <v>58738.44</v>
      </c>
    </row>
    <row r="30" spans="1:5" x14ac:dyDescent="0.25">
      <c r="A30" s="25" t="s">
        <v>54</v>
      </c>
      <c r="C30" s="24">
        <v>2766.9016988019112</v>
      </c>
      <c r="D30" s="26">
        <f>VLOOKUP(A30,'Juri % Test'!C:G,5,FALSE)</f>
        <v>0.87012107919337778</v>
      </c>
      <c r="E30" s="27">
        <f t="shared" si="0"/>
        <v>2407.54</v>
      </c>
    </row>
    <row r="31" spans="1:5" x14ac:dyDescent="0.25">
      <c r="A31" s="25" t="s">
        <v>55</v>
      </c>
      <c r="C31" s="24">
        <v>200329.31483398422</v>
      </c>
      <c r="D31" s="26">
        <f>VLOOKUP(A31,'Juri % Test'!C:G,5,FALSE)</f>
        <v>0.87012107919337789</v>
      </c>
      <c r="E31" s="27">
        <f t="shared" si="0"/>
        <v>174310.76</v>
      </c>
    </row>
    <row r="32" spans="1:5" x14ac:dyDescent="0.25">
      <c r="A32" s="25" t="s">
        <v>57</v>
      </c>
      <c r="C32" s="24">
        <v>234471.03847454797</v>
      </c>
      <c r="D32" s="26">
        <f>VLOOKUP(A32,'Juri % Test'!C:G,5,FALSE)</f>
        <v>0.90154845710207365</v>
      </c>
      <c r="E32" s="27">
        <f t="shared" si="0"/>
        <v>211387</v>
      </c>
    </row>
    <row r="33" spans="1:5" x14ac:dyDescent="0.25">
      <c r="A33" s="25" t="s">
        <v>58</v>
      </c>
      <c r="C33" s="24">
        <v>323852.64351374272</v>
      </c>
      <c r="D33" s="26">
        <f>VLOOKUP(A33,'Juri % Test'!C:G,5,FALSE)</f>
        <v>0.90154845710207376</v>
      </c>
      <c r="E33" s="27">
        <f t="shared" si="0"/>
        <v>291968.84999999998</v>
      </c>
    </row>
    <row r="34" spans="1:5" x14ac:dyDescent="0.25">
      <c r="A34" s="25" t="s">
        <v>59</v>
      </c>
      <c r="C34" s="24">
        <v>37146.434178015166</v>
      </c>
      <c r="D34" s="26">
        <f>VLOOKUP(A34,'Juri % Test'!C:G,5,FALSE)</f>
        <v>0.90154845710207365</v>
      </c>
      <c r="E34" s="27">
        <f t="shared" si="0"/>
        <v>33489.31</v>
      </c>
    </row>
    <row r="35" spans="1:5" x14ac:dyDescent="0.25">
      <c r="A35" s="25" t="s">
        <v>61</v>
      </c>
      <c r="C35" s="24">
        <v>10322.887010347376</v>
      </c>
      <c r="D35" s="26">
        <f>VLOOKUP(A35,'Juri % Test'!C:G,5,FALSE)</f>
        <v>0.90154845710207365</v>
      </c>
      <c r="E35" s="27">
        <f t="shared" si="0"/>
        <v>9306.58</v>
      </c>
    </row>
    <row r="36" spans="1:5" x14ac:dyDescent="0.25">
      <c r="A36" s="25" t="s">
        <v>62</v>
      </c>
      <c r="C36" s="24">
        <v>88899.382311277557</v>
      </c>
      <c r="D36" s="26">
        <f>VLOOKUP(A36,'Juri % Test'!C:G,5,FALSE)</f>
        <v>0.90154845710207376</v>
      </c>
      <c r="E36" s="27">
        <f t="shared" si="0"/>
        <v>80147.100000000006</v>
      </c>
    </row>
    <row r="37" spans="1:5" x14ac:dyDescent="0.25">
      <c r="A37" s="25" t="s">
        <v>63</v>
      </c>
      <c r="C37" s="24">
        <v>9082.2230449913659</v>
      </c>
      <c r="D37" s="26">
        <f>VLOOKUP(A37,'Juri % Test'!C:G,5,FALSE)</f>
        <v>0.90154845710207376</v>
      </c>
      <c r="E37" s="27">
        <f t="shared" si="0"/>
        <v>8188.06</v>
      </c>
    </row>
    <row r="38" spans="1:5" x14ac:dyDescent="0.25">
      <c r="A38" s="25" t="s">
        <v>65</v>
      </c>
      <c r="C38" s="24">
        <v>110541.65908077201</v>
      </c>
      <c r="D38" s="26">
        <f>VLOOKUP(A38,'Juri % Test'!C:G,5,FALSE)</f>
        <v>0.94436035408340246</v>
      </c>
      <c r="E38" s="27">
        <f t="shared" si="0"/>
        <v>104391.16</v>
      </c>
    </row>
    <row r="39" spans="1:5" x14ac:dyDescent="0.25">
      <c r="A39" s="25" t="s">
        <v>66</v>
      </c>
      <c r="C39" s="24">
        <v>34498.160426985283</v>
      </c>
      <c r="D39" s="26">
        <f>VLOOKUP(A39,'Juri % Test'!C:G,5,FALSE)</f>
        <v>0.94436035408340246</v>
      </c>
      <c r="E39" s="27">
        <f t="shared" si="0"/>
        <v>32578.69</v>
      </c>
    </row>
    <row r="40" spans="1:5" x14ac:dyDescent="0.25">
      <c r="A40" s="25" t="s">
        <v>67</v>
      </c>
      <c r="C40" s="24">
        <v>60396.526633582682</v>
      </c>
      <c r="D40" s="26">
        <f>VLOOKUP(A40,'Juri % Test'!C:G,5,FALSE)</f>
        <v>0.94436035408340246</v>
      </c>
      <c r="E40" s="27">
        <f t="shared" si="0"/>
        <v>57036.09</v>
      </c>
    </row>
    <row r="41" spans="1:5" x14ac:dyDescent="0.25">
      <c r="A41" s="25" t="s">
        <v>68</v>
      </c>
      <c r="C41" s="24">
        <v>191015.62312900595</v>
      </c>
      <c r="D41" s="26">
        <f>VLOOKUP(A41,'Juri % Test'!C:G,5,FALSE)</f>
        <v>0.94436035408340246</v>
      </c>
      <c r="E41" s="27">
        <f t="shared" si="0"/>
        <v>180387.58</v>
      </c>
    </row>
    <row r="42" spans="1:5" x14ac:dyDescent="0.25">
      <c r="A42" s="25" t="s">
        <v>69</v>
      </c>
      <c r="C42" s="24">
        <v>0</v>
      </c>
      <c r="D42" s="26">
        <f>VLOOKUP(A42,'Juri % Test'!C:G,5,FALSE)</f>
        <v>0</v>
      </c>
      <c r="E42" s="27">
        <f t="shared" si="0"/>
        <v>0</v>
      </c>
    </row>
    <row r="43" spans="1:5" x14ac:dyDescent="0.25">
      <c r="A43" s="25" t="s">
        <v>71</v>
      </c>
      <c r="C43" s="24">
        <v>454172.50525578222</v>
      </c>
      <c r="D43" s="26">
        <f>VLOOKUP(A43,'Juri % Test'!C:G,5,FALSE)</f>
        <v>0.94436035408340246</v>
      </c>
      <c r="E43" s="27">
        <f t="shared" si="0"/>
        <v>428902.51</v>
      </c>
    </row>
    <row r="44" spans="1:5" x14ac:dyDescent="0.25">
      <c r="A44" s="25" t="s">
        <v>72</v>
      </c>
      <c r="C44" s="24">
        <v>0</v>
      </c>
      <c r="D44" s="26">
        <f>VLOOKUP(A44,'Juri % Test'!C:G,5,FALSE)</f>
        <v>0</v>
      </c>
      <c r="E44" s="27">
        <f t="shared" si="0"/>
        <v>0</v>
      </c>
    </row>
    <row r="45" spans="1:5" x14ac:dyDescent="0.25">
      <c r="A45" s="25" t="s">
        <v>73</v>
      </c>
      <c r="C45" s="24">
        <v>268452.07931800489</v>
      </c>
      <c r="D45" s="26">
        <f>VLOOKUP(A45,'Juri % Test'!C:G,5,FALSE)</f>
        <v>0.94436035408340235</v>
      </c>
      <c r="E45" s="27">
        <f t="shared" si="0"/>
        <v>253515.5</v>
      </c>
    </row>
    <row r="46" spans="1:5" x14ac:dyDescent="0.25">
      <c r="A46" s="25" t="s">
        <v>74</v>
      </c>
      <c r="C46" s="24">
        <v>0</v>
      </c>
      <c r="D46" s="26">
        <f>VLOOKUP(A46,'Juri % Test'!C:G,5,FALSE)</f>
        <v>0</v>
      </c>
      <c r="E46" s="27">
        <f t="shared" si="0"/>
        <v>0</v>
      </c>
    </row>
    <row r="47" spans="1:5" x14ac:dyDescent="0.25">
      <c r="A47" s="25" t="s">
        <v>75</v>
      </c>
      <c r="C47" s="24">
        <v>43127.036040853985</v>
      </c>
      <c r="D47" s="26">
        <f>VLOOKUP(A47,'Juri % Test'!C:G,5,FALSE)</f>
        <v>0.94436035408340235</v>
      </c>
      <c r="E47" s="27">
        <f t="shared" si="0"/>
        <v>40727.46</v>
      </c>
    </row>
    <row r="48" spans="1:5" x14ac:dyDescent="0.25">
      <c r="A48" s="25" t="s">
        <v>76</v>
      </c>
      <c r="C48" s="24">
        <v>461407.04926457105</v>
      </c>
      <c r="D48" s="26">
        <f>VLOOKUP(A48,'Juri % Test'!C:G,5,FALSE)</f>
        <v>0.94436035408340246</v>
      </c>
      <c r="E48" s="27">
        <f t="shared" si="0"/>
        <v>435734.52</v>
      </c>
    </row>
    <row r="49" spans="1:5" x14ac:dyDescent="0.25">
      <c r="A49" s="25" t="s">
        <v>77</v>
      </c>
      <c r="C49" s="24">
        <v>30797.756653361066</v>
      </c>
      <c r="D49" s="26">
        <f>VLOOKUP(A49,'Juri % Test'!C:G,5,FALSE)</f>
        <v>0.94436035408340246</v>
      </c>
      <c r="E49" s="27">
        <f t="shared" si="0"/>
        <v>29084.18</v>
      </c>
    </row>
    <row r="50" spans="1:5" x14ac:dyDescent="0.25">
      <c r="A50" s="25" t="s">
        <v>78</v>
      </c>
      <c r="C50" s="24">
        <v>3835.9930611576629</v>
      </c>
      <c r="D50" s="26">
        <f>VLOOKUP(A50,'Juri % Test'!C:G,5,FALSE)</f>
        <v>0.94436035408340246</v>
      </c>
      <c r="E50" s="27">
        <f t="shared" si="0"/>
        <v>3622.56</v>
      </c>
    </row>
    <row r="51" spans="1:5" x14ac:dyDescent="0.25">
      <c r="A51" s="25" t="s">
        <v>80</v>
      </c>
      <c r="C51" s="24">
        <v>0</v>
      </c>
      <c r="D51" s="26">
        <f>VLOOKUP(A51,'Juri % Test'!C:G,5,FALSE)</f>
        <v>0</v>
      </c>
      <c r="E51" s="27">
        <f t="shared" si="0"/>
        <v>0</v>
      </c>
    </row>
    <row r="52" spans="1:5" x14ac:dyDescent="0.25">
      <c r="A52" s="25" t="s">
        <v>81</v>
      </c>
      <c r="C52" s="24">
        <v>318087.96001158806</v>
      </c>
      <c r="D52" s="26">
        <f>VLOOKUP(A52,'Juri % Test'!C:G,5,FALSE)</f>
        <v>0.94878309867334731</v>
      </c>
      <c r="E52" s="27">
        <f t="shared" si="0"/>
        <v>301796.47999999998</v>
      </c>
    </row>
    <row r="53" spans="1:5" x14ac:dyDescent="0.25">
      <c r="A53" s="25" t="s">
        <v>82</v>
      </c>
      <c r="C53" s="24">
        <v>59056.763534513353</v>
      </c>
      <c r="D53" s="26">
        <f>VLOOKUP(A53,'Juri % Test'!C:G,5,FALSE)</f>
        <v>0.9487830986733472</v>
      </c>
      <c r="E53" s="27">
        <f t="shared" si="0"/>
        <v>56032.06</v>
      </c>
    </row>
    <row r="54" spans="1:5" x14ac:dyDescent="0.25">
      <c r="A54" s="25" t="s">
        <v>83</v>
      </c>
      <c r="C54" s="24">
        <v>1125367.2442950383</v>
      </c>
      <c r="D54" s="26">
        <f>VLOOKUP(A54,'Juri % Test'!C:G,5,FALSE)</f>
        <v>0.9487830986733472</v>
      </c>
      <c r="E54" s="27">
        <f t="shared" si="0"/>
        <v>1067729.42</v>
      </c>
    </row>
    <row r="55" spans="1:5" x14ac:dyDescent="0.25">
      <c r="A55" s="25" t="s">
        <v>85</v>
      </c>
      <c r="C55" s="24">
        <v>57921.780736337634</v>
      </c>
      <c r="D55" s="26">
        <f>VLOOKUP(A55,'Juri % Test'!C:G,5,FALSE)</f>
        <v>0.99724956170321866</v>
      </c>
      <c r="E55" s="27">
        <f t="shared" si="0"/>
        <v>57762.47</v>
      </c>
    </row>
    <row r="56" spans="1:5" x14ac:dyDescent="0.25">
      <c r="A56" s="25" t="s">
        <v>8</v>
      </c>
      <c r="C56" s="24">
        <v>25509.461685477516</v>
      </c>
      <c r="D56" s="26">
        <f>VLOOKUP(A56,'Juri % Test'!C:G,5,FALSE)</f>
        <v>0.99724956170321888</v>
      </c>
      <c r="E56" s="27">
        <f t="shared" si="0"/>
        <v>25439.3</v>
      </c>
    </row>
    <row r="57" spans="1:5" x14ac:dyDescent="0.25">
      <c r="A57" s="25" t="s">
        <v>86</v>
      </c>
      <c r="C57" s="24">
        <v>3556332.7007416105</v>
      </c>
      <c r="D57" s="26">
        <f>VLOOKUP(A57,'Juri % Test'!C:G,5,FALSE)</f>
        <v>0.90371060862444874</v>
      </c>
      <c r="E57" s="27">
        <f t="shared" si="0"/>
        <v>3213895.59</v>
      </c>
    </row>
    <row r="58" spans="1:5" x14ac:dyDescent="0.25">
      <c r="A58" s="25" t="s">
        <v>92</v>
      </c>
      <c r="C58" s="24">
        <v>45857.312753121456</v>
      </c>
      <c r="D58" s="26">
        <f>VLOOKUP(A58,'Juri % Test'!C:G,5,FALSE)</f>
        <v>0.90371060862444885</v>
      </c>
      <c r="E58" s="27">
        <f t="shared" si="0"/>
        <v>41441.74</v>
      </c>
    </row>
    <row r="59" spans="1:5" ht="16.5" thickBot="1" x14ac:dyDescent="0.3">
      <c r="A59" s="121" t="s">
        <v>11</v>
      </c>
      <c r="B59" s="115"/>
      <c r="C59" s="116">
        <f>SUM(C15:C58)</f>
        <v>11505675.054207163</v>
      </c>
      <c r="D59" s="117"/>
      <c r="E59" s="1">
        <f>SUM(E15:E58)</f>
        <v>10420236.810000001</v>
      </c>
    </row>
    <row r="60" spans="1:5" ht="16.5" thickTop="1" x14ac:dyDescent="0.25">
      <c r="A60" s="118"/>
      <c r="B60" s="115"/>
      <c r="C60" s="115"/>
      <c r="D60" s="117"/>
    </row>
    <row r="61" spans="1:5" ht="16.5" thickBot="1" x14ac:dyDescent="0.3">
      <c r="A61" s="119" t="s">
        <v>12</v>
      </c>
      <c r="B61" s="115"/>
      <c r="C61" s="120">
        <f>+C59+C11</f>
        <v>15367366.585075751</v>
      </c>
      <c r="D61" s="117"/>
    </row>
    <row r="62" spans="1:5" ht="16.5" thickTop="1" x14ac:dyDescent="0.25">
      <c r="A62" s="115"/>
      <c r="B62" s="115"/>
      <c r="C62" s="115"/>
      <c r="D62" s="117"/>
    </row>
  </sheetData>
  <mergeCells count="3">
    <mergeCell ref="A1:E1"/>
    <mergeCell ref="E13:E14"/>
    <mergeCell ref="D13:D14"/>
  </mergeCells>
  <pageMargins left="0.5" right="0.5" top="1.25" bottom="0.5" header="0.5" footer="0.3"/>
  <pageSetup orientation="portrait" r:id="rId1"/>
  <headerFooter scaleWithDoc="0">
    <oddHeader>&amp;R&amp;"Times New Roman,Bold"Attachment to Response to Kroger-2 Question No. 3(d)
Page &amp;P of &amp;N
Meiman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workbookViewId="0">
      <selection sqref="A1:XFD1048576"/>
    </sheetView>
  </sheetViews>
  <sheetFormatPr defaultRowHeight="15.75" x14ac:dyDescent="0.25"/>
  <cols>
    <col min="1" max="1" width="37.375" style="9" customWidth="1"/>
    <col min="2" max="2" width="1.125" style="9" customWidth="1"/>
    <col min="3" max="6" width="9.75" style="9" customWidth="1"/>
    <col min="7" max="7" width="1.625" style="9" customWidth="1"/>
    <col min="8" max="8" width="1.875" style="9" customWidth="1"/>
    <col min="9" max="12" width="9.75" style="9" customWidth="1"/>
    <col min="13" max="14" width="1.875" style="9" customWidth="1"/>
    <col min="15" max="18" width="9.75" style="9" customWidth="1"/>
    <col min="19" max="19" width="3.625" style="9" customWidth="1"/>
    <col min="20" max="16384" width="9" style="9"/>
  </cols>
  <sheetData>
    <row r="1" spans="1:19" x14ac:dyDescent="0.25">
      <c r="A1" s="32" t="s">
        <v>477</v>
      </c>
      <c r="B1" s="32"/>
      <c r="C1" s="32"/>
      <c r="D1" s="32"/>
      <c r="E1" s="32"/>
      <c r="F1" s="32"/>
      <c r="G1" s="32"/>
      <c r="I1" s="32"/>
      <c r="J1" s="32"/>
      <c r="K1" s="32"/>
      <c r="L1" s="32"/>
      <c r="N1" s="33"/>
      <c r="O1" s="32"/>
      <c r="P1" s="32"/>
      <c r="Q1" s="32"/>
      <c r="R1" s="32"/>
    </row>
    <row r="2" spans="1:19" x14ac:dyDescent="0.25">
      <c r="A2" s="32" t="s">
        <v>478</v>
      </c>
      <c r="B2" s="32"/>
      <c r="C2" s="32"/>
      <c r="D2" s="32"/>
      <c r="E2" s="32"/>
      <c r="F2" s="32"/>
      <c r="G2" s="32"/>
      <c r="I2" s="32"/>
      <c r="J2" s="32"/>
      <c r="K2" s="32"/>
      <c r="L2" s="32"/>
      <c r="N2" s="33"/>
      <c r="O2" s="32"/>
      <c r="P2" s="32"/>
      <c r="Q2" s="32"/>
      <c r="R2" s="32"/>
    </row>
    <row r="3" spans="1:19" x14ac:dyDescent="0.25">
      <c r="A3" s="32" t="s">
        <v>479</v>
      </c>
      <c r="B3" s="32"/>
      <c r="C3" s="32"/>
      <c r="D3" s="32"/>
      <c r="E3" s="32"/>
      <c r="F3" s="32"/>
      <c r="G3" s="32"/>
      <c r="I3" s="32"/>
      <c r="J3" s="32"/>
      <c r="K3" s="32"/>
      <c r="L3" s="32"/>
      <c r="N3" s="33"/>
      <c r="O3" s="32"/>
      <c r="P3" s="32"/>
      <c r="Q3" s="32"/>
      <c r="R3" s="32"/>
    </row>
    <row r="4" spans="1:19" ht="16.5" thickBot="1" x14ac:dyDescent="0.3"/>
    <row r="5" spans="1:19" ht="31.5" x14ac:dyDescent="0.25">
      <c r="A5" s="34"/>
      <c r="B5" s="35"/>
      <c r="C5" s="36"/>
      <c r="D5" s="37" t="s">
        <v>275</v>
      </c>
      <c r="E5" s="36"/>
      <c r="F5" s="38"/>
      <c r="G5" s="34"/>
      <c r="H5" s="35"/>
      <c r="I5" s="36"/>
      <c r="J5" s="37" t="s">
        <v>480</v>
      </c>
      <c r="K5" s="36"/>
      <c r="L5" s="38"/>
      <c r="N5" s="35"/>
      <c r="O5" s="36"/>
      <c r="P5" s="37" t="s">
        <v>481</v>
      </c>
      <c r="Q5" s="36"/>
      <c r="R5" s="38"/>
      <c r="S5" s="39"/>
    </row>
    <row r="6" spans="1:19" x14ac:dyDescent="0.25">
      <c r="B6" s="40"/>
      <c r="C6" s="41" t="s">
        <v>248</v>
      </c>
      <c r="D6" s="41" t="s">
        <v>17</v>
      </c>
      <c r="E6" s="41" t="s">
        <v>482</v>
      </c>
      <c r="F6" s="42"/>
      <c r="H6" s="43"/>
      <c r="I6" s="41" t="s">
        <v>248</v>
      </c>
      <c r="J6" s="41" t="s">
        <v>17</v>
      </c>
      <c r="K6" s="41" t="s">
        <v>482</v>
      </c>
      <c r="L6" s="42"/>
      <c r="N6" s="43"/>
      <c r="O6" s="41" t="s">
        <v>248</v>
      </c>
      <c r="P6" s="41" t="s">
        <v>17</v>
      </c>
      <c r="Q6" s="41" t="s">
        <v>482</v>
      </c>
      <c r="R6" s="42"/>
      <c r="S6" s="41"/>
    </row>
    <row r="7" spans="1:19" x14ac:dyDescent="0.25">
      <c r="B7" s="40"/>
      <c r="C7" s="17"/>
      <c r="D7" s="17"/>
      <c r="E7" s="17"/>
      <c r="F7" s="44"/>
      <c r="H7" s="43"/>
      <c r="I7" s="17"/>
      <c r="J7" s="17"/>
      <c r="K7" s="17"/>
      <c r="L7" s="44"/>
      <c r="N7" s="43"/>
      <c r="O7" s="17"/>
      <c r="P7" s="17"/>
      <c r="Q7" s="17"/>
      <c r="R7" s="44"/>
    </row>
    <row r="8" spans="1:19" x14ac:dyDescent="0.25">
      <c r="A8" s="46" t="s">
        <v>483</v>
      </c>
      <c r="B8" s="47"/>
      <c r="C8" s="48">
        <v>5.4834601894798206E-3</v>
      </c>
      <c r="D8" s="48">
        <v>5.8218845338573067E-3</v>
      </c>
      <c r="E8" s="48">
        <v>4.5544415694287656E-3</v>
      </c>
      <c r="F8" s="49"/>
      <c r="G8" s="46"/>
      <c r="H8" s="50"/>
      <c r="I8" s="48">
        <v>5.7361630473724287E-3</v>
      </c>
      <c r="J8" s="48">
        <v>5.8889669537171901E-3</v>
      </c>
      <c r="K8" s="48">
        <v>5.8175409072361069E-3</v>
      </c>
      <c r="L8" s="49"/>
      <c r="N8" s="47"/>
      <c r="O8" s="48">
        <v>7.2768864077255259E-3</v>
      </c>
      <c r="P8" s="48">
        <v>7.5073487924073746E-3</v>
      </c>
      <c r="Q8" s="48">
        <v>7.2983007628825364E-3</v>
      </c>
      <c r="R8" s="49"/>
      <c r="S8" s="51"/>
    </row>
    <row r="9" spans="1:19" x14ac:dyDescent="0.25">
      <c r="A9" s="46" t="s">
        <v>484</v>
      </c>
      <c r="B9" s="47"/>
      <c r="C9" s="48">
        <v>7.9857895035579697E-3</v>
      </c>
      <c r="D9" s="48">
        <v>8.4415093859767244E-3</v>
      </c>
      <c r="E9" s="48">
        <v>2.0707329617555732E-3</v>
      </c>
      <c r="F9" s="49"/>
      <c r="G9" s="46"/>
      <c r="H9" s="50"/>
      <c r="I9" s="48">
        <v>7.8362496150707426E-3</v>
      </c>
      <c r="J9" s="48">
        <v>8.5450678501508507E-3</v>
      </c>
      <c r="K9" s="48">
        <v>7.3004091140654575E-3</v>
      </c>
      <c r="L9" s="49"/>
      <c r="N9" s="47"/>
      <c r="O9" s="48">
        <v>7.9520885989159198E-3</v>
      </c>
      <c r="P9" s="48">
        <v>8.7138854165153632E-3</v>
      </c>
      <c r="Q9" s="48">
        <v>7.3261930302184475E-3</v>
      </c>
      <c r="R9" s="49"/>
      <c r="S9" s="51"/>
    </row>
    <row r="10" spans="1:19" x14ac:dyDescent="0.25">
      <c r="A10" s="46" t="s">
        <v>485</v>
      </c>
      <c r="B10" s="47"/>
      <c r="C10" s="48">
        <v>0.11726370401954331</v>
      </c>
      <c r="D10" s="48">
        <v>0.13995533501802301</v>
      </c>
      <c r="E10" s="48">
        <v>0.11929211552568733</v>
      </c>
      <c r="F10" s="49"/>
      <c r="G10" s="46"/>
      <c r="H10" s="50"/>
      <c r="I10" s="48">
        <v>0.15770147841568563</v>
      </c>
      <c r="J10" s="48">
        <v>0.17187215580091639</v>
      </c>
      <c r="K10" s="48">
        <v>0.14747155786155158</v>
      </c>
      <c r="L10" s="49"/>
      <c r="N10" s="47"/>
      <c r="O10" s="48">
        <v>0.16003269295170836</v>
      </c>
      <c r="P10" s="48">
        <v>0.17526768636626128</v>
      </c>
      <c r="Q10" s="48">
        <v>0.14799240460088392</v>
      </c>
      <c r="R10" s="49"/>
      <c r="S10" s="51"/>
    </row>
    <row r="11" spans="1:19" x14ac:dyDescent="0.25">
      <c r="A11" s="46" t="s">
        <v>486</v>
      </c>
      <c r="B11" s="47"/>
      <c r="C11" s="48">
        <v>1.8728132688744289E-2</v>
      </c>
      <c r="D11" s="48">
        <v>2.0464025716626612E-2</v>
      </c>
      <c r="E11" s="48">
        <v>9.9736136025633006E-3</v>
      </c>
      <c r="F11" s="49"/>
      <c r="G11" s="46"/>
      <c r="H11" s="50"/>
      <c r="I11" s="48">
        <v>1.6962420801430036E-2</v>
      </c>
      <c r="J11" s="48">
        <v>1.808497758583141E-2</v>
      </c>
      <c r="K11" s="48">
        <v>9.4619707430704404E-3</v>
      </c>
      <c r="L11" s="49"/>
      <c r="N11" s="47"/>
      <c r="O11" s="48">
        <v>1.6720592908747896E-2</v>
      </c>
      <c r="P11" s="48">
        <v>1.82236050277849E-2</v>
      </c>
      <c r="Q11" s="48">
        <v>9.3649415607429138E-3</v>
      </c>
      <c r="R11" s="49"/>
      <c r="S11" s="51"/>
    </row>
    <row r="12" spans="1:19" x14ac:dyDescent="0.25">
      <c r="A12" s="52" t="s">
        <v>487</v>
      </c>
      <c r="B12" s="53"/>
      <c r="C12" s="48">
        <v>5.0615838357212777E-2</v>
      </c>
      <c r="D12" s="48">
        <v>0.12236083646716577</v>
      </c>
      <c r="E12" s="48">
        <v>8.4277517979574584E-2</v>
      </c>
      <c r="F12" s="49"/>
      <c r="G12" s="52"/>
      <c r="H12" s="50"/>
      <c r="I12" s="48">
        <v>4.293434786313801E-2</v>
      </c>
      <c r="J12" s="48">
        <v>0.12573838634016302</v>
      </c>
      <c r="K12" s="48">
        <v>0.10174150827521851</v>
      </c>
      <c r="L12" s="49"/>
      <c r="N12" s="53"/>
      <c r="O12" s="48">
        <v>4.1492398415391041E-2</v>
      </c>
      <c r="P12" s="48">
        <v>0.12421785627884266</v>
      </c>
      <c r="Q12" s="48">
        <v>9.8723710675412177E-2</v>
      </c>
      <c r="R12" s="49"/>
      <c r="S12" s="51"/>
    </row>
    <row r="13" spans="1:19" x14ac:dyDescent="0.25">
      <c r="A13" s="52" t="s">
        <v>488</v>
      </c>
      <c r="B13" s="53"/>
      <c r="C13" s="48">
        <v>6.4612751904329926E-2</v>
      </c>
      <c r="D13" s="48">
        <v>-1.4859241860944201E-3</v>
      </c>
      <c r="E13" s="48">
        <v>3.3229736888186423E-2</v>
      </c>
      <c r="F13" s="49"/>
      <c r="G13" s="52"/>
      <c r="H13" s="50"/>
      <c r="I13" s="48">
        <v>5.0716321414894183E-2</v>
      </c>
      <c r="J13" s="48">
        <v>-2.8307797416048192E-2</v>
      </c>
      <c r="K13" s="48">
        <v>3.1306033273355141E-2</v>
      </c>
      <c r="L13" s="49"/>
      <c r="N13" s="53"/>
      <c r="O13" s="48">
        <v>6.4299045041375499E-2</v>
      </c>
      <c r="P13" s="48">
        <v>-3.1968213744903773E-2</v>
      </c>
      <c r="Q13" s="48">
        <v>2.5981566587802121E-2</v>
      </c>
      <c r="R13" s="49"/>
      <c r="S13" s="51"/>
    </row>
    <row r="14" spans="1:19" x14ac:dyDescent="0.25">
      <c r="A14" s="46" t="s">
        <v>489</v>
      </c>
      <c r="B14" s="47"/>
      <c r="C14" s="48">
        <v>-7.6662265556715183E-3</v>
      </c>
      <c r="D14" s="48">
        <v>1.4231088608877495E-2</v>
      </c>
      <c r="E14" s="48">
        <v>1.4952380628140395E-2</v>
      </c>
      <c r="F14" s="49"/>
      <c r="G14" s="46"/>
      <c r="H14" s="50"/>
      <c r="I14" s="48">
        <v>1.3354587350527873E-2</v>
      </c>
      <c r="J14" s="48">
        <v>2.7903180807423655E-2</v>
      </c>
      <c r="K14" s="48">
        <v>1.8249748803606559E-2</v>
      </c>
      <c r="L14" s="49"/>
      <c r="N14" s="47"/>
      <c r="O14" s="48">
        <v>1.3462324625559482E-2</v>
      </c>
      <c r="P14" s="48">
        <v>2.8753841416985837E-2</v>
      </c>
      <c r="Q14" s="48">
        <v>1.8471666316003395E-2</v>
      </c>
      <c r="R14" s="49"/>
      <c r="S14" s="51"/>
    </row>
    <row r="15" spans="1:19" x14ac:dyDescent="0.25">
      <c r="A15" s="46" t="s">
        <v>490</v>
      </c>
      <c r="B15" s="47"/>
      <c r="C15" s="48">
        <v>3.7418432819634619E-2</v>
      </c>
      <c r="D15" s="48">
        <v>1.7220994605069141E-2</v>
      </c>
      <c r="E15" s="48">
        <v>1.3575395989894438E-3</v>
      </c>
      <c r="F15" s="49"/>
      <c r="G15" s="46"/>
      <c r="H15" s="50"/>
      <c r="I15" s="48">
        <v>4.179572058977081E-2</v>
      </c>
      <c r="J15" s="48">
        <v>1.0991908302756717E-2</v>
      </c>
      <c r="K15" s="48">
        <v>-7.8000070124196177E-3</v>
      </c>
      <c r="L15" s="49"/>
      <c r="N15" s="47"/>
      <c r="O15" s="48">
        <v>4.0010786466591959E-2</v>
      </c>
      <c r="P15" s="48">
        <v>9.5263663375459249E-3</v>
      </c>
      <c r="Q15" s="48">
        <v>-9.6563889213962285E-3</v>
      </c>
      <c r="R15" s="49"/>
      <c r="S15" s="51"/>
    </row>
    <row r="16" spans="1:19" x14ac:dyDescent="0.25">
      <c r="A16" s="46" t="s">
        <v>491</v>
      </c>
      <c r="B16" s="47"/>
      <c r="C16" s="48">
        <v>5.1998244600242535E-2</v>
      </c>
      <c r="D16" s="48">
        <v>5.2530482133034594E-2</v>
      </c>
      <c r="E16" s="48">
        <v>3.9450906300335306E-2</v>
      </c>
      <c r="F16" s="49"/>
      <c r="G16" s="46"/>
      <c r="H16" s="50"/>
      <c r="I16" s="48">
        <v>4.9449681800746353E-2</v>
      </c>
      <c r="J16" s="48">
        <v>5.076695581934048E-2</v>
      </c>
      <c r="K16" s="48">
        <v>5.0151214827906986E-2</v>
      </c>
      <c r="L16" s="49"/>
      <c r="N16" s="47"/>
      <c r="O16" s="48">
        <v>4.9939416159114972E-2</v>
      </c>
      <c r="P16" s="48">
        <v>5.1521021039606915E-2</v>
      </c>
      <c r="Q16" s="48">
        <v>5.0086377983666032E-2</v>
      </c>
      <c r="R16" s="49"/>
      <c r="S16" s="51"/>
    </row>
    <row r="17" spans="1:19" x14ac:dyDescent="0.25">
      <c r="A17" s="46" t="s">
        <v>492</v>
      </c>
      <c r="B17" s="47"/>
      <c r="C17" s="48">
        <v>1.578883531870013E-2</v>
      </c>
      <c r="D17" s="48">
        <v>1.2432604119422177E-2</v>
      </c>
      <c r="E17" s="48">
        <v>5.7446526209311763E-4</v>
      </c>
      <c r="F17" s="49"/>
      <c r="G17" s="46"/>
      <c r="H17" s="50"/>
      <c r="I17" s="48">
        <v>1.3902159248830263E-2</v>
      </c>
      <c r="J17" s="48">
        <v>1.2192493596062802E-2</v>
      </c>
      <c r="K17" s="48">
        <v>4.5056565767853175E-4</v>
      </c>
      <c r="L17" s="49"/>
      <c r="N17" s="47"/>
      <c r="O17" s="48">
        <v>1.3987945068955241E-2</v>
      </c>
      <c r="P17" s="48">
        <v>1.2566740487690582E-2</v>
      </c>
      <c r="Q17" s="48">
        <v>4.6865014084431688E-4</v>
      </c>
      <c r="R17" s="49"/>
      <c r="S17" s="51"/>
    </row>
    <row r="18" spans="1:19" x14ac:dyDescent="0.25">
      <c r="A18" s="46" t="s">
        <v>493</v>
      </c>
      <c r="B18" s="47"/>
      <c r="C18" s="48">
        <v>4.617547095379133E-3</v>
      </c>
      <c r="D18" s="48">
        <v>5.8532674782077318E-3</v>
      </c>
      <c r="E18" s="48">
        <v>5.2993054287347697E-3</v>
      </c>
      <c r="F18" s="49"/>
      <c r="G18" s="46"/>
      <c r="H18" s="50"/>
      <c r="I18" s="48">
        <v>6.1812102073218267E-3</v>
      </c>
      <c r="J18" s="48">
        <v>6.3458695198064033E-3</v>
      </c>
      <c r="K18" s="48">
        <v>6.2689018955972634E-3</v>
      </c>
      <c r="L18" s="49"/>
      <c r="N18" s="47"/>
      <c r="O18" s="48">
        <v>7.0152994770021826E-3</v>
      </c>
      <c r="P18" s="48">
        <v>7.2374767943801759E-3</v>
      </c>
      <c r="Q18" s="48">
        <v>7.0359435613192734E-3</v>
      </c>
      <c r="R18" s="49"/>
      <c r="S18" s="51"/>
    </row>
    <row r="19" spans="1:19" x14ac:dyDescent="0.25">
      <c r="A19" s="46" t="s">
        <v>494</v>
      </c>
      <c r="B19" s="47"/>
      <c r="C19" s="48">
        <v>6.1401605629797795E-3</v>
      </c>
      <c r="D19" s="48">
        <v>-2.7160044567087834E-4</v>
      </c>
      <c r="E19" s="48">
        <v>3.3380937690764157E-3</v>
      </c>
      <c r="F19" s="49"/>
      <c r="G19" s="46"/>
      <c r="H19" s="50"/>
      <c r="I19" s="48">
        <v>5.1155824012339294E-3</v>
      </c>
      <c r="J19" s="48">
        <v>0</v>
      </c>
      <c r="K19" s="48">
        <v>3.3328598077918365E-3</v>
      </c>
      <c r="L19" s="49"/>
      <c r="N19" s="47"/>
      <c r="O19" s="48">
        <v>4.943775640784763E-3</v>
      </c>
      <c r="P19" s="48">
        <v>0</v>
      </c>
      <c r="Q19" s="48">
        <v>3.2340024535128156E-3</v>
      </c>
      <c r="R19" s="49"/>
      <c r="S19" s="51"/>
    </row>
    <row r="20" spans="1:19" x14ac:dyDescent="0.25">
      <c r="A20" s="46" t="s">
        <v>495</v>
      </c>
      <c r="B20" s="47"/>
      <c r="C20" s="48">
        <v>1.5096545769577361E-2</v>
      </c>
      <c r="D20" s="48">
        <v>1.303908063800561E-2</v>
      </c>
      <c r="E20" s="48">
        <v>1.4630439937115434E-2</v>
      </c>
      <c r="F20" s="49"/>
      <c r="G20" s="46"/>
      <c r="H20" s="50"/>
      <c r="I20" s="48">
        <v>1.5264173182055923E-2</v>
      </c>
      <c r="J20" s="48">
        <v>1.36909909250858E-2</v>
      </c>
      <c r="K20" s="48">
        <v>1.7428613579724361E-2</v>
      </c>
      <c r="L20" s="49"/>
      <c r="N20" s="47"/>
      <c r="O20" s="48">
        <v>1.589359771370296E-2</v>
      </c>
      <c r="P20" s="48">
        <v>1.4402882738168265E-2</v>
      </c>
      <c r="Q20" s="48">
        <v>1.8171990919048097E-2</v>
      </c>
      <c r="R20" s="49"/>
      <c r="S20" s="51"/>
    </row>
    <row r="21" spans="1:19" x14ac:dyDescent="0.25">
      <c r="A21" s="46"/>
      <c r="B21" s="47"/>
      <c r="C21" s="54">
        <f>SUM(C8:C20)</f>
        <v>0.38808321627371017</v>
      </c>
      <c r="D21" s="54">
        <f t="shared" ref="D21:E21" si="0">SUM(D8:D20)</f>
        <v>0.41059358407250085</v>
      </c>
      <c r="E21" s="54">
        <f t="shared" si="0"/>
        <v>0.33300128945168078</v>
      </c>
      <c r="F21" s="49"/>
      <c r="G21" s="46"/>
      <c r="H21" s="50"/>
      <c r="I21" s="54">
        <f>SUM(I8:I20)</f>
        <v>0.42695009593807798</v>
      </c>
      <c r="J21" s="54">
        <f t="shared" ref="J21:K21" si="1">SUM(J8:J20)</f>
        <v>0.42371315608520654</v>
      </c>
      <c r="K21" s="54">
        <f t="shared" si="1"/>
        <v>0.39118091773438318</v>
      </c>
      <c r="L21" s="49"/>
      <c r="N21" s="47"/>
      <c r="O21" s="54">
        <f>SUM(O8:O20)</f>
        <v>0.44302684947557575</v>
      </c>
      <c r="P21" s="54">
        <f t="shared" ref="P21:Q21" si="2">SUM(P8:P20)</f>
        <v>0.42597049695128553</v>
      </c>
      <c r="Q21" s="54">
        <f t="shared" si="2"/>
        <v>0.38449935967093973</v>
      </c>
      <c r="R21" s="49"/>
    </row>
    <row r="22" spans="1:19" x14ac:dyDescent="0.25">
      <c r="A22" s="46"/>
      <c r="B22" s="47"/>
      <c r="C22" s="48"/>
      <c r="D22" s="48"/>
      <c r="E22" s="48"/>
      <c r="F22" s="49"/>
      <c r="G22" s="46"/>
      <c r="H22" s="50"/>
      <c r="I22" s="48"/>
      <c r="J22" s="48"/>
      <c r="K22" s="48"/>
      <c r="L22" s="49"/>
      <c r="N22" s="47"/>
      <c r="O22" s="48"/>
      <c r="P22" s="48"/>
      <c r="Q22" s="48"/>
      <c r="R22" s="49"/>
      <c r="S22" s="51"/>
    </row>
    <row r="23" spans="1:19" x14ac:dyDescent="0.25">
      <c r="A23" s="46" t="s">
        <v>496</v>
      </c>
      <c r="B23" s="47"/>
      <c r="C23" s="54">
        <v>9.1550000000000006E-2</v>
      </c>
      <c r="D23" s="54">
        <v>8.2250000000000004E-2</v>
      </c>
      <c r="E23" s="54">
        <v>0.12376</v>
      </c>
      <c r="F23" s="49"/>
      <c r="G23" s="46"/>
      <c r="H23" s="50"/>
      <c r="I23" s="54">
        <v>8.912134491199078E-2</v>
      </c>
      <c r="J23" s="54">
        <v>8.5348308222312444E-2</v>
      </c>
      <c r="K23" s="54">
        <v>0.12319490284613913</v>
      </c>
      <c r="L23" s="49"/>
      <c r="N23" s="47"/>
      <c r="O23" s="54">
        <v>8.930111776637456E-2</v>
      </c>
      <c r="P23" s="54">
        <v>8.5117927212055189E-2</v>
      </c>
      <c r="Q23" s="54">
        <v>0.12275191482514189</v>
      </c>
      <c r="R23" s="49"/>
      <c r="S23" s="51"/>
    </row>
    <row r="24" spans="1:19" x14ac:dyDescent="0.25">
      <c r="A24" s="34"/>
      <c r="B24" s="55"/>
      <c r="C24" s="48"/>
      <c r="D24" s="48"/>
      <c r="E24" s="48"/>
      <c r="F24" s="49"/>
      <c r="G24" s="34"/>
      <c r="H24" s="50"/>
      <c r="I24" s="48"/>
      <c r="J24" s="48"/>
      <c r="K24" s="48"/>
      <c r="L24" s="49"/>
      <c r="N24" s="55"/>
      <c r="O24" s="48"/>
      <c r="P24" s="48"/>
      <c r="Q24" s="48"/>
      <c r="R24" s="49"/>
      <c r="S24" s="51"/>
    </row>
    <row r="25" spans="1:19" x14ac:dyDescent="0.25">
      <c r="A25" s="46" t="s">
        <v>497</v>
      </c>
      <c r="B25" s="47"/>
      <c r="C25" s="48">
        <v>8.7760000000000005E-2</v>
      </c>
      <c r="D25" s="48">
        <v>8.9709999999999998E-2</v>
      </c>
      <c r="E25" s="48">
        <v>8.2669999999999993E-2</v>
      </c>
      <c r="F25" s="49"/>
      <c r="G25" s="46"/>
      <c r="H25" s="50"/>
      <c r="I25" s="48">
        <v>8.9290025072672988E-2</v>
      </c>
      <c r="J25" s="48">
        <v>9.4131924976268669E-2</v>
      </c>
      <c r="K25" s="48">
        <v>8.1655483750216085E-2</v>
      </c>
      <c r="L25" s="49"/>
      <c r="N25" s="47"/>
      <c r="O25" s="48">
        <v>8.8757397310080477E-2</v>
      </c>
      <c r="P25" s="48">
        <v>9.5470523812394875E-2</v>
      </c>
      <c r="Q25" s="48">
        <v>8.2533727940659718E-2</v>
      </c>
      <c r="R25" s="49"/>
      <c r="S25" s="51"/>
    </row>
    <row r="26" spans="1:19" x14ac:dyDescent="0.25">
      <c r="A26" s="46" t="s">
        <v>498</v>
      </c>
      <c r="B26" s="47"/>
      <c r="C26" s="48">
        <v>4.9390000000000003E-2</v>
      </c>
      <c r="D26" s="48">
        <v>4.9270000000000001E-2</v>
      </c>
      <c r="E26" s="48">
        <v>4.8980000000000003E-2</v>
      </c>
      <c r="F26" s="49"/>
      <c r="G26" s="46"/>
      <c r="H26" s="50"/>
      <c r="I26" s="48">
        <v>5.0001514875864801E-2</v>
      </c>
      <c r="J26" s="48">
        <v>5.0812166423314306E-2</v>
      </c>
      <c r="K26" s="48">
        <v>4.9416910468031816E-2</v>
      </c>
      <c r="L26" s="49"/>
      <c r="N26" s="47"/>
      <c r="O26" s="48">
        <v>4.9835658594763486E-2</v>
      </c>
      <c r="P26" s="48">
        <v>5.0776584852873591E-2</v>
      </c>
      <c r="Q26" s="48">
        <v>4.9223072131741388E-2</v>
      </c>
      <c r="R26" s="49"/>
      <c r="S26" s="51"/>
    </row>
    <row r="27" spans="1:19" x14ac:dyDescent="0.25">
      <c r="A27" s="46" t="s">
        <v>499</v>
      </c>
      <c r="B27" s="47"/>
      <c r="C27" s="48">
        <v>2.8330000000000001E-2</v>
      </c>
      <c r="D27" s="48">
        <v>4.0340000000000001E-2</v>
      </c>
      <c r="E27" s="48">
        <v>2.1850000000000001E-2</v>
      </c>
      <c r="F27" s="49"/>
      <c r="G27" s="46"/>
      <c r="H27" s="50"/>
      <c r="I27" s="48">
        <v>3.1432328228511178E-2</v>
      </c>
      <c r="J27" s="48">
        <v>4.5762643669240245E-2</v>
      </c>
      <c r="K27" s="48">
        <v>3.0767258634252562E-2</v>
      </c>
      <c r="L27" s="49"/>
      <c r="N27" s="47"/>
      <c r="O27" s="48">
        <v>3.1317959217758921E-2</v>
      </c>
      <c r="P27" s="48">
        <v>4.614111869745155E-2</v>
      </c>
      <c r="Q27" s="48">
        <v>3.0545556057925447E-2</v>
      </c>
      <c r="R27" s="49"/>
      <c r="S27" s="51"/>
    </row>
    <row r="28" spans="1:19" x14ac:dyDescent="0.25">
      <c r="A28" s="46" t="s">
        <v>500</v>
      </c>
      <c r="B28" s="47"/>
      <c r="C28" s="48">
        <v>6.0699999999999999E-3</v>
      </c>
      <c r="D28" s="48">
        <v>8.8800000000000007E-3</v>
      </c>
      <c r="E28" s="48">
        <v>8.7299999999999999E-3</v>
      </c>
      <c r="F28" s="49"/>
      <c r="G28" s="46"/>
      <c r="H28" s="50"/>
      <c r="I28" s="48">
        <v>6.5125857050148698E-3</v>
      </c>
      <c r="J28" s="48">
        <v>9.0221376695513843E-3</v>
      </c>
      <c r="K28" s="48">
        <v>8.757656409838761E-3</v>
      </c>
      <c r="L28" s="49"/>
      <c r="N28" s="47"/>
      <c r="O28" s="48">
        <v>6.526001094898223E-3</v>
      </c>
      <c r="P28" s="48">
        <v>8.9897622176068146E-3</v>
      </c>
      <c r="Q28" s="48">
        <v>8.7771206271704139E-3</v>
      </c>
      <c r="R28" s="49"/>
      <c r="S28" s="51"/>
    </row>
    <row r="29" spans="1:19" x14ac:dyDescent="0.25">
      <c r="A29" s="46"/>
      <c r="B29" s="47"/>
      <c r="C29" s="54">
        <f>SUM(C25:C28)</f>
        <v>0.17154999999999998</v>
      </c>
      <c r="D29" s="54">
        <f t="shared" ref="D29:E29" si="3">SUM(D25:D28)</f>
        <v>0.18819999999999998</v>
      </c>
      <c r="E29" s="54">
        <f t="shared" si="3"/>
        <v>0.16222999999999999</v>
      </c>
      <c r="F29" s="49"/>
      <c r="G29" s="46"/>
      <c r="H29" s="50"/>
      <c r="I29" s="54">
        <f>SUM(I25:I28)</f>
        <v>0.17723645388206385</v>
      </c>
      <c r="J29" s="54">
        <f>SUM(J25:J28)</f>
        <v>0.19972887273837459</v>
      </c>
      <c r="K29" s="54">
        <f>SUM(K25:K28)</f>
        <v>0.17059730926233921</v>
      </c>
      <c r="L29" s="49"/>
      <c r="N29" s="47"/>
      <c r="O29" s="54">
        <f>SUM(O25:O28)</f>
        <v>0.17643701621750113</v>
      </c>
      <c r="P29" s="54">
        <f>SUM(P25:P28)</f>
        <v>0.20137798958032682</v>
      </c>
      <c r="Q29" s="54">
        <f>SUM(Q25:Q28)</f>
        <v>0.17107947675749696</v>
      </c>
      <c r="R29" s="49"/>
    </row>
    <row r="30" spans="1:19" x14ac:dyDescent="0.25">
      <c r="A30" s="34"/>
      <c r="B30" s="55"/>
      <c r="C30" s="48"/>
      <c r="D30" s="48"/>
      <c r="E30" s="48"/>
      <c r="F30" s="49"/>
      <c r="G30" s="34"/>
      <c r="H30" s="50"/>
      <c r="I30" s="48"/>
      <c r="J30" s="48"/>
      <c r="K30" s="48"/>
      <c r="L30" s="49"/>
      <c r="N30" s="55"/>
      <c r="O30" s="48"/>
      <c r="P30" s="48"/>
      <c r="Q30" s="48"/>
      <c r="R30" s="49"/>
      <c r="S30" s="51"/>
    </row>
    <row r="31" spans="1:19" x14ac:dyDescent="0.25">
      <c r="A31" s="46" t="s">
        <v>501</v>
      </c>
      <c r="B31" s="47"/>
      <c r="C31" s="48">
        <v>0.10935804184791396</v>
      </c>
      <c r="D31" s="48">
        <v>0.10144330426137148</v>
      </c>
      <c r="E31" s="48">
        <v>9.4542919596761088E-2</v>
      </c>
      <c r="F31" s="49"/>
      <c r="G31" s="46"/>
      <c r="H31" s="50"/>
      <c r="I31" s="48">
        <v>9.7836479819337852E-2</v>
      </c>
      <c r="J31" s="48">
        <v>0.10013509100588081</v>
      </c>
      <c r="K31" s="48">
        <v>9.4797800730995724E-2</v>
      </c>
      <c r="L31" s="49"/>
      <c r="N31" s="47"/>
      <c r="O31" s="48">
        <v>9.7722458926605027E-2</v>
      </c>
      <c r="P31" s="48">
        <v>9.9541756576521395E-2</v>
      </c>
      <c r="Q31" s="48">
        <v>9.4560494368695583E-2</v>
      </c>
      <c r="R31" s="49"/>
      <c r="S31" s="51"/>
    </row>
    <row r="32" spans="1:19" x14ac:dyDescent="0.25">
      <c r="A32" s="46" t="s">
        <v>502</v>
      </c>
      <c r="B32" s="47"/>
      <c r="C32" s="48">
        <v>3.4284906873337838E-3</v>
      </c>
      <c r="D32" s="48">
        <v>3.3949592889199577E-3</v>
      </c>
      <c r="E32" s="48">
        <v>2.2038196616347007E-3</v>
      </c>
      <c r="F32" s="49"/>
      <c r="G32" s="46"/>
      <c r="H32" s="50"/>
      <c r="I32" s="48">
        <v>5.2941423386473701E-4</v>
      </c>
      <c r="J32" s="48">
        <v>5.7341498731612367E-4</v>
      </c>
      <c r="K32" s="48">
        <v>5.5764138834420141E-4</v>
      </c>
      <c r="L32" s="49"/>
      <c r="N32" s="47"/>
      <c r="O32" s="48">
        <v>5.1743589844415827E-4</v>
      </c>
      <c r="P32" s="48">
        <v>5.5795905329214556E-4</v>
      </c>
      <c r="Q32" s="48">
        <v>5.4191331280199534E-4</v>
      </c>
      <c r="R32" s="49"/>
      <c r="S32" s="51"/>
    </row>
    <row r="33" spans="1:19" x14ac:dyDescent="0.25">
      <c r="A33" s="46" t="s">
        <v>503</v>
      </c>
      <c r="B33" s="47"/>
      <c r="C33" s="48">
        <v>-9.2751017127931071E-4</v>
      </c>
      <c r="D33" s="48">
        <v>-1.7479976893496143E-3</v>
      </c>
      <c r="E33" s="48">
        <v>2.6878607142255973E-3</v>
      </c>
      <c r="F33" s="49"/>
      <c r="G33" s="46"/>
      <c r="H33" s="50"/>
      <c r="I33" s="48">
        <v>1.6014780574408296E-3</v>
      </c>
      <c r="J33" s="48">
        <v>1.7181845997481359E-3</v>
      </c>
      <c r="K33" s="48">
        <v>2.7884785764421029E-3</v>
      </c>
      <c r="L33" s="49"/>
      <c r="N33" s="47"/>
      <c r="O33" s="48">
        <v>1.6099648383019669E-3</v>
      </c>
      <c r="P33" s="48">
        <v>1.7181814805754619E-3</v>
      </c>
      <c r="Q33" s="48">
        <v>2.7871987297576721E-3</v>
      </c>
      <c r="R33" s="49"/>
      <c r="S33" s="51"/>
    </row>
    <row r="34" spans="1:19" x14ac:dyDescent="0.25">
      <c r="A34" s="46"/>
      <c r="B34" s="47"/>
      <c r="C34" s="54">
        <f>SUM(C31:C33)</f>
        <v>0.11185902236396843</v>
      </c>
      <c r="D34" s="54">
        <f t="shared" ref="D34:E34" si="4">SUM(D31:D33)</f>
        <v>0.10309026586094182</v>
      </c>
      <c r="E34" s="54">
        <f t="shared" si="4"/>
        <v>9.9434599972621385E-2</v>
      </c>
      <c r="F34" s="49"/>
      <c r="G34" s="46"/>
      <c r="H34" s="50"/>
      <c r="I34" s="54">
        <f>SUM(I31:I33)</f>
        <v>9.9967372110643424E-2</v>
      </c>
      <c r="J34" s="54">
        <f>SUM(J31:J33)</f>
        <v>0.10242669059294507</v>
      </c>
      <c r="K34" s="54">
        <f>SUM(K31:K33)</f>
        <v>9.8143920695782025E-2</v>
      </c>
      <c r="L34" s="49"/>
      <c r="N34" s="47"/>
      <c r="O34" s="54">
        <f>SUM(O31:O33)</f>
        <v>9.9849859663351151E-2</v>
      </c>
      <c r="P34" s="54">
        <f>SUM(P31:P33)</f>
        <v>0.10181789711038901</v>
      </c>
      <c r="Q34" s="54">
        <f>SUM(Q31:Q33)</f>
        <v>9.7889606411255256E-2</v>
      </c>
      <c r="R34" s="49"/>
    </row>
    <row r="35" spans="1:19" x14ac:dyDescent="0.25">
      <c r="A35" s="34"/>
      <c r="B35" s="55"/>
      <c r="C35" s="34"/>
      <c r="D35" s="34"/>
      <c r="E35" s="34"/>
      <c r="F35" s="45"/>
      <c r="G35" s="34"/>
      <c r="H35" s="55"/>
      <c r="I35" s="34"/>
      <c r="J35" s="34"/>
      <c r="K35" s="34"/>
      <c r="L35" s="45"/>
      <c r="N35" s="55"/>
      <c r="O35" s="34"/>
      <c r="P35" s="34"/>
      <c r="Q35" s="34"/>
      <c r="R35" s="45"/>
      <c r="S35" s="51"/>
    </row>
    <row r="36" spans="1:19" ht="16.5" thickBot="1" x14ac:dyDescent="0.3">
      <c r="A36" s="56" t="s">
        <v>31</v>
      </c>
      <c r="B36" s="57"/>
      <c r="C36" s="58">
        <f>+C34+C29+C23+C21</f>
        <v>0.76304223863767862</v>
      </c>
      <c r="D36" s="58">
        <f t="shared" ref="D36:E36" si="5">+D34+D29+D23+D21</f>
        <v>0.78413384993344271</v>
      </c>
      <c r="E36" s="58">
        <f t="shared" si="5"/>
        <v>0.71842588942430208</v>
      </c>
      <c r="F36" s="59"/>
      <c r="G36" s="56"/>
      <c r="H36" s="60"/>
      <c r="I36" s="58">
        <f>+I34+I29+I23+I21</f>
        <v>0.79327526684277605</v>
      </c>
      <c r="J36" s="58">
        <f t="shared" ref="J36:K36" si="6">+J34+J29+J23+J21</f>
        <v>0.81121702763883863</v>
      </c>
      <c r="K36" s="58">
        <f t="shared" si="6"/>
        <v>0.78311705053864356</v>
      </c>
      <c r="L36" s="59"/>
      <c r="N36" s="55"/>
      <c r="O36" s="58">
        <f>+O34+O29+O23+O21</f>
        <v>0.80861484312280263</v>
      </c>
      <c r="P36" s="58">
        <f t="shared" ref="P36:Q36" si="7">+P34+P29+P23+P21</f>
        <v>0.8142843108540565</v>
      </c>
      <c r="Q36" s="58">
        <f t="shared" si="7"/>
        <v>0.77622035766483388</v>
      </c>
      <c r="R36" s="59"/>
      <c r="S36" s="51"/>
    </row>
    <row r="37" spans="1:19" ht="16.5" thickTop="1" x14ac:dyDescent="0.25">
      <c r="A37" s="34"/>
      <c r="B37" s="55"/>
      <c r="C37" s="34"/>
      <c r="D37" s="34"/>
      <c r="E37" s="34"/>
      <c r="F37" s="45"/>
      <c r="G37" s="34"/>
      <c r="H37" s="55"/>
      <c r="I37" s="34"/>
      <c r="J37" s="34"/>
      <c r="K37" s="34"/>
      <c r="L37" s="45"/>
      <c r="N37" s="55"/>
      <c r="O37" s="34"/>
      <c r="P37" s="34"/>
      <c r="Q37" s="34"/>
      <c r="R37" s="45"/>
      <c r="S37" s="51"/>
    </row>
    <row r="38" spans="1:19" x14ac:dyDescent="0.25">
      <c r="A38" s="61"/>
      <c r="B38" s="62"/>
      <c r="C38" s="61"/>
      <c r="D38" s="61"/>
      <c r="E38" s="61"/>
      <c r="F38" s="63"/>
      <c r="G38" s="61"/>
      <c r="H38" s="62"/>
      <c r="I38" s="61"/>
      <c r="J38" s="61"/>
      <c r="K38" s="61"/>
      <c r="L38" s="63"/>
      <c r="N38" s="40"/>
      <c r="O38" s="61"/>
      <c r="P38" s="61"/>
      <c r="Q38" s="61"/>
      <c r="R38" s="63"/>
    </row>
    <row r="39" spans="1:19" x14ac:dyDescent="0.25">
      <c r="A39" s="9" t="s">
        <v>504</v>
      </c>
      <c r="B39" s="40"/>
      <c r="C39" s="64">
        <f t="shared" ref="C39:E39" si="8">+C29</f>
        <v>0.17154999999999998</v>
      </c>
      <c r="D39" s="64">
        <f t="shared" si="8"/>
        <v>0.18819999999999998</v>
      </c>
      <c r="E39" s="64">
        <f t="shared" si="8"/>
        <v>0.16222999999999999</v>
      </c>
      <c r="F39" s="65"/>
      <c r="H39" s="62"/>
      <c r="I39" s="64">
        <f>+I29</f>
        <v>0.17723645388206385</v>
      </c>
      <c r="J39" s="64">
        <f t="shared" ref="J39:K39" si="9">+J29</f>
        <v>0.19972887273837459</v>
      </c>
      <c r="K39" s="64">
        <f t="shared" si="9"/>
        <v>0.17059730926233921</v>
      </c>
      <c r="L39" s="65"/>
      <c r="N39" s="40"/>
      <c r="O39" s="64">
        <f>+O29</f>
        <v>0.17643701621750113</v>
      </c>
      <c r="P39" s="64">
        <f t="shared" ref="P39:Q39" si="10">+P29</f>
        <v>0.20137798958032682</v>
      </c>
      <c r="Q39" s="64">
        <f t="shared" si="10"/>
        <v>0.17107947675749696</v>
      </c>
      <c r="R39" s="65"/>
    </row>
    <row r="40" spans="1:19" x14ac:dyDescent="0.25">
      <c r="A40" s="66" t="s">
        <v>505</v>
      </c>
      <c r="B40" s="67"/>
      <c r="C40" s="64"/>
      <c r="D40" s="64"/>
      <c r="E40" s="64"/>
      <c r="F40" s="65"/>
      <c r="G40" s="66"/>
      <c r="H40" s="62"/>
      <c r="I40" s="64"/>
      <c r="J40" s="64"/>
      <c r="K40" s="64"/>
      <c r="L40" s="65"/>
      <c r="N40" s="40"/>
      <c r="O40" s="64"/>
      <c r="P40" s="64"/>
      <c r="Q40" s="64"/>
      <c r="R40" s="65"/>
    </row>
    <row r="41" spans="1:19" x14ac:dyDescent="0.25">
      <c r="A41" s="9" t="s">
        <v>506</v>
      </c>
      <c r="B41" s="40"/>
      <c r="C41" s="64">
        <f>+C12+C14+C19+C13+C15</f>
        <v>0.15112095708848558</v>
      </c>
      <c r="D41" s="64">
        <f>+D12+D14+D19+D13+D15</f>
        <v>0.15205539504934712</v>
      </c>
      <c r="E41" s="64">
        <f>+E12+E14+E19+E13+E15</f>
        <v>0.13715526886396723</v>
      </c>
      <c r="F41" s="65"/>
      <c r="H41" s="62"/>
      <c r="I41" s="64">
        <f>+I12+I14+I19+I13+I15</f>
        <v>0.1539165596195648</v>
      </c>
      <c r="J41" s="64">
        <f>+J12+J14+J19+J13+J15</f>
        <v>0.13632567803429518</v>
      </c>
      <c r="K41" s="64">
        <f>+K12+K14+K19+K13+K15</f>
        <v>0.14683014314755244</v>
      </c>
      <c r="L41" s="65"/>
      <c r="N41" s="40"/>
      <c r="O41" s="64">
        <f>+O12+O14+O19+O13+O15</f>
        <v>0.16420833018970274</v>
      </c>
      <c r="P41" s="64">
        <f>+P12+P14+P19+P13+P15</f>
        <v>0.13052985028847064</v>
      </c>
      <c r="Q41" s="64">
        <f>+Q12+Q14+Q19+Q13+Q15</f>
        <v>0.13675455711133427</v>
      </c>
      <c r="R41" s="65"/>
    </row>
    <row r="42" spans="1:19" x14ac:dyDescent="0.25">
      <c r="A42" s="9" t="s">
        <v>507</v>
      </c>
      <c r="B42" s="40"/>
      <c r="C42" s="64">
        <f t="shared" ref="C42:E42" si="11">+C16+C20</f>
        <v>6.7094790369819898E-2</v>
      </c>
      <c r="D42" s="64">
        <f t="shared" si="11"/>
        <v>6.5569562771040202E-2</v>
      </c>
      <c r="E42" s="64">
        <f t="shared" si="11"/>
        <v>5.4081346237450742E-2</v>
      </c>
      <c r="F42" s="65"/>
      <c r="H42" s="62"/>
      <c r="I42" s="64">
        <f>+I16+I20</f>
        <v>6.4713854982802271E-2</v>
      </c>
      <c r="J42" s="64">
        <f t="shared" ref="J42:K42" si="12">+J16+J20</f>
        <v>6.4457946744426287E-2</v>
      </c>
      <c r="K42" s="64">
        <f t="shared" si="12"/>
        <v>6.7579828407631354E-2</v>
      </c>
      <c r="L42" s="65"/>
      <c r="N42" s="40"/>
      <c r="O42" s="64">
        <f>+O16+O20</f>
        <v>6.5833013872817925E-2</v>
      </c>
      <c r="P42" s="64">
        <f t="shared" ref="P42:Q42" si="13">+P16+P20</f>
        <v>6.5923903777775184E-2</v>
      </c>
      <c r="Q42" s="64">
        <f t="shared" si="13"/>
        <v>6.8258368902714125E-2</v>
      </c>
      <c r="R42" s="65"/>
    </row>
    <row r="43" spans="1:19" x14ac:dyDescent="0.25">
      <c r="A43" s="17" t="s">
        <v>456</v>
      </c>
      <c r="B43" s="40"/>
      <c r="C43" s="64">
        <f t="shared" ref="C43:E43" si="14">+C9+C10</f>
        <v>0.12524949352310127</v>
      </c>
      <c r="D43" s="64">
        <f t="shared" si="14"/>
        <v>0.14839684440399975</v>
      </c>
      <c r="E43" s="64">
        <f t="shared" si="14"/>
        <v>0.1213628484874429</v>
      </c>
      <c r="F43" s="65"/>
      <c r="G43" s="17"/>
      <c r="H43" s="62"/>
      <c r="I43" s="64">
        <f>+I9+I10</f>
        <v>0.16553772803075636</v>
      </c>
      <c r="J43" s="64">
        <f t="shared" ref="J43:K43" si="15">+J9+J10</f>
        <v>0.18041722365106724</v>
      </c>
      <c r="K43" s="64">
        <f t="shared" si="15"/>
        <v>0.15477196697561704</v>
      </c>
      <c r="L43" s="65"/>
      <c r="N43" s="40"/>
      <c r="O43" s="64">
        <f>+O9+O10</f>
        <v>0.16798478155062427</v>
      </c>
      <c r="P43" s="64">
        <f t="shared" ref="P43:Q43" si="16">+P9+P10</f>
        <v>0.18398157178277663</v>
      </c>
      <c r="Q43" s="64">
        <f t="shared" si="16"/>
        <v>0.15531859763110237</v>
      </c>
      <c r="R43" s="65"/>
    </row>
    <row r="44" spans="1:19" x14ac:dyDescent="0.25">
      <c r="A44" s="17" t="s">
        <v>446</v>
      </c>
      <c r="B44" s="40"/>
      <c r="C44" s="64">
        <f t="shared" ref="C44:E44" si="17">+C23</f>
        <v>9.1550000000000006E-2</v>
      </c>
      <c r="D44" s="64">
        <f t="shared" si="17"/>
        <v>8.2250000000000004E-2</v>
      </c>
      <c r="E44" s="64">
        <f t="shared" si="17"/>
        <v>0.12376</v>
      </c>
      <c r="F44" s="65"/>
      <c r="G44" s="17"/>
      <c r="H44" s="62"/>
      <c r="I44" s="64">
        <f>+I23</f>
        <v>8.912134491199078E-2</v>
      </c>
      <c r="J44" s="64">
        <f t="shared" ref="J44:K44" si="18">+J23</f>
        <v>8.5348308222312444E-2</v>
      </c>
      <c r="K44" s="64">
        <f t="shared" si="18"/>
        <v>0.12319490284613913</v>
      </c>
      <c r="L44" s="65"/>
      <c r="N44" s="40"/>
      <c r="O44" s="64">
        <f>+O23</f>
        <v>8.930111776637456E-2</v>
      </c>
      <c r="P44" s="64">
        <f t="shared" ref="P44:Q44" si="19">+P23</f>
        <v>8.5117927212055189E-2</v>
      </c>
      <c r="Q44" s="64">
        <f t="shared" si="19"/>
        <v>0.12275191482514189</v>
      </c>
      <c r="R44" s="65"/>
    </row>
    <row r="45" spans="1:19" x14ac:dyDescent="0.25">
      <c r="A45" s="9" t="s">
        <v>508</v>
      </c>
      <c r="B45" s="40"/>
      <c r="C45" s="14">
        <f t="shared" ref="C45:E45" si="20">+C8+C11+C17+C18</f>
        <v>4.4617975292303373E-2</v>
      </c>
      <c r="D45" s="14">
        <f t="shared" si="20"/>
        <v>4.4571781848113834E-2</v>
      </c>
      <c r="E45" s="14">
        <f t="shared" si="20"/>
        <v>2.0401825862819953E-2</v>
      </c>
      <c r="F45" s="30"/>
      <c r="H45" s="40"/>
      <c r="I45" s="14">
        <f>+I8+I11+I17+I18</f>
        <v>4.2781953304954552E-2</v>
      </c>
      <c r="J45" s="14">
        <f t="shared" ref="J45:K45" si="21">+J8+J11+J17+J18</f>
        <v>4.2512307655417809E-2</v>
      </c>
      <c r="K45" s="14">
        <f t="shared" si="21"/>
        <v>2.1998979203582344E-2</v>
      </c>
      <c r="L45" s="30"/>
      <c r="N45" s="40"/>
      <c r="O45" s="14">
        <f>+O8+O11+O17+O18</f>
        <v>4.5000723862430848E-2</v>
      </c>
      <c r="P45" s="14">
        <f t="shared" ref="P45:Q45" si="22">+P8+P11+P17+P18</f>
        <v>4.5535171102263031E-2</v>
      </c>
      <c r="Q45" s="14">
        <f t="shared" si="22"/>
        <v>2.4167836025789043E-2</v>
      </c>
      <c r="R45" s="30"/>
    </row>
    <row r="46" spans="1:19" x14ac:dyDescent="0.25">
      <c r="A46" s="68" t="s">
        <v>509</v>
      </c>
      <c r="B46" s="69"/>
      <c r="C46" s="14"/>
      <c r="D46" s="14"/>
      <c r="E46" s="14"/>
      <c r="F46" s="30"/>
      <c r="G46" s="68"/>
      <c r="H46" s="40"/>
      <c r="I46" s="14"/>
      <c r="J46" s="14"/>
      <c r="K46" s="14"/>
      <c r="L46" s="30"/>
      <c r="N46" s="40"/>
      <c r="O46" s="14"/>
      <c r="P46" s="14"/>
      <c r="Q46" s="14"/>
      <c r="R46" s="30"/>
    </row>
    <row r="47" spans="1:19" x14ac:dyDescent="0.25">
      <c r="A47" s="66" t="s">
        <v>353</v>
      </c>
      <c r="B47" s="67"/>
      <c r="C47" s="14">
        <f>+C34</f>
        <v>0.11185902236396843</v>
      </c>
      <c r="D47" s="14">
        <f t="shared" ref="D47:E47" si="23">+D34</f>
        <v>0.10309026586094182</v>
      </c>
      <c r="E47" s="14">
        <f t="shared" si="23"/>
        <v>9.9434599972621385E-2</v>
      </c>
      <c r="F47" s="30"/>
      <c r="G47" s="66"/>
      <c r="H47" s="40"/>
      <c r="I47" s="14">
        <f>+I34</f>
        <v>9.9967372110643424E-2</v>
      </c>
      <c r="J47" s="14">
        <f t="shared" ref="J47:K47" si="24">+J34</f>
        <v>0.10242669059294507</v>
      </c>
      <c r="K47" s="14">
        <f t="shared" si="24"/>
        <v>9.8143920695782025E-2</v>
      </c>
      <c r="L47" s="30"/>
      <c r="N47" s="40"/>
      <c r="O47" s="14">
        <f>+O34</f>
        <v>9.9849859663351151E-2</v>
      </c>
      <c r="P47" s="14">
        <f t="shared" ref="P47:Q47" si="25">+P34</f>
        <v>0.10181789711038901</v>
      </c>
      <c r="Q47" s="14">
        <f t="shared" si="25"/>
        <v>9.7889606411255256E-2</v>
      </c>
      <c r="R47" s="30"/>
    </row>
    <row r="48" spans="1:19" x14ac:dyDescent="0.25">
      <c r="B48" s="40"/>
      <c r="C48" s="14"/>
      <c r="D48" s="14"/>
      <c r="E48" s="14"/>
      <c r="F48" s="30"/>
      <c r="H48" s="40"/>
      <c r="I48" s="14"/>
      <c r="J48" s="14"/>
      <c r="K48" s="14"/>
      <c r="L48" s="30"/>
      <c r="N48" s="40"/>
      <c r="O48" s="14"/>
      <c r="P48" s="14"/>
      <c r="Q48" s="14"/>
      <c r="R48" s="30"/>
    </row>
    <row r="49" spans="1:19" x14ac:dyDescent="0.25">
      <c r="B49" s="40"/>
      <c r="C49" s="70">
        <f>SUM(C39:C47)</f>
        <v>0.76304223863767862</v>
      </c>
      <c r="D49" s="70">
        <f>SUM(D39:D47)</f>
        <v>0.78413384993344271</v>
      </c>
      <c r="E49" s="70">
        <f>SUM(E39:E47)</f>
        <v>0.71842588942430219</v>
      </c>
      <c r="F49" s="71"/>
      <c r="H49" s="40"/>
      <c r="I49" s="70">
        <f>SUM(I39:I47)</f>
        <v>0.79327526684277605</v>
      </c>
      <c r="J49" s="70">
        <f>SUM(J39:J47)</f>
        <v>0.81121702763883863</v>
      </c>
      <c r="K49" s="70">
        <f>SUM(K39:K47)</f>
        <v>0.78311705053864344</v>
      </c>
      <c r="L49" s="71"/>
      <c r="N49" s="40"/>
      <c r="O49" s="70">
        <f>SUM(O39:O47)</f>
        <v>0.80861484312280252</v>
      </c>
      <c r="P49" s="70">
        <f>SUM(P39:P47)</f>
        <v>0.8142843108540565</v>
      </c>
      <c r="Q49" s="70">
        <f>SUM(Q39:Q47)</f>
        <v>0.77622035766483399</v>
      </c>
      <c r="R49" s="71"/>
    </row>
    <row r="50" spans="1:19" ht="16.5" thickBot="1" x14ac:dyDescent="0.3">
      <c r="B50" s="72"/>
      <c r="C50" s="73"/>
      <c r="D50" s="73"/>
      <c r="E50" s="73"/>
      <c r="F50" s="74"/>
      <c r="H50" s="72"/>
      <c r="I50" s="73"/>
      <c r="J50" s="73"/>
      <c r="K50" s="73"/>
      <c r="L50" s="74"/>
      <c r="N50" s="72"/>
      <c r="O50" s="73"/>
      <c r="P50" s="73"/>
      <c r="Q50" s="73"/>
      <c r="R50" s="74"/>
    </row>
    <row r="51" spans="1:1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x14ac:dyDescent="0.25">
      <c r="A53" s="17"/>
      <c r="B53" s="17"/>
      <c r="C53" s="41" t="s">
        <v>248</v>
      </c>
      <c r="D53" s="41" t="s">
        <v>17</v>
      </c>
      <c r="E53" s="41" t="s">
        <v>482</v>
      </c>
      <c r="F53" s="41"/>
      <c r="G53" s="17"/>
      <c r="H53" s="75"/>
      <c r="I53" s="41" t="s">
        <v>248</v>
      </c>
      <c r="J53" s="41" t="s">
        <v>17</v>
      </c>
      <c r="K53" s="41" t="s">
        <v>482</v>
      </c>
      <c r="L53" s="41"/>
      <c r="M53" s="17"/>
      <c r="N53" s="75"/>
      <c r="O53" s="41" t="s">
        <v>248</v>
      </c>
      <c r="P53" s="41" t="s">
        <v>17</v>
      </c>
      <c r="Q53" s="41" t="s">
        <v>482</v>
      </c>
      <c r="R53" s="41"/>
      <c r="S53" s="41"/>
    </row>
    <row r="54" spans="1:19" x14ac:dyDescent="0.25">
      <c r="A54" s="76" t="s">
        <v>487</v>
      </c>
      <c r="C54" s="31">
        <f>+C12+C13</f>
        <v>0.1152285902615427</v>
      </c>
      <c r="D54" s="31">
        <f>+D12+D13</f>
        <v>0.12087491228107135</v>
      </c>
      <c r="E54" s="31">
        <f>+E12+E13</f>
        <v>0.11750725486776101</v>
      </c>
      <c r="I54" s="31">
        <f>+I12+I13</f>
        <v>9.36506692780322E-2</v>
      </c>
      <c r="J54" s="31">
        <f>+J12+J13</f>
        <v>9.7430588924114825E-2</v>
      </c>
      <c r="K54" s="31">
        <f>+K12+K13</f>
        <v>0.13304754154857365</v>
      </c>
      <c r="O54" s="31">
        <f>+O12+O13</f>
        <v>0.10579144345676654</v>
      </c>
      <c r="P54" s="31">
        <f>+P12+P13</f>
        <v>9.2249642533938886E-2</v>
      </c>
      <c r="Q54" s="31">
        <f>+Q12+Q13</f>
        <v>0.1247052772632143</v>
      </c>
    </row>
    <row r="55" spans="1:19" x14ac:dyDescent="0.25">
      <c r="A55" s="76" t="s">
        <v>510</v>
      </c>
      <c r="C55" s="31">
        <f>+C14+C15</f>
        <v>2.9752206263963101E-2</v>
      </c>
      <c r="D55" s="31">
        <f>+D14+D15</f>
        <v>3.1452083213946637E-2</v>
      </c>
      <c r="E55" s="31">
        <f>+E14+E15</f>
        <v>1.6309920227129838E-2</v>
      </c>
      <c r="I55" s="31">
        <f>+I14+I15</f>
        <v>5.5150307940298682E-2</v>
      </c>
      <c r="J55" s="31">
        <f>+J14+J15</f>
        <v>3.8895089110180373E-2</v>
      </c>
      <c r="K55" s="31">
        <f>+K14+K15</f>
        <v>1.0449741791186941E-2</v>
      </c>
      <c r="O55" s="31">
        <f>+O14+O15</f>
        <v>5.3473111092151443E-2</v>
      </c>
      <c r="P55" s="31">
        <f>+P14+P15</f>
        <v>3.828020775453176E-2</v>
      </c>
      <c r="Q55" s="31">
        <f>+Q14+Q15</f>
        <v>8.8152773946071662E-3</v>
      </c>
    </row>
    <row r="56" spans="1:19" x14ac:dyDescent="0.25">
      <c r="A56" s="76" t="s">
        <v>511</v>
      </c>
      <c r="C56" s="31">
        <f>+C19</f>
        <v>6.1401605629797795E-3</v>
      </c>
      <c r="D56" s="31">
        <f>+D19</f>
        <v>-2.7160044567087834E-4</v>
      </c>
      <c r="E56" s="31">
        <f>+E19</f>
        <v>3.3380937690764157E-3</v>
      </c>
      <c r="I56" s="31">
        <f>+I19</f>
        <v>5.1155824012339294E-3</v>
      </c>
      <c r="J56" s="31">
        <f>+J19</f>
        <v>0</v>
      </c>
      <c r="K56" s="31">
        <f>+K19</f>
        <v>3.3328598077918365E-3</v>
      </c>
      <c r="O56" s="31">
        <f>+O19</f>
        <v>4.943775640784763E-3</v>
      </c>
      <c r="P56" s="31">
        <f>+P19</f>
        <v>0</v>
      </c>
      <c r="Q56" s="31">
        <f>+Q19</f>
        <v>3.2340024535128156E-3</v>
      </c>
    </row>
    <row r="57" spans="1:19" x14ac:dyDescent="0.25">
      <c r="A57" s="76" t="s">
        <v>512</v>
      </c>
      <c r="C57" s="31">
        <f>+C16</f>
        <v>5.1998244600242535E-2</v>
      </c>
      <c r="D57" s="31">
        <f>+D16</f>
        <v>5.2530482133034594E-2</v>
      </c>
      <c r="E57" s="31">
        <f>+E16</f>
        <v>3.9450906300335306E-2</v>
      </c>
      <c r="I57" s="31">
        <f>+I16</f>
        <v>4.9449681800746353E-2</v>
      </c>
      <c r="J57" s="31">
        <f>+J16</f>
        <v>5.076695581934048E-2</v>
      </c>
      <c r="K57" s="31">
        <f>+K16</f>
        <v>5.0151214827906986E-2</v>
      </c>
      <c r="O57" s="31">
        <f>+O16</f>
        <v>4.9939416159114972E-2</v>
      </c>
      <c r="P57" s="31">
        <f>+P16</f>
        <v>5.1521021039606915E-2</v>
      </c>
      <c r="Q57" s="31">
        <f>+Q16</f>
        <v>5.0086377983666032E-2</v>
      </c>
    </row>
    <row r="58" spans="1:19" x14ac:dyDescent="0.25">
      <c r="A58" s="76" t="s">
        <v>513</v>
      </c>
      <c r="C58" s="31">
        <f>+C20</f>
        <v>1.5096545769577361E-2</v>
      </c>
      <c r="D58" s="31">
        <f>+D20</f>
        <v>1.303908063800561E-2</v>
      </c>
      <c r="E58" s="31">
        <f>+E20</f>
        <v>1.4630439937115434E-2</v>
      </c>
      <c r="I58" s="31">
        <f>+I20</f>
        <v>1.5264173182055923E-2</v>
      </c>
      <c r="J58" s="31">
        <f>+J20</f>
        <v>1.36909909250858E-2</v>
      </c>
      <c r="K58" s="31">
        <f>+K20</f>
        <v>1.7428613579724361E-2</v>
      </c>
      <c r="O58" s="31">
        <f>+O20</f>
        <v>1.589359771370296E-2</v>
      </c>
      <c r="P58" s="31">
        <f>+P20</f>
        <v>1.4402882738168265E-2</v>
      </c>
      <c r="Q58" s="31">
        <f>+Q20</f>
        <v>1.8171990919048097E-2</v>
      </c>
    </row>
    <row r="59" spans="1:19" x14ac:dyDescent="0.25">
      <c r="A59" s="76" t="s">
        <v>485</v>
      </c>
      <c r="C59" s="31">
        <f>+C10</f>
        <v>0.11726370401954331</v>
      </c>
      <c r="D59" s="31">
        <f>+D10</f>
        <v>0.13995533501802301</v>
      </c>
      <c r="E59" s="31">
        <f>+E10</f>
        <v>0.11929211552568733</v>
      </c>
      <c r="I59" s="31">
        <f>+I10</f>
        <v>0.15770147841568563</v>
      </c>
      <c r="J59" s="31">
        <f>+J10</f>
        <v>0.17187215580091639</v>
      </c>
      <c r="K59" s="31">
        <f>+K10</f>
        <v>0.14747155786155158</v>
      </c>
      <c r="O59" s="31">
        <f>+O10</f>
        <v>0.16003269295170836</v>
      </c>
      <c r="P59" s="31">
        <f>+P10</f>
        <v>0.17526768636626128</v>
      </c>
      <c r="Q59" s="31">
        <f>+Q10</f>
        <v>0.14799240460088392</v>
      </c>
    </row>
    <row r="60" spans="1:19" x14ac:dyDescent="0.25">
      <c r="A60" s="76" t="s">
        <v>484</v>
      </c>
      <c r="C60" s="31">
        <f>+C9</f>
        <v>7.9857895035579697E-3</v>
      </c>
      <c r="D60" s="31">
        <f>+D9</f>
        <v>8.4415093859767244E-3</v>
      </c>
      <c r="E60" s="31">
        <f>+E9</f>
        <v>2.0707329617555732E-3</v>
      </c>
      <c r="I60" s="31">
        <f>+I9</f>
        <v>7.8362496150707426E-3</v>
      </c>
      <c r="J60" s="31">
        <f>+J9</f>
        <v>8.5450678501508507E-3</v>
      </c>
      <c r="K60" s="31">
        <f>+K9</f>
        <v>7.3004091140654575E-3</v>
      </c>
      <c r="O60" s="31">
        <f>+O9</f>
        <v>7.9520885989159198E-3</v>
      </c>
      <c r="P60" s="31">
        <f>+P9</f>
        <v>8.7138854165153632E-3</v>
      </c>
      <c r="Q60" s="31">
        <f>+Q9</f>
        <v>7.3261930302184475E-3</v>
      </c>
    </row>
    <row r="61" spans="1:19" x14ac:dyDescent="0.25">
      <c r="A61" s="76" t="s">
        <v>514</v>
      </c>
      <c r="C61" s="31">
        <f>+C17</f>
        <v>1.578883531870013E-2</v>
      </c>
      <c r="D61" s="31">
        <f>+D17</f>
        <v>1.2432604119422177E-2</v>
      </c>
      <c r="E61" s="31">
        <f>+E17</f>
        <v>5.7446526209311763E-4</v>
      </c>
      <c r="I61" s="31">
        <f>+I17</f>
        <v>1.3902159248830263E-2</v>
      </c>
      <c r="J61" s="31">
        <f>+J17</f>
        <v>1.2192493596062802E-2</v>
      </c>
      <c r="K61" s="31">
        <f>+K17</f>
        <v>4.5056565767853175E-4</v>
      </c>
      <c r="O61" s="31">
        <f>+O17</f>
        <v>1.3987945068955241E-2</v>
      </c>
      <c r="P61" s="31">
        <f>+P17</f>
        <v>1.2566740487690582E-2</v>
      </c>
      <c r="Q61" s="31">
        <f>+Q17</f>
        <v>4.6865014084431688E-4</v>
      </c>
    </row>
    <row r="62" spans="1:19" x14ac:dyDescent="0.25">
      <c r="A62" s="76" t="s">
        <v>483</v>
      </c>
      <c r="C62" s="31">
        <f>+C8</f>
        <v>5.4834601894798206E-3</v>
      </c>
      <c r="D62" s="31">
        <f>+D8</f>
        <v>5.8218845338573067E-3</v>
      </c>
      <c r="E62" s="31">
        <f>+E8</f>
        <v>4.5544415694287656E-3</v>
      </c>
      <c r="I62" s="31">
        <f>+I8</f>
        <v>5.7361630473724287E-3</v>
      </c>
      <c r="J62" s="31">
        <f>+J8</f>
        <v>5.8889669537171901E-3</v>
      </c>
      <c r="K62" s="31">
        <f>+K8</f>
        <v>5.8175409072361069E-3</v>
      </c>
      <c r="O62" s="31">
        <f>+O8</f>
        <v>7.2768864077255259E-3</v>
      </c>
      <c r="P62" s="31">
        <f>+P8</f>
        <v>7.5073487924073746E-3</v>
      </c>
      <c r="Q62" s="31">
        <f>+Q8</f>
        <v>7.2983007628825364E-3</v>
      </c>
    </row>
    <row r="63" spans="1:19" x14ac:dyDescent="0.25">
      <c r="A63" s="76" t="s">
        <v>515</v>
      </c>
      <c r="C63" s="31">
        <f>+C18</f>
        <v>4.617547095379133E-3</v>
      </c>
      <c r="D63" s="31">
        <f>+D18</f>
        <v>5.8532674782077318E-3</v>
      </c>
      <c r="E63" s="31">
        <f>+E18</f>
        <v>5.2993054287347697E-3</v>
      </c>
      <c r="I63" s="31">
        <f>+I18</f>
        <v>6.1812102073218267E-3</v>
      </c>
      <c r="J63" s="31">
        <f>+J18</f>
        <v>6.3458695198064033E-3</v>
      </c>
      <c r="K63" s="31">
        <f>+K18</f>
        <v>6.2689018955972634E-3</v>
      </c>
      <c r="O63" s="31">
        <f>+O18</f>
        <v>7.0152994770021826E-3</v>
      </c>
      <c r="P63" s="31">
        <f>+P18</f>
        <v>7.2374767943801759E-3</v>
      </c>
      <c r="Q63" s="31">
        <f>+Q18</f>
        <v>7.0359435613192734E-3</v>
      </c>
    </row>
    <row r="64" spans="1:19" x14ac:dyDescent="0.25">
      <c r="A64" s="76" t="s">
        <v>332</v>
      </c>
      <c r="C64" s="31">
        <f>+C11</f>
        <v>1.8728132688744289E-2</v>
      </c>
      <c r="D64" s="31">
        <f>+D11</f>
        <v>2.0464025716626612E-2</v>
      </c>
      <c r="E64" s="31">
        <f>+E11</f>
        <v>9.9736136025633006E-3</v>
      </c>
      <c r="I64" s="31">
        <f>+I11</f>
        <v>1.6962420801430036E-2</v>
      </c>
      <c r="J64" s="31">
        <f>+J11</f>
        <v>1.808497758583141E-2</v>
      </c>
      <c r="K64" s="31">
        <f>+K11</f>
        <v>9.4619707430704404E-3</v>
      </c>
      <c r="O64" s="31">
        <f>+O11</f>
        <v>1.6720592908747896E-2</v>
      </c>
      <c r="P64" s="31">
        <f>+P11</f>
        <v>1.82236050277849E-2</v>
      </c>
      <c r="Q64" s="31">
        <f>+Q11</f>
        <v>9.3649415607429138E-3</v>
      </c>
    </row>
    <row r="65" spans="1:19" ht="16.5" thickBot="1" x14ac:dyDescent="0.3">
      <c r="A65" s="76" t="s">
        <v>446</v>
      </c>
      <c r="C65" s="77">
        <f>+C23</f>
        <v>9.1550000000000006E-2</v>
      </c>
      <c r="D65" s="77">
        <f>+D23</f>
        <v>8.2250000000000004E-2</v>
      </c>
      <c r="E65" s="77">
        <f>+E23</f>
        <v>0.12376</v>
      </c>
      <c r="I65" s="77">
        <f>+I23</f>
        <v>8.912134491199078E-2</v>
      </c>
      <c r="J65" s="77">
        <f>+J23</f>
        <v>8.5348308222312444E-2</v>
      </c>
      <c r="K65" s="77">
        <f>+K23</f>
        <v>0.12319490284613913</v>
      </c>
      <c r="O65" s="77">
        <f>+O23</f>
        <v>8.930111776637456E-2</v>
      </c>
      <c r="P65" s="77">
        <f>+P23</f>
        <v>8.5117927212055189E-2</v>
      </c>
      <c r="Q65" s="77">
        <f>+Q23</f>
        <v>0.12275191482514189</v>
      </c>
    </row>
    <row r="66" spans="1:19" x14ac:dyDescent="0.25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0"/>
    </row>
    <row r="67" spans="1:19" x14ac:dyDescent="0.25">
      <c r="A67" s="40" t="s">
        <v>516</v>
      </c>
      <c r="B67" s="17"/>
      <c r="C67" s="81">
        <f>+C54+C55+C56+C57+C58+C59+C60+C62+C63+C64</f>
        <v>0.37229438095501</v>
      </c>
      <c r="D67" s="81">
        <f>+D54+D55+D56+D57+D58+D59+D60+D62+D63+D64</f>
        <v>0.39816097995307864</v>
      </c>
      <c r="E67" s="81">
        <f>+E54+E55+E56+E57+E58+E59+E60+E62+E63+E64</f>
        <v>0.3324268241895878</v>
      </c>
      <c r="F67" s="17"/>
      <c r="G67" s="17"/>
      <c r="H67" s="17"/>
      <c r="I67" s="81">
        <f>+I54+I55+I56+I57+I58+I59+I60+I62+I63+I64</f>
        <v>0.41304793668924772</v>
      </c>
      <c r="J67" s="81">
        <f>+J54+J55+J56+J57+J58+J59+J60+J62+J63+J64</f>
        <v>0.41152066248914376</v>
      </c>
      <c r="K67" s="81">
        <f>+K54+K55+K56+K57+K58+K59+K60+K62+K63+K64</f>
        <v>0.39073035207670459</v>
      </c>
      <c r="L67" s="17"/>
      <c r="M67" s="17"/>
      <c r="N67" s="17"/>
      <c r="O67" s="81">
        <f>+O54+O55+O56+O57+O58+O59+O60+O62+O63+O64</f>
        <v>0.42903890440662057</v>
      </c>
      <c r="P67" s="81">
        <f>+P54+P55+P56+P57+P58+P59+P60+P62+P63+P64</f>
        <v>0.41340375646359495</v>
      </c>
      <c r="Q67" s="81">
        <f>+Q54+Q55+Q56+Q57+Q58+Q59+Q60+Q62+Q63+Q64</f>
        <v>0.38403070953009544</v>
      </c>
      <c r="R67" s="17"/>
      <c r="S67" s="44"/>
    </row>
    <row r="68" spans="1:19" ht="15.75" customHeight="1" x14ac:dyDescent="0.25">
      <c r="A68" s="40"/>
      <c r="B68" s="17"/>
      <c r="C68" s="17"/>
      <c r="D68" s="17"/>
      <c r="E68" s="17"/>
      <c r="F68" s="150" t="s">
        <v>518</v>
      </c>
      <c r="G68" s="17"/>
      <c r="H68" s="17"/>
      <c r="I68" s="17"/>
      <c r="J68" s="17"/>
      <c r="K68" s="17"/>
      <c r="L68" s="150" t="s">
        <v>518</v>
      </c>
      <c r="M68" s="17"/>
      <c r="N68" s="17"/>
      <c r="O68" s="17"/>
      <c r="P68" s="17"/>
      <c r="Q68" s="17"/>
      <c r="R68" s="150" t="s">
        <v>518</v>
      </c>
      <c r="S68" s="44"/>
    </row>
    <row r="69" spans="1:19" ht="15.75" customHeight="1" x14ac:dyDescent="0.25">
      <c r="A69" s="82" t="s">
        <v>517</v>
      </c>
      <c r="B69" s="17"/>
      <c r="C69" s="17"/>
      <c r="D69" s="17"/>
      <c r="E69" s="17"/>
      <c r="F69" s="151"/>
      <c r="G69" s="17"/>
      <c r="H69" s="17"/>
      <c r="I69" s="17"/>
      <c r="J69" s="17"/>
      <c r="K69" s="17"/>
      <c r="L69" s="151"/>
      <c r="M69" s="17"/>
      <c r="N69" s="17"/>
      <c r="O69" s="17"/>
      <c r="P69" s="17"/>
      <c r="Q69" s="17"/>
      <c r="R69" s="151"/>
      <c r="S69" s="44"/>
    </row>
    <row r="70" spans="1:19" x14ac:dyDescent="0.25">
      <c r="A70" s="83" t="s">
        <v>487</v>
      </c>
      <c r="B70" s="17"/>
      <c r="C70" s="81">
        <f>+C54/C$67</f>
        <v>0.30950934571174071</v>
      </c>
      <c r="D70" s="81">
        <f>+D54/D$67</f>
        <v>0.30358301884658784</v>
      </c>
      <c r="E70" s="81">
        <f>+E54/E$67</f>
        <v>0.35348307151273967</v>
      </c>
      <c r="F70" s="81">
        <f>AVERAGE(C70:D70)</f>
        <v>0.3065461822791643</v>
      </c>
      <c r="G70" s="17"/>
      <c r="H70" s="17"/>
      <c r="I70" s="81">
        <f>+I54/I$67</f>
        <v>0.22673075195262216</v>
      </c>
      <c r="J70" s="81">
        <f>+J54/J$67</f>
        <v>0.23675746518969779</v>
      </c>
      <c r="K70" s="81">
        <f>+K54/K$67</f>
        <v>0.34050987040406572</v>
      </c>
      <c r="L70" s="81">
        <f>AVERAGE(I70:J70)</f>
        <v>0.23174410857115996</v>
      </c>
      <c r="M70" s="17"/>
      <c r="N70" s="17"/>
      <c r="O70" s="81">
        <f>+O54/O$67</f>
        <v>0.24657774008415553</v>
      </c>
      <c r="P70" s="81">
        <f>+P54/P$67</f>
        <v>0.22314659964165698</v>
      </c>
      <c r="Q70" s="81">
        <f>+Q54/Q$67</f>
        <v>0.32472735687155113</v>
      </c>
      <c r="R70" s="81">
        <f>AVERAGE(O70:P70)</f>
        <v>0.23486216986290626</v>
      </c>
      <c r="S70" s="44"/>
    </row>
    <row r="71" spans="1:19" x14ac:dyDescent="0.25">
      <c r="A71" s="83" t="s">
        <v>510</v>
      </c>
      <c r="B71" s="17"/>
      <c r="C71" s="81">
        <f t="shared" ref="C71:E80" si="26">+C55/C$67</f>
        <v>7.9915807989480545E-2</v>
      </c>
      <c r="D71" s="81">
        <f t="shared" si="26"/>
        <v>7.899338407709644E-2</v>
      </c>
      <c r="E71" s="81">
        <f t="shared" si="26"/>
        <v>4.9063189370747218E-2</v>
      </c>
      <c r="F71" s="81">
        <f t="shared" ref="F71:F80" si="27">AVERAGE(C71:D71)</f>
        <v>7.9454596033288499E-2</v>
      </c>
      <c r="G71" s="17"/>
      <c r="H71" s="17"/>
      <c r="I71" s="81">
        <f t="shared" ref="I71:K76" si="28">+I55/I$67</f>
        <v>0.13352035694053216</v>
      </c>
      <c r="J71" s="81">
        <f t="shared" si="28"/>
        <v>9.4515519281383478E-2</v>
      </c>
      <c r="K71" s="81">
        <f t="shared" si="28"/>
        <v>2.6744126059435342E-2</v>
      </c>
      <c r="L71" s="81">
        <f t="shared" ref="L71:L80" si="29">AVERAGE(I71:J71)</f>
        <v>0.11401793811095781</v>
      </c>
      <c r="M71" s="17"/>
      <c r="N71" s="17"/>
      <c r="O71" s="81">
        <f t="shared" ref="O71:Q76" si="30">+O55/O$67</f>
        <v>0.12463464395171127</v>
      </c>
      <c r="P71" s="81">
        <f t="shared" si="30"/>
        <v>9.2597629208777593E-2</v>
      </c>
      <c r="Q71" s="81">
        <f t="shared" si="30"/>
        <v>2.2954615805058001E-2</v>
      </c>
      <c r="R71" s="81">
        <f t="shared" ref="R71:R80" si="31">AVERAGE(O71:P71)</f>
        <v>0.10861613658024444</v>
      </c>
      <c r="S71" s="44"/>
    </row>
    <row r="72" spans="1:19" x14ac:dyDescent="0.25">
      <c r="A72" s="83" t="s">
        <v>511</v>
      </c>
      <c r="B72" s="17"/>
      <c r="C72" s="81">
        <f t="shared" si="26"/>
        <v>1.649275647735814E-2</v>
      </c>
      <c r="D72" s="81">
        <f t="shared" si="26"/>
        <v>-6.8213727448351456E-4</v>
      </c>
      <c r="E72" s="81">
        <f t="shared" si="26"/>
        <v>1.0041589685833094E-2</v>
      </c>
      <c r="F72" s="81">
        <f t="shared" si="27"/>
        <v>7.9053096014373124E-3</v>
      </c>
      <c r="G72" s="17"/>
      <c r="H72" s="17"/>
      <c r="I72" s="81">
        <f t="shared" si="28"/>
        <v>1.2384960550190532E-2</v>
      </c>
      <c r="J72" s="81">
        <f t="shared" si="28"/>
        <v>0</v>
      </c>
      <c r="K72" s="81">
        <f t="shared" si="28"/>
        <v>8.529820604101828E-3</v>
      </c>
      <c r="L72" s="81">
        <f t="shared" si="29"/>
        <v>6.1924802750952662E-3</v>
      </c>
      <c r="M72" s="17"/>
      <c r="N72" s="17"/>
      <c r="O72" s="81">
        <f t="shared" si="30"/>
        <v>1.1522907573200661E-2</v>
      </c>
      <c r="P72" s="81">
        <f t="shared" si="30"/>
        <v>0</v>
      </c>
      <c r="Q72" s="81">
        <f t="shared" si="30"/>
        <v>8.4212079223299086E-3</v>
      </c>
      <c r="R72" s="81">
        <f t="shared" si="31"/>
        <v>5.7614537866003306E-3</v>
      </c>
      <c r="S72" s="44"/>
    </row>
    <row r="73" spans="1:19" x14ac:dyDescent="0.25">
      <c r="A73" s="83" t="s">
        <v>512</v>
      </c>
      <c r="B73" s="17"/>
      <c r="C73" s="81">
        <f t="shared" si="26"/>
        <v>0.13966970027013723</v>
      </c>
      <c r="D73" s="81">
        <f t="shared" si="26"/>
        <v>0.13193277286796173</v>
      </c>
      <c r="E73" s="81">
        <f t="shared" si="26"/>
        <v>0.11867546007008113</v>
      </c>
      <c r="F73" s="81">
        <f t="shared" si="27"/>
        <v>0.13580123656904947</v>
      </c>
      <c r="G73" s="17"/>
      <c r="H73" s="17"/>
      <c r="I73" s="81">
        <f t="shared" si="28"/>
        <v>0.11971898999691483</v>
      </c>
      <c r="J73" s="81">
        <f t="shared" si="28"/>
        <v>0.12336429357463856</v>
      </c>
      <c r="K73" s="81">
        <f t="shared" si="28"/>
        <v>0.12835249312308802</v>
      </c>
      <c r="L73" s="81">
        <f t="shared" si="29"/>
        <v>0.1215416417857767</v>
      </c>
      <c r="M73" s="17"/>
      <c r="N73" s="17"/>
      <c r="O73" s="81">
        <f t="shared" si="30"/>
        <v>0.11639833974539757</v>
      </c>
      <c r="P73" s="81">
        <f t="shared" si="30"/>
        <v>0.12462639788360014</v>
      </c>
      <c r="Q73" s="81">
        <f t="shared" si="30"/>
        <v>0.13042284572750007</v>
      </c>
      <c r="R73" s="81">
        <f t="shared" si="31"/>
        <v>0.12051236881449885</v>
      </c>
      <c r="S73" s="44"/>
    </row>
    <row r="74" spans="1:19" x14ac:dyDescent="0.25">
      <c r="A74" s="83" t="s">
        <v>513</v>
      </c>
      <c r="B74" s="17"/>
      <c r="C74" s="81">
        <f t="shared" si="26"/>
        <v>4.055002315869416E-2</v>
      </c>
      <c r="D74" s="81">
        <f t="shared" si="26"/>
        <v>3.27482633771451E-2</v>
      </c>
      <c r="E74" s="81">
        <f t="shared" si="26"/>
        <v>4.4011008957482577E-2</v>
      </c>
      <c r="F74" s="81">
        <f t="shared" si="27"/>
        <v>3.6649143267919626E-2</v>
      </c>
      <c r="G74" s="17"/>
      <c r="H74" s="17"/>
      <c r="I74" s="81">
        <f t="shared" si="28"/>
        <v>3.6954967756054335E-2</v>
      </c>
      <c r="J74" s="81">
        <f t="shared" si="28"/>
        <v>3.3269267312785247E-2</v>
      </c>
      <c r="K74" s="81">
        <f t="shared" si="28"/>
        <v>4.4605220677360988E-2</v>
      </c>
      <c r="L74" s="81">
        <f t="shared" si="29"/>
        <v>3.5112117534419791E-2</v>
      </c>
      <c r="M74" s="17"/>
      <c r="N74" s="17"/>
      <c r="O74" s="81">
        <f t="shared" si="30"/>
        <v>3.7044653877448472E-2</v>
      </c>
      <c r="P74" s="81">
        <f t="shared" si="30"/>
        <v>3.4839748098507199E-2</v>
      </c>
      <c r="Q74" s="81">
        <f t="shared" si="30"/>
        <v>4.7319108779825349E-2</v>
      </c>
      <c r="R74" s="81">
        <f t="shared" si="31"/>
        <v>3.5942200987977832E-2</v>
      </c>
      <c r="S74" s="44"/>
    </row>
    <row r="75" spans="1:19" x14ac:dyDescent="0.25">
      <c r="A75" s="83" t="s">
        <v>485</v>
      </c>
      <c r="B75" s="17"/>
      <c r="C75" s="81">
        <f t="shared" si="26"/>
        <v>0.31497575579501985</v>
      </c>
      <c r="D75" s="81">
        <f t="shared" si="26"/>
        <v>0.35150439662499344</v>
      </c>
      <c r="E75" s="81">
        <f t="shared" si="26"/>
        <v>0.35885225512864544</v>
      </c>
      <c r="F75" s="81">
        <f t="shared" si="27"/>
        <v>0.33324007621000662</v>
      </c>
      <c r="G75" s="17"/>
      <c r="H75" s="17"/>
      <c r="I75" s="81">
        <f t="shared" si="28"/>
        <v>0.38179945814456562</v>
      </c>
      <c r="J75" s="81">
        <f t="shared" si="28"/>
        <v>0.41765133920936598</v>
      </c>
      <c r="K75" s="81">
        <f t="shared" si="28"/>
        <v>0.37742539599944191</v>
      </c>
      <c r="L75" s="81">
        <f t="shared" si="29"/>
        <v>0.39972539867696577</v>
      </c>
      <c r="M75" s="17"/>
      <c r="N75" s="17"/>
      <c r="O75" s="81">
        <f t="shared" si="30"/>
        <v>0.3730027540813356</v>
      </c>
      <c r="P75" s="81">
        <f t="shared" si="30"/>
        <v>0.42396249096903321</v>
      </c>
      <c r="Q75" s="81">
        <f t="shared" si="30"/>
        <v>0.38536606820316321</v>
      </c>
      <c r="R75" s="81">
        <f t="shared" si="31"/>
        <v>0.3984826225251844</v>
      </c>
      <c r="S75" s="44"/>
    </row>
    <row r="76" spans="1:19" x14ac:dyDescent="0.25">
      <c r="A76" s="83" t="s">
        <v>484</v>
      </c>
      <c r="B76" s="17"/>
      <c r="C76" s="81">
        <f t="shared" si="26"/>
        <v>2.1450201539633267E-2</v>
      </c>
      <c r="D76" s="81">
        <f t="shared" si="26"/>
        <v>2.1201247261777172E-2</v>
      </c>
      <c r="E76" s="81">
        <f t="shared" si="26"/>
        <v>6.2291392001946402E-3</v>
      </c>
      <c r="F76" s="81">
        <f t="shared" si="27"/>
        <v>2.132572440070522E-2</v>
      </c>
      <c r="G76" s="17"/>
      <c r="H76" s="17"/>
      <c r="I76" s="81">
        <f t="shared" si="28"/>
        <v>1.8971767969310212E-2</v>
      </c>
      <c r="J76" s="81">
        <f t="shared" si="28"/>
        <v>2.0764614341512624E-2</v>
      </c>
      <c r="K76" s="81">
        <f t="shared" si="28"/>
        <v>1.8684008230392884E-2</v>
      </c>
      <c r="L76" s="81">
        <f t="shared" si="29"/>
        <v>1.986819115541142E-2</v>
      </c>
      <c r="M76" s="17"/>
      <c r="N76" s="17"/>
      <c r="O76" s="81">
        <f t="shared" si="30"/>
        <v>1.8534656221710251E-2</v>
      </c>
      <c r="P76" s="81">
        <f t="shared" si="30"/>
        <v>2.1078389541152424E-2</v>
      </c>
      <c r="Q76" s="81">
        <f t="shared" si="30"/>
        <v>1.9077102034842121E-2</v>
      </c>
      <c r="R76" s="81">
        <f t="shared" si="31"/>
        <v>1.9806522881431338E-2</v>
      </c>
      <c r="S76" s="44"/>
    </row>
    <row r="77" spans="1:19" x14ac:dyDescent="0.25">
      <c r="A77" s="83" t="s">
        <v>514</v>
      </c>
      <c r="B77" s="17"/>
      <c r="C77" s="81"/>
      <c r="D77" s="81"/>
      <c r="E77" s="81"/>
      <c r="F77" s="81"/>
      <c r="G77" s="17"/>
      <c r="H77" s="17"/>
      <c r="I77" s="81"/>
      <c r="J77" s="81"/>
      <c r="K77" s="81"/>
      <c r="L77" s="81"/>
      <c r="M77" s="17"/>
      <c r="N77" s="17"/>
      <c r="O77" s="81"/>
      <c r="P77" s="81"/>
      <c r="Q77" s="81"/>
      <c r="R77" s="81"/>
      <c r="S77" s="44"/>
    </row>
    <row r="78" spans="1:19" x14ac:dyDescent="0.25">
      <c r="A78" s="83" t="s">
        <v>483</v>
      </c>
      <c r="B78" s="17"/>
      <c r="C78" s="81">
        <f t="shared" si="26"/>
        <v>1.4728828770967862E-2</v>
      </c>
      <c r="D78" s="81">
        <f t="shared" si="26"/>
        <v>1.4621936420146916E-2</v>
      </c>
      <c r="E78" s="81">
        <f t="shared" si="26"/>
        <v>1.3700583821813675E-2</v>
      </c>
      <c r="F78" s="81">
        <f t="shared" si="27"/>
        <v>1.4675382595557389E-2</v>
      </c>
      <c r="G78" s="17"/>
      <c r="H78" s="17"/>
      <c r="I78" s="81">
        <f t="shared" ref="I78:K80" si="32">+I62/I$67</f>
        <v>1.3887402739135267E-2</v>
      </c>
      <c r="J78" s="81">
        <f t="shared" si="32"/>
        <v>1.4310258245836066E-2</v>
      </c>
      <c r="K78" s="81">
        <f t="shared" si="32"/>
        <v>1.4888889169516221E-2</v>
      </c>
      <c r="L78" s="81">
        <f t="shared" si="29"/>
        <v>1.4098830492485667E-2</v>
      </c>
      <c r="M78" s="17"/>
      <c r="N78" s="17"/>
      <c r="O78" s="81">
        <f t="shared" ref="O78:Q80" si="33">+O62/O$67</f>
        <v>1.6960901058121466E-2</v>
      </c>
      <c r="P78" s="81">
        <f t="shared" si="33"/>
        <v>1.8159846578627993E-2</v>
      </c>
      <c r="Q78" s="81">
        <f t="shared" si="33"/>
        <v>1.9004471730432248E-2</v>
      </c>
      <c r="R78" s="81">
        <f t="shared" si="31"/>
        <v>1.756037381837473E-2</v>
      </c>
      <c r="S78" s="44"/>
    </row>
    <row r="79" spans="1:19" x14ac:dyDescent="0.25">
      <c r="A79" s="83" t="s">
        <v>515</v>
      </c>
      <c r="B79" s="17"/>
      <c r="C79" s="81">
        <f t="shared" si="26"/>
        <v>1.2402945979292503E-2</v>
      </c>
      <c r="D79" s="81">
        <f t="shared" si="26"/>
        <v>1.4700756158721308E-2</v>
      </c>
      <c r="E79" s="81">
        <f t="shared" si="26"/>
        <v>1.5941269004550906E-2</v>
      </c>
      <c r="F79" s="81">
        <f t="shared" si="27"/>
        <v>1.3551851069006905E-2</v>
      </c>
      <c r="G79" s="17"/>
      <c r="H79" s="17"/>
      <c r="I79" s="81">
        <f t="shared" si="32"/>
        <v>1.4964873706589159E-2</v>
      </c>
      <c r="J79" s="81">
        <f t="shared" si="32"/>
        <v>1.5420536799835202E-2</v>
      </c>
      <c r="K79" s="81">
        <f t="shared" si="32"/>
        <v>1.6044061748155695E-2</v>
      </c>
      <c r="L79" s="81">
        <f t="shared" si="29"/>
        <v>1.5192705253212181E-2</v>
      </c>
      <c r="M79" s="17"/>
      <c r="N79" s="17"/>
      <c r="O79" s="81">
        <f t="shared" si="33"/>
        <v>1.6351196604663734E-2</v>
      </c>
      <c r="P79" s="81">
        <f t="shared" si="33"/>
        <v>1.7507041678315086E-2</v>
      </c>
      <c r="Q79" s="81">
        <f t="shared" si="33"/>
        <v>1.8321304486113982E-2</v>
      </c>
      <c r="R79" s="81">
        <f t="shared" si="31"/>
        <v>1.692911914148941E-2</v>
      </c>
      <c r="S79" s="44"/>
    </row>
    <row r="80" spans="1:19" x14ac:dyDescent="0.25">
      <c r="A80" s="83" t="s">
        <v>332</v>
      </c>
      <c r="B80" s="17"/>
      <c r="C80" s="81">
        <f t="shared" si="26"/>
        <v>5.0304634307675719E-2</v>
      </c>
      <c r="D80" s="81">
        <f t="shared" si="26"/>
        <v>5.1396361640053727E-2</v>
      </c>
      <c r="E80" s="81">
        <f t="shared" si="26"/>
        <v>3.0002433247911443E-2</v>
      </c>
      <c r="F80" s="81">
        <f t="shared" si="27"/>
        <v>5.0850497973864719E-2</v>
      </c>
      <c r="G80" s="17"/>
      <c r="H80" s="17"/>
      <c r="I80" s="81">
        <f t="shared" si="32"/>
        <v>4.1066470244085822E-2</v>
      </c>
      <c r="J80" s="81">
        <f t="shared" si="32"/>
        <v>4.394670604494496E-2</v>
      </c>
      <c r="K80" s="81">
        <f t="shared" si="32"/>
        <v>2.4216113984441508E-2</v>
      </c>
      <c r="L80" s="81">
        <f t="shared" si="29"/>
        <v>4.2506588144515391E-2</v>
      </c>
      <c r="M80" s="17"/>
      <c r="N80" s="17"/>
      <c r="O80" s="81">
        <f t="shared" si="33"/>
        <v>3.8972206802255382E-2</v>
      </c>
      <c r="P80" s="81">
        <f t="shared" si="33"/>
        <v>4.40818564003293E-2</v>
      </c>
      <c r="Q80" s="81">
        <f t="shared" si="33"/>
        <v>2.4385918439184116E-2</v>
      </c>
      <c r="R80" s="81">
        <f t="shared" si="31"/>
        <v>4.1527031601292341E-2</v>
      </c>
      <c r="S80" s="44"/>
    </row>
    <row r="81" spans="1:19" x14ac:dyDescent="0.25">
      <c r="A81" s="40"/>
      <c r="B81" s="17"/>
      <c r="C81" s="81">
        <f>SUM(C70:C80)</f>
        <v>0.99999999999999989</v>
      </c>
      <c r="D81" s="81">
        <f>SUM(D70:D80)</f>
        <v>1.0000000000000002</v>
      </c>
      <c r="E81" s="81">
        <f>SUM(E70:E80)</f>
        <v>0.99999999999999989</v>
      </c>
      <c r="F81" s="81">
        <f>SUM(F70:F80)</f>
        <v>1</v>
      </c>
      <c r="G81" s="17"/>
      <c r="H81" s="17"/>
      <c r="I81" s="81">
        <f>SUM(I70:I80)</f>
        <v>1</v>
      </c>
      <c r="J81" s="81">
        <f>SUM(J70:J80)</f>
        <v>1</v>
      </c>
      <c r="K81" s="81">
        <f>SUM(K70:K80)</f>
        <v>1</v>
      </c>
      <c r="L81" s="81">
        <f>SUM(L70:L80)</f>
        <v>0.99999999999999978</v>
      </c>
      <c r="M81" s="17"/>
      <c r="N81" s="17"/>
      <c r="O81" s="81">
        <f>SUM(O70:O80)</f>
        <v>1</v>
      </c>
      <c r="P81" s="81">
        <f>SUM(P70:P80)</f>
        <v>1</v>
      </c>
      <c r="Q81" s="81">
        <f>SUM(Q70:Q80)</f>
        <v>1.0000000000000002</v>
      </c>
      <c r="R81" s="81">
        <f>SUM(R70:R80)</f>
        <v>0.99999999999999989</v>
      </c>
      <c r="S81" s="44"/>
    </row>
    <row r="82" spans="1:19" ht="16.5" thickBot="1" x14ac:dyDescent="0.3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4"/>
    </row>
  </sheetData>
  <mergeCells count="3">
    <mergeCell ref="F68:F69"/>
    <mergeCell ref="L68:L69"/>
    <mergeCell ref="R68:R69"/>
  </mergeCells>
  <pageMargins left="0.5" right="0.5" top="1" bottom="1.25" header="0.5" footer="0.5"/>
  <pageSetup scale="72" fitToHeight="0" orientation="landscape" r:id="rId1"/>
  <headerFooter scaleWithDoc="0">
    <oddFooter>&amp;R&amp;"Times New Roman,Bold"Attachment to Response to Kroger-2 Question No. 3(d)
Page &amp;P of &amp;N
Meiman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workbookViewId="0"/>
  </sheetViews>
  <sheetFormatPr defaultColWidth="15.75" defaultRowHeight="15.75" x14ac:dyDescent="0.25"/>
  <cols>
    <col min="1" max="1" width="3.375" style="88" bestFit="1" customWidth="1"/>
    <col min="2" max="2" width="55.5" style="89" customWidth="1"/>
    <col min="3" max="3" width="4.5" style="89" bestFit="1" customWidth="1"/>
    <col min="4" max="4" width="17.5" style="89" bestFit="1" customWidth="1"/>
    <col min="5" max="5" width="13.625" style="89" bestFit="1" customWidth="1"/>
    <col min="6" max="6" width="39.75" style="89" bestFit="1" customWidth="1"/>
    <col min="7" max="7" width="13.625" style="89" bestFit="1" customWidth="1"/>
    <col min="8" max="16384" width="15.75" style="89"/>
  </cols>
  <sheetData>
    <row r="1" spans="1:10" x14ac:dyDescent="0.25">
      <c r="A1" s="84"/>
      <c r="B1" s="85"/>
      <c r="C1" s="85"/>
      <c r="D1" s="85"/>
      <c r="E1" s="85"/>
      <c r="F1" s="86"/>
      <c r="G1" s="87"/>
      <c r="H1" s="86"/>
      <c r="I1" s="86"/>
      <c r="J1" s="86"/>
    </row>
    <row r="2" spans="1:10" x14ac:dyDescent="0.25">
      <c r="B2" s="100"/>
      <c r="C2" s="100"/>
      <c r="F2" s="90" t="s">
        <v>93</v>
      </c>
    </row>
    <row r="3" spans="1:10" x14ac:dyDescent="0.25">
      <c r="B3" s="101"/>
      <c r="C3" s="101"/>
      <c r="F3" s="90" t="s">
        <v>94</v>
      </c>
    </row>
    <row r="4" spans="1:10" x14ac:dyDescent="0.25">
      <c r="F4" s="90" t="s">
        <v>95</v>
      </c>
    </row>
    <row r="5" spans="1:10" x14ac:dyDescent="0.25">
      <c r="B5" s="91" t="s">
        <v>96</v>
      </c>
      <c r="C5" s="91"/>
    </row>
    <row r="6" spans="1:10" x14ac:dyDescent="0.25">
      <c r="B6" s="92" t="s">
        <v>97</v>
      </c>
      <c r="C6" s="92"/>
      <c r="E6" s="93"/>
      <c r="F6" s="94" t="s">
        <v>98</v>
      </c>
    </row>
    <row r="8" spans="1:10" x14ac:dyDescent="0.25">
      <c r="E8" s="95" t="s">
        <v>99</v>
      </c>
      <c r="F8" s="95" t="s">
        <v>100</v>
      </c>
      <c r="G8" s="95"/>
    </row>
    <row r="9" spans="1:10" x14ac:dyDescent="0.25">
      <c r="E9" s="95" t="s">
        <v>100</v>
      </c>
      <c r="F9" s="95" t="s">
        <v>101</v>
      </c>
      <c r="G9" s="95" t="s">
        <v>102</v>
      </c>
    </row>
    <row r="10" spans="1:10" x14ac:dyDescent="0.25">
      <c r="D10" s="96" t="s">
        <v>103</v>
      </c>
      <c r="E10" s="95" t="s">
        <v>104</v>
      </c>
      <c r="F10" s="95" t="s">
        <v>105</v>
      </c>
      <c r="G10" s="95" t="s">
        <v>106</v>
      </c>
      <c r="H10" s="95"/>
    </row>
    <row r="11" spans="1:10" x14ac:dyDescent="0.25">
      <c r="E11" s="97" t="s">
        <v>107</v>
      </c>
      <c r="F11" s="95" t="s">
        <v>108</v>
      </c>
      <c r="G11" s="97" t="s">
        <v>109</v>
      </c>
      <c r="H11" s="95"/>
    </row>
    <row r="12" spans="1:10" x14ac:dyDescent="0.25">
      <c r="A12" s="88" t="s">
        <v>110</v>
      </c>
      <c r="B12" s="89" t="s">
        <v>111</v>
      </c>
      <c r="D12" s="89" t="s">
        <v>110</v>
      </c>
      <c r="E12" s="98" t="s">
        <v>110</v>
      </c>
      <c r="F12" s="98" t="s">
        <v>110</v>
      </c>
      <c r="G12" s="98" t="s">
        <v>110</v>
      </c>
      <c r="H12" s="98"/>
      <c r="I12" s="98"/>
    </row>
    <row r="13" spans="1:10" x14ac:dyDescent="0.25">
      <c r="A13" s="88" t="s">
        <v>110</v>
      </c>
      <c r="B13" s="89" t="s">
        <v>110</v>
      </c>
      <c r="D13" s="89" t="s">
        <v>110</v>
      </c>
      <c r="E13" s="98" t="s">
        <v>110</v>
      </c>
      <c r="F13" s="98" t="s">
        <v>110</v>
      </c>
      <c r="G13" s="98" t="s">
        <v>110</v>
      </c>
      <c r="H13" s="98"/>
      <c r="I13" s="98"/>
    </row>
    <row r="14" spans="1:10" x14ac:dyDescent="0.25">
      <c r="A14" s="88" t="s">
        <v>110</v>
      </c>
      <c r="B14" s="89" t="s">
        <v>112</v>
      </c>
      <c r="D14" s="89" t="s">
        <v>110</v>
      </c>
      <c r="E14" s="98" t="s">
        <v>110</v>
      </c>
      <c r="F14" s="98" t="s">
        <v>110</v>
      </c>
      <c r="G14" s="98" t="s">
        <v>110</v>
      </c>
      <c r="H14" s="98"/>
      <c r="I14" s="98"/>
    </row>
    <row r="15" spans="1:10" x14ac:dyDescent="0.25">
      <c r="A15" s="88" t="s">
        <v>110</v>
      </c>
      <c r="B15" s="89" t="s">
        <v>113</v>
      </c>
      <c r="D15" s="89" t="s">
        <v>110</v>
      </c>
      <c r="E15" s="98" t="s">
        <v>110</v>
      </c>
      <c r="F15" s="98" t="s">
        <v>110</v>
      </c>
      <c r="G15" s="98" t="s">
        <v>110</v>
      </c>
      <c r="H15" s="98"/>
      <c r="I15" s="98"/>
    </row>
    <row r="16" spans="1:10" x14ac:dyDescent="0.25">
      <c r="A16" s="88" t="s">
        <v>110</v>
      </c>
      <c r="B16" s="89" t="s">
        <v>114</v>
      </c>
      <c r="D16" s="89" t="s">
        <v>110</v>
      </c>
      <c r="E16" s="98" t="s">
        <v>110</v>
      </c>
      <c r="F16" s="98" t="s">
        <v>110</v>
      </c>
      <c r="G16" s="98" t="s">
        <v>110</v>
      </c>
      <c r="H16" s="98"/>
      <c r="I16" s="98"/>
    </row>
    <row r="17" spans="1:9" x14ac:dyDescent="0.25">
      <c r="A17" s="88">
        <v>1</v>
      </c>
      <c r="B17" s="89" t="s">
        <v>115</v>
      </c>
      <c r="C17" s="89" t="s">
        <v>35</v>
      </c>
      <c r="D17" s="89" t="s">
        <v>116</v>
      </c>
      <c r="E17" s="98">
        <v>2863708.9999999995</v>
      </c>
      <c r="F17" s="98">
        <v>2518295.3741893796</v>
      </c>
      <c r="G17" s="99">
        <v>0.87938242823882595</v>
      </c>
      <c r="H17" s="98"/>
      <c r="I17" s="98"/>
    </row>
    <row r="18" spans="1:9" x14ac:dyDescent="0.25">
      <c r="A18" s="88">
        <v>2</v>
      </c>
      <c r="B18" s="89" t="s">
        <v>117</v>
      </c>
      <c r="C18" s="89" t="s">
        <v>39</v>
      </c>
      <c r="D18" s="89" t="s">
        <v>116</v>
      </c>
      <c r="E18" s="98">
        <v>8497622</v>
      </c>
      <c r="F18" s="98">
        <v>7472659.4686156679</v>
      </c>
      <c r="G18" s="99">
        <v>0.87938242823882584</v>
      </c>
      <c r="H18" s="98"/>
      <c r="I18" s="98"/>
    </row>
    <row r="19" spans="1:9" x14ac:dyDescent="0.25">
      <c r="A19" s="88">
        <v>3</v>
      </c>
      <c r="B19" s="89" t="s">
        <v>118</v>
      </c>
      <c r="C19" s="89" t="s">
        <v>7</v>
      </c>
      <c r="D19" s="89" t="s">
        <v>116</v>
      </c>
      <c r="E19" s="98">
        <v>10477664.999999998</v>
      </c>
      <c r="F19" s="98">
        <v>9213874.4899729565</v>
      </c>
      <c r="G19" s="99">
        <v>0.87938242823882595</v>
      </c>
      <c r="H19" s="98"/>
      <c r="I19" s="98"/>
    </row>
    <row r="20" spans="1:9" x14ac:dyDescent="0.25">
      <c r="A20" s="88">
        <v>4</v>
      </c>
      <c r="B20" s="89" t="s">
        <v>119</v>
      </c>
      <c r="C20" s="89" t="s">
        <v>41</v>
      </c>
      <c r="D20" s="89" t="s">
        <v>116</v>
      </c>
      <c r="E20" s="98">
        <v>2265346</v>
      </c>
      <c r="F20" s="98">
        <v>1992105.4662811111</v>
      </c>
      <c r="G20" s="99">
        <v>0.87938242823882584</v>
      </c>
      <c r="H20" s="98"/>
      <c r="I20" s="98"/>
    </row>
    <row r="21" spans="1:9" x14ac:dyDescent="0.25">
      <c r="A21" s="88">
        <v>5</v>
      </c>
      <c r="B21" s="89" t="s">
        <v>120</v>
      </c>
      <c r="C21" s="89" t="s">
        <v>121</v>
      </c>
      <c r="D21" s="89" t="s">
        <v>116</v>
      </c>
      <c r="E21" s="98">
        <v>0</v>
      </c>
      <c r="F21" s="98">
        <v>0</v>
      </c>
      <c r="G21" s="99"/>
      <c r="H21" s="98"/>
      <c r="I21" s="98"/>
    </row>
    <row r="22" spans="1:9" x14ac:dyDescent="0.25">
      <c r="A22" s="88" t="s">
        <v>110</v>
      </c>
      <c r="B22" s="89" t="s">
        <v>110</v>
      </c>
      <c r="D22" s="89" t="s">
        <v>110</v>
      </c>
      <c r="E22" s="98" t="s">
        <v>110</v>
      </c>
      <c r="F22" s="98" t="s">
        <v>110</v>
      </c>
      <c r="G22" s="98" t="s">
        <v>110</v>
      </c>
      <c r="H22" s="98"/>
      <c r="I22" s="98"/>
    </row>
    <row r="23" spans="1:9" x14ac:dyDescent="0.25">
      <c r="A23" s="88">
        <v>6</v>
      </c>
      <c r="B23" s="89" t="s">
        <v>122</v>
      </c>
      <c r="D23" s="89" t="s">
        <v>110</v>
      </c>
      <c r="E23" s="98">
        <v>24104341.999999996</v>
      </c>
      <c r="F23" s="98">
        <v>21196934.799059115</v>
      </c>
      <c r="G23" s="99">
        <v>0.87938242823882595</v>
      </c>
      <c r="H23" s="98"/>
      <c r="I23" s="98"/>
    </row>
    <row r="24" spans="1:9" x14ac:dyDescent="0.25">
      <c r="A24" s="88" t="s">
        <v>110</v>
      </c>
      <c r="B24" s="89" t="s">
        <v>110</v>
      </c>
      <c r="D24" s="89" t="s">
        <v>110</v>
      </c>
      <c r="E24" s="98" t="s">
        <v>110</v>
      </c>
      <c r="F24" s="98" t="s">
        <v>110</v>
      </c>
      <c r="G24" s="98" t="s">
        <v>110</v>
      </c>
      <c r="H24" s="98"/>
      <c r="I24" s="98"/>
    </row>
    <row r="25" spans="1:9" x14ac:dyDescent="0.25">
      <c r="A25" s="88" t="s">
        <v>110</v>
      </c>
      <c r="B25" s="89" t="s">
        <v>123</v>
      </c>
      <c r="D25" s="89" t="s">
        <v>110</v>
      </c>
      <c r="E25" s="98" t="s">
        <v>110</v>
      </c>
      <c r="F25" s="98" t="s">
        <v>110</v>
      </c>
      <c r="G25" s="98" t="s">
        <v>110</v>
      </c>
      <c r="H25" s="98"/>
      <c r="I25" s="98"/>
    </row>
    <row r="26" spans="1:9" x14ac:dyDescent="0.25">
      <c r="A26" s="88">
        <v>7</v>
      </c>
      <c r="B26" s="89" t="s">
        <v>124</v>
      </c>
      <c r="C26" s="89" t="s">
        <v>34</v>
      </c>
      <c r="D26" s="89" t="s">
        <v>125</v>
      </c>
      <c r="E26" s="98">
        <v>8247485.0000000009</v>
      </c>
      <c r="F26" s="98">
        <v>7176310.5488311965</v>
      </c>
      <c r="G26" s="99">
        <v>0.87012107919337778</v>
      </c>
      <c r="H26" s="98"/>
      <c r="I26" s="98"/>
    </row>
    <row r="27" spans="1:9" x14ac:dyDescent="0.25">
      <c r="A27" s="88">
        <v>8</v>
      </c>
      <c r="B27" s="89" t="s">
        <v>126</v>
      </c>
      <c r="C27" s="89" t="s">
        <v>36</v>
      </c>
      <c r="D27" s="89" t="s">
        <v>125</v>
      </c>
      <c r="E27" s="98">
        <v>9489635</v>
      </c>
      <c r="F27" s="98">
        <v>8257131.4473512508</v>
      </c>
      <c r="G27" s="99">
        <v>0.87012107919337789</v>
      </c>
      <c r="H27" s="98"/>
      <c r="I27" s="98"/>
    </row>
    <row r="28" spans="1:9" x14ac:dyDescent="0.25">
      <c r="A28" s="88">
        <v>9</v>
      </c>
      <c r="B28" s="89" t="s">
        <v>127</v>
      </c>
      <c r="C28" s="89" t="s">
        <v>37</v>
      </c>
      <c r="D28" s="89" t="s">
        <v>125</v>
      </c>
      <c r="E28" s="98">
        <v>6769476</v>
      </c>
      <c r="F28" s="98">
        <v>5890263.7626936706</v>
      </c>
      <c r="G28" s="99">
        <v>0.87012107919337778</v>
      </c>
      <c r="H28" s="98"/>
      <c r="I28" s="98"/>
    </row>
    <row r="29" spans="1:9" x14ac:dyDescent="0.25">
      <c r="A29" s="88">
        <v>10</v>
      </c>
      <c r="B29" s="89" t="s">
        <v>128</v>
      </c>
      <c r="C29" s="89" t="s">
        <v>38</v>
      </c>
      <c r="D29" s="89" t="s">
        <v>125</v>
      </c>
      <c r="E29" s="98">
        <v>1963285</v>
      </c>
      <c r="F29" s="98">
        <v>1708295.6629641708</v>
      </c>
      <c r="G29" s="99">
        <v>0.87012107919337778</v>
      </c>
      <c r="H29" s="98"/>
      <c r="I29" s="98"/>
    </row>
    <row r="30" spans="1:9" x14ac:dyDescent="0.25">
      <c r="A30" s="88">
        <v>11</v>
      </c>
      <c r="B30" s="89" t="s">
        <v>129</v>
      </c>
      <c r="C30" s="89" t="s">
        <v>130</v>
      </c>
      <c r="D30" s="89" t="s">
        <v>125</v>
      </c>
      <c r="E30" s="98">
        <v>0</v>
      </c>
      <c r="F30" s="98">
        <v>0</v>
      </c>
      <c r="G30" s="99">
        <v>0</v>
      </c>
      <c r="H30" s="98"/>
      <c r="I30" s="98"/>
    </row>
    <row r="31" spans="1:9" x14ac:dyDescent="0.25">
      <c r="A31" s="88">
        <v>12</v>
      </c>
      <c r="B31" s="89" t="s">
        <v>131</v>
      </c>
      <c r="C31" s="89" t="s">
        <v>40</v>
      </c>
      <c r="D31" s="89" t="s">
        <v>125</v>
      </c>
      <c r="E31" s="98">
        <v>1423795</v>
      </c>
      <c r="F31" s="98">
        <v>1238874.0419501355</v>
      </c>
      <c r="G31" s="99">
        <v>0.87012107919337789</v>
      </c>
      <c r="H31" s="98"/>
      <c r="I31" s="98"/>
    </row>
    <row r="32" spans="1:9" x14ac:dyDescent="0.25">
      <c r="A32" s="88">
        <v>13</v>
      </c>
      <c r="B32" s="89" t="s">
        <v>132</v>
      </c>
      <c r="C32" s="89" t="s">
        <v>42</v>
      </c>
      <c r="D32" s="89" t="s">
        <v>125</v>
      </c>
      <c r="E32" s="98">
        <v>456883.00000000006</v>
      </c>
      <c r="F32" s="98">
        <v>397543.52902510809</v>
      </c>
      <c r="G32" s="99">
        <v>0.87012107919337778</v>
      </c>
      <c r="H32" s="98"/>
      <c r="I32" s="98"/>
    </row>
    <row r="33" spans="1:9" x14ac:dyDescent="0.25">
      <c r="A33" s="88">
        <v>14</v>
      </c>
      <c r="B33" s="89" t="s">
        <v>133</v>
      </c>
      <c r="C33" s="89" t="s">
        <v>134</v>
      </c>
      <c r="D33" s="89" t="s">
        <v>125</v>
      </c>
      <c r="E33" s="98">
        <v>0</v>
      </c>
      <c r="F33" s="98">
        <v>0</v>
      </c>
      <c r="G33" s="99">
        <v>0</v>
      </c>
      <c r="H33" s="98"/>
      <c r="I33" s="98"/>
    </row>
    <row r="34" spans="1:9" x14ac:dyDescent="0.25">
      <c r="A34" s="88">
        <v>15</v>
      </c>
      <c r="B34" s="89" t="s">
        <v>135</v>
      </c>
      <c r="C34" s="89" t="s">
        <v>136</v>
      </c>
      <c r="D34" s="89" t="s">
        <v>125</v>
      </c>
      <c r="E34" s="98">
        <v>0</v>
      </c>
      <c r="F34" s="98">
        <v>0</v>
      </c>
      <c r="G34" s="99">
        <v>0</v>
      </c>
      <c r="H34" s="98"/>
      <c r="I34" s="98"/>
    </row>
    <row r="35" spans="1:9" x14ac:dyDescent="0.25">
      <c r="A35" s="88">
        <v>16</v>
      </c>
      <c r="B35" s="89" t="s">
        <v>137</v>
      </c>
      <c r="C35" s="89" t="s">
        <v>43</v>
      </c>
      <c r="D35" s="89" t="s">
        <v>125</v>
      </c>
      <c r="E35" s="98">
        <v>0</v>
      </c>
      <c r="F35" s="98">
        <v>0</v>
      </c>
      <c r="G35" s="99">
        <v>0</v>
      </c>
      <c r="H35" s="98"/>
      <c r="I35" s="98"/>
    </row>
    <row r="36" spans="1:9" x14ac:dyDescent="0.25">
      <c r="A36" s="88">
        <v>17</v>
      </c>
      <c r="B36" s="89" t="s">
        <v>138</v>
      </c>
      <c r="C36" s="89" t="s">
        <v>44</v>
      </c>
      <c r="D36" s="89" t="s">
        <v>125</v>
      </c>
      <c r="E36" s="98">
        <v>191573.00000000003</v>
      </c>
      <c r="F36" s="98">
        <v>166691.70550431299</v>
      </c>
      <c r="G36" s="99">
        <v>0.87012107919337778</v>
      </c>
      <c r="H36" s="98"/>
      <c r="I36" s="98"/>
    </row>
    <row r="37" spans="1:9" x14ac:dyDescent="0.25">
      <c r="A37" s="88">
        <v>18</v>
      </c>
      <c r="B37" s="89" t="s">
        <v>139</v>
      </c>
      <c r="C37" s="89" t="s">
        <v>45</v>
      </c>
      <c r="D37" s="89" t="s">
        <v>125</v>
      </c>
      <c r="E37" s="98">
        <v>54228</v>
      </c>
      <c r="F37" s="98">
        <v>47184.925882498494</v>
      </c>
      <c r="G37" s="99">
        <v>0.87012107919337789</v>
      </c>
      <c r="H37" s="98"/>
      <c r="I37" s="98"/>
    </row>
    <row r="38" spans="1:9" x14ac:dyDescent="0.25">
      <c r="A38" s="88">
        <v>19</v>
      </c>
      <c r="B38" s="89" t="s">
        <v>140</v>
      </c>
      <c r="C38" s="89" t="s">
        <v>141</v>
      </c>
      <c r="D38" s="89" t="s">
        <v>125</v>
      </c>
      <c r="E38" s="98">
        <v>0</v>
      </c>
      <c r="F38" s="98">
        <v>0</v>
      </c>
      <c r="G38" s="99">
        <v>0</v>
      </c>
      <c r="H38" s="98"/>
      <c r="I38" s="98"/>
    </row>
    <row r="39" spans="1:9" x14ac:dyDescent="0.25">
      <c r="A39" s="88">
        <v>20</v>
      </c>
      <c r="B39" s="89" t="s">
        <v>142</v>
      </c>
      <c r="C39" s="89" t="s">
        <v>46</v>
      </c>
      <c r="D39" s="89" t="s">
        <v>125</v>
      </c>
      <c r="E39" s="98">
        <v>0</v>
      </c>
      <c r="F39" s="98">
        <v>0</v>
      </c>
      <c r="G39" s="99">
        <v>0</v>
      </c>
      <c r="H39" s="98"/>
      <c r="I39" s="98"/>
    </row>
    <row r="40" spans="1:9" x14ac:dyDescent="0.25">
      <c r="A40" s="88">
        <v>21</v>
      </c>
      <c r="B40" s="89" t="s">
        <v>143</v>
      </c>
      <c r="C40" s="89" t="s">
        <v>47</v>
      </c>
      <c r="D40" s="89" t="s">
        <v>125</v>
      </c>
      <c r="E40" s="98">
        <v>0</v>
      </c>
      <c r="F40" s="98">
        <v>0</v>
      </c>
      <c r="G40" s="99">
        <v>0</v>
      </c>
      <c r="H40" s="98"/>
      <c r="I40" s="98"/>
    </row>
    <row r="41" spans="1:9" x14ac:dyDescent="0.25">
      <c r="A41" s="88">
        <v>22</v>
      </c>
      <c r="B41" s="89" t="s">
        <v>144</v>
      </c>
      <c r="C41" s="89" t="s">
        <v>48</v>
      </c>
      <c r="D41" s="89" t="s">
        <v>125</v>
      </c>
      <c r="E41" s="98">
        <v>974885.00000000012</v>
      </c>
      <c r="F41" s="98">
        <v>848267.98828943621</v>
      </c>
      <c r="G41" s="99">
        <v>0.87012107919337778</v>
      </c>
      <c r="H41" s="98"/>
      <c r="I41" s="98"/>
    </row>
    <row r="42" spans="1:9" x14ac:dyDescent="0.25">
      <c r="A42" s="88">
        <v>23</v>
      </c>
      <c r="B42" s="89" t="s">
        <v>145</v>
      </c>
      <c r="C42" s="89" t="s">
        <v>49</v>
      </c>
      <c r="D42" s="89" t="s">
        <v>125</v>
      </c>
      <c r="E42" s="98">
        <v>375868</v>
      </c>
      <c r="F42" s="98">
        <v>327050.66979425657</v>
      </c>
      <c r="G42" s="99">
        <v>0.87012107919337789</v>
      </c>
      <c r="H42" s="98"/>
      <c r="I42" s="98"/>
    </row>
    <row r="43" spans="1:9" x14ac:dyDescent="0.25">
      <c r="A43" s="88">
        <v>24</v>
      </c>
      <c r="B43" s="89" t="s">
        <v>146</v>
      </c>
      <c r="C43" s="89" t="s">
        <v>50</v>
      </c>
      <c r="D43" s="89" t="s">
        <v>125</v>
      </c>
      <c r="E43" s="98">
        <v>1910954</v>
      </c>
      <c r="F43" s="98">
        <v>1662761.3567689022</v>
      </c>
      <c r="G43" s="99">
        <v>0.87012107919337789</v>
      </c>
      <c r="H43" s="98"/>
      <c r="I43" s="98"/>
    </row>
    <row r="44" spans="1:9" x14ac:dyDescent="0.25">
      <c r="A44" s="88">
        <v>25</v>
      </c>
      <c r="B44" s="89" t="s">
        <v>147</v>
      </c>
      <c r="C44" s="89" t="s">
        <v>148</v>
      </c>
      <c r="D44" s="89" t="s">
        <v>125</v>
      </c>
      <c r="E44" s="98">
        <v>0</v>
      </c>
      <c r="F44" s="98">
        <v>0</v>
      </c>
      <c r="G44" s="99">
        <v>0</v>
      </c>
      <c r="H44" s="98"/>
      <c r="I44" s="98"/>
    </row>
    <row r="45" spans="1:9" x14ac:dyDescent="0.25">
      <c r="A45" s="88">
        <v>26</v>
      </c>
      <c r="B45" s="89" t="s">
        <v>149</v>
      </c>
      <c r="C45" s="89" t="s">
        <v>51</v>
      </c>
      <c r="D45" s="89" t="s">
        <v>125</v>
      </c>
      <c r="E45" s="98">
        <v>231372.00000000003</v>
      </c>
      <c r="F45" s="98">
        <v>201321.65433513024</v>
      </c>
      <c r="G45" s="99">
        <v>0.87012107919337778</v>
      </c>
      <c r="H45" s="98"/>
      <c r="I45" s="98"/>
    </row>
    <row r="46" spans="1:9" x14ac:dyDescent="0.25">
      <c r="A46" s="88">
        <v>27</v>
      </c>
      <c r="B46" s="89" t="s">
        <v>150</v>
      </c>
      <c r="C46" s="89" t="s">
        <v>52</v>
      </c>
      <c r="D46" s="89" t="s">
        <v>125</v>
      </c>
      <c r="E46" s="98">
        <v>0</v>
      </c>
      <c r="F46" s="98">
        <v>0</v>
      </c>
      <c r="G46" s="99">
        <v>0</v>
      </c>
      <c r="H46" s="98"/>
      <c r="I46" s="98"/>
    </row>
    <row r="47" spans="1:9" x14ac:dyDescent="0.25">
      <c r="A47" s="88">
        <v>28</v>
      </c>
      <c r="B47" s="89" t="s">
        <v>151</v>
      </c>
      <c r="C47" s="89" t="s">
        <v>53</v>
      </c>
      <c r="D47" s="89" t="s">
        <v>125</v>
      </c>
      <c r="E47" s="98">
        <v>1169573</v>
      </c>
      <c r="F47" s="98">
        <v>1017670.1209554366</v>
      </c>
      <c r="G47" s="99">
        <v>0.87012107919337789</v>
      </c>
      <c r="H47" s="98"/>
      <c r="I47" s="98"/>
    </row>
    <row r="48" spans="1:9" x14ac:dyDescent="0.25">
      <c r="A48" s="88">
        <v>29</v>
      </c>
      <c r="B48" s="89" t="s">
        <v>152</v>
      </c>
      <c r="C48" s="89" t="s">
        <v>54</v>
      </c>
      <c r="D48" s="89" t="s">
        <v>125</v>
      </c>
      <c r="E48" s="98">
        <v>1839458.0000000002</v>
      </c>
      <c r="F48" s="98">
        <v>1600551.1800908926</v>
      </c>
      <c r="G48" s="99">
        <v>0.87012107919337778</v>
      </c>
      <c r="H48" s="98"/>
      <c r="I48" s="98"/>
    </row>
    <row r="49" spans="1:9" x14ac:dyDescent="0.25">
      <c r="A49" s="88">
        <v>30</v>
      </c>
      <c r="B49" s="89" t="s">
        <v>153</v>
      </c>
      <c r="C49" s="89" t="s">
        <v>154</v>
      </c>
      <c r="D49" s="89" t="s">
        <v>125</v>
      </c>
      <c r="E49" s="98">
        <v>0</v>
      </c>
      <c r="F49" s="98">
        <v>0</v>
      </c>
      <c r="G49" s="99">
        <v>0</v>
      </c>
      <c r="H49" s="98"/>
      <c r="I49" s="98"/>
    </row>
    <row r="50" spans="1:9" x14ac:dyDescent="0.25">
      <c r="A50" s="88">
        <v>31</v>
      </c>
      <c r="B50" s="89" t="s">
        <v>155</v>
      </c>
      <c r="C50" s="89" t="s">
        <v>55</v>
      </c>
      <c r="D50" s="89" t="s">
        <v>125</v>
      </c>
      <c r="E50" s="98">
        <v>2102223</v>
      </c>
      <c r="F50" s="98">
        <v>1829188.5454651404</v>
      </c>
      <c r="G50" s="99">
        <v>0.87012107919337789</v>
      </c>
      <c r="H50" s="98"/>
      <c r="I50" s="98"/>
    </row>
    <row r="51" spans="1:9" x14ac:dyDescent="0.25">
      <c r="A51" s="88">
        <v>32</v>
      </c>
      <c r="B51" s="89" t="s">
        <v>156</v>
      </c>
      <c r="C51" s="89" t="s">
        <v>56</v>
      </c>
      <c r="D51" s="89" t="s">
        <v>125</v>
      </c>
      <c r="E51" s="98">
        <v>0</v>
      </c>
      <c r="F51" s="98">
        <v>0</v>
      </c>
      <c r="G51" s="99"/>
      <c r="H51" s="98"/>
      <c r="I51" s="98"/>
    </row>
    <row r="52" spans="1:9" x14ac:dyDescent="0.25">
      <c r="A52" s="88" t="s">
        <v>110</v>
      </c>
      <c r="B52" s="89" t="s">
        <v>110</v>
      </c>
      <c r="D52" s="89" t="s">
        <v>110</v>
      </c>
      <c r="E52" s="98" t="s">
        <v>110</v>
      </c>
      <c r="F52" s="98" t="s">
        <v>110</v>
      </c>
      <c r="G52" s="98" t="s">
        <v>110</v>
      </c>
      <c r="H52" s="98"/>
      <c r="I52" s="98"/>
    </row>
    <row r="53" spans="1:9" x14ac:dyDescent="0.25">
      <c r="A53" s="88">
        <v>33</v>
      </c>
      <c r="B53" s="89" t="s">
        <v>157</v>
      </c>
      <c r="D53" s="89" t="s">
        <v>110</v>
      </c>
      <c r="E53" s="98">
        <v>37200693</v>
      </c>
      <c r="F53" s="98">
        <v>32369107.139901541</v>
      </c>
      <c r="G53" s="99">
        <v>0.870121079193378</v>
      </c>
      <c r="H53" s="98"/>
      <c r="I53" s="98"/>
    </row>
    <row r="54" spans="1:9" x14ac:dyDescent="0.25">
      <c r="A54" s="88" t="s">
        <v>110</v>
      </c>
      <c r="B54" s="89" t="s">
        <v>110</v>
      </c>
      <c r="D54" s="89" t="s">
        <v>110</v>
      </c>
      <c r="E54" s="98" t="s">
        <v>110</v>
      </c>
      <c r="F54" s="98" t="s">
        <v>110</v>
      </c>
      <c r="G54" s="98" t="s">
        <v>110</v>
      </c>
      <c r="H54" s="98"/>
      <c r="I54" s="98"/>
    </row>
    <row r="55" spans="1:9" x14ac:dyDescent="0.25">
      <c r="A55" s="88">
        <v>34</v>
      </c>
      <c r="B55" s="89" t="s">
        <v>158</v>
      </c>
      <c r="D55" s="89" t="s">
        <v>110</v>
      </c>
      <c r="E55" s="98">
        <v>61305035</v>
      </c>
      <c r="F55" s="98">
        <v>53566041.938960657</v>
      </c>
      <c r="G55" s="99">
        <v>0.87376252112017649</v>
      </c>
      <c r="H55" s="98"/>
      <c r="I55" s="98"/>
    </row>
    <row r="56" spans="1:9" x14ac:dyDescent="0.25">
      <c r="A56" s="88" t="s">
        <v>110</v>
      </c>
      <c r="B56" s="89" t="s">
        <v>110</v>
      </c>
      <c r="D56" s="89" t="s">
        <v>110</v>
      </c>
      <c r="E56" s="98" t="s">
        <v>110</v>
      </c>
      <c r="F56" s="98" t="s">
        <v>110</v>
      </c>
      <c r="G56" s="98" t="s">
        <v>110</v>
      </c>
      <c r="H56" s="98"/>
      <c r="I56" s="98"/>
    </row>
    <row r="57" spans="1:9" x14ac:dyDescent="0.25">
      <c r="A57" s="88" t="s">
        <v>110</v>
      </c>
      <c r="B57" s="89" t="s">
        <v>110</v>
      </c>
      <c r="D57" s="89" t="s">
        <v>110</v>
      </c>
      <c r="E57" s="98" t="s">
        <v>110</v>
      </c>
      <c r="F57" s="98" t="s">
        <v>110</v>
      </c>
      <c r="G57" s="98" t="s">
        <v>110</v>
      </c>
      <c r="H57" s="98"/>
      <c r="I57" s="98"/>
    </row>
    <row r="58" spans="1:9" x14ac:dyDescent="0.25">
      <c r="A58" s="88" t="s">
        <v>110</v>
      </c>
      <c r="B58" s="89" t="s">
        <v>110</v>
      </c>
      <c r="D58" s="89" t="s">
        <v>110</v>
      </c>
      <c r="E58" s="98" t="s">
        <v>110</v>
      </c>
      <c r="F58" s="98" t="s">
        <v>110</v>
      </c>
      <c r="G58" s="98" t="s">
        <v>110</v>
      </c>
      <c r="H58" s="98"/>
      <c r="I58" s="98"/>
    </row>
    <row r="59" spans="1:9" x14ac:dyDescent="0.25">
      <c r="A59" s="88" t="s">
        <v>110</v>
      </c>
      <c r="B59" s="89" t="s">
        <v>110</v>
      </c>
      <c r="D59" s="89" t="s">
        <v>110</v>
      </c>
      <c r="E59" s="98" t="s">
        <v>110</v>
      </c>
      <c r="F59" s="98" t="s">
        <v>110</v>
      </c>
      <c r="G59" s="98" t="s">
        <v>110</v>
      </c>
      <c r="H59" s="98"/>
      <c r="I59" s="98"/>
    </row>
    <row r="60" spans="1:9" x14ac:dyDescent="0.25">
      <c r="A60" s="88" t="s">
        <v>110</v>
      </c>
      <c r="B60" s="89" t="s">
        <v>159</v>
      </c>
      <c r="D60" s="89" t="s">
        <v>110</v>
      </c>
      <c r="E60" s="98" t="s">
        <v>110</v>
      </c>
      <c r="F60" s="98" t="s">
        <v>110</v>
      </c>
      <c r="G60" s="98" t="s">
        <v>110</v>
      </c>
      <c r="H60" s="98"/>
      <c r="I60" s="98"/>
    </row>
    <row r="61" spans="1:9" x14ac:dyDescent="0.25">
      <c r="A61" s="88">
        <v>1</v>
      </c>
      <c r="B61" s="89" t="s">
        <v>160</v>
      </c>
      <c r="C61" s="89" t="s">
        <v>57</v>
      </c>
      <c r="D61" s="89" t="s">
        <v>161</v>
      </c>
      <c r="E61" s="98">
        <v>1828692</v>
      </c>
      <c r="F61" s="98">
        <v>1648654.4511149053</v>
      </c>
      <c r="G61" s="99">
        <v>0.90154845710207365</v>
      </c>
      <c r="H61" s="98"/>
      <c r="I61" s="98"/>
    </row>
    <row r="62" spans="1:9" x14ac:dyDescent="0.25">
      <c r="A62" s="88">
        <v>2</v>
      </c>
      <c r="B62" s="89" t="s">
        <v>162</v>
      </c>
      <c r="C62" s="89" t="s">
        <v>58</v>
      </c>
      <c r="D62" s="89" t="s">
        <v>161</v>
      </c>
      <c r="E62" s="98">
        <v>3400216.9999999995</v>
      </c>
      <c r="F62" s="98">
        <v>3065460.3901622416</v>
      </c>
      <c r="G62" s="99">
        <v>0.90154845710207376</v>
      </c>
      <c r="H62" s="98"/>
      <c r="I62" s="98"/>
    </row>
    <row r="63" spans="1:9" x14ac:dyDescent="0.25">
      <c r="A63" s="88">
        <v>3</v>
      </c>
      <c r="B63" s="89" t="s">
        <v>163</v>
      </c>
      <c r="C63" s="89" t="s">
        <v>59</v>
      </c>
      <c r="D63" s="89" t="s">
        <v>161</v>
      </c>
      <c r="E63" s="98">
        <v>560297</v>
      </c>
      <c r="F63" s="98">
        <v>505134.89586892055</v>
      </c>
      <c r="G63" s="99">
        <v>0.90154845710207365</v>
      </c>
      <c r="H63" s="98"/>
      <c r="I63" s="98"/>
    </row>
    <row r="64" spans="1:9" x14ac:dyDescent="0.25">
      <c r="A64" s="88">
        <v>4</v>
      </c>
      <c r="B64" s="89" t="s">
        <v>164</v>
      </c>
      <c r="C64" s="89" t="s">
        <v>60</v>
      </c>
      <c r="D64" s="89" t="s">
        <v>161</v>
      </c>
      <c r="E64" s="98">
        <v>0</v>
      </c>
      <c r="F64" s="98">
        <v>0</v>
      </c>
      <c r="G64" s="99">
        <v>0</v>
      </c>
      <c r="H64" s="98"/>
      <c r="I64" s="98"/>
    </row>
    <row r="65" spans="1:9" x14ac:dyDescent="0.25">
      <c r="A65" s="88">
        <v>5</v>
      </c>
      <c r="B65" s="89" t="s">
        <v>165</v>
      </c>
      <c r="C65" s="89" t="s">
        <v>166</v>
      </c>
      <c r="D65" s="89" t="s">
        <v>161</v>
      </c>
      <c r="E65" s="98">
        <v>0</v>
      </c>
      <c r="F65" s="98">
        <v>0</v>
      </c>
      <c r="G65" s="99">
        <v>0</v>
      </c>
      <c r="H65" s="98"/>
      <c r="I65" s="98"/>
    </row>
    <row r="66" spans="1:9" x14ac:dyDescent="0.25">
      <c r="A66" s="88">
        <v>6</v>
      </c>
      <c r="B66" s="89" t="s">
        <v>167</v>
      </c>
      <c r="C66" s="89" t="s">
        <v>61</v>
      </c>
      <c r="D66" s="89" t="s">
        <v>161</v>
      </c>
      <c r="E66" s="98">
        <v>130932</v>
      </c>
      <c r="F66" s="98">
        <v>118041.54258528871</v>
      </c>
      <c r="G66" s="99">
        <v>0.90154845710207365</v>
      </c>
      <c r="H66" s="98"/>
      <c r="I66" s="98"/>
    </row>
    <row r="67" spans="1:9" x14ac:dyDescent="0.25">
      <c r="A67" s="88">
        <v>7</v>
      </c>
      <c r="B67" s="89" t="s">
        <v>168</v>
      </c>
      <c r="C67" s="89" t="s">
        <v>169</v>
      </c>
      <c r="D67" s="89" t="s">
        <v>161</v>
      </c>
      <c r="E67" s="98">
        <v>0</v>
      </c>
      <c r="F67" s="98">
        <v>0</v>
      </c>
      <c r="G67" s="99">
        <v>0</v>
      </c>
      <c r="H67" s="98"/>
      <c r="I67" s="98"/>
    </row>
    <row r="68" spans="1:9" x14ac:dyDescent="0.25">
      <c r="A68" s="88">
        <v>8</v>
      </c>
      <c r="B68" s="89" t="s">
        <v>170</v>
      </c>
      <c r="C68" s="89" t="s">
        <v>171</v>
      </c>
      <c r="D68" s="89" t="s">
        <v>161</v>
      </c>
      <c r="E68" s="98">
        <v>0</v>
      </c>
      <c r="F68" s="98">
        <v>0</v>
      </c>
      <c r="G68" s="99">
        <v>0</v>
      </c>
      <c r="H68" s="98"/>
      <c r="I68" s="98"/>
    </row>
    <row r="69" spans="1:9" x14ac:dyDescent="0.25">
      <c r="A69" s="88">
        <v>9</v>
      </c>
      <c r="B69" s="89" t="s">
        <v>172</v>
      </c>
      <c r="C69" s="89" t="s">
        <v>62</v>
      </c>
      <c r="D69" s="89" t="s">
        <v>161</v>
      </c>
      <c r="E69" s="98">
        <v>1040337.9999999999</v>
      </c>
      <c r="F69" s="98">
        <v>937915.11876465706</v>
      </c>
      <c r="G69" s="99">
        <v>0.90154845710207376</v>
      </c>
      <c r="H69" s="98"/>
      <c r="I69" s="98"/>
    </row>
    <row r="70" spans="1:9" x14ac:dyDescent="0.25">
      <c r="A70" s="88">
        <v>10</v>
      </c>
      <c r="B70" s="89" t="s">
        <v>173</v>
      </c>
      <c r="C70" s="89" t="s">
        <v>63</v>
      </c>
      <c r="D70" s="89" t="s">
        <v>161</v>
      </c>
      <c r="E70" s="98">
        <v>517767.99999999994</v>
      </c>
      <c r="F70" s="98">
        <v>466792.94153682649</v>
      </c>
      <c r="G70" s="99">
        <v>0.90154845710207376</v>
      </c>
      <c r="H70" s="98"/>
      <c r="I70" s="98"/>
    </row>
    <row r="71" spans="1:9" x14ac:dyDescent="0.25">
      <c r="A71" s="88">
        <v>11</v>
      </c>
      <c r="B71" s="89" t="s">
        <v>174</v>
      </c>
      <c r="C71" s="89" t="s">
        <v>175</v>
      </c>
      <c r="D71" s="89" t="s">
        <v>161</v>
      </c>
      <c r="E71" s="98">
        <v>0</v>
      </c>
      <c r="F71" s="98">
        <v>0</v>
      </c>
      <c r="G71" s="99">
        <v>0</v>
      </c>
      <c r="H71" s="98"/>
      <c r="I71" s="98"/>
    </row>
    <row r="72" spans="1:9" x14ac:dyDescent="0.25">
      <c r="A72" s="88">
        <v>12</v>
      </c>
      <c r="B72" s="89" t="s">
        <v>176</v>
      </c>
      <c r="C72" s="89" t="s">
        <v>64</v>
      </c>
      <c r="D72" s="89" t="s">
        <v>161</v>
      </c>
      <c r="E72" s="98">
        <v>0</v>
      </c>
      <c r="F72" s="98">
        <v>0</v>
      </c>
      <c r="G72" s="99">
        <v>0</v>
      </c>
      <c r="H72" s="98"/>
      <c r="I72" s="98"/>
    </row>
    <row r="73" spans="1:9" x14ac:dyDescent="0.25">
      <c r="A73" s="88" t="s">
        <v>110</v>
      </c>
      <c r="B73" s="89" t="s">
        <v>110</v>
      </c>
      <c r="C73" s="89" t="s">
        <v>110</v>
      </c>
      <c r="D73" s="89" t="s">
        <v>110</v>
      </c>
      <c r="E73" s="98" t="s">
        <v>110</v>
      </c>
      <c r="F73" s="98" t="s">
        <v>110</v>
      </c>
      <c r="G73" s="98" t="s">
        <v>110</v>
      </c>
      <c r="H73" s="98"/>
      <c r="I73" s="98"/>
    </row>
    <row r="74" spans="1:9" x14ac:dyDescent="0.25">
      <c r="A74" s="88">
        <v>13</v>
      </c>
      <c r="B74" s="89" t="s">
        <v>177</v>
      </c>
      <c r="D74" s="89" t="s">
        <v>161</v>
      </c>
      <c r="E74" s="98">
        <v>7478244</v>
      </c>
      <c r="F74" s="98">
        <v>6741999.3400328392</v>
      </c>
      <c r="G74" s="99">
        <v>0.90154845710207354</v>
      </c>
      <c r="H74" s="98"/>
      <c r="I74" s="98"/>
    </row>
    <row r="75" spans="1:9" x14ac:dyDescent="0.25">
      <c r="A75" s="88" t="s">
        <v>110</v>
      </c>
      <c r="B75" s="89" t="s">
        <v>110</v>
      </c>
      <c r="D75" s="89" t="s">
        <v>110</v>
      </c>
      <c r="E75" s="98" t="s">
        <v>110</v>
      </c>
      <c r="F75" s="98" t="s">
        <v>110</v>
      </c>
      <c r="G75" s="98" t="s">
        <v>110</v>
      </c>
      <c r="H75" s="98"/>
      <c r="I75" s="98"/>
    </row>
    <row r="76" spans="1:9" x14ac:dyDescent="0.25">
      <c r="A76" s="88" t="s">
        <v>110</v>
      </c>
      <c r="B76" s="89" t="s">
        <v>178</v>
      </c>
      <c r="D76" s="89" t="s">
        <v>110</v>
      </c>
      <c r="E76" s="98" t="s">
        <v>110</v>
      </c>
      <c r="F76" s="98" t="s">
        <v>110</v>
      </c>
      <c r="G76" s="98" t="s">
        <v>110</v>
      </c>
      <c r="H76" s="98"/>
      <c r="I76" s="98"/>
    </row>
    <row r="77" spans="1:9" x14ac:dyDescent="0.25">
      <c r="A77" s="88">
        <v>1</v>
      </c>
      <c r="B77" s="89" t="s">
        <v>179</v>
      </c>
      <c r="C77" s="89" t="s">
        <v>65</v>
      </c>
      <c r="D77" s="89" t="s">
        <v>180</v>
      </c>
      <c r="E77" s="98">
        <v>1145442.9999999998</v>
      </c>
      <c r="F77" s="98">
        <v>1081710.9570623545</v>
      </c>
      <c r="G77" s="99">
        <v>0.94436035408340246</v>
      </c>
      <c r="H77" s="98"/>
      <c r="I77" s="98"/>
    </row>
    <row r="78" spans="1:9" x14ac:dyDescent="0.25">
      <c r="A78" s="88">
        <v>2</v>
      </c>
      <c r="B78" s="89" t="s">
        <v>181</v>
      </c>
      <c r="C78" s="89" t="s">
        <v>66</v>
      </c>
      <c r="D78" s="89" t="s">
        <v>180</v>
      </c>
      <c r="E78" s="98">
        <v>362685.99999999994</v>
      </c>
      <c r="F78" s="98">
        <v>342506.27938109287</v>
      </c>
      <c r="G78" s="99">
        <v>0.94436035408340246</v>
      </c>
      <c r="H78" s="98"/>
      <c r="I78" s="98"/>
    </row>
    <row r="79" spans="1:9" x14ac:dyDescent="0.25">
      <c r="A79" s="88">
        <v>3</v>
      </c>
      <c r="B79" s="89" t="s">
        <v>182</v>
      </c>
      <c r="C79" s="89" t="s">
        <v>67</v>
      </c>
      <c r="D79" s="89" t="s">
        <v>180</v>
      </c>
      <c r="E79" s="98">
        <v>922281.99999999988</v>
      </c>
      <c r="F79" s="98">
        <v>870966.55608474847</v>
      </c>
      <c r="G79" s="99">
        <v>0.94436035408340246</v>
      </c>
      <c r="H79" s="98"/>
      <c r="I79" s="98"/>
    </row>
    <row r="80" spans="1:9" x14ac:dyDescent="0.25">
      <c r="A80" s="88">
        <v>4</v>
      </c>
      <c r="B80" s="89" t="s">
        <v>183</v>
      </c>
      <c r="C80" s="89" t="s">
        <v>68</v>
      </c>
      <c r="D80" s="89" t="s">
        <v>180</v>
      </c>
      <c r="E80" s="98">
        <v>2298073</v>
      </c>
      <c r="F80" s="98">
        <v>2170209.0319895069</v>
      </c>
      <c r="G80" s="99">
        <v>0.94436035408340246</v>
      </c>
      <c r="H80" s="98"/>
      <c r="I80" s="98"/>
    </row>
    <row r="81" spans="1:9" x14ac:dyDescent="0.25">
      <c r="A81" s="88">
        <v>5</v>
      </c>
      <c r="B81" s="89" t="s">
        <v>184</v>
      </c>
      <c r="C81" s="89" t="s">
        <v>69</v>
      </c>
      <c r="D81" s="89" t="s">
        <v>180</v>
      </c>
      <c r="E81" s="98">
        <v>0</v>
      </c>
      <c r="F81" s="98">
        <v>0</v>
      </c>
      <c r="G81" s="99">
        <v>0</v>
      </c>
      <c r="H81" s="98"/>
      <c r="I81" s="98"/>
    </row>
    <row r="82" spans="1:9" x14ac:dyDescent="0.25">
      <c r="A82" s="88">
        <v>6</v>
      </c>
      <c r="B82" s="89" t="s">
        <v>185</v>
      </c>
      <c r="C82" s="89" t="s">
        <v>70</v>
      </c>
      <c r="D82" s="89" t="s">
        <v>180</v>
      </c>
      <c r="E82" s="98">
        <v>0</v>
      </c>
      <c r="F82" s="98">
        <v>0</v>
      </c>
      <c r="G82" s="99">
        <v>0</v>
      </c>
      <c r="H82" s="98"/>
      <c r="I82" s="98"/>
    </row>
    <row r="83" spans="1:9" x14ac:dyDescent="0.25">
      <c r="A83" s="88">
        <v>7</v>
      </c>
      <c r="B83" s="89" t="s">
        <v>186</v>
      </c>
      <c r="C83" s="89" t="s">
        <v>71</v>
      </c>
      <c r="D83" s="89" t="s">
        <v>180</v>
      </c>
      <c r="E83" s="98">
        <v>6054447</v>
      </c>
      <c r="F83" s="98">
        <v>5717579.7126991935</v>
      </c>
      <c r="G83" s="99">
        <v>0.94436035408340246</v>
      </c>
      <c r="H83" s="98"/>
      <c r="I83" s="98"/>
    </row>
    <row r="84" spans="1:9" x14ac:dyDescent="0.25">
      <c r="A84" s="88">
        <v>8</v>
      </c>
      <c r="B84" s="89" t="s">
        <v>187</v>
      </c>
      <c r="C84" s="89" t="s">
        <v>72</v>
      </c>
      <c r="D84" s="89" t="s">
        <v>180</v>
      </c>
      <c r="E84" s="98">
        <v>0</v>
      </c>
      <c r="F84" s="98">
        <v>0</v>
      </c>
      <c r="G84" s="99">
        <v>0</v>
      </c>
      <c r="H84" s="98"/>
      <c r="I84" s="98"/>
    </row>
    <row r="85" spans="1:9" x14ac:dyDescent="0.25">
      <c r="A85" s="88">
        <v>9</v>
      </c>
      <c r="B85" s="89" t="s">
        <v>188</v>
      </c>
      <c r="C85" s="89" t="s">
        <v>73</v>
      </c>
      <c r="D85" s="89" t="s">
        <v>180</v>
      </c>
      <c r="E85" s="98">
        <v>3343041</v>
      </c>
      <c r="F85" s="98">
        <v>3157035.3824753314</v>
      </c>
      <c r="G85" s="99">
        <v>0.94436035408340235</v>
      </c>
      <c r="H85" s="98"/>
      <c r="I85" s="98"/>
    </row>
    <row r="86" spans="1:9" x14ac:dyDescent="0.25">
      <c r="A86" s="88">
        <v>10</v>
      </c>
      <c r="B86" s="89" t="s">
        <v>189</v>
      </c>
      <c r="C86" s="89" t="s">
        <v>190</v>
      </c>
      <c r="D86" s="89" t="s">
        <v>180</v>
      </c>
      <c r="E86" s="98">
        <v>0</v>
      </c>
      <c r="F86" s="98">
        <v>0</v>
      </c>
      <c r="G86" s="99">
        <v>0</v>
      </c>
      <c r="H86" s="98"/>
      <c r="I86" s="98"/>
    </row>
    <row r="87" spans="1:9" x14ac:dyDescent="0.25">
      <c r="A87" s="88">
        <v>11</v>
      </c>
      <c r="B87" s="89" t="s">
        <v>191</v>
      </c>
      <c r="C87" s="89" t="s">
        <v>74</v>
      </c>
      <c r="D87" s="89" t="s">
        <v>180</v>
      </c>
      <c r="E87" s="98">
        <v>0</v>
      </c>
      <c r="F87" s="98">
        <v>0</v>
      </c>
      <c r="G87" s="99">
        <v>0</v>
      </c>
      <c r="H87" s="98"/>
      <c r="I87" s="98"/>
    </row>
    <row r="88" spans="1:9" x14ac:dyDescent="0.25">
      <c r="A88" s="88">
        <v>13</v>
      </c>
      <c r="B88" s="89" t="s">
        <v>192</v>
      </c>
      <c r="C88" s="89" t="s">
        <v>75</v>
      </c>
      <c r="D88" s="89" t="s">
        <v>180</v>
      </c>
      <c r="E88" s="98">
        <v>640930</v>
      </c>
      <c r="F88" s="98">
        <v>605268.88174267509</v>
      </c>
      <c r="G88" s="99">
        <v>0.94436035408340235</v>
      </c>
      <c r="H88" s="98"/>
      <c r="I88" s="98"/>
    </row>
    <row r="89" spans="1:9" x14ac:dyDescent="0.25">
      <c r="A89" s="88">
        <v>14</v>
      </c>
      <c r="B89" s="89" t="s">
        <v>193</v>
      </c>
      <c r="C89" s="89" t="s">
        <v>76</v>
      </c>
      <c r="D89" s="89" t="s">
        <v>180</v>
      </c>
      <c r="E89" s="98">
        <v>6521196</v>
      </c>
      <c r="F89" s="98">
        <v>6158358.9636072675</v>
      </c>
      <c r="G89" s="99">
        <v>0.94436035408340246</v>
      </c>
      <c r="H89" s="98"/>
      <c r="I89" s="98"/>
    </row>
    <row r="90" spans="1:9" x14ac:dyDescent="0.25">
      <c r="A90" s="88">
        <v>15</v>
      </c>
      <c r="B90" s="89" t="s">
        <v>194</v>
      </c>
      <c r="C90" s="89" t="s">
        <v>77</v>
      </c>
      <c r="D90" s="89" t="s">
        <v>180</v>
      </c>
      <c r="E90" s="98">
        <v>438181.99999999994</v>
      </c>
      <c r="F90" s="98">
        <v>413801.70867297339</v>
      </c>
      <c r="G90" s="99">
        <v>0.94436035408340246</v>
      </c>
      <c r="H90" s="98"/>
      <c r="I90" s="98"/>
    </row>
    <row r="91" spans="1:9" x14ac:dyDescent="0.25">
      <c r="A91" s="88">
        <v>16</v>
      </c>
      <c r="B91" s="89" t="s">
        <v>195</v>
      </c>
      <c r="C91" s="89" t="s">
        <v>78</v>
      </c>
      <c r="D91" s="89" t="s">
        <v>180</v>
      </c>
      <c r="E91" s="98">
        <v>54449.999999999993</v>
      </c>
      <c r="F91" s="98">
        <v>51420.421279841255</v>
      </c>
      <c r="G91" s="99">
        <v>0.94436035408340246</v>
      </c>
      <c r="H91" s="98"/>
      <c r="I91" s="98"/>
    </row>
    <row r="92" spans="1:9" x14ac:dyDescent="0.25">
      <c r="A92" s="88">
        <v>17</v>
      </c>
      <c r="B92" s="89" t="s">
        <v>196</v>
      </c>
      <c r="C92" s="89" t="s">
        <v>79</v>
      </c>
      <c r="D92" s="89" t="s">
        <v>180</v>
      </c>
      <c r="E92" s="98">
        <v>0</v>
      </c>
      <c r="F92" s="98">
        <v>0</v>
      </c>
      <c r="G92" s="99">
        <v>0</v>
      </c>
      <c r="H92" s="98"/>
      <c r="I92" s="98"/>
    </row>
    <row r="93" spans="1:9" x14ac:dyDescent="0.25">
      <c r="A93" s="88">
        <v>18</v>
      </c>
      <c r="B93" s="89" t="s">
        <v>197</v>
      </c>
      <c r="C93" s="89" t="s">
        <v>198</v>
      </c>
      <c r="D93" s="89" t="s">
        <v>180</v>
      </c>
      <c r="E93" s="98">
        <v>0</v>
      </c>
      <c r="F93" s="98">
        <v>0</v>
      </c>
      <c r="G93" s="99">
        <v>0</v>
      </c>
      <c r="H93" s="98"/>
      <c r="I93" s="98"/>
    </row>
    <row r="94" spans="1:9" x14ac:dyDescent="0.25">
      <c r="A94" s="88">
        <v>19</v>
      </c>
      <c r="B94" s="89" t="s">
        <v>199</v>
      </c>
      <c r="C94" s="89" t="s">
        <v>80</v>
      </c>
      <c r="D94" s="89" t="s">
        <v>180</v>
      </c>
      <c r="E94" s="98">
        <v>0</v>
      </c>
      <c r="F94" s="98">
        <v>0</v>
      </c>
      <c r="G94" s="99">
        <v>0</v>
      </c>
      <c r="H94" s="98"/>
      <c r="I94" s="98"/>
    </row>
    <row r="95" spans="1:9" x14ac:dyDescent="0.25">
      <c r="A95" s="88" t="s">
        <v>110</v>
      </c>
      <c r="B95" s="89" t="s">
        <v>110</v>
      </c>
      <c r="C95" s="89" t="s">
        <v>110</v>
      </c>
      <c r="D95" s="89" t="s">
        <v>110</v>
      </c>
      <c r="E95" s="98" t="s">
        <v>110</v>
      </c>
      <c r="F95" s="98" t="s">
        <v>110</v>
      </c>
      <c r="G95" s="98" t="s">
        <v>110</v>
      </c>
      <c r="H95" s="98"/>
      <c r="I95" s="98"/>
    </row>
    <row r="96" spans="1:9" x14ac:dyDescent="0.25">
      <c r="A96" s="88">
        <v>20</v>
      </c>
      <c r="B96" s="89" t="s">
        <v>200</v>
      </c>
      <c r="D96" s="89" t="s">
        <v>180</v>
      </c>
      <c r="E96" s="98">
        <v>21780730</v>
      </c>
      <c r="F96" s="98">
        <v>20568857.894994985</v>
      </c>
      <c r="G96" s="99">
        <v>0.94436035408340235</v>
      </c>
      <c r="H96" s="98"/>
      <c r="I96" s="98"/>
    </row>
    <row r="97" spans="1:9" x14ac:dyDescent="0.25">
      <c r="A97" s="88" t="s">
        <v>110</v>
      </c>
      <c r="B97" s="89" t="s">
        <v>110</v>
      </c>
      <c r="D97" s="89" t="s">
        <v>110</v>
      </c>
      <c r="E97" s="98" t="s">
        <v>110</v>
      </c>
      <c r="F97" s="98" t="s">
        <v>110</v>
      </c>
      <c r="G97" s="98" t="s">
        <v>110</v>
      </c>
      <c r="H97" s="98"/>
      <c r="I97" s="98"/>
    </row>
    <row r="98" spans="1:9" x14ac:dyDescent="0.25">
      <c r="A98" s="88">
        <v>21</v>
      </c>
      <c r="B98" s="89" t="s">
        <v>201</v>
      </c>
      <c r="D98" s="89" t="s">
        <v>110</v>
      </c>
      <c r="E98" s="98">
        <v>90564009</v>
      </c>
      <c r="F98" s="98">
        <v>80876899.173988476</v>
      </c>
      <c r="G98" s="99">
        <v>0.89303576627210124</v>
      </c>
      <c r="H98" s="98"/>
      <c r="I98" s="98"/>
    </row>
    <row r="99" spans="1:9" x14ac:dyDescent="0.25">
      <c r="A99" s="88" t="s">
        <v>110</v>
      </c>
      <c r="B99" s="89" t="s">
        <v>110</v>
      </c>
      <c r="D99" s="89" t="s">
        <v>110</v>
      </c>
      <c r="E99" s="98" t="s">
        <v>110</v>
      </c>
      <c r="F99" s="98" t="s">
        <v>110</v>
      </c>
      <c r="G99" s="98" t="s">
        <v>110</v>
      </c>
      <c r="H99" s="98"/>
      <c r="I99" s="98"/>
    </row>
    <row r="100" spans="1:9" x14ac:dyDescent="0.25">
      <c r="A100" s="88" t="s">
        <v>110</v>
      </c>
      <c r="B100" s="89" t="s">
        <v>110</v>
      </c>
      <c r="D100" s="89" t="s">
        <v>110</v>
      </c>
      <c r="E100" s="98" t="s">
        <v>110</v>
      </c>
      <c r="F100" s="98" t="s">
        <v>110</v>
      </c>
      <c r="G100" s="98" t="s">
        <v>110</v>
      </c>
      <c r="H100" s="98"/>
      <c r="I100" s="98"/>
    </row>
    <row r="101" spans="1:9" x14ac:dyDescent="0.25">
      <c r="A101" s="88" t="s">
        <v>110</v>
      </c>
      <c r="B101" s="89" t="s">
        <v>110</v>
      </c>
      <c r="D101" s="89" t="s">
        <v>110</v>
      </c>
      <c r="E101" s="98" t="s">
        <v>110</v>
      </c>
      <c r="F101" s="98" t="s">
        <v>110</v>
      </c>
      <c r="G101" s="98" t="s">
        <v>110</v>
      </c>
      <c r="H101" s="98"/>
      <c r="I101" s="98"/>
    </row>
    <row r="102" spans="1:9" x14ac:dyDescent="0.25">
      <c r="A102" s="88" t="s">
        <v>110</v>
      </c>
      <c r="B102" s="89" t="s">
        <v>110</v>
      </c>
      <c r="C102" s="89" t="s">
        <v>110</v>
      </c>
      <c r="D102" s="89" t="s">
        <v>110</v>
      </c>
      <c r="E102" s="98" t="s">
        <v>110</v>
      </c>
      <c r="F102" s="98" t="s">
        <v>110</v>
      </c>
      <c r="G102" s="98" t="s">
        <v>110</v>
      </c>
      <c r="H102" s="98"/>
      <c r="I102" s="98"/>
    </row>
    <row r="103" spans="1:9" x14ac:dyDescent="0.25">
      <c r="A103" s="88" t="s">
        <v>110</v>
      </c>
      <c r="B103" s="89" t="s">
        <v>202</v>
      </c>
      <c r="D103" s="89" t="s">
        <v>110</v>
      </c>
      <c r="E103" s="98" t="s">
        <v>110</v>
      </c>
      <c r="F103" s="98" t="s">
        <v>110</v>
      </c>
      <c r="G103" s="98" t="s">
        <v>110</v>
      </c>
      <c r="H103" s="98"/>
      <c r="I103" s="98"/>
    </row>
    <row r="104" spans="1:9" x14ac:dyDescent="0.25">
      <c r="A104" s="88">
        <v>1</v>
      </c>
      <c r="B104" s="89" t="s">
        <v>203</v>
      </c>
      <c r="C104" s="89" t="s">
        <v>81</v>
      </c>
      <c r="D104" s="89" t="s">
        <v>204</v>
      </c>
      <c r="E104" s="98">
        <v>3435471.9999999995</v>
      </c>
      <c r="F104" s="98">
        <v>3259517.7695655213</v>
      </c>
      <c r="G104" s="99">
        <v>0.94878309867334731</v>
      </c>
      <c r="H104" s="98"/>
      <c r="I104" s="98"/>
    </row>
    <row r="105" spans="1:9" x14ac:dyDescent="0.25">
      <c r="A105" s="88">
        <v>2</v>
      </c>
      <c r="B105" s="89" t="s">
        <v>205</v>
      </c>
      <c r="C105" s="89" t="s">
        <v>82</v>
      </c>
      <c r="D105" s="89" t="s">
        <v>204</v>
      </c>
      <c r="E105" s="98">
        <v>795102</v>
      </c>
      <c r="F105" s="98">
        <v>754379.33932137571</v>
      </c>
      <c r="G105" s="99">
        <v>0.9487830986733472</v>
      </c>
      <c r="H105" s="98"/>
      <c r="I105" s="98"/>
    </row>
    <row r="106" spans="1:9" x14ac:dyDescent="0.25">
      <c r="A106" s="88">
        <v>3</v>
      </c>
      <c r="B106" s="89" t="s">
        <v>206</v>
      </c>
      <c r="C106" s="89" t="s">
        <v>83</v>
      </c>
      <c r="D106" s="89" t="s">
        <v>204</v>
      </c>
      <c r="E106" s="98">
        <v>12639528</v>
      </c>
      <c r="F106" s="98">
        <v>11992170.541608535</v>
      </c>
      <c r="G106" s="99">
        <v>0.9487830986733472</v>
      </c>
      <c r="H106" s="98"/>
      <c r="I106" s="98"/>
    </row>
    <row r="107" spans="1:9" x14ac:dyDescent="0.25">
      <c r="A107" s="88">
        <v>4</v>
      </c>
      <c r="B107" s="89" t="s">
        <v>207</v>
      </c>
      <c r="C107" s="89" t="s">
        <v>208</v>
      </c>
      <c r="D107" s="89" t="s">
        <v>204</v>
      </c>
      <c r="E107" s="98">
        <v>0</v>
      </c>
      <c r="F107" s="98">
        <v>0</v>
      </c>
      <c r="G107" s="99">
        <v>0</v>
      </c>
      <c r="H107" s="98"/>
      <c r="I107" s="98"/>
    </row>
    <row r="108" spans="1:9" x14ac:dyDescent="0.25">
      <c r="A108" s="88">
        <v>5</v>
      </c>
      <c r="B108" s="89" t="s">
        <v>209</v>
      </c>
      <c r="C108" s="89" t="s">
        <v>84</v>
      </c>
      <c r="D108" s="89" t="s">
        <v>204</v>
      </c>
      <c r="E108" s="98">
        <v>0</v>
      </c>
      <c r="F108" s="98">
        <v>0</v>
      </c>
      <c r="G108" s="99">
        <v>0</v>
      </c>
      <c r="H108" s="98"/>
      <c r="I108" s="98"/>
    </row>
    <row r="109" spans="1:9" x14ac:dyDescent="0.25">
      <c r="A109" s="88" t="s">
        <v>110</v>
      </c>
      <c r="B109" s="89" t="s">
        <v>110</v>
      </c>
      <c r="C109" s="89" t="s">
        <v>110</v>
      </c>
      <c r="D109" s="89" t="s">
        <v>110</v>
      </c>
      <c r="E109" s="98" t="s">
        <v>110</v>
      </c>
      <c r="F109" s="98" t="s">
        <v>110</v>
      </c>
      <c r="G109" s="99"/>
      <c r="H109" s="98"/>
      <c r="I109" s="98"/>
    </row>
    <row r="110" spans="1:9" x14ac:dyDescent="0.25">
      <c r="A110" s="88">
        <v>6</v>
      </c>
      <c r="B110" s="89" t="s">
        <v>210</v>
      </c>
      <c r="D110" s="89" t="s">
        <v>110</v>
      </c>
      <c r="E110" s="98">
        <v>16870102</v>
      </c>
      <c r="F110" s="98">
        <v>16006067.650495432</v>
      </c>
      <c r="G110" s="99">
        <v>0.9487830986733472</v>
      </c>
      <c r="H110" s="98"/>
      <c r="I110" s="98"/>
    </row>
    <row r="111" spans="1:9" x14ac:dyDescent="0.25">
      <c r="A111" s="88" t="s">
        <v>110</v>
      </c>
      <c r="B111" s="89" t="s">
        <v>110</v>
      </c>
      <c r="D111" s="89" t="s">
        <v>110</v>
      </c>
      <c r="E111" s="98" t="s">
        <v>110</v>
      </c>
      <c r="F111" s="98" t="s">
        <v>110</v>
      </c>
      <c r="G111" s="99"/>
      <c r="H111" s="98"/>
      <c r="I111" s="98"/>
    </row>
    <row r="112" spans="1:9" x14ac:dyDescent="0.25">
      <c r="A112" s="88" t="s">
        <v>110</v>
      </c>
      <c r="B112" s="89" t="s">
        <v>211</v>
      </c>
      <c r="D112" s="89" t="s">
        <v>110</v>
      </c>
      <c r="E112" s="98" t="s">
        <v>110</v>
      </c>
      <c r="F112" s="98" t="s">
        <v>110</v>
      </c>
      <c r="G112" s="99"/>
      <c r="H112" s="98"/>
      <c r="I112" s="98"/>
    </row>
    <row r="113" spans="1:9" x14ac:dyDescent="0.25">
      <c r="A113" s="88">
        <v>7</v>
      </c>
      <c r="B113" s="89" t="s">
        <v>212</v>
      </c>
      <c r="C113" s="89" t="s">
        <v>85</v>
      </c>
      <c r="D113" s="89" t="s">
        <v>213</v>
      </c>
      <c r="E113" s="98">
        <v>616001</v>
      </c>
      <c r="F113" s="98">
        <v>614306.72725874442</v>
      </c>
      <c r="G113" s="99">
        <v>0.99724956170321866</v>
      </c>
      <c r="H113" s="98"/>
      <c r="I113" s="98"/>
    </row>
    <row r="114" spans="1:9" x14ac:dyDescent="0.25">
      <c r="A114" s="88">
        <v>8</v>
      </c>
      <c r="B114" s="89" t="s">
        <v>214</v>
      </c>
      <c r="C114" s="89" t="s">
        <v>8</v>
      </c>
      <c r="D114" s="89" t="s">
        <v>213</v>
      </c>
      <c r="E114" s="98">
        <v>1590341.9999999998</v>
      </c>
      <c r="F114" s="98">
        <v>1585967.8624582202</v>
      </c>
      <c r="G114" s="99">
        <v>0.99724956170321888</v>
      </c>
      <c r="H114" s="98"/>
      <c r="I114" s="98"/>
    </row>
    <row r="115" spans="1:9" x14ac:dyDescent="0.25">
      <c r="A115" s="88">
        <v>9</v>
      </c>
      <c r="B115" s="89" t="s">
        <v>215</v>
      </c>
      <c r="C115" s="89" t="s">
        <v>216</v>
      </c>
      <c r="D115" s="89" t="s">
        <v>213</v>
      </c>
      <c r="E115" s="98">
        <v>0</v>
      </c>
      <c r="F115" s="98">
        <v>0</v>
      </c>
      <c r="G115" s="99">
        <v>0</v>
      </c>
      <c r="H115" s="98"/>
      <c r="I115" s="98"/>
    </row>
    <row r="116" spans="1:9" x14ac:dyDescent="0.25">
      <c r="A116" s="88">
        <v>10</v>
      </c>
      <c r="B116" s="89" t="s">
        <v>217</v>
      </c>
      <c r="C116" s="89" t="s">
        <v>218</v>
      </c>
      <c r="D116" s="89" t="s">
        <v>213</v>
      </c>
      <c r="E116" s="98">
        <v>0</v>
      </c>
      <c r="F116" s="98">
        <v>0</v>
      </c>
      <c r="G116" s="99">
        <v>0</v>
      </c>
      <c r="H116" s="98"/>
      <c r="I116" s="98"/>
    </row>
    <row r="117" spans="1:9" x14ac:dyDescent="0.25">
      <c r="A117" s="88">
        <v>11</v>
      </c>
      <c r="B117" s="89" t="s">
        <v>219</v>
      </c>
      <c r="C117" s="89" t="s">
        <v>220</v>
      </c>
      <c r="D117" s="89" t="s">
        <v>213</v>
      </c>
      <c r="E117" s="98">
        <v>0</v>
      </c>
      <c r="F117" s="98">
        <v>0</v>
      </c>
      <c r="G117" s="99">
        <v>0</v>
      </c>
      <c r="H117" s="98"/>
      <c r="I117" s="98"/>
    </row>
    <row r="118" spans="1:9" x14ac:dyDescent="0.25">
      <c r="A118" s="88">
        <v>12</v>
      </c>
      <c r="B118" s="89" t="s">
        <v>221</v>
      </c>
      <c r="C118" s="89" t="s">
        <v>222</v>
      </c>
      <c r="D118" s="89" t="s">
        <v>213</v>
      </c>
      <c r="E118" s="98">
        <v>0</v>
      </c>
      <c r="F118" s="98">
        <v>0</v>
      </c>
      <c r="G118" s="99">
        <v>0</v>
      </c>
      <c r="H118" s="98"/>
      <c r="I118" s="98"/>
    </row>
    <row r="119" spans="1:9" x14ac:dyDescent="0.25">
      <c r="A119" s="88">
        <v>13</v>
      </c>
      <c r="B119" s="89" t="s">
        <v>223</v>
      </c>
      <c r="C119" s="89" t="s">
        <v>224</v>
      </c>
      <c r="D119" s="89" t="s">
        <v>213</v>
      </c>
      <c r="E119" s="98">
        <v>0</v>
      </c>
      <c r="F119" s="98">
        <v>0</v>
      </c>
      <c r="G119" s="99">
        <v>0</v>
      </c>
      <c r="H119" s="98"/>
      <c r="I119" s="98"/>
    </row>
    <row r="120" spans="1:9" x14ac:dyDescent="0.25">
      <c r="A120" s="88" t="s">
        <v>110</v>
      </c>
      <c r="B120" s="89" t="s">
        <v>110</v>
      </c>
      <c r="C120" s="89" t="s">
        <v>110</v>
      </c>
      <c r="D120" s="89" t="s">
        <v>110</v>
      </c>
      <c r="E120" s="98" t="s">
        <v>110</v>
      </c>
      <c r="F120" s="98" t="s">
        <v>110</v>
      </c>
      <c r="G120" s="98" t="s">
        <v>110</v>
      </c>
      <c r="H120" s="98"/>
      <c r="I120" s="98"/>
    </row>
    <row r="121" spans="1:9" x14ac:dyDescent="0.25">
      <c r="A121" s="88">
        <v>14</v>
      </c>
      <c r="B121" s="89" t="s">
        <v>225</v>
      </c>
      <c r="D121" s="89" t="s">
        <v>110</v>
      </c>
      <c r="E121" s="98">
        <v>2206342.9999999995</v>
      </c>
      <c r="F121" s="98">
        <v>2200274.5897169644</v>
      </c>
      <c r="G121" s="99">
        <v>0.99724956170321877</v>
      </c>
      <c r="H121" s="98"/>
      <c r="I121" s="98"/>
    </row>
    <row r="122" spans="1:9" x14ac:dyDescent="0.25">
      <c r="A122" s="88" t="s">
        <v>110</v>
      </c>
      <c r="B122" s="89" t="s">
        <v>110</v>
      </c>
      <c r="C122" s="89" t="s">
        <v>110</v>
      </c>
      <c r="D122" s="89" t="s">
        <v>110</v>
      </c>
      <c r="E122" s="98" t="s">
        <v>110</v>
      </c>
      <c r="F122" s="98" t="s">
        <v>110</v>
      </c>
      <c r="G122" s="98" t="s">
        <v>110</v>
      </c>
      <c r="H122" s="98"/>
      <c r="I122" s="98"/>
    </row>
    <row r="123" spans="1:9" x14ac:dyDescent="0.25">
      <c r="A123" s="88">
        <v>15</v>
      </c>
      <c r="B123" s="89" t="s">
        <v>226</v>
      </c>
      <c r="D123" s="89" t="s">
        <v>110</v>
      </c>
      <c r="E123" s="98">
        <v>109640454</v>
      </c>
      <c r="F123" s="98">
        <v>99083241.414200872</v>
      </c>
      <c r="G123" s="99">
        <v>0.90371060862444874</v>
      </c>
      <c r="H123" s="98"/>
      <c r="I123" s="98"/>
    </row>
    <row r="124" spans="1:9" x14ac:dyDescent="0.25">
      <c r="A124" s="88" t="s">
        <v>110</v>
      </c>
      <c r="B124" s="89" t="s">
        <v>110</v>
      </c>
      <c r="D124" s="89" t="s">
        <v>110</v>
      </c>
      <c r="E124" s="98" t="s">
        <v>110</v>
      </c>
      <c r="F124" s="98" t="s">
        <v>110</v>
      </c>
      <c r="G124" s="98" t="s">
        <v>110</v>
      </c>
      <c r="H124" s="98"/>
      <c r="I124" s="98"/>
    </row>
    <row r="125" spans="1:9" x14ac:dyDescent="0.25">
      <c r="A125" s="88" t="s">
        <v>110</v>
      </c>
      <c r="B125" s="89" t="s">
        <v>227</v>
      </c>
      <c r="D125" s="89" t="s">
        <v>110</v>
      </c>
      <c r="E125" s="98" t="s">
        <v>110</v>
      </c>
      <c r="F125" s="98" t="s">
        <v>110</v>
      </c>
      <c r="G125" s="98" t="s">
        <v>110</v>
      </c>
      <c r="H125" s="98"/>
      <c r="I125" s="98"/>
    </row>
    <row r="126" spans="1:9" x14ac:dyDescent="0.25">
      <c r="A126" s="88">
        <v>16</v>
      </c>
      <c r="B126" s="89" t="s">
        <v>228</v>
      </c>
      <c r="C126" s="89" t="s">
        <v>86</v>
      </c>
      <c r="D126" s="89" t="s">
        <v>229</v>
      </c>
      <c r="E126" s="98">
        <v>37411574</v>
      </c>
      <c r="F126" s="98">
        <v>33809236.309138604</v>
      </c>
      <c r="G126" s="99">
        <v>0.90371060862444874</v>
      </c>
      <c r="H126" s="98"/>
      <c r="I126" s="98"/>
    </row>
    <row r="127" spans="1:9" x14ac:dyDescent="0.25">
      <c r="A127" s="88">
        <v>17</v>
      </c>
      <c r="B127" s="89" t="s">
        <v>230</v>
      </c>
      <c r="C127" s="89" t="s">
        <v>87</v>
      </c>
      <c r="D127" s="89" t="s">
        <v>229</v>
      </c>
      <c r="E127" s="98">
        <v>0</v>
      </c>
      <c r="F127" s="98">
        <v>0</v>
      </c>
      <c r="G127" s="99">
        <v>0</v>
      </c>
      <c r="H127" s="98"/>
      <c r="I127" s="98"/>
    </row>
    <row r="128" spans="1:9" x14ac:dyDescent="0.25">
      <c r="A128" s="88">
        <v>18</v>
      </c>
      <c r="B128" s="89" t="s">
        <v>231</v>
      </c>
      <c r="C128" s="89" t="s">
        <v>88</v>
      </c>
      <c r="D128" s="89" t="s">
        <v>229</v>
      </c>
      <c r="E128" s="98">
        <v>-3497982</v>
      </c>
      <c r="F128" s="98">
        <v>-3161163.4421773665</v>
      </c>
      <c r="G128" s="99">
        <v>0.90371060862444874</v>
      </c>
      <c r="H128" s="98"/>
      <c r="I128" s="98"/>
    </row>
    <row r="129" spans="1:9" x14ac:dyDescent="0.25">
      <c r="A129" s="88">
        <v>19</v>
      </c>
      <c r="B129" s="89" t="s">
        <v>232</v>
      </c>
      <c r="C129" s="89" t="s">
        <v>233</v>
      </c>
      <c r="D129" s="89" t="s">
        <v>229</v>
      </c>
      <c r="E129" s="98">
        <v>0</v>
      </c>
      <c r="F129" s="98">
        <v>0</v>
      </c>
      <c r="G129" s="99">
        <v>0</v>
      </c>
      <c r="H129" s="98"/>
      <c r="I129" s="98"/>
    </row>
    <row r="130" spans="1:9" x14ac:dyDescent="0.25">
      <c r="A130" s="88">
        <v>20</v>
      </c>
      <c r="B130" s="89" t="s">
        <v>234</v>
      </c>
      <c r="C130" s="89" t="s">
        <v>235</v>
      </c>
      <c r="D130" s="89" t="s">
        <v>229</v>
      </c>
      <c r="E130" s="98">
        <v>0</v>
      </c>
      <c r="F130" s="98">
        <v>0</v>
      </c>
      <c r="G130" s="99">
        <v>0</v>
      </c>
      <c r="H130" s="98"/>
      <c r="I130" s="98"/>
    </row>
    <row r="131" spans="1:9" x14ac:dyDescent="0.25">
      <c r="A131" s="88">
        <v>21</v>
      </c>
      <c r="B131" s="89" t="s">
        <v>236</v>
      </c>
      <c r="C131" s="89" t="s">
        <v>89</v>
      </c>
      <c r="D131" s="89" t="s">
        <v>229</v>
      </c>
      <c r="E131" s="98">
        <v>619974</v>
      </c>
      <c r="F131" s="98">
        <v>560277.08087133395</v>
      </c>
      <c r="G131" s="99">
        <v>0.90371060862444874</v>
      </c>
      <c r="H131" s="98"/>
      <c r="I131" s="98"/>
    </row>
    <row r="132" spans="1:9" x14ac:dyDescent="0.25">
      <c r="A132" s="88">
        <v>22</v>
      </c>
      <c r="B132" s="89" t="s">
        <v>237</v>
      </c>
      <c r="C132" s="89" t="s">
        <v>90</v>
      </c>
      <c r="D132" s="89" t="s">
        <v>229</v>
      </c>
      <c r="E132" s="98">
        <v>43576961</v>
      </c>
      <c r="F132" s="98">
        <v>39380961.947313868</v>
      </c>
      <c r="G132" s="99">
        <v>0.90371060862444874</v>
      </c>
      <c r="H132" s="98"/>
      <c r="I132" s="98"/>
    </row>
    <row r="133" spans="1:9" x14ac:dyDescent="0.25">
      <c r="A133" s="88">
        <v>23</v>
      </c>
      <c r="B133" s="89" t="s">
        <v>238</v>
      </c>
      <c r="C133" s="89" t="s">
        <v>239</v>
      </c>
      <c r="D133" s="89" t="s">
        <v>229</v>
      </c>
      <c r="E133" s="98">
        <v>0</v>
      </c>
      <c r="F133" s="98">
        <v>0</v>
      </c>
      <c r="G133" s="99">
        <v>0</v>
      </c>
      <c r="H133" s="98"/>
      <c r="I133" s="98"/>
    </row>
    <row r="134" spans="1:9" x14ac:dyDescent="0.25">
      <c r="A134" s="88">
        <v>24</v>
      </c>
      <c r="B134" s="89" t="s">
        <v>240</v>
      </c>
      <c r="C134" s="89" t="s">
        <v>241</v>
      </c>
      <c r="D134" s="89" t="s">
        <v>229</v>
      </c>
      <c r="E134" s="98">
        <v>0</v>
      </c>
      <c r="F134" s="98">
        <v>0</v>
      </c>
      <c r="G134" s="99">
        <v>0</v>
      </c>
      <c r="H134" s="98"/>
      <c r="I134" s="98"/>
    </row>
    <row r="135" spans="1:9" x14ac:dyDescent="0.25">
      <c r="A135" s="88">
        <v>25</v>
      </c>
      <c r="B135" s="89" t="s">
        <v>242</v>
      </c>
      <c r="C135" s="89" t="s">
        <v>91</v>
      </c>
      <c r="D135" s="89" t="s">
        <v>229</v>
      </c>
      <c r="E135" s="98">
        <v>0</v>
      </c>
      <c r="F135" s="98">
        <v>0</v>
      </c>
      <c r="G135" s="99">
        <v>0</v>
      </c>
      <c r="H135" s="98"/>
      <c r="I135" s="98"/>
    </row>
    <row r="136" spans="1:9" x14ac:dyDescent="0.25">
      <c r="A136" s="88">
        <v>26</v>
      </c>
      <c r="B136" s="89" t="s">
        <v>243</v>
      </c>
      <c r="C136" s="89" t="s">
        <v>244</v>
      </c>
      <c r="D136" s="89" t="s">
        <v>229</v>
      </c>
      <c r="E136" s="98">
        <v>0</v>
      </c>
      <c r="F136" s="98">
        <v>0</v>
      </c>
      <c r="G136" s="99">
        <v>0</v>
      </c>
      <c r="H136" s="98"/>
      <c r="I136" s="98"/>
    </row>
    <row r="137" spans="1:9" x14ac:dyDescent="0.25">
      <c r="A137" s="88">
        <v>27</v>
      </c>
      <c r="B137" s="89" t="s">
        <v>245</v>
      </c>
      <c r="C137" s="89" t="s">
        <v>92</v>
      </c>
      <c r="D137" s="89" t="s">
        <v>229</v>
      </c>
      <c r="E137" s="98">
        <v>656236</v>
      </c>
      <c r="F137" s="98">
        <v>593047.4349612738</v>
      </c>
      <c r="G137" s="99">
        <v>0.90371060862444885</v>
      </c>
      <c r="H137" s="98"/>
      <c r="I137" s="98"/>
    </row>
    <row r="138" spans="1:9" x14ac:dyDescent="0.25">
      <c r="B138" s="89" t="s">
        <v>110</v>
      </c>
      <c r="C138" s="89" t="s">
        <v>110</v>
      </c>
      <c r="D138" s="89" t="s">
        <v>110</v>
      </c>
      <c r="E138" s="98" t="s">
        <v>110</v>
      </c>
      <c r="F138" s="98" t="s">
        <v>110</v>
      </c>
      <c r="G138" s="98" t="s">
        <v>110</v>
      </c>
      <c r="H138" s="98"/>
      <c r="I138" s="98"/>
    </row>
    <row r="139" spans="1:9" x14ac:dyDescent="0.25">
      <c r="A139" s="88">
        <v>28</v>
      </c>
      <c r="B139" s="89" t="s">
        <v>246</v>
      </c>
      <c r="D139" s="89" t="s">
        <v>110</v>
      </c>
      <c r="E139" s="98">
        <v>78766763</v>
      </c>
      <c r="F139" s="98">
        <v>71182359.330107704</v>
      </c>
      <c r="G139" s="99">
        <v>0.90371060862444863</v>
      </c>
      <c r="H139" s="98"/>
      <c r="I139" s="98"/>
    </row>
    <row r="140" spans="1:9" x14ac:dyDescent="0.25">
      <c r="A140" s="88" t="s">
        <v>110</v>
      </c>
      <c r="B140" s="89" t="s">
        <v>110</v>
      </c>
      <c r="D140" s="89" t="s">
        <v>110</v>
      </c>
      <c r="E140" s="98" t="s">
        <v>110</v>
      </c>
      <c r="F140" s="98" t="s">
        <v>110</v>
      </c>
      <c r="G140" s="98" t="s">
        <v>110</v>
      </c>
      <c r="H140" s="98"/>
      <c r="I140" s="98"/>
    </row>
    <row r="141" spans="1:9" x14ac:dyDescent="0.25">
      <c r="A141" s="88">
        <v>29</v>
      </c>
      <c r="B141" s="89" t="s">
        <v>247</v>
      </c>
      <c r="D141" s="89" t="s">
        <v>110</v>
      </c>
      <c r="E141" s="98">
        <v>188407217</v>
      </c>
      <c r="F141" s="98">
        <v>170265600.74430859</v>
      </c>
      <c r="G141" s="99">
        <v>0.90371060862444874</v>
      </c>
      <c r="H141" s="98"/>
      <c r="I141" s="98"/>
    </row>
    <row r="142" spans="1:9" x14ac:dyDescent="0.25">
      <c r="C142" s="89" t="s">
        <v>110</v>
      </c>
    </row>
  </sheetData>
  <pageMargins left="0.5" right="0.5" top="1" bottom="1.25" header="0.3" footer="0.5"/>
  <pageSetup scale="80" fitToHeight="0" orientation="landscape" r:id="rId1"/>
  <headerFooter scaleWithDoc="0">
    <oddFooter>&amp;R&amp;"Times New Roman,Bold"Attachment to Response to Kroger-2 Question No. 3(d)
Page &amp;P of &amp;N
Meiman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zoomScaleNormal="100" workbookViewId="0">
      <selection activeCell="B23" sqref="B23"/>
    </sheetView>
  </sheetViews>
  <sheetFormatPr defaultRowHeight="15.75" x14ac:dyDescent="0.25"/>
  <cols>
    <col min="1" max="1" width="38.375" style="9" bestFit="1" customWidth="1"/>
    <col min="2" max="2" width="11.125" style="138" bestFit="1" customWidth="1"/>
    <col min="3" max="16384" width="9" style="9"/>
  </cols>
  <sheetData>
    <row r="1" spans="1:2" x14ac:dyDescent="0.25">
      <c r="A1" s="20" t="s">
        <v>15</v>
      </c>
    </row>
    <row r="2" spans="1:2" x14ac:dyDescent="0.25">
      <c r="A2" s="20" t="s">
        <v>16</v>
      </c>
    </row>
    <row r="4" spans="1:2" x14ac:dyDescent="0.25">
      <c r="B4" s="139"/>
    </row>
    <row r="5" spans="1:2" x14ac:dyDescent="0.25">
      <c r="B5" s="139" t="s">
        <v>18</v>
      </c>
    </row>
    <row r="6" spans="1:2" x14ac:dyDescent="0.25">
      <c r="A6" s="20" t="s">
        <v>19</v>
      </c>
      <c r="B6" s="140"/>
    </row>
    <row r="7" spans="1:2" x14ac:dyDescent="0.25">
      <c r="A7" s="9" t="s">
        <v>249</v>
      </c>
      <c r="B7" s="141">
        <f>+'calc tia'!Z23</f>
        <v>6786882.4379807757</v>
      </c>
    </row>
    <row r="8" spans="1:2" x14ac:dyDescent="0.25">
      <c r="A8" s="76" t="s">
        <v>250</v>
      </c>
      <c r="B8" s="141">
        <f>+'calc tia'!Z24</f>
        <v>713617.04014695017</v>
      </c>
    </row>
    <row r="9" spans="1:2" x14ac:dyDescent="0.25">
      <c r="A9" s="76" t="s">
        <v>251</v>
      </c>
      <c r="B9" s="141">
        <f>+'calc tia'!Z25</f>
        <v>4005175.576079437</v>
      </c>
    </row>
    <row r="10" spans="1:2" s="20" customFormat="1" ht="16.5" thickBot="1" x14ac:dyDescent="0.3">
      <c r="A10" s="103" t="s">
        <v>9</v>
      </c>
      <c r="B10" s="142">
        <f>SUM(B7:B9)</f>
        <v>11505675.054207163</v>
      </c>
    </row>
    <row r="11" spans="1:2" x14ac:dyDescent="0.25">
      <c r="A11" s="76"/>
      <c r="B11" s="141"/>
    </row>
    <row r="12" spans="1:2" x14ac:dyDescent="0.25">
      <c r="A12" s="103" t="s">
        <v>20</v>
      </c>
      <c r="B12" s="141"/>
    </row>
    <row r="13" spans="1:2" x14ac:dyDescent="0.25">
      <c r="A13" s="76" t="s">
        <v>21</v>
      </c>
      <c r="B13" s="143">
        <f>+'Goal results'!U4</f>
        <v>0</v>
      </c>
    </row>
    <row r="14" spans="1:2" x14ac:dyDescent="0.25">
      <c r="A14" s="76" t="s">
        <v>22</v>
      </c>
      <c r="B14" s="143">
        <f>+'Goal results'!V4</f>
        <v>0.13888888888888887</v>
      </c>
    </row>
    <row r="15" spans="1:2" x14ac:dyDescent="0.25">
      <c r="A15" s="76" t="s">
        <v>23</v>
      </c>
      <c r="B15" s="143">
        <f>+'Goal results'!W4</f>
        <v>0.13888888888888887</v>
      </c>
    </row>
    <row r="16" spans="1:2" x14ac:dyDescent="0.25">
      <c r="A16" s="76" t="s">
        <v>24</v>
      </c>
      <c r="B16" s="143">
        <f>+'Goal results'!X4</f>
        <v>0.13888888888888887</v>
      </c>
    </row>
    <row r="17" spans="1:2" x14ac:dyDescent="0.25">
      <c r="A17" s="76" t="s">
        <v>25</v>
      </c>
      <c r="B17" s="143">
        <f>+'Goal results'!Y4</f>
        <v>0.13888888888888887</v>
      </c>
    </row>
    <row r="18" spans="1:2" x14ac:dyDescent="0.25">
      <c r="A18" s="76" t="s">
        <v>26</v>
      </c>
      <c r="B18" s="143">
        <f>+'Goal results'!Z4</f>
        <v>0.44444444444444442</v>
      </c>
    </row>
    <row r="19" spans="1:2" s="20" customFormat="1" ht="16.5" thickBot="1" x14ac:dyDescent="0.3">
      <c r="A19" s="103" t="s">
        <v>27</v>
      </c>
      <c r="B19" s="144">
        <f t="shared" ref="B19" si="0">SUM(B13:B18)</f>
        <v>0.99999999999999989</v>
      </c>
    </row>
    <row r="21" spans="1:2" x14ac:dyDescent="0.25">
      <c r="A21" s="20" t="s">
        <v>28</v>
      </c>
    </row>
    <row r="22" spans="1:2" x14ac:dyDescent="0.25">
      <c r="A22" s="76" t="s">
        <v>21</v>
      </c>
      <c r="B22" s="145">
        <f t="shared" ref="B22" si="1">+B13*B$10</f>
        <v>0</v>
      </c>
    </row>
    <row r="23" spans="1:2" x14ac:dyDescent="0.25">
      <c r="A23" s="76" t="s">
        <v>29</v>
      </c>
      <c r="B23" s="145">
        <f t="shared" ref="B23:B27" si="2">+B14*B$10</f>
        <v>1598010.4241954391</v>
      </c>
    </row>
    <row r="24" spans="1:2" x14ac:dyDescent="0.25">
      <c r="A24" s="76" t="s">
        <v>30</v>
      </c>
      <c r="B24" s="145">
        <f t="shared" si="2"/>
        <v>1598010.4241954391</v>
      </c>
    </row>
    <row r="25" spans="1:2" x14ac:dyDescent="0.25">
      <c r="A25" s="76" t="s">
        <v>24</v>
      </c>
      <c r="B25" s="145">
        <f t="shared" si="2"/>
        <v>1598010.4241954391</v>
      </c>
    </row>
    <row r="26" spans="1:2" x14ac:dyDescent="0.25">
      <c r="A26" s="76" t="s">
        <v>25</v>
      </c>
      <c r="B26" s="145">
        <f t="shared" si="2"/>
        <v>1598010.4241954391</v>
      </c>
    </row>
    <row r="27" spans="1:2" x14ac:dyDescent="0.25">
      <c r="A27" s="76" t="s">
        <v>26</v>
      </c>
      <c r="B27" s="145">
        <f t="shared" si="2"/>
        <v>5113633.3574254056</v>
      </c>
    </row>
    <row r="28" spans="1:2" s="20" customFormat="1" ht="14.25" customHeight="1" thickBot="1" x14ac:dyDescent="0.3">
      <c r="A28" s="103" t="s">
        <v>31</v>
      </c>
      <c r="B28" s="142">
        <f t="shared" ref="B28" si="3">SUM(B22:B27)</f>
        <v>11505675.054207161</v>
      </c>
    </row>
    <row r="31" spans="1:2" x14ac:dyDescent="0.25">
      <c r="B31" s="139"/>
    </row>
    <row r="32" spans="1:2" x14ac:dyDescent="0.25">
      <c r="B32" s="139" t="s">
        <v>18</v>
      </c>
    </row>
    <row r="33" spans="1:2" x14ac:dyDescent="0.25">
      <c r="A33" s="20" t="s">
        <v>19</v>
      </c>
      <c r="B33" s="140"/>
    </row>
    <row r="35" spans="1:2" x14ac:dyDescent="0.25">
      <c r="A35" s="76" t="s">
        <v>32</v>
      </c>
      <c r="B35" s="145">
        <v>0</v>
      </c>
    </row>
    <row r="36" spans="1:2" x14ac:dyDescent="0.25">
      <c r="A36" s="76" t="s">
        <v>29</v>
      </c>
      <c r="B36" s="145">
        <v>1598010.4241954391</v>
      </c>
    </row>
    <row r="37" spans="1:2" x14ac:dyDescent="0.25">
      <c r="A37" s="76" t="s">
        <v>30</v>
      </c>
      <c r="B37" s="145">
        <v>1598010.4241954391</v>
      </c>
    </row>
    <row r="38" spans="1:2" x14ac:dyDescent="0.25">
      <c r="A38" s="76" t="s">
        <v>24</v>
      </c>
      <c r="B38" s="145">
        <v>1598010.4241954391</v>
      </c>
    </row>
    <row r="39" spans="1:2" x14ac:dyDescent="0.25">
      <c r="A39" s="76" t="s">
        <v>25</v>
      </c>
      <c r="B39" s="145">
        <v>1598010.4241954391</v>
      </c>
    </row>
    <row r="40" spans="1:2" x14ac:dyDescent="0.25">
      <c r="A40" s="76" t="s">
        <v>26</v>
      </c>
      <c r="B40" s="145">
        <v>5113633.3574254056</v>
      </c>
    </row>
    <row r="41" spans="1:2" s="20" customFormat="1" ht="16.5" thickBot="1" x14ac:dyDescent="0.3">
      <c r="A41" s="103" t="s">
        <v>31</v>
      </c>
      <c r="B41" s="142">
        <v>11505675.054207161</v>
      </c>
    </row>
  </sheetData>
  <pageMargins left="1" right="0.5" top="1.25" bottom="0.5" header="0.5" footer="0.5"/>
  <pageSetup orientation="portrait" r:id="rId1"/>
  <headerFooter scaleWithDoc="0">
    <oddHeader>&amp;R&amp;"Times New Roman,Bold"Attachment to Response to Kroger-2 Question No. 3(d)
Page &amp;P of &amp;N
Meiman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27"/>
  <sheetViews>
    <sheetView workbookViewId="0"/>
  </sheetViews>
  <sheetFormatPr defaultRowHeight="15.75" x14ac:dyDescent="0.25"/>
  <cols>
    <col min="1" max="1" width="53" style="9" customWidth="1"/>
    <col min="2" max="2" width="15.125" style="9" hidden="1" customWidth="1"/>
    <col min="3" max="3" width="9.75" style="9" hidden="1" customWidth="1"/>
    <col min="4" max="4" width="10.375" style="9" hidden="1" customWidth="1"/>
    <col min="5" max="5" width="9.875" style="9" hidden="1" customWidth="1"/>
    <col min="6" max="6" width="10.625" style="9" hidden="1" customWidth="1"/>
    <col min="7" max="7" width="9.625" style="9" hidden="1" customWidth="1"/>
    <col min="8" max="8" width="19.875" style="9" customWidth="1"/>
    <col min="9" max="10" width="10.125" style="9" customWidth="1"/>
    <col min="11" max="11" width="11.125" style="9" customWidth="1"/>
    <col min="12" max="15" width="10.125" style="9" customWidth="1"/>
    <col min="16" max="16" width="10.375" style="9" customWidth="1"/>
    <col min="17" max="17" width="10.125" style="9" customWidth="1"/>
    <col min="18" max="18" width="10.625" style="9" customWidth="1"/>
    <col min="19" max="19" width="10.125" style="9" customWidth="1"/>
    <col min="20" max="20" width="9.125" style="9" hidden="1" customWidth="1"/>
    <col min="21" max="21" width="10.125" style="9" hidden="1" customWidth="1"/>
    <col min="22" max="22" width="10" style="9" hidden="1" customWidth="1"/>
    <col min="23" max="23" width="9.625" style="9" hidden="1" customWidth="1"/>
    <col min="24" max="24" width="10.125" style="9" hidden="1" customWidth="1"/>
    <col min="25" max="25" width="10" style="9" hidden="1" customWidth="1"/>
    <col min="26" max="26" width="11.25" style="9" customWidth="1"/>
    <col min="27" max="27" width="11.125" style="9" customWidth="1"/>
    <col min="28" max="28" width="10.125" style="9" customWidth="1"/>
    <col min="29" max="29" width="11.125" style="9" customWidth="1"/>
    <col min="30" max="31" width="10.125" style="9" customWidth="1"/>
    <col min="32" max="16384" width="9" style="9"/>
  </cols>
  <sheetData>
    <row r="1" spans="1:31" x14ac:dyDescent="0.25">
      <c r="A1" s="23"/>
      <c r="B1" s="23"/>
    </row>
    <row r="2" spans="1:31" x14ac:dyDescent="0.25">
      <c r="A2" s="125" t="s">
        <v>280</v>
      </c>
      <c r="B2" s="126" t="s">
        <v>273</v>
      </c>
    </row>
    <row r="3" spans="1:31" x14ac:dyDescent="0.25">
      <c r="A3" s="125" t="s">
        <v>281</v>
      </c>
      <c r="B3" s="126" t="s">
        <v>282</v>
      </c>
    </row>
    <row r="4" spans="1:31" x14ac:dyDescent="0.25">
      <c r="H4" s="105" t="s">
        <v>283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31" x14ac:dyDescent="0.25">
      <c r="A5" s="126"/>
      <c r="B5" s="125" t="s">
        <v>274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  <c r="U5" s="127"/>
      <c r="V5" s="127"/>
      <c r="W5" s="127"/>
      <c r="X5" s="127"/>
      <c r="Y5" s="127"/>
      <c r="Z5"/>
      <c r="AA5"/>
      <c r="AB5"/>
      <c r="AC5"/>
      <c r="AD5"/>
      <c r="AE5"/>
    </row>
    <row r="6" spans="1:31" x14ac:dyDescent="0.25">
      <c r="A6" s="126"/>
      <c r="B6" s="126">
        <v>110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/>
      <c r="AA6"/>
      <c r="AB6"/>
      <c r="AC6"/>
      <c r="AD6"/>
      <c r="AE6"/>
    </row>
    <row r="7" spans="1:31" x14ac:dyDescent="0.25">
      <c r="A7" s="126"/>
      <c r="B7" s="126">
        <v>2017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>
        <v>2018</v>
      </c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/>
      <c r="AA7"/>
      <c r="AB7"/>
      <c r="AC7"/>
      <c r="AD7"/>
      <c r="AE7"/>
    </row>
    <row r="8" spans="1:31" x14ac:dyDescent="0.25">
      <c r="A8" s="125" t="s">
        <v>276</v>
      </c>
      <c r="B8" s="126" t="s">
        <v>284</v>
      </c>
      <c r="C8" s="126" t="s">
        <v>285</v>
      </c>
      <c r="D8" s="126" t="s">
        <v>286</v>
      </c>
      <c r="E8" s="126" t="s">
        <v>287</v>
      </c>
      <c r="F8" s="126" t="s">
        <v>288</v>
      </c>
      <c r="G8" s="126" t="s">
        <v>289</v>
      </c>
      <c r="H8" s="126" t="s">
        <v>290</v>
      </c>
      <c r="I8" s="126" t="s">
        <v>291</v>
      </c>
      <c r="J8" s="126" t="s">
        <v>292</v>
      </c>
      <c r="K8" s="126" t="s">
        <v>293</v>
      </c>
      <c r="L8" s="126" t="s">
        <v>294</v>
      </c>
      <c r="M8" s="126" t="s">
        <v>295</v>
      </c>
      <c r="N8" s="126" t="s">
        <v>284</v>
      </c>
      <c r="O8" s="126" t="s">
        <v>285</v>
      </c>
      <c r="P8" s="126" t="s">
        <v>286</v>
      </c>
      <c r="Q8" s="126" t="s">
        <v>287</v>
      </c>
      <c r="R8" s="126" t="s">
        <v>288</v>
      </c>
      <c r="S8" s="126" t="s">
        <v>289</v>
      </c>
      <c r="T8" s="126" t="s">
        <v>290</v>
      </c>
      <c r="U8" s="126" t="s">
        <v>291</v>
      </c>
      <c r="V8" s="126" t="s">
        <v>292</v>
      </c>
      <c r="W8" s="126" t="s">
        <v>293</v>
      </c>
      <c r="X8" s="126" t="s">
        <v>294</v>
      </c>
      <c r="Y8" s="126" t="s">
        <v>295</v>
      </c>
      <c r="Z8"/>
      <c r="AA8"/>
      <c r="AB8"/>
      <c r="AC8"/>
      <c r="AD8"/>
      <c r="AE8"/>
    </row>
    <row r="9" spans="1:31" x14ac:dyDescent="0.25">
      <c r="A9" s="128" t="s">
        <v>272</v>
      </c>
      <c r="B9" s="129"/>
      <c r="C9" s="129"/>
      <c r="D9" s="129"/>
      <c r="E9" s="129"/>
      <c r="F9" s="129"/>
      <c r="G9" s="129"/>
      <c r="H9" s="129">
        <v>4471359</v>
      </c>
      <c r="I9" s="129">
        <v>5124201</v>
      </c>
      <c r="J9" s="129">
        <v>4478605</v>
      </c>
      <c r="K9" s="129">
        <v>4934131</v>
      </c>
      <c r="L9" s="129">
        <v>4566773</v>
      </c>
      <c r="M9" s="129">
        <v>4261037</v>
      </c>
      <c r="N9" s="129">
        <v>4817310</v>
      </c>
      <c r="O9" s="129">
        <v>4166382</v>
      </c>
      <c r="P9" s="129">
        <v>4719286</v>
      </c>
      <c r="Q9" s="129">
        <v>4209327</v>
      </c>
      <c r="R9" s="129">
        <v>4954141</v>
      </c>
      <c r="S9" s="129">
        <v>4486415</v>
      </c>
      <c r="T9" s="129"/>
      <c r="U9" s="129"/>
      <c r="V9" s="129"/>
      <c r="W9" s="129"/>
      <c r="X9" s="129"/>
      <c r="Y9" s="129"/>
      <c r="Z9"/>
      <c r="AA9"/>
      <c r="AB9"/>
      <c r="AC9"/>
      <c r="AD9"/>
      <c r="AE9"/>
    </row>
    <row r="10" spans="1:31" x14ac:dyDescent="0.25">
      <c r="A10" s="130" t="s">
        <v>296</v>
      </c>
      <c r="B10" s="129"/>
      <c r="C10" s="129"/>
      <c r="D10" s="129"/>
      <c r="E10" s="129"/>
      <c r="F10" s="129"/>
      <c r="G10" s="129"/>
      <c r="H10" s="129">
        <v>8331</v>
      </c>
      <c r="I10" s="129">
        <v>0</v>
      </c>
      <c r="J10" s="129">
        <v>8331</v>
      </c>
      <c r="K10" s="129">
        <v>0</v>
      </c>
      <c r="L10" s="129">
        <v>16660</v>
      </c>
      <c r="M10" s="129">
        <v>16660</v>
      </c>
      <c r="N10" s="129">
        <v>8264</v>
      </c>
      <c r="O10" s="129">
        <v>0</v>
      </c>
      <c r="P10" s="129">
        <v>8408</v>
      </c>
      <c r="Q10" s="129">
        <v>0</v>
      </c>
      <c r="R10" s="129">
        <v>8408</v>
      </c>
      <c r="S10" s="129">
        <v>0</v>
      </c>
      <c r="T10" s="129"/>
      <c r="U10" s="129"/>
      <c r="V10" s="129"/>
      <c r="W10" s="129"/>
      <c r="X10" s="129"/>
      <c r="Y10" s="129"/>
      <c r="Z10"/>
      <c r="AA10"/>
      <c r="AB10"/>
      <c r="AC10"/>
      <c r="AD10"/>
      <c r="AE10"/>
    </row>
    <row r="11" spans="1:31" x14ac:dyDescent="0.25">
      <c r="A11" s="130" t="s">
        <v>297</v>
      </c>
      <c r="B11" s="129"/>
      <c r="C11" s="129"/>
      <c r="D11" s="129"/>
      <c r="E11" s="129"/>
      <c r="F11" s="129"/>
      <c r="G11" s="129"/>
      <c r="H11" s="129">
        <v>121124</v>
      </c>
      <c r="I11" s="129">
        <v>123798</v>
      </c>
      <c r="J11" s="129">
        <v>120874</v>
      </c>
      <c r="K11" s="129">
        <v>120498</v>
      </c>
      <c r="L11" s="129">
        <v>119648</v>
      </c>
      <c r="M11" s="129">
        <v>119774</v>
      </c>
      <c r="N11" s="129">
        <v>77989</v>
      </c>
      <c r="O11" s="129">
        <v>78449</v>
      </c>
      <c r="P11" s="129">
        <v>82383</v>
      </c>
      <c r="Q11" s="129">
        <v>78784</v>
      </c>
      <c r="R11" s="129">
        <v>78333</v>
      </c>
      <c r="S11" s="129">
        <v>78809</v>
      </c>
      <c r="T11" s="129"/>
      <c r="U11" s="129"/>
      <c r="V11" s="129"/>
      <c r="W11" s="129"/>
      <c r="X11" s="129"/>
      <c r="Y11" s="129"/>
      <c r="Z11"/>
      <c r="AA11"/>
      <c r="AB11"/>
      <c r="AC11"/>
      <c r="AD11"/>
      <c r="AE11"/>
    </row>
    <row r="12" spans="1:31" x14ac:dyDescent="0.25">
      <c r="A12" s="130" t="s">
        <v>298</v>
      </c>
      <c r="B12" s="129"/>
      <c r="C12" s="129"/>
      <c r="D12" s="129"/>
      <c r="E12" s="129"/>
      <c r="F12" s="129"/>
      <c r="G12" s="129"/>
      <c r="H12" s="129">
        <v>4341904</v>
      </c>
      <c r="I12" s="129">
        <v>5000403</v>
      </c>
      <c r="J12" s="129">
        <v>4349400</v>
      </c>
      <c r="K12" s="129">
        <v>4813633</v>
      </c>
      <c r="L12" s="129">
        <v>4430465</v>
      </c>
      <c r="M12" s="129">
        <v>4124603</v>
      </c>
      <c r="N12" s="129">
        <v>4731057</v>
      </c>
      <c r="O12" s="129">
        <v>4087933</v>
      </c>
      <c r="P12" s="129">
        <v>4628495</v>
      </c>
      <c r="Q12" s="129">
        <v>4130543</v>
      </c>
      <c r="R12" s="129">
        <v>4867400</v>
      </c>
      <c r="S12" s="129">
        <v>4407606</v>
      </c>
      <c r="T12" s="129"/>
      <c r="U12" s="129"/>
      <c r="V12" s="129"/>
      <c r="W12" s="129"/>
      <c r="X12" s="129"/>
      <c r="Y12" s="129"/>
      <c r="Z12"/>
      <c r="AA12"/>
      <c r="AB12"/>
      <c r="AC12"/>
      <c r="AD12"/>
      <c r="AE12"/>
    </row>
    <row r="13" spans="1:31" x14ac:dyDescent="0.25">
      <c r="A13" s="128" t="s">
        <v>277</v>
      </c>
      <c r="B13" s="129"/>
      <c r="C13" s="129"/>
      <c r="D13" s="129"/>
      <c r="E13" s="129"/>
      <c r="F13" s="129"/>
      <c r="G13" s="129"/>
      <c r="H13" s="129">
        <v>592122</v>
      </c>
      <c r="I13" s="129">
        <v>723535</v>
      </c>
      <c r="J13" s="129">
        <v>627266</v>
      </c>
      <c r="K13" s="129">
        <v>734150</v>
      </c>
      <c r="L13" s="129">
        <v>677567</v>
      </c>
      <c r="M13" s="129">
        <v>580951</v>
      </c>
      <c r="N13" s="129">
        <v>724222</v>
      </c>
      <c r="O13" s="129">
        <v>627929</v>
      </c>
      <c r="P13" s="129">
        <v>694409</v>
      </c>
      <c r="Q13" s="129">
        <v>664235</v>
      </c>
      <c r="R13" s="129">
        <v>717301</v>
      </c>
      <c r="S13" s="129">
        <v>635368</v>
      </c>
      <c r="T13" s="129"/>
      <c r="U13" s="129"/>
      <c r="V13" s="129"/>
      <c r="W13" s="129"/>
      <c r="X13" s="129"/>
      <c r="Y13" s="129"/>
      <c r="Z13"/>
      <c r="AA13"/>
      <c r="AB13"/>
      <c r="AC13"/>
      <c r="AD13"/>
      <c r="AE13"/>
    </row>
    <row r="14" spans="1:31" x14ac:dyDescent="0.25">
      <c r="A14" s="130" t="s">
        <v>297</v>
      </c>
      <c r="B14" s="129"/>
      <c r="C14" s="129"/>
      <c r="D14" s="129"/>
      <c r="E14" s="129"/>
      <c r="F14" s="129"/>
      <c r="G14" s="129"/>
      <c r="H14" s="129">
        <v>51731</v>
      </c>
      <c r="I14" s="129">
        <v>51731</v>
      </c>
      <c r="J14" s="129">
        <v>51731</v>
      </c>
      <c r="K14" s="129">
        <v>95730</v>
      </c>
      <c r="L14" s="129">
        <v>86267</v>
      </c>
      <c r="M14" s="129">
        <v>59664</v>
      </c>
      <c r="N14" s="129">
        <v>57758</v>
      </c>
      <c r="O14" s="129">
        <v>57758</v>
      </c>
      <c r="P14" s="129">
        <v>57758</v>
      </c>
      <c r="Q14" s="129">
        <v>89629</v>
      </c>
      <c r="R14" s="129">
        <v>65392</v>
      </c>
      <c r="S14" s="129">
        <v>57758</v>
      </c>
      <c r="T14" s="129"/>
      <c r="U14" s="129"/>
      <c r="V14" s="129"/>
      <c r="W14" s="129"/>
      <c r="X14" s="129"/>
      <c r="Y14" s="129"/>
      <c r="Z14"/>
      <c r="AA14"/>
      <c r="AB14"/>
      <c r="AC14"/>
      <c r="AD14"/>
      <c r="AE14"/>
    </row>
    <row r="15" spans="1:31" x14ac:dyDescent="0.25">
      <c r="A15" s="130" t="s">
        <v>298</v>
      </c>
      <c r="B15" s="129"/>
      <c r="C15" s="129"/>
      <c r="D15" s="129"/>
      <c r="E15" s="129"/>
      <c r="F15" s="129"/>
      <c r="G15" s="129"/>
      <c r="H15" s="129">
        <v>540391</v>
      </c>
      <c r="I15" s="129">
        <v>671804</v>
      </c>
      <c r="J15" s="129">
        <v>575535</v>
      </c>
      <c r="K15" s="129">
        <v>638420</v>
      </c>
      <c r="L15" s="129">
        <v>591300</v>
      </c>
      <c r="M15" s="129">
        <v>521287</v>
      </c>
      <c r="N15" s="129">
        <v>666464</v>
      </c>
      <c r="O15" s="129">
        <v>570171</v>
      </c>
      <c r="P15" s="129">
        <v>636651</v>
      </c>
      <c r="Q15" s="129">
        <v>574606</v>
      </c>
      <c r="R15" s="129">
        <v>651909</v>
      </c>
      <c r="S15" s="129">
        <v>577610</v>
      </c>
      <c r="T15" s="129"/>
      <c r="U15" s="129"/>
      <c r="V15" s="129"/>
      <c r="W15" s="129"/>
      <c r="X15" s="129"/>
      <c r="Y15" s="129"/>
      <c r="Z15"/>
      <c r="AA15"/>
      <c r="AB15"/>
      <c r="AC15"/>
      <c r="AD15"/>
      <c r="AE15"/>
    </row>
    <row r="16" spans="1:31" x14ac:dyDescent="0.25">
      <c r="A16" s="128" t="s">
        <v>278</v>
      </c>
      <c r="B16" s="129"/>
      <c r="C16" s="129"/>
      <c r="D16" s="129"/>
      <c r="E16" s="129"/>
      <c r="F16" s="129"/>
      <c r="G16" s="129"/>
      <c r="H16" s="129">
        <v>3609333</v>
      </c>
      <c r="I16" s="129">
        <v>3950664</v>
      </c>
      <c r="J16" s="129">
        <v>3859817</v>
      </c>
      <c r="K16" s="129">
        <v>4340115</v>
      </c>
      <c r="L16" s="129">
        <v>4007269</v>
      </c>
      <c r="M16" s="129">
        <v>3381072</v>
      </c>
      <c r="N16" s="129">
        <v>4052285</v>
      </c>
      <c r="O16" s="129">
        <v>3688550</v>
      </c>
      <c r="P16" s="129">
        <v>4319017</v>
      </c>
      <c r="Q16" s="129">
        <v>4149375</v>
      </c>
      <c r="R16" s="129">
        <v>3971552</v>
      </c>
      <c r="S16" s="129">
        <v>3662728</v>
      </c>
      <c r="T16" s="129"/>
      <c r="U16" s="129"/>
      <c r="V16" s="129"/>
      <c r="W16" s="129"/>
      <c r="X16" s="129"/>
      <c r="Y16" s="129"/>
      <c r="Z16"/>
      <c r="AA16"/>
      <c r="AB16"/>
      <c r="AC16"/>
      <c r="AD16"/>
      <c r="AE16"/>
    </row>
    <row r="17" spans="1:31" x14ac:dyDescent="0.25">
      <c r="A17" s="130" t="s">
        <v>296</v>
      </c>
      <c r="B17" s="129"/>
      <c r="C17" s="129"/>
      <c r="D17" s="129"/>
      <c r="E17" s="129"/>
      <c r="F17" s="129"/>
      <c r="G17" s="129"/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/>
      <c r="U17" s="129"/>
      <c r="V17" s="129"/>
      <c r="W17" s="129"/>
      <c r="X17" s="129"/>
      <c r="Y17" s="129"/>
      <c r="Z17"/>
      <c r="AA17"/>
      <c r="AB17"/>
      <c r="AC17"/>
      <c r="AD17"/>
      <c r="AE17"/>
    </row>
    <row r="18" spans="1:31" x14ac:dyDescent="0.25">
      <c r="A18" s="130" t="s">
        <v>297</v>
      </c>
      <c r="B18" s="129"/>
      <c r="C18" s="129"/>
      <c r="D18" s="129"/>
      <c r="E18" s="129"/>
      <c r="F18" s="129"/>
      <c r="G18" s="129"/>
      <c r="H18" s="129">
        <v>500010</v>
      </c>
      <c r="I18" s="129">
        <v>503345</v>
      </c>
      <c r="J18" s="129">
        <v>619035</v>
      </c>
      <c r="K18" s="129">
        <v>877345</v>
      </c>
      <c r="L18" s="129">
        <v>860413</v>
      </c>
      <c r="M18" s="129">
        <v>491845</v>
      </c>
      <c r="N18" s="129">
        <v>531239</v>
      </c>
      <c r="O18" s="129">
        <v>522087</v>
      </c>
      <c r="P18" s="129">
        <v>849944</v>
      </c>
      <c r="Q18" s="129">
        <v>935306</v>
      </c>
      <c r="R18" s="129">
        <v>511941</v>
      </c>
      <c r="S18" s="129">
        <v>496975</v>
      </c>
      <c r="T18" s="129"/>
      <c r="U18" s="129"/>
      <c r="V18" s="129"/>
      <c r="W18" s="129"/>
      <c r="X18" s="129"/>
      <c r="Y18" s="129"/>
      <c r="Z18"/>
      <c r="AA18"/>
      <c r="AB18"/>
      <c r="AC18"/>
      <c r="AD18"/>
      <c r="AE18"/>
    </row>
    <row r="19" spans="1:31" x14ac:dyDescent="0.25">
      <c r="A19" s="130" t="s">
        <v>298</v>
      </c>
      <c r="B19" s="129"/>
      <c r="C19" s="129"/>
      <c r="D19" s="129"/>
      <c r="E19" s="129"/>
      <c r="F19" s="129"/>
      <c r="G19" s="129"/>
      <c r="H19" s="129">
        <v>3109323</v>
      </c>
      <c r="I19" s="129">
        <v>3447319</v>
      </c>
      <c r="J19" s="129">
        <v>3240782</v>
      </c>
      <c r="K19" s="129">
        <v>3462770</v>
      </c>
      <c r="L19" s="129">
        <v>3146856</v>
      </c>
      <c r="M19" s="129">
        <v>2889227</v>
      </c>
      <c r="N19" s="129">
        <v>3521046</v>
      </c>
      <c r="O19" s="129">
        <v>3166463</v>
      </c>
      <c r="P19" s="129">
        <v>3469073</v>
      </c>
      <c r="Q19" s="129">
        <v>3214069</v>
      </c>
      <c r="R19" s="129">
        <v>3459611</v>
      </c>
      <c r="S19" s="129">
        <v>3165753</v>
      </c>
      <c r="T19" s="129"/>
      <c r="U19" s="129"/>
      <c r="V19" s="129"/>
      <c r="W19" s="129"/>
      <c r="X19" s="129"/>
      <c r="Y19" s="129"/>
      <c r="Z19"/>
      <c r="AA19"/>
      <c r="AB19"/>
      <c r="AC19"/>
      <c r="AD19"/>
      <c r="AE19"/>
    </row>
    <row r="20" spans="1:31" x14ac:dyDescent="0.25">
      <c r="A20" s="128" t="s">
        <v>279</v>
      </c>
      <c r="B20" s="129"/>
      <c r="C20" s="129"/>
      <c r="D20" s="129"/>
      <c r="E20" s="129"/>
      <c r="F20" s="129"/>
      <c r="G20" s="129"/>
      <c r="H20" s="129">
        <v>8672814</v>
      </c>
      <c r="I20" s="129">
        <v>9798400</v>
      </c>
      <c r="J20" s="129">
        <v>8965688</v>
      </c>
      <c r="K20" s="129">
        <v>10008396</v>
      </c>
      <c r="L20" s="129">
        <v>9251609</v>
      </c>
      <c r="M20" s="129">
        <v>8223060</v>
      </c>
      <c r="N20" s="129">
        <v>9593817</v>
      </c>
      <c r="O20" s="129">
        <v>8482861</v>
      </c>
      <c r="P20" s="129">
        <v>9732712</v>
      </c>
      <c r="Q20" s="129">
        <v>9022937</v>
      </c>
      <c r="R20" s="129">
        <v>9642994</v>
      </c>
      <c r="S20" s="129">
        <v>8784511</v>
      </c>
      <c r="T20" s="129"/>
      <c r="U20" s="129"/>
      <c r="V20" s="129"/>
      <c r="W20" s="129"/>
      <c r="X20" s="129"/>
      <c r="Y20" s="129"/>
      <c r="Z20"/>
      <c r="AA20"/>
      <c r="AB20"/>
      <c r="AC20"/>
      <c r="AD20"/>
      <c r="AE20"/>
    </row>
    <row r="21" spans="1:3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x14ac:dyDescent="0.25">
      <c r="P22" s="76"/>
    </row>
    <row r="23" spans="1:31" x14ac:dyDescent="0.25">
      <c r="A23" s="107" t="s">
        <v>299</v>
      </c>
      <c r="H23" s="102">
        <f>+H9*'burden rates'!$K$65</f>
        <v>550848.63759520976</v>
      </c>
      <c r="I23" s="102">
        <f>+I9*'burden rates'!$K$65</f>
        <v>631275.4443590889</v>
      </c>
      <c r="J23" s="102">
        <f>+J9*'burden rates'!$K$65</f>
        <v>551741.3078612329</v>
      </c>
      <c r="K23" s="102">
        <f>+K9*'burden rates'!$K$65</f>
        <v>607859.78917512333</v>
      </c>
      <c r="L23" s="102">
        <f>+L9*'burden rates'!$K$65</f>
        <v>562603.15605537128</v>
      </c>
      <c r="M23" s="102">
        <f>+M9*'burden rates'!$K$65</f>
        <v>524938.03923880414</v>
      </c>
      <c r="N23" s="102">
        <f>+N9*'burden rates'!$Q$65</f>
        <v>591334.02680630423</v>
      </c>
      <c r="O23" s="102">
        <f>+O9*'burden rates'!$Q$65</f>
        <v>511431.36839300429</v>
      </c>
      <c r="P23" s="102">
        <f>+P9*'burden rates'!$Q$65</f>
        <v>579301.39310748456</v>
      </c>
      <c r="Q23" s="102">
        <f>+Q9*'burden rates'!$Q$65</f>
        <v>516702.94937517005</v>
      </c>
      <c r="R23" s="102">
        <f>+R9*'burden rates'!$Q$65</f>
        <v>608130.29406374332</v>
      </c>
      <c r="S23" s="102">
        <f>+S9*'burden rates'!$Q$65</f>
        <v>550716.03195023898</v>
      </c>
      <c r="T23" s="102">
        <f>+T9*'burden rates'!$K$65</f>
        <v>0</v>
      </c>
      <c r="U23" s="102">
        <f>+U9*'burden rates'!$K$65</f>
        <v>0</v>
      </c>
      <c r="V23" s="102">
        <f>+V9*'burden rates'!$K$65</f>
        <v>0</v>
      </c>
      <c r="W23" s="102">
        <f>+W9*'burden rates'!$K$65</f>
        <v>0</v>
      </c>
      <c r="X23" s="102">
        <f>+X9*'burden rates'!$K$65</f>
        <v>0</v>
      </c>
      <c r="Y23" s="102">
        <f>+Y9*'burden rates'!$K$65</f>
        <v>0</v>
      </c>
      <c r="Z23" s="104">
        <f>SUM(H23:Y23)</f>
        <v>6786882.4379807757</v>
      </c>
    </row>
    <row r="24" spans="1:31" x14ac:dyDescent="0.25">
      <c r="A24" s="107" t="s">
        <v>248</v>
      </c>
      <c r="H24" s="102">
        <f>+H13*'burden rates'!$I$65</f>
        <v>52770.708991977801</v>
      </c>
      <c r="I24" s="102">
        <f>+I13*'burden rates'!$I$65</f>
        <v>64482.412290897249</v>
      </c>
      <c r="J24" s="102">
        <f>+J13*'burden rates'!$I$65</f>
        <v>55902.789537564808</v>
      </c>
      <c r="K24" s="102">
        <f>+K13*'burden rates'!$I$65</f>
        <v>65428.43536713803</v>
      </c>
      <c r="L24" s="102">
        <f>+L13*'burden rates'!$I$65</f>
        <v>60385.682307982854</v>
      </c>
      <c r="M24" s="102">
        <f>+M13*'burden rates'!$I$65</f>
        <v>51775.134447965953</v>
      </c>
      <c r="N24" s="102">
        <f>+N13*'burden rates'!$O$65</f>
        <v>64673.83411099932</v>
      </c>
      <c r="O24" s="102">
        <f>+O13*'burden rates'!$O$65</f>
        <v>56074.76157792181</v>
      </c>
      <c r="P24" s="102">
        <f>+P13*'burden rates'!$O$65</f>
        <v>62011.49988703039</v>
      </c>
      <c r="Q24" s="102">
        <f>+Q13*'burden rates'!$O$65</f>
        <v>59316.927959547807</v>
      </c>
      <c r="R24" s="102">
        <f>+R13*'burden rates'!$O$65</f>
        <v>64055.781074938241</v>
      </c>
      <c r="S24" s="102">
        <f>+S13*'burden rates'!$O$65</f>
        <v>56739.072592985875</v>
      </c>
      <c r="T24" s="102">
        <f>+T13*'burden rates'!$I$65</f>
        <v>0</v>
      </c>
      <c r="U24" s="102">
        <f>+U13*'burden rates'!$I$65</f>
        <v>0</v>
      </c>
      <c r="V24" s="102">
        <f>+V13*'burden rates'!$I$65</f>
        <v>0</v>
      </c>
      <c r="W24" s="102">
        <f>+W13*'burden rates'!$I$65</f>
        <v>0</v>
      </c>
      <c r="X24" s="102">
        <f>+X13*'burden rates'!$I$65</f>
        <v>0</v>
      </c>
      <c r="Y24" s="102">
        <f>+Y13*'burden rates'!$I$65</f>
        <v>0</v>
      </c>
      <c r="Z24" s="104">
        <f t="shared" ref="Z24:Z25" si="0">SUM(H24:Y24)</f>
        <v>713617.04014695017</v>
      </c>
    </row>
    <row r="25" spans="1:31" x14ac:dyDescent="0.25">
      <c r="A25" s="107" t="s">
        <v>17</v>
      </c>
      <c r="H25" s="102">
        <f>+H16*'burden rates'!$J$65</f>
        <v>308050.46536096366</v>
      </c>
      <c r="I25" s="102">
        <f>+I16*'burden rates'!$J$65</f>
        <v>337182.48875479377</v>
      </c>
      <c r="J25" s="102">
        <f>+J16*'burden rates'!$J$65</f>
        <v>329428.85099772137</v>
      </c>
      <c r="K25" s="102">
        <f>+K16*'burden rates'!$J$65</f>
        <v>370421.47274028155</v>
      </c>
      <c r="L25" s="102">
        <f>+L16*'burden rates'!$J$65</f>
        <v>342013.62974171777</v>
      </c>
      <c r="M25" s="102">
        <f>+M16*'burden rates'!$J$65</f>
        <v>288568.77517783036</v>
      </c>
      <c r="N25" s="102">
        <f>+N16*'burden rates'!$P$65</f>
        <v>344922.09967250307</v>
      </c>
      <c r="O25" s="102">
        <f>+O16*'burden rates'!$P$65</f>
        <v>313961.73041802616</v>
      </c>
      <c r="P25" s="102">
        <f>+P16*'burden rates'!$P$65</f>
        <v>367625.77463362896</v>
      </c>
      <c r="Q25" s="102">
        <f>+Q16*'burden rates'!$P$65</f>
        <v>353186.19922552147</v>
      </c>
      <c r="R25" s="102">
        <f>+R16*'burden rates'!$P$65</f>
        <v>338050.27405489219</v>
      </c>
      <c r="S25" s="102">
        <f>+S16*'burden rates'!$P$65</f>
        <v>311763.81530155649</v>
      </c>
      <c r="T25" s="102">
        <f>+T17*'burden rates'!$J$65</f>
        <v>0</v>
      </c>
      <c r="U25" s="102">
        <f>+U17*'burden rates'!$J$65</f>
        <v>0</v>
      </c>
      <c r="V25" s="102">
        <f>+V17*'burden rates'!$J$65</f>
        <v>0</v>
      </c>
      <c r="W25" s="102">
        <f>+W17*'burden rates'!$J$65</f>
        <v>0</v>
      </c>
      <c r="X25" s="102">
        <f>+X17*'burden rates'!$J$65</f>
        <v>0</v>
      </c>
      <c r="Y25" s="102">
        <f>+Y17*'burden rates'!$J$65</f>
        <v>0</v>
      </c>
      <c r="Z25" s="104">
        <f t="shared" si="0"/>
        <v>4005175.576079437</v>
      </c>
    </row>
    <row r="26" spans="1:31" ht="16.5" thickBot="1" x14ac:dyDescent="0.3">
      <c r="H26" s="108">
        <f t="shared" ref="H26:I26" si="1">SUM(H23:H25)</f>
        <v>911669.81194815133</v>
      </c>
      <c r="I26" s="108">
        <f t="shared" si="1"/>
        <v>1032940.3454047799</v>
      </c>
      <c r="J26" s="108">
        <f>SUM(J23:J25)</f>
        <v>937072.94839651906</v>
      </c>
      <c r="K26" s="108">
        <f t="shared" ref="K26:O26" si="2">SUM(K23:K25)</f>
        <v>1043709.6972825429</v>
      </c>
      <c r="L26" s="108">
        <f t="shared" si="2"/>
        <v>965002.46810507192</v>
      </c>
      <c r="M26" s="108">
        <f t="shared" si="2"/>
        <v>865281.9488646005</v>
      </c>
      <c r="N26" s="108">
        <f t="shared" si="2"/>
        <v>1000929.9605898067</v>
      </c>
      <c r="O26" s="108">
        <f t="shared" si="2"/>
        <v>881467.86038895231</v>
      </c>
      <c r="P26" s="108">
        <f t="shared" ref="P26:S26" si="3">SUM(P23:P25)</f>
        <v>1008938.6676281439</v>
      </c>
      <c r="Q26" s="108">
        <f t="shared" si="3"/>
        <v>929206.07656023931</v>
      </c>
      <c r="R26" s="108">
        <f t="shared" si="3"/>
        <v>1010236.3491935737</v>
      </c>
      <c r="S26" s="108">
        <f t="shared" si="3"/>
        <v>919218.9198447814</v>
      </c>
      <c r="T26" s="108">
        <f t="shared" ref="T26:Y26" si="4">SUM(T23:T25)</f>
        <v>0</v>
      </c>
      <c r="U26" s="108">
        <f t="shared" si="4"/>
        <v>0</v>
      </c>
      <c r="V26" s="108">
        <f t="shared" si="4"/>
        <v>0</v>
      </c>
      <c r="W26" s="108">
        <f t="shared" si="4"/>
        <v>0</v>
      </c>
      <c r="X26" s="108">
        <f t="shared" si="4"/>
        <v>0</v>
      </c>
      <c r="Y26" s="108">
        <f t="shared" si="4"/>
        <v>0</v>
      </c>
      <c r="Z26" s="104">
        <f>SUM(Z23:Z25)</f>
        <v>11505675.054207163</v>
      </c>
    </row>
    <row r="27" spans="1:31" x14ac:dyDescent="0.25">
      <c r="O27" s="104">
        <f>SUM(J26:O26)</f>
        <v>5693464.8836274939</v>
      </c>
    </row>
  </sheetData>
  <pageMargins left="0.5" right="0.5" top="1" bottom="1.25" header="0.5" footer="0.5"/>
  <pageSetup fitToWidth="0" orientation="landscape" r:id="rId2"/>
  <headerFooter scaleWithDoc="0">
    <oddFooter>&amp;R&amp;"Times New Roman,Bold"Attachment to Response to Kroger-2 Question No. 3(d)
Page &amp;P of &amp;N
Meiman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1217"/>
  <sheetViews>
    <sheetView zoomScaleNormal="100" zoomScaleSheetLayoutView="55" workbookViewId="0">
      <selection sqref="A1:XFD1048576"/>
    </sheetView>
  </sheetViews>
  <sheetFormatPr defaultRowHeight="15.75" x14ac:dyDescent="0.25"/>
  <cols>
    <col min="1" max="1" width="5.25" style="9" bestFit="1" customWidth="1"/>
    <col min="2" max="2" width="49.125" style="9" bestFit="1" customWidth="1"/>
    <col min="3" max="3" width="84.125" style="9" bestFit="1" customWidth="1"/>
    <col min="4" max="4" width="52.625" style="9" bestFit="1" customWidth="1"/>
    <col min="5" max="5" width="44.625" style="9" bestFit="1" customWidth="1"/>
    <col min="6" max="6" width="5.375" style="9" bestFit="1" customWidth="1"/>
    <col min="7" max="7" width="51" style="9" bestFit="1" customWidth="1"/>
    <col min="8" max="8" width="6.625" style="9" bestFit="1" customWidth="1"/>
    <col min="9" max="9" width="8.125" style="9" bestFit="1" customWidth="1"/>
    <col min="10" max="10" width="16.25" style="9" bestFit="1" customWidth="1"/>
    <col min="11" max="11" width="22.875" style="9" bestFit="1" customWidth="1"/>
    <col min="12" max="12" width="9.375" style="9" customWidth="1"/>
    <col min="13" max="19" width="10.5" style="102" bestFit="1" customWidth="1"/>
    <col min="20" max="20" width="11.125" style="102" bestFit="1" customWidth="1"/>
    <col min="21" max="24" width="10.5" style="102" bestFit="1" customWidth="1"/>
    <col min="25" max="25" width="13.375" style="9" bestFit="1" customWidth="1"/>
    <col min="26" max="16384" width="9" style="9"/>
  </cols>
  <sheetData>
    <row r="1" spans="1:25" s="109" customFormat="1" x14ac:dyDescent="0.25">
      <c r="A1" s="109" t="s">
        <v>270</v>
      </c>
      <c r="B1" s="109" t="s">
        <v>271</v>
      </c>
      <c r="C1" s="109" t="s">
        <v>300</v>
      </c>
      <c r="D1" s="109" t="s">
        <v>301</v>
      </c>
      <c r="E1" s="109" t="s">
        <v>280</v>
      </c>
      <c r="F1" s="109" t="s">
        <v>302</v>
      </c>
      <c r="G1" s="109" t="s">
        <v>303</v>
      </c>
      <c r="H1" s="109" t="s">
        <v>304</v>
      </c>
      <c r="I1" s="109" t="s">
        <v>305</v>
      </c>
      <c r="J1" s="109" t="s">
        <v>306</v>
      </c>
      <c r="K1" s="109" t="s">
        <v>307</v>
      </c>
      <c r="L1" s="109" t="s">
        <v>281</v>
      </c>
      <c r="M1" s="110" t="s">
        <v>308</v>
      </c>
      <c r="N1" s="110" t="s">
        <v>309</v>
      </c>
      <c r="O1" s="110" t="s">
        <v>310</v>
      </c>
      <c r="P1" s="110" t="s">
        <v>311</v>
      </c>
      <c r="Q1" s="110" t="s">
        <v>312</v>
      </c>
      <c r="R1" s="110" t="s">
        <v>313</v>
      </c>
      <c r="S1" s="110" t="s">
        <v>314</v>
      </c>
      <c r="T1" s="110" t="s">
        <v>315</v>
      </c>
      <c r="U1" s="110" t="s">
        <v>316</v>
      </c>
      <c r="V1" s="110" t="s">
        <v>317</v>
      </c>
      <c r="W1" s="110" t="s">
        <v>318</v>
      </c>
      <c r="X1" s="110" t="s">
        <v>319</v>
      </c>
      <c r="Y1" s="111" t="s">
        <v>320</v>
      </c>
    </row>
    <row r="2" spans="1:25" x14ac:dyDescent="0.25">
      <c r="A2" s="9">
        <v>110</v>
      </c>
      <c r="B2" s="9" t="s">
        <v>272</v>
      </c>
      <c r="C2" s="9" t="s">
        <v>321</v>
      </c>
      <c r="D2" s="9" t="s">
        <v>322</v>
      </c>
      <c r="E2" s="9" t="s">
        <v>323</v>
      </c>
      <c r="F2" s="9">
        <v>101</v>
      </c>
      <c r="G2" s="9" t="s">
        <v>298</v>
      </c>
      <c r="H2" s="9">
        <v>2017</v>
      </c>
      <c r="I2" s="9" t="str">
        <f t="shared" ref="I2:I9" si="0">LEFT(C2,3)</f>
        <v>107</v>
      </c>
      <c r="J2" s="9" t="s">
        <v>1</v>
      </c>
      <c r="K2" s="9" t="s">
        <v>324</v>
      </c>
      <c r="L2" s="9" t="s">
        <v>282</v>
      </c>
      <c r="M2" s="112"/>
      <c r="N2" s="112"/>
      <c r="O2" s="112"/>
      <c r="P2" s="112"/>
      <c r="Q2" s="112"/>
      <c r="R2" s="112"/>
      <c r="S2" s="112">
        <v>530991</v>
      </c>
      <c r="T2" s="112">
        <v>673256</v>
      </c>
      <c r="U2" s="112">
        <v>645738</v>
      </c>
      <c r="V2" s="112">
        <v>696331</v>
      </c>
      <c r="W2" s="112">
        <v>488030</v>
      </c>
      <c r="X2" s="112">
        <v>422245</v>
      </c>
      <c r="Y2" s="102">
        <f t="shared" ref="Y2:Y65" si="1">+IF(AND(H2=2017,L2="2017 BP"),SUM(S2:X2),
IF(AND(H2=2018,L2="2017 BP"),SUM(M2:R2),
0))</f>
        <v>3456591</v>
      </c>
    </row>
    <row r="3" spans="1:25" x14ac:dyDescent="0.25">
      <c r="A3" s="9">
        <v>110</v>
      </c>
      <c r="B3" s="9" t="s">
        <v>272</v>
      </c>
      <c r="C3" s="9" t="s">
        <v>321</v>
      </c>
      <c r="D3" s="9" t="s">
        <v>322</v>
      </c>
      <c r="E3" s="9" t="s">
        <v>323</v>
      </c>
      <c r="F3" s="9">
        <v>101</v>
      </c>
      <c r="G3" s="9" t="s">
        <v>298</v>
      </c>
      <c r="H3" s="9">
        <v>2018</v>
      </c>
      <c r="I3" s="9" t="str">
        <f t="shared" si="0"/>
        <v>107</v>
      </c>
      <c r="J3" s="9" t="s">
        <v>1</v>
      </c>
      <c r="K3" s="9" t="s">
        <v>324</v>
      </c>
      <c r="L3" s="9" t="s">
        <v>282</v>
      </c>
      <c r="M3" s="112">
        <v>506710</v>
      </c>
      <c r="N3" s="112">
        <v>527385</v>
      </c>
      <c r="O3" s="112">
        <v>613198</v>
      </c>
      <c r="P3" s="112">
        <v>594095</v>
      </c>
      <c r="Q3" s="112">
        <v>638335</v>
      </c>
      <c r="R3" s="112">
        <v>585897</v>
      </c>
      <c r="S3" s="112"/>
      <c r="T3" s="112"/>
      <c r="U3" s="112"/>
      <c r="V3" s="112"/>
      <c r="W3" s="112"/>
      <c r="X3" s="112"/>
      <c r="Y3" s="102">
        <f t="shared" si="1"/>
        <v>3465620</v>
      </c>
    </row>
    <row r="4" spans="1:25" x14ac:dyDescent="0.25">
      <c r="A4" s="9">
        <v>110</v>
      </c>
      <c r="B4" s="9" t="s">
        <v>272</v>
      </c>
      <c r="C4" s="9" t="s">
        <v>321</v>
      </c>
      <c r="D4" s="9" t="s">
        <v>322</v>
      </c>
      <c r="E4" s="9" t="s">
        <v>323</v>
      </c>
      <c r="F4" s="9">
        <v>110</v>
      </c>
      <c r="G4" s="9" t="s">
        <v>298</v>
      </c>
      <c r="H4" s="9">
        <v>2017</v>
      </c>
      <c r="I4" s="9" t="str">
        <f t="shared" si="0"/>
        <v>107</v>
      </c>
      <c r="J4" s="9" t="s">
        <v>1</v>
      </c>
      <c r="K4" s="9" t="s">
        <v>324</v>
      </c>
      <c r="L4" s="9" t="s">
        <v>282</v>
      </c>
      <c r="M4" s="112"/>
      <c r="N4" s="112"/>
      <c r="O4" s="112"/>
      <c r="P4" s="112"/>
      <c r="Q4" s="112"/>
      <c r="R4" s="112"/>
      <c r="S4" s="112">
        <v>0</v>
      </c>
      <c r="T4" s="112">
        <v>0</v>
      </c>
      <c r="U4" s="112">
        <v>0</v>
      </c>
      <c r="V4" s="112">
        <v>0</v>
      </c>
      <c r="W4" s="112">
        <v>0</v>
      </c>
      <c r="X4" s="112">
        <v>0</v>
      </c>
      <c r="Y4" s="102">
        <f t="shared" si="1"/>
        <v>0</v>
      </c>
    </row>
    <row r="5" spans="1:25" x14ac:dyDescent="0.25">
      <c r="A5" s="9">
        <v>110</v>
      </c>
      <c r="B5" s="9" t="s">
        <v>272</v>
      </c>
      <c r="C5" s="9" t="s">
        <v>321</v>
      </c>
      <c r="D5" s="9" t="s">
        <v>322</v>
      </c>
      <c r="E5" s="9" t="s">
        <v>323</v>
      </c>
      <c r="F5" s="9">
        <v>110</v>
      </c>
      <c r="G5" s="9" t="s">
        <v>298</v>
      </c>
      <c r="H5" s="9">
        <v>2018</v>
      </c>
      <c r="I5" s="9" t="str">
        <f t="shared" si="0"/>
        <v>107</v>
      </c>
      <c r="J5" s="9" t="s">
        <v>1</v>
      </c>
      <c r="K5" s="9" t="s">
        <v>324</v>
      </c>
      <c r="L5" s="9" t="s">
        <v>282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/>
      <c r="T5" s="112"/>
      <c r="U5" s="112"/>
      <c r="V5" s="112"/>
      <c r="W5" s="112"/>
      <c r="X5" s="112"/>
      <c r="Y5" s="102">
        <f t="shared" si="1"/>
        <v>0</v>
      </c>
    </row>
    <row r="6" spans="1:25" x14ac:dyDescent="0.25">
      <c r="A6" s="9">
        <v>110</v>
      </c>
      <c r="B6" s="9" t="s">
        <v>272</v>
      </c>
      <c r="C6" s="9" t="s">
        <v>321</v>
      </c>
      <c r="D6" s="9" t="s">
        <v>322</v>
      </c>
      <c r="E6" s="9" t="s">
        <v>323</v>
      </c>
      <c r="F6" s="9">
        <v>120</v>
      </c>
      <c r="G6" s="9" t="s">
        <v>298</v>
      </c>
      <c r="H6" s="9">
        <v>2017</v>
      </c>
      <c r="I6" s="9" t="str">
        <f t="shared" si="0"/>
        <v>107</v>
      </c>
      <c r="J6" s="9" t="s">
        <v>1</v>
      </c>
      <c r="K6" s="9" t="s">
        <v>324</v>
      </c>
      <c r="L6" s="9" t="s">
        <v>282</v>
      </c>
      <c r="M6" s="112"/>
      <c r="N6" s="112"/>
      <c r="O6" s="112"/>
      <c r="P6" s="112"/>
      <c r="Q6" s="112"/>
      <c r="R6" s="112"/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02">
        <f t="shared" si="1"/>
        <v>0</v>
      </c>
    </row>
    <row r="7" spans="1:25" x14ac:dyDescent="0.25">
      <c r="A7" s="9">
        <v>110</v>
      </c>
      <c r="B7" s="9" t="s">
        <v>272</v>
      </c>
      <c r="C7" s="9" t="s">
        <v>321</v>
      </c>
      <c r="D7" s="9" t="s">
        <v>322</v>
      </c>
      <c r="E7" s="9" t="s">
        <v>323</v>
      </c>
      <c r="F7" s="9">
        <v>120</v>
      </c>
      <c r="G7" s="9" t="s">
        <v>298</v>
      </c>
      <c r="H7" s="9">
        <v>2018</v>
      </c>
      <c r="I7" s="9" t="str">
        <f t="shared" si="0"/>
        <v>107</v>
      </c>
      <c r="J7" s="9" t="s">
        <v>1</v>
      </c>
      <c r="K7" s="9" t="s">
        <v>324</v>
      </c>
      <c r="L7" s="9" t="s">
        <v>282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/>
      <c r="T7" s="112"/>
      <c r="U7" s="112"/>
      <c r="V7" s="112"/>
      <c r="W7" s="112"/>
      <c r="X7" s="112"/>
      <c r="Y7" s="102">
        <f t="shared" si="1"/>
        <v>0</v>
      </c>
    </row>
    <row r="8" spans="1:25" x14ac:dyDescent="0.25">
      <c r="A8" s="9">
        <v>110</v>
      </c>
      <c r="B8" s="9" t="s">
        <v>272</v>
      </c>
      <c r="C8" s="9" t="s">
        <v>321</v>
      </c>
      <c r="D8" s="9" t="s">
        <v>322</v>
      </c>
      <c r="E8" s="9" t="s">
        <v>323</v>
      </c>
      <c r="F8" s="9">
        <v>121</v>
      </c>
      <c r="G8" s="9" t="s">
        <v>297</v>
      </c>
      <c r="H8" s="9">
        <v>2017</v>
      </c>
      <c r="I8" s="9" t="str">
        <f t="shared" si="0"/>
        <v>107</v>
      </c>
      <c r="J8" s="9" t="s">
        <v>1</v>
      </c>
      <c r="K8" s="9" t="s">
        <v>325</v>
      </c>
      <c r="L8" s="9" t="s">
        <v>282</v>
      </c>
      <c r="M8" s="112"/>
      <c r="N8" s="112"/>
      <c r="O8" s="112"/>
      <c r="P8" s="112"/>
      <c r="Q8" s="112"/>
      <c r="R8" s="112"/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02">
        <f t="shared" si="1"/>
        <v>0</v>
      </c>
    </row>
    <row r="9" spans="1:25" x14ac:dyDescent="0.25">
      <c r="A9" s="9">
        <v>110</v>
      </c>
      <c r="B9" s="9" t="s">
        <v>272</v>
      </c>
      <c r="C9" s="9" t="s">
        <v>321</v>
      </c>
      <c r="D9" s="9" t="s">
        <v>322</v>
      </c>
      <c r="E9" s="9" t="s">
        <v>323</v>
      </c>
      <c r="F9" s="9">
        <v>121</v>
      </c>
      <c r="G9" s="9" t="s">
        <v>297</v>
      </c>
      <c r="H9" s="9">
        <v>2018</v>
      </c>
      <c r="I9" s="9" t="str">
        <f t="shared" si="0"/>
        <v>107</v>
      </c>
      <c r="J9" s="9" t="s">
        <v>1</v>
      </c>
      <c r="K9" s="9" t="s">
        <v>325</v>
      </c>
      <c r="L9" s="9" t="s">
        <v>282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/>
      <c r="T9" s="112"/>
      <c r="U9" s="112"/>
      <c r="V9" s="112"/>
      <c r="W9" s="112"/>
      <c r="X9" s="112"/>
      <c r="Y9" s="102">
        <f t="shared" si="1"/>
        <v>0</v>
      </c>
    </row>
    <row r="10" spans="1:25" x14ac:dyDescent="0.25">
      <c r="A10" s="9">
        <v>110</v>
      </c>
      <c r="B10" s="9" t="s">
        <v>272</v>
      </c>
      <c r="C10" s="9" t="s">
        <v>321</v>
      </c>
      <c r="D10" s="9" t="s">
        <v>322</v>
      </c>
      <c r="E10" s="9" t="s">
        <v>323</v>
      </c>
      <c r="F10" s="9">
        <v>126</v>
      </c>
      <c r="G10" s="9" t="s">
        <v>297</v>
      </c>
      <c r="H10" s="9">
        <v>2017</v>
      </c>
      <c r="I10" s="9" t="str">
        <f t="shared" ref="I10:I50" si="2">LEFT(C10,3)</f>
        <v>107</v>
      </c>
      <c r="J10" s="9" t="s">
        <v>1</v>
      </c>
      <c r="K10" s="9" t="s">
        <v>325</v>
      </c>
      <c r="L10" s="9" t="s">
        <v>282</v>
      </c>
      <c r="M10" s="112"/>
      <c r="N10" s="112"/>
      <c r="O10" s="112"/>
      <c r="P10" s="112"/>
      <c r="Q10" s="112"/>
      <c r="R10" s="112"/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02">
        <f t="shared" si="1"/>
        <v>0</v>
      </c>
    </row>
    <row r="11" spans="1:25" x14ac:dyDescent="0.25">
      <c r="A11" s="9">
        <v>110</v>
      </c>
      <c r="B11" s="9" t="s">
        <v>272</v>
      </c>
      <c r="C11" s="9" t="s">
        <v>321</v>
      </c>
      <c r="D11" s="9" t="s">
        <v>322</v>
      </c>
      <c r="E11" s="9" t="s">
        <v>323</v>
      </c>
      <c r="F11" s="9">
        <v>126</v>
      </c>
      <c r="G11" s="9" t="s">
        <v>297</v>
      </c>
      <c r="H11" s="9">
        <v>2018</v>
      </c>
      <c r="I11" s="9" t="str">
        <f t="shared" si="2"/>
        <v>107</v>
      </c>
      <c r="J11" s="9" t="s">
        <v>1</v>
      </c>
      <c r="K11" s="9" t="s">
        <v>325</v>
      </c>
      <c r="L11" s="9" t="s">
        <v>282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/>
      <c r="T11" s="112"/>
      <c r="U11" s="112"/>
      <c r="V11" s="112"/>
      <c r="W11" s="112"/>
      <c r="X11" s="112"/>
      <c r="Y11" s="102">
        <f t="shared" si="1"/>
        <v>0</v>
      </c>
    </row>
    <row r="12" spans="1:25" x14ac:dyDescent="0.25">
      <c r="A12" s="9">
        <v>110</v>
      </c>
      <c r="B12" s="9" t="s">
        <v>272</v>
      </c>
      <c r="C12" s="9" t="s">
        <v>321</v>
      </c>
      <c r="D12" s="9" t="s">
        <v>322</v>
      </c>
      <c r="E12" s="9" t="s">
        <v>323</v>
      </c>
      <c r="F12" s="9">
        <v>130</v>
      </c>
      <c r="G12" s="9" t="s">
        <v>296</v>
      </c>
      <c r="H12" s="9">
        <v>2017</v>
      </c>
      <c r="I12" s="9" t="str">
        <f t="shared" si="2"/>
        <v>107</v>
      </c>
      <c r="J12" s="9" t="s">
        <v>1</v>
      </c>
      <c r="K12" s="9" t="s">
        <v>324</v>
      </c>
      <c r="L12" s="9" t="s">
        <v>282</v>
      </c>
      <c r="M12" s="112"/>
      <c r="N12" s="112"/>
      <c r="O12" s="112"/>
      <c r="P12" s="112"/>
      <c r="Q12" s="112"/>
      <c r="R12" s="112"/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02">
        <f t="shared" si="1"/>
        <v>0</v>
      </c>
    </row>
    <row r="13" spans="1:25" x14ac:dyDescent="0.25">
      <c r="A13" s="9">
        <v>110</v>
      </c>
      <c r="B13" s="9" t="s">
        <v>272</v>
      </c>
      <c r="C13" s="9" t="s">
        <v>321</v>
      </c>
      <c r="D13" s="9" t="s">
        <v>322</v>
      </c>
      <c r="E13" s="9" t="s">
        <v>323</v>
      </c>
      <c r="F13" s="9">
        <v>130</v>
      </c>
      <c r="G13" s="9" t="s">
        <v>296</v>
      </c>
      <c r="H13" s="9">
        <v>2018</v>
      </c>
      <c r="I13" s="9" t="str">
        <f t="shared" si="2"/>
        <v>107</v>
      </c>
      <c r="J13" s="9" t="s">
        <v>1</v>
      </c>
      <c r="K13" s="9" t="s">
        <v>324</v>
      </c>
      <c r="L13" s="9" t="s">
        <v>282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/>
      <c r="T13" s="112"/>
      <c r="U13" s="112"/>
      <c r="V13" s="112"/>
      <c r="W13" s="112"/>
      <c r="X13" s="112"/>
      <c r="Y13" s="102">
        <f t="shared" si="1"/>
        <v>0</v>
      </c>
    </row>
    <row r="14" spans="1:25" x14ac:dyDescent="0.25">
      <c r="A14" s="9">
        <v>110</v>
      </c>
      <c r="B14" s="9" t="s">
        <v>272</v>
      </c>
      <c r="C14" s="9" t="s">
        <v>321</v>
      </c>
      <c r="D14" s="9" t="s">
        <v>322</v>
      </c>
      <c r="E14" s="9" t="s">
        <v>323</v>
      </c>
      <c r="F14" s="9">
        <v>131</v>
      </c>
      <c r="G14" s="9" t="s">
        <v>296</v>
      </c>
      <c r="H14" s="9">
        <v>2017</v>
      </c>
      <c r="I14" s="9" t="str">
        <f t="shared" si="2"/>
        <v>107</v>
      </c>
      <c r="J14" s="9" t="s">
        <v>1</v>
      </c>
      <c r="K14" s="9" t="s">
        <v>325</v>
      </c>
      <c r="L14" s="9" t="s">
        <v>282</v>
      </c>
      <c r="M14" s="112"/>
      <c r="N14" s="112"/>
      <c r="O14" s="112"/>
      <c r="P14" s="112"/>
      <c r="Q14" s="112"/>
      <c r="R14" s="112"/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02">
        <f t="shared" si="1"/>
        <v>0</v>
      </c>
    </row>
    <row r="15" spans="1:25" x14ac:dyDescent="0.25">
      <c r="A15" s="9">
        <v>110</v>
      </c>
      <c r="B15" s="9" t="s">
        <v>272</v>
      </c>
      <c r="C15" s="9" t="s">
        <v>321</v>
      </c>
      <c r="D15" s="9" t="s">
        <v>322</v>
      </c>
      <c r="E15" s="9" t="s">
        <v>323</v>
      </c>
      <c r="F15" s="9">
        <v>131</v>
      </c>
      <c r="G15" s="9" t="s">
        <v>296</v>
      </c>
      <c r="H15" s="9">
        <v>2018</v>
      </c>
      <c r="I15" s="9" t="str">
        <f t="shared" si="2"/>
        <v>107</v>
      </c>
      <c r="J15" s="9" t="s">
        <v>1</v>
      </c>
      <c r="K15" s="9" t="s">
        <v>325</v>
      </c>
      <c r="L15" s="9" t="s">
        <v>282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/>
      <c r="T15" s="112"/>
      <c r="U15" s="112"/>
      <c r="V15" s="112"/>
      <c r="W15" s="112"/>
      <c r="X15" s="112"/>
      <c r="Y15" s="102">
        <f t="shared" si="1"/>
        <v>0</v>
      </c>
    </row>
    <row r="16" spans="1:25" x14ac:dyDescent="0.25">
      <c r="A16" s="9">
        <v>110</v>
      </c>
      <c r="B16" s="9" t="s">
        <v>272</v>
      </c>
      <c r="C16" s="9" t="s">
        <v>321</v>
      </c>
      <c r="D16" s="9" t="s">
        <v>322</v>
      </c>
      <c r="E16" s="9" t="s">
        <v>323</v>
      </c>
      <c r="F16" s="9">
        <v>145</v>
      </c>
      <c r="G16" s="9" t="s">
        <v>296</v>
      </c>
      <c r="H16" s="9">
        <v>2017</v>
      </c>
      <c r="I16" s="9" t="str">
        <f t="shared" si="2"/>
        <v>107</v>
      </c>
      <c r="J16" s="9" t="s">
        <v>1</v>
      </c>
      <c r="K16" s="9" t="s">
        <v>325</v>
      </c>
      <c r="L16" s="9" t="s">
        <v>282</v>
      </c>
      <c r="M16" s="112"/>
      <c r="N16" s="112"/>
      <c r="O16" s="112"/>
      <c r="P16" s="112"/>
      <c r="Q16" s="112"/>
      <c r="R16" s="112"/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02">
        <f t="shared" si="1"/>
        <v>0</v>
      </c>
    </row>
    <row r="17" spans="1:25" x14ac:dyDescent="0.25">
      <c r="A17" s="9">
        <v>110</v>
      </c>
      <c r="B17" s="9" t="s">
        <v>272</v>
      </c>
      <c r="C17" s="9" t="s">
        <v>321</v>
      </c>
      <c r="D17" s="9" t="s">
        <v>322</v>
      </c>
      <c r="E17" s="9" t="s">
        <v>323</v>
      </c>
      <c r="F17" s="9">
        <v>145</v>
      </c>
      <c r="G17" s="9" t="s">
        <v>296</v>
      </c>
      <c r="H17" s="9">
        <v>2018</v>
      </c>
      <c r="I17" s="9" t="str">
        <f t="shared" si="2"/>
        <v>107</v>
      </c>
      <c r="J17" s="9" t="s">
        <v>1</v>
      </c>
      <c r="K17" s="9" t="s">
        <v>325</v>
      </c>
      <c r="L17" s="9" t="s">
        <v>282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/>
      <c r="T17" s="112"/>
      <c r="U17" s="112"/>
      <c r="V17" s="112"/>
      <c r="W17" s="112"/>
      <c r="X17" s="112"/>
      <c r="Y17" s="102">
        <f t="shared" si="1"/>
        <v>0</v>
      </c>
    </row>
    <row r="18" spans="1:25" x14ac:dyDescent="0.25">
      <c r="A18" s="9">
        <v>110</v>
      </c>
      <c r="B18" s="9" t="s">
        <v>272</v>
      </c>
      <c r="C18" s="9" t="s">
        <v>321</v>
      </c>
      <c r="D18" s="9" t="s">
        <v>322</v>
      </c>
      <c r="E18" s="9" t="s">
        <v>323</v>
      </c>
      <c r="F18" s="9">
        <v>176</v>
      </c>
      <c r="G18" s="9" t="s">
        <v>326</v>
      </c>
      <c r="H18" s="9">
        <v>2017</v>
      </c>
      <c r="I18" s="9" t="str">
        <f t="shared" si="2"/>
        <v>107</v>
      </c>
      <c r="J18" s="9" t="s">
        <v>1</v>
      </c>
      <c r="K18" s="9" t="s">
        <v>324</v>
      </c>
      <c r="L18" s="9" t="s">
        <v>282</v>
      </c>
      <c r="M18" s="112"/>
      <c r="N18" s="112"/>
      <c r="O18" s="112"/>
      <c r="P18" s="112"/>
      <c r="Q18" s="112"/>
      <c r="R18" s="112"/>
      <c r="S18" s="112">
        <v>143073</v>
      </c>
      <c r="T18" s="112">
        <v>143073</v>
      </c>
      <c r="U18" s="112">
        <v>143073</v>
      </c>
      <c r="V18" s="112">
        <v>143073</v>
      </c>
      <c r="W18" s="112">
        <v>143073</v>
      </c>
      <c r="X18" s="112">
        <v>143073</v>
      </c>
      <c r="Y18" s="102">
        <f t="shared" si="1"/>
        <v>858438</v>
      </c>
    </row>
    <row r="19" spans="1:25" x14ac:dyDescent="0.25">
      <c r="A19" s="9">
        <v>110</v>
      </c>
      <c r="B19" s="9" t="s">
        <v>272</v>
      </c>
      <c r="C19" s="9" t="s">
        <v>321</v>
      </c>
      <c r="D19" s="9" t="s">
        <v>322</v>
      </c>
      <c r="E19" s="9" t="s">
        <v>323</v>
      </c>
      <c r="F19" s="9">
        <v>181</v>
      </c>
      <c r="G19" s="9" t="s">
        <v>298</v>
      </c>
      <c r="H19" s="9">
        <v>2017</v>
      </c>
      <c r="I19" s="9" t="str">
        <f t="shared" si="2"/>
        <v>107</v>
      </c>
      <c r="J19" s="9" t="s">
        <v>1</v>
      </c>
      <c r="K19" s="9" t="s">
        <v>327</v>
      </c>
      <c r="L19" s="9" t="s">
        <v>282</v>
      </c>
      <c r="M19" s="112"/>
      <c r="N19" s="112"/>
      <c r="O19" s="112"/>
      <c r="P19" s="112"/>
      <c r="Q19" s="112"/>
      <c r="R19" s="112"/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02">
        <f t="shared" si="1"/>
        <v>0</v>
      </c>
    </row>
    <row r="20" spans="1:25" x14ac:dyDescent="0.25">
      <c r="A20" s="9">
        <v>110</v>
      </c>
      <c r="B20" s="9" t="s">
        <v>272</v>
      </c>
      <c r="C20" s="9" t="s">
        <v>321</v>
      </c>
      <c r="D20" s="9" t="s">
        <v>322</v>
      </c>
      <c r="E20" s="9" t="s">
        <v>323</v>
      </c>
      <c r="F20" s="9">
        <v>750</v>
      </c>
      <c r="G20" s="9" t="s">
        <v>328</v>
      </c>
      <c r="H20" s="9">
        <v>2017</v>
      </c>
      <c r="I20" s="9" t="str">
        <f t="shared" si="2"/>
        <v>107</v>
      </c>
      <c r="J20" s="9" t="s">
        <v>1</v>
      </c>
      <c r="K20" s="9" t="s">
        <v>329</v>
      </c>
      <c r="L20" s="9" t="s">
        <v>282</v>
      </c>
      <c r="M20" s="112"/>
      <c r="N20" s="112"/>
      <c r="O20" s="112"/>
      <c r="P20" s="112"/>
      <c r="Q20" s="112"/>
      <c r="R20" s="112"/>
      <c r="S20" s="112">
        <v>77965</v>
      </c>
      <c r="T20" s="112">
        <v>98854</v>
      </c>
      <c r="U20" s="112">
        <v>94814</v>
      </c>
      <c r="V20" s="112">
        <v>102242</v>
      </c>
      <c r="W20" s="112">
        <v>71658</v>
      </c>
      <c r="X20" s="112">
        <v>61998</v>
      </c>
      <c r="Y20" s="102">
        <f t="shared" si="1"/>
        <v>507531</v>
      </c>
    </row>
    <row r="21" spans="1:25" x14ac:dyDescent="0.25">
      <c r="A21" s="9">
        <v>110</v>
      </c>
      <c r="B21" s="9" t="s">
        <v>272</v>
      </c>
      <c r="C21" s="9" t="s">
        <v>321</v>
      </c>
      <c r="D21" s="9" t="s">
        <v>322</v>
      </c>
      <c r="E21" s="9" t="s">
        <v>323</v>
      </c>
      <c r="F21" s="9">
        <v>750</v>
      </c>
      <c r="G21" s="9" t="s">
        <v>328</v>
      </c>
      <c r="H21" s="9">
        <v>2018</v>
      </c>
      <c r="I21" s="9" t="str">
        <f t="shared" si="2"/>
        <v>107</v>
      </c>
      <c r="J21" s="9" t="s">
        <v>1</v>
      </c>
      <c r="K21" s="9" t="s">
        <v>329</v>
      </c>
      <c r="L21" s="9" t="s">
        <v>282</v>
      </c>
      <c r="M21" s="112">
        <v>69289</v>
      </c>
      <c r="N21" s="112">
        <v>72113</v>
      </c>
      <c r="O21" s="112">
        <v>83842</v>
      </c>
      <c r="P21" s="112">
        <v>81229</v>
      </c>
      <c r="Q21" s="112">
        <v>87279</v>
      </c>
      <c r="R21" s="112">
        <v>80115</v>
      </c>
      <c r="S21" s="112"/>
      <c r="T21" s="112"/>
      <c r="U21" s="112"/>
      <c r="V21" s="112"/>
      <c r="W21" s="112"/>
      <c r="X21" s="112"/>
      <c r="Y21" s="102">
        <f t="shared" si="1"/>
        <v>473867</v>
      </c>
    </row>
    <row r="22" spans="1:25" x14ac:dyDescent="0.25">
      <c r="A22" s="9">
        <v>110</v>
      </c>
      <c r="B22" s="9" t="s">
        <v>272</v>
      </c>
      <c r="C22" s="9" t="s">
        <v>321</v>
      </c>
      <c r="D22" s="9" t="s">
        <v>322</v>
      </c>
      <c r="E22" s="9" t="s">
        <v>323</v>
      </c>
      <c r="F22" s="9">
        <v>751</v>
      </c>
      <c r="G22" s="9" t="s">
        <v>330</v>
      </c>
      <c r="H22" s="9">
        <v>2017</v>
      </c>
      <c r="I22" s="9" t="str">
        <f t="shared" si="2"/>
        <v>107</v>
      </c>
      <c r="J22" s="9" t="s">
        <v>1</v>
      </c>
      <c r="K22" s="9" t="s">
        <v>329</v>
      </c>
      <c r="L22" s="9" t="s">
        <v>282</v>
      </c>
      <c r="M22" s="112"/>
      <c r="N22" s="112"/>
      <c r="O22" s="112"/>
      <c r="P22" s="112"/>
      <c r="Q22" s="112"/>
      <c r="R22" s="112"/>
      <c r="S22" s="112">
        <v>337864</v>
      </c>
      <c r="T22" s="112">
        <v>428386</v>
      </c>
      <c r="U22" s="112">
        <v>410877</v>
      </c>
      <c r="V22" s="112">
        <v>443068</v>
      </c>
      <c r="W22" s="112">
        <v>310529</v>
      </c>
      <c r="X22" s="112">
        <v>268670</v>
      </c>
      <c r="Y22" s="102">
        <f t="shared" si="1"/>
        <v>2199394</v>
      </c>
    </row>
    <row r="23" spans="1:25" x14ac:dyDescent="0.25">
      <c r="A23" s="9">
        <v>110</v>
      </c>
      <c r="B23" s="9" t="s">
        <v>272</v>
      </c>
      <c r="C23" s="9" t="s">
        <v>321</v>
      </c>
      <c r="D23" s="9" t="s">
        <v>322</v>
      </c>
      <c r="E23" s="9" t="s">
        <v>323</v>
      </c>
      <c r="F23" s="9">
        <v>751</v>
      </c>
      <c r="G23" s="9" t="s">
        <v>330</v>
      </c>
      <c r="H23" s="9">
        <v>2018</v>
      </c>
      <c r="I23" s="9" t="str">
        <f t="shared" si="2"/>
        <v>107</v>
      </c>
      <c r="J23" s="9" t="s">
        <v>1</v>
      </c>
      <c r="K23" s="9" t="s">
        <v>329</v>
      </c>
      <c r="L23" s="9" t="s">
        <v>282</v>
      </c>
      <c r="M23" s="112">
        <v>324006</v>
      </c>
      <c r="N23" s="112">
        <v>337211</v>
      </c>
      <c r="O23" s="112">
        <v>392055</v>
      </c>
      <c r="P23" s="112">
        <v>379839</v>
      </c>
      <c r="Q23" s="112">
        <v>408129</v>
      </c>
      <c r="R23" s="112">
        <v>374627</v>
      </c>
      <c r="S23" s="112"/>
      <c r="T23" s="112"/>
      <c r="U23" s="112"/>
      <c r="V23" s="112"/>
      <c r="W23" s="112"/>
      <c r="X23" s="112"/>
      <c r="Y23" s="102">
        <f t="shared" si="1"/>
        <v>2215867</v>
      </c>
    </row>
    <row r="24" spans="1:25" x14ac:dyDescent="0.25">
      <c r="A24" s="9">
        <v>110</v>
      </c>
      <c r="B24" s="9" t="s">
        <v>272</v>
      </c>
      <c r="C24" s="9" t="s">
        <v>321</v>
      </c>
      <c r="D24" s="9" t="s">
        <v>322</v>
      </c>
      <c r="E24" s="9" t="s">
        <v>323</v>
      </c>
      <c r="F24" s="9">
        <v>752</v>
      </c>
      <c r="G24" s="9" t="s">
        <v>330</v>
      </c>
      <c r="H24" s="9">
        <v>2017</v>
      </c>
      <c r="I24" s="9" t="str">
        <f t="shared" si="2"/>
        <v>107</v>
      </c>
      <c r="J24" s="9" t="s">
        <v>1</v>
      </c>
      <c r="K24" s="9" t="s">
        <v>329</v>
      </c>
      <c r="L24" s="9" t="s">
        <v>282</v>
      </c>
      <c r="M24" s="112"/>
      <c r="N24" s="112"/>
      <c r="O24" s="112"/>
      <c r="P24" s="112"/>
      <c r="Q24" s="112"/>
      <c r="R24" s="112"/>
      <c r="S24" s="112">
        <v>0</v>
      </c>
      <c r="T24" s="112">
        <v>0</v>
      </c>
      <c r="U24" s="112">
        <v>0</v>
      </c>
      <c r="V24" s="112">
        <v>0</v>
      </c>
      <c r="W24" s="112">
        <v>0</v>
      </c>
      <c r="X24" s="112">
        <v>0</v>
      </c>
      <c r="Y24" s="102">
        <f t="shared" si="1"/>
        <v>0</v>
      </c>
    </row>
    <row r="25" spans="1:25" x14ac:dyDescent="0.25">
      <c r="A25" s="9">
        <v>110</v>
      </c>
      <c r="B25" s="9" t="s">
        <v>272</v>
      </c>
      <c r="C25" s="9" t="s">
        <v>321</v>
      </c>
      <c r="D25" s="9" t="s">
        <v>322</v>
      </c>
      <c r="E25" s="9" t="s">
        <v>323</v>
      </c>
      <c r="F25" s="9">
        <v>752</v>
      </c>
      <c r="G25" s="9" t="s">
        <v>330</v>
      </c>
      <c r="H25" s="9">
        <v>2018</v>
      </c>
      <c r="I25" s="9" t="str">
        <f t="shared" si="2"/>
        <v>107</v>
      </c>
      <c r="J25" s="9" t="s">
        <v>1</v>
      </c>
      <c r="K25" s="9" t="s">
        <v>329</v>
      </c>
      <c r="L25" s="9" t="s">
        <v>282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/>
      <c r="T25" s="112"/>
      <c r="U25" s="112"/>
      <c r="V25" s="112"/>
      <c r="W25" s="112"/>
      <c r="X25" s="112"/>
      <c r="Y25" s="102">
        <f t="shared" si="1"/>
        <v>0</v>
      </c>
    </row>
    <row r="26" spans="1:25" x14ac:dyDescent="0.25">
      <c r="A26" s="9">
        <v>110</v>
      </c>
      <c r="B26" s="9" t="s">
        <v>277</v>
      </c>
      <c r="C26" s="9" t="s">
        <v>321</v>
      </c>
      <c r="D26" s="9" t="s">
        <v>322</v>
      </c>
      <c r="E26" s="9" t="s">
        <v>323</v>
      </c>
      <c r="F26" s="9">
        <v>101</v>
      </c>
      <c r="G26" s="9" t="s">
        <v>298</v>
      </c>
      <c r="H26" s="9">
        <v>2017</v>
      </c>
      <c r="I26" s="9" t="str">
        <f t="shared" si="2"/>
        <v>107</v>
      </c>
      <c r="J26" s="9" t="s">
        <v>1</v>
      </c>
      <c r="K26" s="9" t="s">
        <v>324</v>
      </c>
      <c r="L26" s="9" t="s">
        <v>282</v>
      </c>
      <c r="M26" s="112"/>
      <c r="N26" s="112"/>
      <c r="O26" s="112"/>
      <c r="P26" s="112"/>
      <c r="Q26" s="112"/>
      <c r="R26" s="112"/>
      <c r="S26" s="112">
        <v>6334</v>
      </c>
      <c r="T26" s="112">
        <v>6406</v>
      </c>
      <c r="U26" s="112">
        <v>6034</v>
      </c>
      <c r="V26" s="112">
        <v>801</v>
      </c>
      <c r="W26" s="112">
        <v>492</v>
      </c>
      <c r="X26" s="112">
        <v>184</v>
      </c>
      <c r="Y26" s="102">
        <f t="shared" si="1"/>
        <v>20251</v>
      </c>
    </row>
    <row r="27" spans="1:25" x14ac:dyDescent="0.25">
      <c r="A27" s="9">
        <v>110</v>
      </c>
      <c r="B27" s="9" t="s">
        <v>277</v>
      </c>
      <c r="C27" s="9" t="s">
        <v>321</v>
      </c>
      <c r="D27" s="9" t="s">
        <v>322</v>
      </c>
      <c r="E27" s="9" t="s">
        <v>323</v>
      </c>
      <c r="F27" s="9">
        <v>101</v>
      </c>
      <c r="G27" s="9" t="s">
        <v>298</v>
      </c>
      <c r="H27" s="9">
        <v>2018</v>
      </c>
      <c r="I27" s="9" t="str">
        <f t="shared" si="2"/>
        <v>107</v>
      </c>
      <c r="J27" s="9" t="s">
        <v>1</v>
      </c>
      <c r="K27" s="9" t="s">
        <v>324</v>
      </c>
      <c r="L27" s="9" t="s">
        <v>282</v>
      </c>
      <c r="M27" s="112">
        <v>215</v>
      </c>
      <c r="N27" s="112">
        <v>612</v>
      </c>
      <c r="O27" s="112">
        <v>7734</v>
      </c>
      <c r="P27" s="112">
        <v>7843</v>
      </c>
      <c r="Q27" s="112">
        <v>7010</v>
      </c>
      <c r="R27" s="112">
        <v>7164</v>
      </c>
      <c r="S27" s="112"/>
      <c r="T27" s="112"/>
      <c r="U27" s="112"/>
      <c r="V27" s="112"/>
      <c r="W27" s="112"/>
      <c r="X27" s="112"/>
      <c r="Y27" s="102">
        <f t="shared" si="1"/>
        <v>30578</v>
      </c>
    </row>
    <row r="28" spans="1:25" x14ac:dyDescent="0.25">
      <c r="A28" s="9">
        <v>110</v>
      </c>
      <c r="B28" s="9" t="s">
        <v>277</v>
      </c>
      <c r="C28" s="9" t="s">
        <v>321</v>
      </c>
      <c r="D28" s="9" t="s">
        <v>322</v>
      </c>
      <c r="E28" s="9" t="s">
        <v>323</v>
      </c>
      <c r="F28" s="9">
        <v>110</v>
      </c>
      <c r="G28" s="9" t="s">
        <v>298</v>
      </c>
      <c r="H28" s="9">
        <v>2017</v>
      </c>
      <c r="I28" s="9" t="str">
        <f t="shared" si="2"/>
        <v>107</v>
      </c>
      <c r="J28" s="9" t="s">
        <v>1</v>
      </c>
      <c r="K28" s="9" t="s">
        <v>324</v>
      </c>
      <c r="L28" s="9" t="s">
        <v>282</v>
      </c>
      <c r="M28" s="112"/>
      <c r="N28" s="112"/>
      <c r="O28" s="112"/>
      <c r="P28" s="112"/>
      <c r="Q28" s="112"/>
      <c r="R28" s="112"/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02">
        <f t="shared" si="1"/>
        <v>0</v>
      </c>
    </row>
    <row r="29" spans="1:25" x14ac:dyDescent="0.25">
      <c r="A29" s="9">
        <v>110</v>
      </c>
      <c r="B29" s="9" t="s">
        <v>277</v>
      </c>
      <c r="C29" s="9" t="s">
        <v>321</v>
      </c>
      <c r="D29" s="9" t="s">
        <v>322</v>
      </c>
      <c r="E29" s="9" t="s">
        <v>323</v>
      </c>
      <c r="F29" s="9">
        <v>110</v>
      </c>
      <c r="G29" s="9" t="s">
        <v>298</v>
      </c>
      <c r="H29" s="9">
        <v>2018</v>
      </c>
      <c r="I29" s="9" t="str">
        <f t="shared" si="2"/>
        <v>107</v>
      </c>
      <c r="J29" s="9" t="s">
        <v>1</v>
      </c>
      <c r="K29" s="9" t="s">
        <v>324</v>
      </c>
      <c r="L29" s="9" t="s">
        <v>282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/>
      <c r="T29" s="112"/>
      <c r="U29" s="112"/>
      <c r="V29" s="112"/>
      <c r="W29" s="112"/>
      <c r="X29" s="112"/>
      <c r="Y29" s="102">
        <f t="shared" si="1"/>
        <v>0</v>
      </c>
    </row>
    <row r="30" spans="1:25" x14ac:dyDescent="0.25">
      <c r="A30" s="9">
        <v>110</v>
      </c>
      <c r="B30" s="9" t="s">
        <v>277</v>
      </c>
      <c r="C30" s="9" t="s">
        <v>321</v>
      </c>
      <c r="D30" s="9" t="s">
        <v>322</v>
      </c>
      <c r="E30" s="9" t="s">
        <v>323</v>
      </c>
      <c r="F30" s="9">
        <v>111</v>
      </c>
      <c r="G30" s="9" t="s">
        <v>297</v>
      </c>
      <c r="H30" s="9">
        <v>2017</v>
      </c>
      <c r="I30" s="9" t="str">
        <f t="shared" si="2"/>
        <v>107</v>
      </c>
      <c r="J30" s="9" t="s">
        <v>1</v>
      </c>
      <c r="K30" s="9" t="s">
        <v>325</v>
      </c>
      <c r="L30" s="9" t="s">
        <v>282</v>
      </c>
      <c r="M30" s="112"/>
      <c r="N30" s="112"/>
      <c r="O30" s="112"/>
      <c r="P30" s="112"/>
      <c r="Q30" s="112"/>
      <c r="R30" s="112"/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02">
        <f t="shared" si="1"/>
        <v>0</v>
      </c>
    </row>
    <row r="31" spans="1:25" x14ac:dyDescent="0.25">
      <c r="A31" s="9">
        <v>110</v>
      </c>
      <c r="B31" s="9" t="s">
        <v>277</v>
      </c>
      <c r="C31" s="9" t="s">
        <v>321</v>
      </c>
      <c r="D31" s="9" t="s">
        <v>322</v>
      </c>
      <c r="E31" s="9" t="s">
        <v>323</v>
      </c>
      <c r="F31" s="9">
        <v>111</v>
      </c>
      <c r="G31" s="9" t="s">
        <v>297</v>
      </c>
      <c r="H31" s="9">
        <v>2018</v>
      </c>
      <c r="I31" s="9" t="str">
        <f t="shared" si="2"/>
        <v>107</v>
      </c>
      <c r="J31" s="9" t="s">
        <v>1</v>
      </c>
      <c r="K31" s="9" t="s">
        <v>325</v>
      </c>
      <c r="L31" s="9" t="s">
        <v>282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/>
      <c r="T31" s="112"/>
      <c r="U31" s="112"/>
      <c r="V31" s="112"/>
      <c r="W31" s="112"/>
      <c r="X31" s="112"/>
      <c r="Y31" s="102">
        <f t="shared" si="1"/>
        <v>0</v>
      </c>
    </row>
    <row r="32" spans="1:25" x14ac:dyDescent="0.25">
      <c r="A32" s="9">
        <v>110</v>
      </c>
      <c r="B32" s="9" t="s">
        <v>277</v>
      </c>
      <c r="C32" s="9" t="s">
        <v>321</v>
      </c>
      <c r="D32" s="9" t="s">
        <v>322</v>
      </c>
      <c r="E32" s="9" t="s">
        <v>323</v>
      </c>
      <c r="F32" s="9">
        <v>120</v>
      </c>
      <c r="G32" s="9" t="s">
        <v>298</v>
      </c>
      <c r="H32" s="9">
        <v>2017</v>
      </c>
      <c r="I32" s="9" t="str">
        <f t="shared" si="2"/>
        <v>107</v>
      </c>
      <c r="J32" s="9" t="s">
        <v>1</v>
      </c>
      <c r="K32" s="9" t="s">
        <v>324</v>
      </c>
      <c r="L32" s="9" t="s">
        <v>282</v>
      </c>
      <c r="M32" s="112"/>
      <c r="N32" s="112"/>
      <c r="O32" s="112"/>
      <c r="P32" s="112"/>
      <c r="Q32" s="112"/>
      <c r="R32" s="112"/>
      <c r="S32" s="112">
        <v>0</v>
      </c>
      <c r="T32" s="112">
        <v>0</v>
      </c>
      <c r="U32" s="112">
        <v>0</v>
      </c>
      <c r="V32" s="112">
        <v>0</v>
      </c>
      <c r="W32" s="112">
        <v>0</v>
      </c>
      <c r="X32" s="112">
        <v>0</v>
      </c>
      <c r="Y32" s="102">
        <f t="shared" si="1"/>
        <v>0</v>
      </c>
    </row>
    <row r="33" spans="1:25" x14ac:dyDescent="0.25">
      <c r="A33" s="9">
        <v>110</v>
      </c>
      <c r="B33" s="9" t="s">
        <v>277</v>
      </c>
      <c r="C33" s="9" t="s">
        <v>321</v>
      </c>
      <c r="D33" s="9" t="s">
        <v>322</v>
      </c>
      <c r="E33" s="9" t="s">
        <v>323</v>
      </c>
      <c r="F33" s="9">
        <v>120</v>
      </c>
      <c r="G33" s="9" t="s">
        <v>298</v>
      </c>
      <c r="H33" s="9">
        <v>2018</v>
      </c>
      <c r="I33" s="9" t="str">
        <f t="shared" si="2"/>
        <v>107</v>
      </c>
      <c r="J33" s="9" t="s">
        <v>1</v>
      </c>
      <c r="K33" s="9" t="s">
        <v>324</v>
      </c>
      <c r="L33" s="9" t="s">
        <v>282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/>
      <c r="T33" s="112"/>
      <c r="U33" s="112"/>
      <c r="V33" s="112"/>
      <c r="W33" s="112"/>
      <c r="X33" s="112"/>
      <c r="Y33" s="102">
        <f t="shared" si="1"/>
        <v>0</v>
      </c>
    </row>
    <row r="34" spans="1:25" x14ac:dyDescent="0.25">
      <c r="A34" s="9">
        <v>110</v>
      </c>
      <c r="B34" s="9" t="s">
        <v>277</v>
      </c>
      <c r="C34" s="9" t="s">
        <v>321</v>
      </c>
      <c r="D34" s="9" t="s">
        <v>322</v>
      </c>
      <c r="E34" s="9" t="s">
        <v>323</v>
      </c>
      <c r="F34" s="9">
        <v>121</v>
      </c>
      <c r="G34" s="9" t="s">
        <v>297</v>
      </c>
      <c r="H34" s="9">
        <v>2017</v>
      </c>
      <c r="I34" s="9" t="str">
        <f t="shared" si="2"/>
        <v>107</v>
      </c>
      <c r="J34" s="9" t="s">
        <v>1</v>
      </c>
      <c r="K34" s="9" t="s">
        <v>325</v>
      </c>
      <c r="L34" s="9" t="s">
        <v>282</v>
      </c>
      <c r="M34" s="112"/>
      <c r="N34" s="112"/>
      <c r="O34" s="112"/>
      <c r="P34" s="112"/>
      <c r="Q34" s="112"/>
      <c r="R34" s="112"/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02">
        <f t="shared" si="1"/>
        <v>0</v>
      </c>
    </row>
    <row r="35" spans="1:25" x14ac:dyDescent="0.25">
      <c r="A35" s="9">
        <v>110</v>
      </c>
      <c r="B35" s="9" t="s">
        <v>277</v>
      </c>
      <c r="C35" s="9" t="s">
        <v>321</v>
      </c>
      <c r="D35" s="9" t="s">
        <v>322</v>
      </c>
      <c r="E35" s="9" t="s">
        <v>323</v>
      </c>
      <c r="F35" s="9">
        <v>130</v>
      </c>
      <c r="G35" s="9" t="s">
        <v>296</v>
      </c>
      <c r="H35" s="9">
        <v>2017</v>
      </c>
      <c r="I35" s="9" t="str">
        <f t="shared" si="2"/>
        <v>107</v>
      </c>
      <c r="J35" s="9" t="s">
        <v>1</v>
      </c>
      <c r="K35" s="9" t="s">
        <v>324</v>
      </c>
      <c r="L35" s="9" t="s">
        <v>282</v>
      </c>
      <c r="M35" s="112"/>
      <c r="N35" s="112"/>
      <c r="O35" s="112"/>
      <c r="P35" s="112"/>
      <c r="Q35" s="112"/>
      <c r="R35" s="112"/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02">
        <f t="shared" si="1"/>
        <v>0</v>
      </c>
    </row>
    <row r="36" spans="1:25" x14ac:dyDescent="0.25">
      <c r="A36" s="9">
        <v>110</v>
      </c>
      <c r="B36" s="9" t="s">
        <v>277</v>
      </c>
      <c r="C36" s="9" t="s">
        <v>321</v>
      </c>
      <c r="D36" s="9" t="s">
        <v>322</v>
      </c>
      <c r="E36" s="9" t="s">
        <v>323</v>
      </c>
      <c r="F36" s="9">
        <v>130</v>
      </c>
      <c r="G36" s="9" t="s">
        <v>296</v>
      </c>
      <c r="H36" s="9">
        <v>2018</v>
      </c>
      <c r="I36" s="9" t="str">
        <f t="shared" si="2"/>
        <v>107</v>
      </c>
      <c r="J36" s="9" t="s">
        <v>1</v>
      </c>
      <c r="K36" s="9" t="s">
        <v>324</v>
      </c>
      <c r="L36" s="9" t="s">
        <v>282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/>
      <c r="T36" s="112"/>
      <c r="U36" s="112"/>
      <c r="V36" s="112"/>
      <c r="W36" s="112"/>
      <c r="X36" s="112"/>
      <c r="Y36" s="102">
        <f t="shared" si="1"/>
        <v>0</v>
      </c>
    </row>
    <row r="37" spans="1:25" x14ac:dyDescent="0.25">
      <c r="A37" s="9">
        <v>110</v>
      </c>
      <c r="B37" s="9" t="s">
        <v>277</v>
      </c>
      <c r="C37" s="9" t="s">
        <v>321</v>
      </c>
      <c r="D37" s="9" t="s">
        <v>322</v>
      </c>
      <c r="E37" s="9" t="s">
        <v>323</v>
      </c>
      <c r="F37" s="9">
        <v>145</v>
      </c>
      <c r="G37" s="9" t="s">
        <v>296</v>
      </c>
      <c r="H37" s="9">
        <v>2017</v>
      </c>
      <c r="I37" s="9" t="str">
        <f t="shared" si="2"/>
        <v>107</v>
      </c>
      <c r="J37" s="9" t="s">
        <v>1</v>
      </c>
      <c r="K37" s="9" t="s">
        <v>325</v>
      </c>
      <c r="L37" s="9" t="s">
        <v>282</v>
      </c>
      <c r="M37" s="112"/>
      <c r="N37" s="112"/>
      <c r="O37" s="112"/>
      <c r="P37" s="112"/>
      <c r="Q37" s="112"/>
      <c r="R37" s="112"/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02">
        <f t="shared" si="1"/>
        <v>0</v>
      </c>
    </row>
    <row r="38" spans="1:25" x14ac:dyDescent="0.25">
      <c r="A38" s="9">
        <v>110</v>
      </c>
      <c r="B38" s="9" t="s">
        <v>277</v>
      </c>
      <c r="C38" s="9" t="s">
        <v>321</v>
      </c>
      <c r="D38" s="9" t="s">
        <v>322</v>
      </c>
      <c r="E38" s="9" t="s">
        <v>323</v>
      </c>
      <c r="F38" s="9">
        <v>145</v>
      </c>
      <c r="G38" s="9" t="s">
        <v>296</v>
      </c>
      <c r="H38" s="9">
        <v>2018</v>
      </c>
      <c r="I38" s="9" t="str">
        <f t="shared" si="2"/>
        <v>107</v>
      </c>
      <c r="J38" s="9" t="s">
        <v>1</v>
      </c>
      <c r="K38" s="9" t="s">
        <v>325</v>
      </c>
      <c r="L38" s="9" t="s">
        <v>282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/>
      <c r="T38" s="112"/>
      <c r="U38" s="112"/>
      <c r="V38" s="112"/>
      <c r="W38" s="112"/>
      <c r="X38" s="112"/>
      <c r="Y38" s="102">
        <f t="shared" si="1"/>
        <v>0</v>
      </c>
    </row>
    <row r="39" spans="1:25" x14ac:dyDescent="0.25">
      <c r="A39" s="9">
        <v>110</v>
      </c>
      <c r="B39" s="9" t="s">
        <v>277</v>
      </c>
      <c r="C39" s="9" t="s">
        <v>321</v>
      </c>
      <c r="D39" s="9" t="s">
        <v>322</v>
      </c>
      <c r="E39" s="9" t="s">
        <v>323</v>
      </c>
      <c r="F39" s="9">
        <v>175</v>
      </c>
      <c r="G39" s="9" t="s">
        <v>326</v>
      </c>
      <c r="H39" s="9">
        <v>2017</v>
      </c>
      <c r="I39" s="9" t="str">
        <f t="shared" si="2"/>
        <v>107</v>
      </c>
      <c r="J39" s="9" t="s">
        <v>1</v>
      </c>
      <c r="K39" s="9" t="s">
        <v>324</v>
      </c>
      <c r="L39" s="9" t="s">
        <v>282</v>
      </c>
      <c r="M39" s="112"/>
      <c r="N39" s="112"/>
      <c r="O39" s="112"/>
      <c r="P39" s="112"/>
      <c r="Q39" s="112"/>
      <c r="R39" s="112"/>
      <c r="S39" s="112">
        <v>0</v>
      </c>
      <c r="T39" s="112">
        <v>0</v>
      </c>
      <c r="U39" s="112">
        <v>0</v>
      </c>
      <c r="V39" s="112">
        <v>0</v>
      </c>
      <c r="W39" s="112">
        <v>0</v>
      </c>
      <c r="X39" s="112">
        <v>0</v>
      </c>
      <c r="Y39" s="102">
        <f t="shared" si="1"/>
        <v>0</v>
      </c>
    </row>
    <row r="40" spans="1:25" x14ac:dyDescent="0.25">
      <c r="A40" s="9">
        <v>110</v>
      </c>
      <c r="B40" s="9" t="s">
        <v>277</v>
      </c>
      <c r="C40" s="9" t="s">
        <v>321</v>
      </c>
      <c r="D40" s="9" t="s">
        <v>322</v>
      </c>
      <c r="E40" s="9" t="s">
        <v>323</v>
      </c>
      <c r="F40" s="9">
        <v>175</v>
      </c>
      <c r="G40" s="9" t="s">
        <v>326</v>
      </c>
      <c r="H40" s="9">
        <v>2018</v>
      </c>
      <c r="I40" s="9" t="str">
        <f t="shared" si="2"/>
        <v>107</v>
      </c>
      <c r="J40" s="9" t="s">
        <v>1</v>
      </c>
      <c r="K40" s="9" t="s">
        <v>324</v>
      </c>
      <c r="L40" s="9" t="s">
        <v>282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/>
      <c r="T40" s="112"/>
      <c r="U40" s="112"/>
      <c r="V40" s="112"/>
      <c r="W40" s="112"/>
      <c r="X40" s="112"/>
      <c r="Y40" s="102">
        <f t="shared" si="1"/>
        <v>0</v>
      </c>
    </row>
    <row r="41" spans="1:25" x14ac:dyDescent="0.25">
      <c r="A41" s="9">
        <v>110</v>
      </c>
      <c r="B41" s="9" t="s">
        <v>277</v>
      </c>
      <c r="C41" s="9" t="s">
        <v>321</v>
      </c>
      <c r="D41" s="9" t="s">
        <v>322</v>
      </c>
      <c r="E41" s="9" t="s">
        <v>323</v>
      </c>
      <c r="F41" s="9">
        <v>750</v>
      </c>
      <c r="G41" s="9" t="s">
        <v>328</v>
      </c>
      <c r="H41" s="9">
        <v>2017</v>
      </c>
      <c r="I41" s="9" t="str">
        <f t="shared" si="2"/>
        <v>107</v>
      </c>
      <c r="J41" s="9" t="s">
        <v>1</v>
      </c>
      <c r="K41" s="9" t="s">
        <v>329</v>
      </c>
      <c r="L41" s="9" t="s">
        <v>282</v>
      </c>
      <c r="M41" s="112"/>
      <c r="N41" s="112"/>
      <c r="O41" s="112"/>
      <c r="P41" s="112"/>
      <c r="Q41" s="112"/>
      <c r="R41" s="112"/>
      <c r="S41" s="112">
        <v>975</v>
      </c>
      <c r="T41" s="112">
        <v>986</v>
      </c>
      <c r="U41" s="112">
        <v>929</v>
      </c>
      <c r="V41" s="112">
        <v>123</v>
      </c>
      <c r="W41" s="112">
        <v>76</v>
      </c>
      <c r="X41" s="112">
        <v>28</v>
      </c>
      <c r="Y41" s="102">
        <f t="shared" si="1"/>
        <v>3117</v>
      </c>
    </row>
    <row r="42" spans="1:25" x14ac:dyDescent="0.25">
      <c r="A42" s="9">
        <v>110</v>
      </c>
      <c r="B42" s="9" t="s">
        <v>277</v>
      </c>
      <c r="C42" s="9" t="s">
        <v>321</v>
      </c>
      <c r="D42" s="9" t="s">
        <v>322</v>
      </c>
      <c r="E42" s="9" t="s">
        <v>323</v>
      </c>
      <c r="F42" s="9">
        <v>750</v>
      </c>
      <c r="G42" s="9" t="s">
        <v>328</v>
      </c>
      <c r="H42" s="9">
        <v>2018</v>
      </c>
      <c r="I42" s="9" t="str">
        <f t="shared" si="2"/>
        <v>107</v>
      </c>
      <c r="J42" s="9" t="s">
        <v>1</v>
      </c>
      <c r="K42" s="9" t="s">
        <v>329</v>
      </c>
      <c r="L42" s="9" t="s">
        <v>282</v>
      </c>
      <c r="M42" s="112">
        <v>35</v>
      </c>
      <c r="N42" s="112">
        <v>100</v>
      </c>
      <c r="O42" s="112">
        <v>1270</v>
      </c>
      <c r="P42" s="112">
        <v>1288</v>
      </c>
      <c r="Q42" s="112">
        <v>1151</v>
      </c>
      <c r="R42" s="112">
        <v>1176</v>
      </c>
      <c r="S42" s="112"/>
      <c r="T42" s="112"/>
      <c r="U42" s="112"/>
      <c r="V42" s="112"/>
      <c r="W42" s="112"/>
      <c r="X42" s="112"/>
      <c r="Y42" s="102">
        <f t="shared" si="1"/>
        <v>5020</v>
      </c>
    </row>
    <row r="43" spans="1:25" x14ac:dyDescent="0.25">
      <c r="A43" s="9">
        <v>110</v>
      </c>
      <c r="B43" s="9" t="s">
        <v>277</v>
      </c>
      <c r="C43" s="9" t="s">
        <v>321</v>
      </c>
      <c r="D43" s="9" t="s">
        <v>322</v>
      </c>
      <c r="E43" s="9" t="s">
        <v>323</v>
      </c>
      <c r="F43" s="9">
        <v>751</v>
      </c>
      <c r="G43" s="9" t="s">
        <v>330</v>
      </c>
      <c r="H43" s="9">
        <v>2017</v>
      </c>
      <c r="I43" s="9" t="str">
        <f t="shared" si="2"/>
        <v>107</v>
      </c>
      <c r="J43" s="9" t="s">
        <v>1</v>
      </c>
      <c r="K43" s="9" t="s">
        <v>329</v>
      </c>
      <c r="L43" s="9" t="s">
        <v>282</v>
      </c>
      <c r="M43" s="112"/>
      <c r="N43" s="112"/>
      <c r="O43" s="112"/>
      <c r="P43" s="112"/>
      <c r="Q43" s="112"/>
      <c r="R43" s="112"/>
      <c r="S43" s="112">
        <v>4050</v>
      </c>
      <c r="T43" s="112">
        <v>4096</v>
      </c>
      <c r="U43" s="112">
        <v>3858</v>
      </c>
      <c r="V43" s="112">
        <v>512</v>
      </c>
      <c r="W43" s="112">
        <v>314</v>
      </c>
      <c r="X43" s="112">
        <v>118</v>
      </c>
      <c r="Y43" s="102">
        <f t="shared" si="1"/>
        <v>12948</v>
      </c>
    </row>
    <row r="44" spans="1:25" x14ac:dyDescent="0.25">
      <c r="A44" s="9">
        <v>110</v>
      </c>
      <c r="B44" s="9" t="s">
        <v>277</v>
      </c>
      <c r="C44" s="9" t="s">
        <v>321</v>
      </c>
      <c r="D44" s="9" t="s">
        <v>322</v>
      </c>
      <c r="E44" s="9" t="s">
        <v>323</v>
      </c>
      <c r="F44" s="9">
        <v>751</v>
      </c>
      <c r="G44" s="9" t="s">
        <v>330</v>
      </c>
      <c r="H44" s="9">
        <v>2018</v>
      </c>
      <c r="I44" s="9" t="str">
        <f t="shared" si="2"/>
        <v>107</v>
      </c>
      <c r="J44" s="9" t="s">
        <v>1</v>
      </c>
      <c r="K44" s="9" t="s">
        <v>329</v>
      </c>
      <c r="L44" s="9" t="s">
        <v>282</v>
      </c>
      <c r="M44" s="112">
        <v>138</v>
      </c>
      <c r="N44" s="112">
        <v>394</v>
      </c>
      <c r="O44" s="112">
        <v>4984</v>
      </c>
      <c r="P44" s="112">
        <v>5054</v>
      </c>
      <c r="Q44" s="112">
        <v>4517</v>
      </c>
      <c r="R44" s="112">
        <v>4616</v>
      </c>
      <c r="S44" s="112"/>
      <c r="T44" s="112"/>
      <c r="U44" s="112"/>
      <c r="V44" s="112"/>
      <c r="W44" s="112"/>
      <c r="X44" s="112"/>
      <c r="Y44" s="102">
        <f t="shared" si="1"/>
        <v>19703</v>
      </c>
    </row>
    <row r="45" spans="1:25" x14ac:dyDescent="0.25">
      <c r="A45" s="9">
        <v>110</v>
      </c>
      <c r="B45" s="9" t="s">
        <v>277</v>
      </c>
      <c r="C45" s="9" t="s">
        <v>321</v>
      </c>
      <c r="D45" s="9" t="s">
        <v>322</v>
      </c>
      <c r="E45" s="9" t="s">
        <v>323</v>
      </c>
      <c r="F45" s="9">
        <v>752</v>
      </c>
      <c r="G45" s="9" t="s">
        <v>330</v>
      </c>
      <c r="H45" s="9">
        <v>2017</v>
      </c>
      <c r="I45" s="9" t="str">
        <f t="shared" si="2"/>
        <v>107</v>
      </c>
      <c r="J45" s="9" t="s">
        <v>1</v>
      </c>
      <c r="K45" s="9" t="s">
        <v>329</v>
      </c>
      <c r="L45" s="9" t="s">
        <v>282</v>
      </c>
      <c r="M45" s="112"/>
      <c r="N45" s="112"/>
      <c r="O45" s="112"/>
      <c r="P45" s="112"/>
      <c r="Q45" s="112"/>
      <c r="R45" s="112"/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02">
        <f t="shared" si="1"/>
        <v>0</v>
      </c>
    </row>
    <row r="46" spans="1:25" x14ac:dyDescent="0.25">
      <c r="A46" s="9">
        <v>110</v>
      </c>
      <c r="B46" s="9" t="s">
        <v>278</v>
      </c>
      <c r="C46" s="9" t="s">
        <v>321</v>
      </c>
      <c r="D46" s="9" t="s">
        <v>322</v>
      </c>
      <c r="E46" s="9" t="s">
        <v>323</v>
      </c>
      <c r="F46" s="9">
        <v>101</v>
      </c>
      <c r="G46" s="9" t="s">
        <v>298</v>
      </c>
      <c r="H46" s="9">
        <v>2017</v>
      </c>
      <c r="I46" s="9" t="str">
        <f t="shared" si="2"/>
        <v>107</v>
      </c>
      <c r="J46" s="9" t="s">
        <v>1</v>
      </c>
      <c r="K46" s="9" t="s">
        <v>324</v>
      </c>
      <c r="L46" s="9" t="s">
        <v>282</v>
      </c>
      <c r="M46" s="112"/>
      <c r="N46" s="112"/>
      <c r="O46" s="112"/>
      <c r="P46" s="112"/>
      <c r="Q46" s="112"/>
      <c r="R46" s="112"/>
      <c r="S46" s="112">
        <v>1182433</v>
      </c>
      <c r="T46" s="112">
        <v>1583488</v>
      </c>
      <c r="U46" s="112">
        <v>1257466</v>
      </c>
      <c r="V46" s="112">
        <v>1376236</v>
      </c>
      <c r="W46" s="112">
        <v>1226799</v>
      </c>
      <c r="X46" s="112">
        <v>1007705</v>
      </c>
      <c r="Y46" s="102">
        <f t="shared" si="1"/>
        <v>7634127</v>
      </c>
    </row>
    <row r="47" spans="1:25" x14ac:dyDescent="0.25">
      <c r="A47" s="9">
        <v>110</v>
      </c>
      <c r="B47" s="9" t="s">
        <v>278</v>
      </c>
      <c r="C47" s="9" t="s">
        <v>321</v>
      </c>
      <c r="D47" s="9" t="s">
        <v>322</v>
      </c>
      <c r="E47" s="9" t="s">
        <v>323</v>
      </c>
      <c r="F47" s="9">
        <v>101</v>
      </c>
      <c r="G47" s="9" t="s">
        <v>298</v>
      </c>
      <c r="H47" s="9">
        <v>2018</v>
      </c>
      <c r="I47" s="9" t="str">
        <f t="shared" si="2"/>
        <v>107</v>
      </c>
      <c r="J47" s="9" t="s">
        <v>1</v>
      </c>
      <c r="K47" s="9" t="s">
        <v>324</v>
      </c>
      <c r="L47" s="9" t="s">
        <v>282</v>
      </c>
      <c r="M47" s="112">
        <v>1639330</v>
      </c>
      <c r="N47" s="112">
        <v>1350955</v>
      </c>
      <c r="O47" s="112">
        <v>1552550</v>
      </c>
      <c r="P47" s="112">
        <v>1346503</v>
      </c>
      <c r="Q47" s="112">
        <v>1885350</v>
      </c>
      <c r="R47" s="112">
        <v>1579160</v>
      </c>
      <c r="S47" s="112"/>
      <c r="T47" s="112"/>
      <c r="U47" s="112"/>
      <c r="V47" s="112"/>
      <c r="W47" s="112"/>
      <c r="X47" s="112"/>
      <c r="Y47" s="102">
        <f t="shared" si="1"/>
        <v>9353848</v>
      </c>
    </row>
    <row r="48" spans="1:25" x14ac:dyDescent="0.25">
      <c r="A48" s="9">
        <v>110</v>
      </c>
      <c r="B48" s="9" t="s">
        <v>278</v>
      </c>
      <c r="C48" s="9" t="s">
        <v>321</v>
      </c>
      <c r="D48" s="9" t="s">
        <v>322</v>
      </c>
      <c r="E48" s="9" t="s">
        <v>323</v>
      </c>
      <c r="F48" s="9">
        <v>110</v>
      </c>
      <c r="G48" s="9" t="s">
        <v>298</v>
      </c>
      <c r="H48" s="9">
        <v>2017</v>
      </c>
      <c r="I48" s="9" t="str">
        <f t="shared" si="2"/>
        <v>107</v>
      </c>
      <c r="J48" s="9" t="s">
        <v>1</v>
      </c>
      <c r="K48" s="9" t="s">
        <v>324</v>
      </c>
      <c r="L48" s="9" t="s">
        <v>282</v>
      </c>
      <c r="M48" s="112"/>
      <c r="N48" s="112"/>
      <c r="O48" s="112"/>
      <c r="P48" s="112"/>
      <c r="Q48" s="112"/>
      <c r="R48" s="112"/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02">
        <f t="shared" si="1"/>
        <v>0</v>
      </c>
    </row>
    <row r="49" spans="1:25" x14ac:dyDescent="0.25">
      <c r="A49" s="9">
        <v>110</v>
      </c>
      <c r="B49" s="9" t="s">
        <v>278</v>
      </c>
      <c r="C49" s="9" t="s">
        <v>321</v>
      </c>
      <c r="D49" s="9" t="s">
        <v>322</v>
      </c>
      <c r="E49" s="9" t="s">
        <v>323</v>
      </c>
      <c r="F49" s="9">
        <v>110</v>
      </c>
      <c r="G49" s="9" t="s">
        <v>298</v>
      </c>
      <c r="H49" s="9">
        <v>2018</v>
      </c>
      <c r="I49" s="9" t="str">
        <f t="shared" si="2"/>
        <v>107</v>
      </c>
      <c r="J49" s="9" t="s">
        <v>1</v>
      </c>
      <c r="K49" s="9" t="s">
        <v>324</v>
      </c>
      <c r="L49" s="9" t="s">
        <v>282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/>
      <c r="T49" s="112"/>
      <c r="U49" s="112"/>
      <c r="V49" s="112"/>
      <c r="W49" s="112"/>
      <c r="X49" s="112"/>
      <c r="Y49" s="102">
        <f t="shared" si="1"/>
        <v>0</v>
      </c>
    </row>
    <row r="50" spans="1:25" x14ac:dyDescent="0.25">
      <c r="A50" s="9">
        <v>110</v>
      </c>
      <c r="B50" s="9" t="s">
        <v>278</v>
      </c>
      <c r="C50" s="9" t="s">
        <v>321</v>
      </c>
      <c r="D50" s="9" t="s">
        <v>322</v>
      </c>
      <c r="E50" s="9" t="s">
        <v>323</v>
      </c>
      <c r="F50" s="9">
        <v>111</v>
      </c>
      <c r="G50" s="9" t="s">
        <v>297</v>
      </c>
      <c r="H50" s="9">
        <v>2017</v>
      </c>
      <c r="I50" s="9" t="str">
        <f t="shared" si="2"/>
        <v>107</v>
      </c>
      <c r="J50" s="9" t="s">
        <v>1</v>
      </c>
      <c r="K50" s="9" t="s">
        <v>325</v>
      </c>
      <c r="L50" s="9" t="s">
        <v>282</v>
      </c>
      <c r="M50" s="112"/>
      <c r="N50" s="112"/>
      <c r="O50" s="112"/>
      <c r="P50" s="112"/>
      <c r="Q50" s="112"/>
      <c r="R50" s="112"/>
      <c r="S50" s="112">
        <v>122845</v>
      </c>
      <c r="T50" s="112">
        <v>120493</v>
      </c>
      <c r="U50" s="112">
        <v>121993</v>
      </c>
      <c r="V50" s="112">
        <v>117743</v>
      </c>
      <c r="W50" s="112">
        <v>141500</v>
      </c>
      <c r="X50" s="112">
        <v>144500</v>
      </c>
      <c r="Y50" s="102">
        <f t="shared" si="1"/>
        <v>769074</v>
      </c>
    </row>
    <row r="51" spans="1:25" x14ac:dyDescent="0.25">
      <c r="A51" s="9">
        <v>110</v>
      </c>
      <c r="B51" s="9" t="s">
        <v>278</v>
      </c>
      <c r="C51" s="9" t="s">
        <v>321</v>
      </c>
      <c r="D51" s="9" t="s">
        <v>322</v>
      </c>
      <c r="E51" s="9" t="s">
        <v>323</v>
      </c>
      <c r="F51" s="9">
        <v>111</v>
      </c>
      <c r="G51" s="9" t="s">
        <v>297</v>
      </c>
      <c r="H51" s="9">
        <v>2018</v>
      </c>
      <c r="I51" s="9" t="str">
        <f t="shared" ref="I51:I91" si="3">LEFT(C51,3)</f>
        <v>107</v>
      </c>
      <c r="J51" s="9" t="s">
        <v>1</v>
      </c>
      <c r="K51" s="9" t="s">
        <v>325</v>
      </c>
      <c r="L51" s="9" t="s">
        <v>282</v>
      </c>
      <c r="M51" s="112">
        <v>141447</v>
      </c>
      <c r="N51" s="112">
        <v>139293</v>
      </c>
      <c r="O51" s="112">
        <v>135292</v>
      </c>
      <c r="P51" s="112">
        <v>114493</v>
      </c>
      <c r="Q51" s="112">
        <v>120448</v>
      </c>
      <c r="R51" s="112">
        <v>125293</v>
      </c>
      <c r="S51" s="112"/>
      <c r="T51" s="112"/>
      <c r="U51" s="112"/>
      <c r="V51" s="112"/>
      <c r="W51" s="112"/>
      <c r="X51" s="112"/>
      <c r="Y51" s="102">
        <f t="shared" si="1"/>
        <v>776266</v>
      </c>
    </row>
    <row r="52" spans="1:25" x14ac:dyDescent="0.25">
      <c r="A52" s="9">
        <v>110</v>
      </c>
      <c r="B52" s="9" t="s">
        <v>278</v>
      </c>
      <c r="C52" s="9" t="s">
        <v>321</v>
      </c>
      <c r="D52" s="9" t="s">
        <v>322</v>
      </c>
      <c r="E52" s="9" t="s">
        <v>323</v>
      </c>
      <c r="F52" s="9">
        <v>120</v>
      </c>
      <c r="G52" s="9" t="s">
        <v>298</v>
      </c>
      <c r="H52" s="9">
        <v>2017</v>
      </c>
      <c r="I52" s="9" t="str">
        <f t="shared" si="3"/>
        <v>107</v>
      </c>
      <c r="J52" s="9" t="s">
        <v>1</v>
      </c>
      <c r="K52" s="9" t="s">
        <v>324</v>
      </c>
      <c r="L52" s="9" t="s">
        <v>282</v>
      </c>
      <c r="M52" s="112"/>
      <c r="N52" s="112"/>
      <c r="O52" s="112"/>
      <c r="P52" s="112"/>
      <c r="Q52" s="112"/>
      <c r="R52" s="112"/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02">
        <f t="shared" si="1"/>
        <v>0</v>
      </c>
    </row>
    <row r="53" spans="1:25" x14ac:dyDescent="0.25">
      <c r="A53" s="9">
        <v>110</v>
      </c>
      <c r="B53" s="9" t="s">
        <v>278</v>
      </c>
      <c r="C53" s="9" t="s">
        <v>321</v>
      </c>
      <c r="D53" s="9" t="s">
        <v>322</v>
      </c>
      <c r="E53" s="9" t="s">
        <v>323</v>
      </c>
      <c r="F53" s="9">
        <v>120</v>
      </c>
      <c r="G53" s="9" t="s">
        <v>298</v>
      </c>
      <c r="H53" s="9">
        <v>2018</v>
      </c>
      <c r="I53" s="9" t="str">
        <f t="shared" si="3"/>
        <v>107</v>
      </c>
      <c r="J53" s="9" t="s">
        <v>1</v>
      </c>
      <c r="K53" s="9" t="s">
        <v>324</v>
      </c>
      <c r="L53" s="9" t="s">
        <v>282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/>
      <c r="T53" s="112"/>
      <c r="U53" s="112"/>
      <c r="V53" s="112"/>
      <c r="W53" s="112"/>
      <c r="X53" s="112"/>
      <c r="Y53" s="102">
        <f t="shared" si="1"/>
        <v>0</v>
      </c>
    </row>
    <row r="54" spans="1:25" x14ac:dyDescent="0.25">
      <c r="A54" s="9">
        <v>110</v>
      </c>
      <c r="B54" s="9" t="s">
        <v>278</v>
      </c>
      <c r="C54" s="9" t="s">
        <v>321</v>
      </c>
      <c r="D54" s="9" t="s">
        <v>322</v>
      </c>
      <c r="E54" s="9" t="s">
        <v>323</v>
      </c>
      <c r="F54" s="9">
        <v>121</v>
      </c>
      <c r="G54" s="9" t="s">
        <v>297</v>
      </c>
      <c r="H54" s="9">
        <v>2017</v>
      </c>
      <c r="I54" s="9" t="str">
        <f t="shared" si="3"/>
        <v>107</v>
      </c>
      <c r="J54" s="9" t="s">
        <v>1</v>
      </c>
      <c r="K54" s="9" t="s">
        <v>325</v>
      </c>
      <c r="L54" s="9" t="s">
        <v>282</v>
      </c>
      <c r="M54" s="112"/>
      <c r="N54" s="112"/>
      <c r="O54" s="112"/>
      <c r="P54" s="112"/>
      <c r="Q54" s="112"/>
      <c r="R54" s="112"/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02">
        <f t="shared" si="1"/>
        <v>0</v>
      </c>
    </row>
    <row r="55" spans="1:25" x14ac:dyDescent="0.25">
      <c r="A55" s="9">
        <v>110</v>
      </c>
      <c r="B55" s="9" t="s">
        <v>278</v>
      </c>
      <c r="C55" s="9" t="s">
        <v>321</v>
      </c>
      <c r="D55" s="9" t="s">
        <v>322</v>
      </c>
      <c r="E55" s="9" t="s">
        <v>323</v>
      </c>
      <c r="F55" s="9">
        <v>121</v>
      </c>
      <c r="G55" s="9" t="s">
        <v>297</v>
      </c>
      <c r="H55" s="9">
        <v>2018</v>
      </c>
      <c r="I55" s="9" t="str">
        <f t="shared" si="3"/>
        <v>107</v>
      </c>
      <c r="J55" s="9" t="s">
        <v>1</v>
      </c>
      <c r="K55" s="9" t="s">
        <v>325</v>
      </c>
      <c r="L55" s="9" t="s">
        <v>282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/>
      <c r="T55" s="112"/>
      <c r="U55" s="112"/>
      <c r="V55" s="112"/>
      <c r="W55" s="112"/>
      <c r="X55" s="112"/>
      <c r="Y55" s="102">
        <f t="shared" si="1"/>
        <v>0</v>
      </c>
    </row>
    <row r="56" spans="1:25" x14ac:dyDescent="0.25">
      <c r="A56" s="9">
        <v>110</v>
      </c>
      <c r="B56" s="9" t="s">
        <v>278</v>
      </c>
      <c r="C56" s="9" t="s">
        <v>321</v>
      </c>
      <c r="D56" s="9" t="s">
        <v>322</v>
      </c>
      <c r="E56" s="9" t="s">
        <v>323</v>
      </c>
      <c r="F56" s="9">
        <v>126</v>
      </c>
      <c r="G56" s="9" t="s">
        <v>297</v>
      </c>
      <c r="H56" s="9">
        <v>2017</v>
      </c>
      <c r="I56" s="9" t="str">
        <f t="shared" si="3"/>
        <v>107</v>
      </c>
      <c r="J56" s="9" t="s">
        <v>1</v>
      </c>
      <c r="K56" s="9" t="s">
        <v>325</v>
      </c>
      <c r="L56" s="9" t="s">
        <v>282</v>
      </c>
      <c r="M56" s="112"/>
      <c r="N56" s="112"/>
      <c r="O56" s="112"/>
      <c r="P56" s="112"/>
      <c r="Q56" s="112"/>
      <c r="R56" s="112"/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02">
        <f t="shared" si="1"/>
        <v>0</v>
      </c>
    </row>
    <row r="57" spans="1:25" x14ac:dyDescent="0.25">
      <c r="A57" s="9">
        <v>110</v>
      </c>
      <c r="B57" s="9" t="s">
        <v>278</v>
      </c>
      <c r="C57" s="9" t="s">
        <v>321</v>
      </c>
      <c r="D57" s="9" t="s">
        <v>322</v>
      </c>
      <c r="E57" s="9" t="s">
        <v>323</v>
      </c>
      <c r="F57" s="9">
        <v>126</v>
      </c>
      <c r="G57" s="9" t="s">
        <v>297</v>
      </c>
      <c r="H57" s="9">
        <v>2018</v>
      </c>
      <c r="I57" s="9" t="str">
        <f t="shared" si="3"/>
        <v>107</v>
      </c>
      <c r="J57" s="9" t="s">
        <v>1</v>
      </c>
      <c r="K57" s="9" t="s">
        <v>325</v>
      </c>
      <c r="L57" s="9" t="s">
        <v>282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/>
      <c r="T57" s="112"/>
      <c r="U57" s="112"/>
      <c r="V57" s="112"/>
      <c r="W57" s="112"/>
      <c r="X57" s="112"/>
      <c r="Y57" s="102">
        <f t="shared" si="1"/>
        <v>0</v>
      </c>
    </row>
    <row r="58" spans="1:25" x14ac:dyDescent="0.25">
      <c r="A58" s="9">
        <v>110</v>
      </c>
      <c r="B58" s="9" t="s">
        <v>278</v>
      </c>
      <c r="C58" s="9" t="s">
        <v>321</v>
      </c>
      <c r="D58" s="9" t="s">
        <v>322</v>
      </c>
      <c r="E58" s="9" t="s">
        <v>323</v>
      </c>
      <c r="F58" s="9">
        <v>130</v>
      </c>
      <c r="G58" s="9" t="s">
        <v>296</v>
      </c>
      <c r="H58" s="9">
        <v>2017</v>
      </c>
      <c r="I58" s="9" t="str">
        <f t="shared" si="3"/>
        <v>107</v>
      </c>
      <c r="J58" s="9" t="s">
        <v>1</v>
      </c>
      <c r="K58" s="9" t="s">
        <v>324</v>
      </c>
      <c r="L58" s="9" t="s">
        <v>282</v>
      </c>
      <c r="M58" s="112"/>
      <c r="N58" s="112"/>
      <c r="O58" s="112"/>
      <c r="P58" s="112"/>
      <c r="Q58" s="112"/>
      <c r="R58" s="112"/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02">
        <f t="shared" si="1"/>
        <v>0</v>
      </c>
    </row>
    <row r="59" spans="1:25" x14ac:dyDescent="0.25">
      <c r="A59" s="9">
        <v>110</v>
      </c>
      <c r="B59" s="9" t="s">
        <v>278</v>
      </c>
      <c r="C59" s="9" t="s">
        <v>321</v>
      </c>
      <c r="D59" s="9" t="s">
        <v>322</v>
      </c>
      <c r="E59" s="9" t="s">
        <v>323</v>
      </c>
      <c r="F59" s="9">
        <v>130</v>
      </c>
      <c r="G59" s="9" t="s">
        <v>296</v>
      </c>
      <c r="H59" s="9">
        <v>2018</v>
      </c>
      <c r="I59" s="9" t="str">
        <f t="shared" si="3"/>
        <v>107</v>
      </c>
      <c r="J59" s="9" t="s">
        <v>1</v>
      </c>
      <c r="K59" s="9" t="s">
        <v>324</v>
      </c>
      <c r="L59" s="9" t="s">
        <v>282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/>
      <c r="T59" s="112"/>
      <c r="U59" s="112"/>
      <c r="V59" s="112"/>
      <c r="W59" s="112"/>
      <c r="X59" s="112"/>
      <c r="Y59" s="102">
        <f t="shared" si="1"/>
        <v>0</v>
      </c>
    </row>
    <row r="60" spans="1:25" x14ac:dyDescent="0.25">
      <c r="A60" s="9">
        <v>110</v>
      </c>
      <c r="B60" s="9" t="s">
        <v>278</v>
      </c>
      <c r="C60" s="9" t="s">
        <v>321</v>
      </c>
      <c r="D60" s="9" t="s">
        <v>322</v>
      </c>
      <c r="E60" s="9" t="s">
        <v>323</v>
      </c>
      <c r="F60" s="9">
        <v>131</v>
      </c>
      <c r="G60" s="9" t="s">
        <v>296</v>
      </c>
      <c r="H60" s="9">
        <v>2017</v>
      </c>
      <c r="I60" s="9" t="str">
        <f t="shared" si="3"/>
        <v>107</v>
      </c>
      <c r="J60" s="9" t="s">
        <v>1</v>
      </c>
      <c r="K60" s="9" t="s">
        <v>325</v>
      </c>
      <c r="L60" s="9" t="s">
        <v>282</v>
      </c>
      <c r="M60" s="112"/>
      <c r="N60" s="112"/>
      <c r="O60" s="112"/>
      <c r="P60" s="112"/>
      <c r="Q60" s="112"/>
      <c r="R60" s="112"/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02">
        <f t="shared" si="1"/>
        <v>0</v>
      </c>
    </row>
    <row r="61" spans="1:25" x14ac:dyDescent="0.25">
      <c r="A61" s="9">
        <v>110</v>
      </c>
      <c r="B61" s="9" t="s">
        <v>278</v>
      </c>
      <c r="C61" s="9" t="s">
        <v>321</v>
      </c>
      <c r="D61" s="9" t="s">
        <v>322</v>
      </c>
      <c r="E61" s="9" t="s">
        <v>323</v>
      </c>
      <c r="F61" s="9">
        <v>131</v>
      </c>
      <c r="G61" s="9" t="s">
        <v>296</v>
      </c>
      <c r="H61" s="9">
        <v>2018</v>
      </c>
      <c r="I61" s="9" t="str">
        <f t="shared" si="3"/>
        <v>107</v>
      </c>
      <c r="J61" s="9" t="s">
        <v>1</v>
      </c>
      <c r="K61" s="9" t="s">
        <v>325</v>
      </c>
      <c r="L61" s="9" t="s">
        <v>282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/>
      <c r="T61" s="112"/>
      <c r="U61" s="112"/>
      <c r="V61" s="112"/>
      <c r="W61" s="112"/>
      <c r="X61" s="112"/>
      <c r="Y61" s="102">
        <f t="shared" si="1"/>
        <v>0</v>
      </c>
    </row>
    <row r="62" spans="1:25" x14ac:dyDescent="0.25">
      <c r="A62" s="9">
        <v>110</v>
      </c>
      <c r="B62" s="9" t="s">
        <v>278</v>
      </c>
      <c r="C62" s="9" t="s">
        <v>321</v>
      </c>
      <c r="D62" s="9" t="s">
        <v>322</v>
      </c>
      <c r="E62" s="9" t="s">
        <v>323</v>
      </c>
      <c r="F62" s="9">
        <v>145</v>
      </c>
      <c r="G62" s="9" t="s">
        <v>296</v>
      </c>
      <c r="H62" s="9">
        <v>2017</v>
      </c>
      <c r="I62" s="9" t="str">
        <f t="shared" si="3"/>
        <v>107</v>
      </c>
      <c r="J62" s="9" t="s">
        <v>1</v>
      </c>
      <c r="K62" s="9" t="s">
        <v>325</v>
      </c>
      <c r="L62" s="9" t="s">
        <v>282</v>
      </c>
      <c r="M62" s="112"/>
      <c r="N62" s="112"/>
      <c r="O62" s="112"/>
      <c r="P62" s="112"/>
      <c r="Q62" s="112"/>
      <c r="R62" s="112"/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02">
        <f t="shared" si="1"/>
        <v>0</v>
      </c>
    </row>
    <row r="63" spans="1:25" x14ac:dyDescent="0.25">
      <c r="A63" s="9">
        <v>110</v>
      </c>
      <c r="B63" s="9" t="s">
        <v>278</v>
      </c>
      <c r="C63" s="9" t="s">
        <v>321</v>
      </c>
      <c r="D63" s="9" t="s">
        <v>322</v>
      </c>
      <c r="E63" s="9" t="s">
        <v>323</v>
      </c>
      <c r="F63" s="9">
        <v>145</v>
      </c>
      <c r="G63" s="9" t="s">
        <v>296</v>
      </c>
      <c r="H63" s="9">
        <v>2018</v>
      </c>
      <c r="I63" s="9" t="str">
        <f t="shared" si="3"/>
        <v>107</v>
      </c>
      <c r="J63" s="9" t="s">
        <v>1</v>
      </c>
      <c r="K63" s="9" t="s">
        <v>325</v>
      </c>
      <c r="L63" s="9" t="s">
        <v>282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/>
      <c r="T63" s="112"/>
      <c r="U63" s="112"/>
      <c r="V63" s="112"/>
      <c r="W63" s="112"/>
      <c r="X63" s="112"/>
      <c r="Y63" s="102">
        <f t="shared" si="1"/>
        <v>0</v>
      </c>
    </row>
    <row r="64" spans="1:25" x14ac:dyDescent="0.25">
      <c r="A64" s="9">
        <v>110</v>
      </c>
      <c r="B64" s="9" t="s">
        <v>278</v>
      </c>
      <c r="C64" s="9" t="s">
        <v>321</v>
      </c>
      <c r="D64" s="9" t="s">
        <v>322</v>
      </c>
      <c r="E64" s="9" t="s">
        <v>323</v>
      </c>
      <c r="F64" s="9">
        <v>175</v>
      </c>
      <c r="G64" s="9" t="s">
        <v>326</v>
      </c>
      <c r="H64" s="9">
        <v>2017</v>
      </c>
      <c r="I64" s="9" t="str">
        <f t="shared" si="3"/>
        <v>107</v>
      </c>
      <c r="J64" s="9" t="s">
        <v>1</v>
      </c>
      <c r="K64" s="9" t="s">
        <v>324</v>
      </c>
      <c r="L64" s="9" t="s">
        <v>282</v>
      </c>
      <c r="M64" s="112"/>
      <c r="N64" s="112"/>
      <c r="O64" s="112"/>
      <c r="P64" s="112"/>
      <c r="Q64" s="112"/>
      <c r="R64" s="112"/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02">
        <f t="shared" si="1"/>
        <v>0</v>
      </c>
    </row>
    <row r="65" spans="1:25" x14ac:dyDescent="0.25">
      <c r="A65" s="9">
        <v>110</v>
      </c>
      <c r="B65" s="9" t="s">
        <v>278</v>
      </c>
      <c r="C65" s="9" t="s">
        <v>321</v>
      </c>
      <c r="D65" s="9" t="s">
        <v>322</v>
      </c>
      <c r="E65" s="9" t="s">
        <v>323</v>
      </c>
      <c r="F65" s="9">
        <v>175</v>
      </c>
      <c r="G65" s="9" t="s">
        <v>326</v>
      </c>
      <c r="H65" s="9">
        <v>2018</v>
      </c>
      <c r="I65" s="9" t="str">
        <f t="shared" si="3"/>
        <v>107</v>
      </c>
      <c r="J65" s="9" t="s">
        <v>1</v>
      </c>
      <c r="K65" s="9" t="s">
        <v>324</v>
      </c>
      <c r="L65" s="9" t="s">
        <v>282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/>
      <c r="T65" s="112"/>
      <c r="U65" s="112"/>
      <c r="V65" s="112"/>
      <c r="W65" s="112"/>
      <c r="X65" s="112"/>
      <c r="Y65" s="102">
        <f t="shared" si="1"/>
        <v>0</v>
      </c>
    </row>
    <row r="66" spans="1:25" x14ac:dyDescent="0.25">
      <c r="A66" s="9">
        <v>110</v>
      </c>
      <c r="B66" s="9" t="s">
        <v>278</v>
      </c>
      <c r="C66" s="9" t="s">
        <v>321</v>
      </c>
      <c r="D66" s="9" t="s">
        <v>322</v>
      </c>
      <c r="E66" s="9" t="s">
        <v>323</v>
      </c>
      <c r="F66" s="9">
        <v>750</v>
      </c>
      <c r="G66" s="9" t="s">
        <v>328</v>
      </c>
      <c r="H66" s="9">
        <v>2017</v>
      </c>
      <c r="I66" s="9" t="str">
        <f t="shared" si="3"/>
        <v>107</v>
      </c>
      <c r="J66" s="9" t="s">
        <v>1</v>
      </c>
      <c r="K66" s="9" t="s">
        <v>329</v>
      </c>
      <c r="L66" s="9" t="s">
        <v>282</v>
      </c>
      <c r="M66" s="112"/>
      <c r="N66" s="112"/>
      <c r="O66" s="112"/>
      <c r="P66" s="112"/>
      <c r="Q66" s="112"/>
      <c r="R66" s="112"/>
      <c r="S66" s="112">
        <v>161201</v>
      </c>
      <c r="T66" s="112">
        <v>215877</v>
      </c>
      <c r="U66" s="112">
        <v>171430</v>
      </c>
      <c r="V66" s="112">
        <v>187622</v>
      </c>
      <c r="W66" s="112">
        <v>167250</v>
      </c>
      <c r="X66" s="112">
        <v>137380</v>
      </c>
      <c r="Y66" s="102">
        <f t="shared" ref="Y66:Y129" si="4">+IF(AND(H66=2017,L66="2017 BP"),SUM(S66:X66),
IF(AND(H66=2018,L66="2017 BP"),SUM(M66:R66),
0))</f>
        <v>1040760</v>
      </c>
    </row>
    <row r="67" spans="1:25" x14ac:dyDescent="0.25">
      <c r="A67" s="9">
        <v>110</v>
      </c>
      <c r="B67" s="9" t="s">
        <v>278</v>
      </c>
      <c r="C67" s="9" t="s">
        <v>321</v>
      </c>
      <c r="D67" s="9" t="s">
        <v>322</v>
      </c>
      <c r="E67" s="9" t="s">
        <v>323</v>
      </c>
      <c r="F67" s="9">
        <v>750</v>
      </c>
      <c r="G67" s="9" t="s">
        <v>328</v>
      </c>
      <c r="H67" s="9">
        <v>2018</v>
      </c>
      <c r="I67" s="9" t="str">
        <f t="shared" si="3"/>
        <v>107</v>
      </c>
      <c r="J67" s="9" t="s">
        <v>1</v>
      </c>
      <c r="K67" s="9" t="s">
        <v>329</v>
      </c>
      <c r="L67" s="9" t="s">
        <v>282</v>
      </c>
      <c r="M67" s="112">
        <v>213982</v>
      </c>
      <c r="N67" s="112">
        <v>176340</v>
      </c>
      <c r="O67" s="112">
        <v>202654</v>
      </c>
      <c r="P67" s="112">
        <v>175759</v>
      </c>
      <c r="Q67" s="112">
        <v>246095</v>
      </c>
      <c r="R67" s="112">
        <v>206128</v>
      </c>
      <c r="S67" s="112"/>
      <c r="T67" s="112"/>
      <c r="U67" s="112"/>
      <c r="V67" s="112"/>
      <c r="W67" s="112"/>
      <c r="X67" s="112"/>
      <c r="Y67" s="102">
        <f t="shared" si="4"/>
        <v>1220958</v>
      </c>
    </row>
    <row r="68" spans="1:25" x14ac:dyDescent="0.25">
      <c r="A68" s="9">
        <v>110</v>
      </c>
      <c r="B68" s="9" t="s">
        <v>278</v>
      </c>
      <c r="C68" s="9" t="s">
        <v>321</v>
      </c>
      <c r="D68" s="9" t="s">
        <v>322</v>
      </c>
      <c r="E68" s="9" t="s">
        <v>323</v>
      </c>
      <c r="F68" s="9">
        <v>751</v>
      </c>
      <c r="G68" s="9" t="s">
        <v>330</v>
      </c>
      <c r="H68" s="9">
        <v>2017</v>
      </c>
      <c r="I68" s="9" t="str">
        <f t="shared" si="3"/>
        <v>107</v>
      </c>
      <c r="J68" s="9" t="s">
        <v>1</v>
      </c>
      <c r="K68" s="9" t="s">
        <v>329</v>
      </c>
      <c r="L68" s="9" t="s">
        <v>282</v>
      </c>
      <c r="M68" s="112"/>
      <c r="N68" s="112"/>
      <c r="O68" s="112"/>
      <c r="P68" s="112"/>
      <c r="Q68" s="112"/>
      <c r="R68" s="112"/>
      <c r="S68" s="112">
        <v>798012</v>
      </c>
      <c r="T68" s="112">
        <v>1068680</v>
      </c>
      <c r="U68" s="112">
        <v>848651</v>
      </c>
      <c r="V68" s="112">
        <v>928808</v>
      </c>
      <c r="W68" s="112">
        <v>827955</v>
      </c>
      <c r="X68" s="112">
        <v>680090</v>
      </c>
      <c r="Y68" s="102">
        <f t="shared" si="4"/>
        <v>5152196</v>
      </c>
    </row>
    <row r="69" spans="1:25" x14ac:dyDescent="0.25">
      <c r="A69" s="9">
        <v>110</v>
      </c>
      <c r="B69" s="9" t="s">
        <v>278</v>
      </c>
      <c r="C69" s="9" t="s">
        <v>321</v>
      </c>
      <c r="D69" s="9" t="s">
        <v>322</v>
      </c>
      <c r="E69" s="9" t="s">
        <v>323</v>
      </c>
      <c r="F69" s="9">
        <v>751</v>
      </c>
      <c r="G69" s="9" t="s">
        <v>330</v>
      </c>
      <c r="H69" s="9">
        <v>2018</v>
      </c>
      <c r="I69" s="9" t="str">
        <f t="shared" si="3"/>
        <v>107</v>
      </c>
      <c r="J69" s="9" t="s">
        <v>1</v>
      </c>
      <c r="K69" s="9" t="s">
        <v>329</v>
      </c>
      <c r="L69" s="9" t="s">
        <v>282</v>
      </c>
      <c r="M69" s="112">
        <v>1120908</v>
      </c>
      <c r="N69" s="112">
        <v>923729</v>
      </c>
      <c r="O69" s="112">
        <v>1061571</v>
      </c>
      <c r="P69" s="112">
        <v>920685</v>
      </c>
      <c r="Q69" s="112">
        <v>1289127</v>
      </c>
      <c r="R69" s="112">
        <v>1079767</v>
      </c>
      <c r="S69" s="112"/>
      <c r="T69" s="112"/>
      <c r="U69" s="112"/>
      <c r="V69" s="112"/>
      <c r="W69" s="112"/>
      <c r="X69" s="112"/>
      <c r="Y69" s="102">
        <f t="shared" si="4"/>
        <v>6395787</v>
      </c>
    </row>
    <row r="70" spans="1:25" x14ac:dyDescent="0.25">
      <c r="A70" s="9">
        <v>110</v>
      </c>
      <c r="B70" s="9" t="s">
        <v>278</v>
      </c>
      <c r="C70" s="9" t="s">
        <v>321</v>
      </c>
      <c r="D70" s="9" t="s">
        <v>322</v>
      </c>
      <c r="E70" s="9" t="s">
        <v>323</v>
      </c>
      <c r="F70" s="9">
        <v>752</v>
      </c>
      <c r="G70" s="9" t="s">
        <v>330</v>
      </c>
      <c r="H70" s="9">
        <v>2017</v>
      </c>
      <c r="I70" s="9" t="str">
        <f t="shared" si="3"/>
        <v>107</v>
      </c>
      <c r="J70" s="9" t="s">
        <v>1</v>
      </c>
      <c r="K70" s="9" t="s">
        <v>329</v>
      </c>
      <c r="L70" s="9" t="s">
        <v>282</v>
      </c>
      <c r="M70" s="112"/>
      <c r="N70" s="112"/>
      <c r="O70" s="112"/>
      <c r="P70" s="112"/>
      <c r="Q70" s="112"/>
      <c r="R70" s="112"/>
      <c r="S70" s="112">
        <v>23067</v>
      </c>
      <c r="T70" s="112">
        <v>22625</v>
      </c>
      <c r="U70" s="112">
        <v>22907</v>
      </c>
      <c r="V70" s="112">
        <v>22109</v>
      </c>
      <c r="W70" s="112">
        <v>26569</v>
      </c>
      <c r="X70" s="112">
        <v>27133</v>
      </c>
      <c r="Y70" s="102">
        <f t="shared" si="4"/>
        <v>144410</v>
      </c>
    </row>
    <row r="71" spans="1:25" x14ac:dyDescent="0.25">
      <c r="A71" s="9">
        <v>110</v>
      </c>
      <c r="B71" s="9" t="s">
        <v>278</v>
      </c>
      <c r="C71" s="9" t="s">
        <v>321</v>
      </c>
      <c r="D71" s="9" t="s">
        <v>322</v>
      </c>
      <c r="E71" s="9" t="s">
        <v>323</v>
      </c>
      <c r="F71" s="9">
        <v>752</v>
      </c>
      <c r="G71" s="9" t="s">
        <v>330</v>
      </c>
      <c r="H71" s="9">
        <v>2018</v>
      </c>
      <c r="I71" s="9" t="str">
        <f t="shared" si="3"/>
        <v>107</v>
      </c>
      <c r="J71" s="9" t="s">
        <v>1</v>
      </c>
      <c r="K71" s="9" t="s">
        <v>329</v>
      </c>
      <c r="L71" s="9" t="s">
        <v>282</v>
      </c>
      <c r="M71" s="112">
        <v>26442</v>
      </c>
      <c r="N71" s="112">
        <v>26039</v>
      </c>
      <c r="O71" s="112">
        <v>25291</v>
      </c>
      <c r="P71" s="112">
        <v>21403</v>
      </c>
      <c r="Q71" s="112">
        <v>22517</v>
      </c>
      <c r="R71" s="112">
        <v>23422</v>
      </c>
      <c r="S71" s="112"/>
      <c r="T71" s="112"/>
      <c r="U71" s="112"/>
      <c r="V71" s="112"/>
      <c r="W71" s="112"/>
      <c r="X71" s="112"/>
      <c r="Y71" s="102">
        <f t="shared" si="4"/>
        <v>145114</v>
      </c>
    </row>
    <row r="72" spans="1:25" x14ac:dyDescent="0.25">
      <c r="A72" s="9">
        <v>110</v>
      </c>
      <c r="B72" s="9" t="s">
        <v>272</v>
      </c>
      <c r="C72" s="9" t="s">
        <v>335</v>
      </c>
      <c r="D72" s="9" t="s">
        <v>336</v>
      </c>
      <c r="E72" s="9" t="s">
        <v>323</v>
      </c>
      <c r="F72" s="9">
        <v>101</v>
      </c>
      <c r="G72" s="9" t="s">
        <v>298</v>
      </c>
      <c r="H72" s="9">
        <v>2017</v>
      </c>
      <c r="I72" s="9" t="str">
        <f t="shared" si="3"/>
        <v>108</v>
      </c>
      <c r="J72" s="9" t="s">
        <v>1</v>
      </c>
      <c r="K72" s="9" t="s">
        <v>324</v>
      </c>
      <c r="L72" s="9" t="s">
        <v>282</v>
      </c>
      <c r="M72" s="112"/>
      <c r="N72" s="112"/>
      <c r="O72" s="112"/>
      <c r="P72" s="112"/>
      <c r="Q72" s="112"/>
      <c r="R72" s="112"/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02">
        <f t="shared" si="4"/>
        <v>0</v>
      </c>
    </row>
    <row r="73" spans="1:25" x14ac:dyDescent="0.25">
      <c r="A73" s="9">
        <v>110</v>
      </c>
      <c r="B73" s="9" t="s">
        <v>272</v>
      </c>
      <c r="C73" s="9" t="s">
        <v>335</v>
      </c>
      <c r="D73" s="9" t="s">
        <v>336</v>
      </c>
      <c r="E73" s="9" t="s">
        <v>323</v>
      </c>
      <c r="F73" s="9">
        <v>101</v>
      </c>
      <c r="G73" s="9" t="s">
        <v>298</v>
      </c>
      <c r="H73" s="9">
        <v>2018</v>
      </c>
      <c r="I73" s="9" t="str">
        <f t="shared" si="3"/>
        <v>108</v>
      </c>
      <c r="J73" s="9" t="s">
        <v>1</v>
      </c>
      <c r="K73" s="9" t="s">
        <v>324</v>
      </c>
      <c r="L73" s="9" t="s">
        <v>282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/>
      <c r="T73" s="112"/>
      <c r="U73" s="112"/>
      <c r="V73" s="112"/>
      <c r="W73" s="112"/>
      <c r="X73" s="112"/>
      <c r="Y73" s="102">
        <f t="shared" si="4"/>
        <v>0</v>
      </c>
    </row>
    <row r="74" spans="1:25" x14ac:dyDescent="0.25">
      <c r="A74" s="9">
        <v>110</v>
      </c>
      <c r="B74" s="9" t="s">
        <v>272</v>
      </c>
      <c r="C74" s="9" t="s">
        <v>335</v>
      </c>
      <c r="D74" s="9" t="s">
        <v>336</v>
      </c>
      <c r="E74" s="9" t="s">
        <v>323</v>
      </c>
      <c r="F74" s="9">
        <v>110</v>
      </c>
      <c r="G74" s="9" t="s">
        <v>298</v>
      </c>
      <c r="H74" s="9">
        <v>2017</v>
      </c>
      <c r="I74" s="9" t="str">
        <f t="shared" si="3"/>
        <v>108</v>
      </c>
      <c r="J74" s="9" t="s">
        <v>1</v>
      </c>
      <c r="K74" s="9" t="s">
        <v>324</v>
      </c>
      <c r="L74" s="9" t="s">
        <v>282</v>
      </c>
      <c r="M74" s="112"/>
      <c r="N74" s="112"/>
      <c r="O74" s="112"/>
      <c r="P74" s="112"/>
      <c r="Q74" s="112"/>
      <c r="R74" s="112"/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02">
        <f t="shared" si="4"/>
        <v>0</v>
      </c>
    </row>
    <row r="75" spans="1:25" x14ac:dyDescent="0.25">
      <c r="A75" s="9">
        <v>110</v>
      </c>
      <c r="B75" s="9" t="s">
        <v>272</v>
      </c>
      <c r="C75" s="9" t="s">
        <v>335</v>
      </c>
      <c r="D75" s="9" t="s">
        <v>336</v>
      </c>
      <c r="E75" s="9" t="s">
        <v>323</v>
      </c>
      <c r="F75" s="9">
        <v>110</v>
      </c>
      <c r="G75" s="9" t="s">
        <v>298</v>
      </c>
      <c r="H75" s="9">
        <v>2018</v>
      </c>
      <c r="I75" s="9" t="str">
        <f t="shared" si="3"/>
        <v>108</v>
      </c>
      <c r="J75" s="9" t="s">
        <v>1</v>
      </c>
      <c r="K75" s="9" t="s">
        <v>324</v>
      </c>
      <c r="L75" s="9" t="s">
        <v>282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/>
      <c r="T75" s="112"/>
      <c r="U75" s="112"/>
      <c r="V75" s="112"/>
      <c r="W75" s="112"/>
      <c r="X75" s="112"/>
      <c r="Y75" s="102">
        <f t="shared" si="4"/>
        <v>0</v>
      </c>
    </row>
    <row r="76" spans="1:25" x14ac:dyDescent="0.25">
      <c r="A76" s="9">
        <v>110</v>
      </c>
      <c r="B76" s="9" t="s">
        <v>272</v>
      </c>
      <c r="C76" s="9" t="s">
        <v>335</v>
      </c>
      <c r="D76" s="9" t="s">
        <v>336</v>
      </c>
      <c r="E76" s="9" t="s">
        <v>323</v>
      </c>
      <c r="F76" s="9">
        <v>120</v>
      </c>
      <c r="G76" s="9" t="s">
        <v>298</v>
      </c>
      <c r="H76" s="9">
        <v>2017</v>
      </c>
      <c r="I76" s="9" t="str">
        <f t="shared" si="3"/>
        <v>108</v>
      </c>
      <c r="J76" s="9" t="s">
        <v>1</v>
      </c>
      <c r="K76" s="9" t="s">
        <v>324</v>
      </c>
      <c r="L76" s="9" t="s">
        <v>282</v>
      </c>
      <c r="M76" s="112"/>
      <c r="N76" s="112"/>
      <c r="O76" s="112"/>
      <c r="P76" s="112"/>
      <c r="Q76" s="112"/>
      <c r="R76" s="112"/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02">
        <f t="shared" si="4"/>
        <v>0</v>
      </c>
    </row>
    <row r="77" spans="1:25" x14ac:dyDescent="0.25">
      <c r="A77" s="9">
        <v>110</v>
      </c>
      <c r="B77" s="9" t="s">
        <v>272</v>
      </c>
      <c r="C77" s="9" t="s">
        <v>335</v>
      </c>
      <c r="D77" s="9" t="s">
        <v>336</v>
      </c>
      <c r="E77" s="9" t="s">
        <v>323</v>
      </c>
      <c r="F77" s="9">
        <v>120</v>
      </c>
      <c r="G77" s="9" t="s">
        <v>298</v>
      </c>
      <c r="H77" s="9">
        <v>2018</v>
      </c>
      <c r="I77" s="9" t="str">
        <f t="shared" si="3"/>
        <v>108</v>
      </c>
      <c r="J77" s="9" t="s">
        <v>1</v>
      </c>
      <c r="K77" s="9" t="s">
        <v>324</v>
      </c>
      <c r="L77" s="9" t="s">
        <v>282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/>
      <c r="T77" s="112"/>
      <c r="U77" s="112"/>
      <c r="V77" s="112"/>
      <c r="W77" s="112"/>
      <c r="X77" s="112"/>
      <c r="Y77" s="102">
        <f t="shared" si="4"/>
        <v>0</v>
      </c>
    </row>
    <row r="78" spans="1:25" x14ac:dyDescent="0.25">
      <c r="A78" s="9">
        <v>110</v>
      </c>
      <c r="B78" s="9" t="s">
        <v>272</v>
      </c>
      <c r="C78" s="9" t="s">
        <v>337</v>
      </c>
      <c r="D78" s="9" t="s">
        <v>334</v>
      </c>
      <c r="E78" s="9" t="s">
        <v>323</v>
      </c>
      <c r="F78" s="9">
        <v>110</v>
      </c>
      <c r="G78" s="9" t="s">
        <v>298</v>
      </c>
      <c r="H78" s="9">
        <v>2017</v>
      </c>
      <c r="I78" s="9" t="str">
        <f t="shared" si="3"/>
        <v>108</v>
      </c>
      <c r="J78" s="9" t="s">
        <v>1</v>
      </c>
      <c r="K78" s="9" t="s">
        <v>324</v>
      </c>
      <c r="L78" s="9" t="s">
        <v>282</v>
      </c>
      <c r="M78" s="112"/>
      <c r="N78" s="112"/>
      <c r="O78" s="112"/>
      <c r="P78" s="112"/>
      <c r="Q78" s="112"/>
      <c r="R78" s="112"/>
      <c r="S78" s="112">
        <v>11602</v>
      </c>
      <c r="T78" s="112">
        <v>13632</v>
      </c>
      <c r="U78" s="112">
        <v>11728</v>
      </c>
      <c r="V78" s="112">
        <v>13033</v>
      </c>
      <c r="W78" s="112">
        <v>11943</v>
      </c>
      <c r="X78" s="112">
        <v>10990</v>
      </c>
      <c r="Y78" s="102">
        <f t="shared" si="4"/>
        <v>72928</v>
      </c>
    </row>
    <row r="79" spans="1:25" x14ac:dyDescent="0.25">
      <c r="A79" s="9">
        <v>110</v>
      </c>
      <c r="B79" s="9" t="s">
        <v>272</v>
      </c>
      <c r="C79" s="9" t="s">
        <v>337</v>
      </c>
      <c r="D79" s="9" t="s">
        <v>334</v>
      </c>
      <c r="E79" s="9" t="s">
        <v>323</v>
      </c>
      <c r="F79" s="9">
        <v>110</v>
      </c>
      <c r="G79" s="9" t="s">
        <v>298</v>
      </c>
      <c r="H79" s="9">
        <v>2018</v>
      </c>
      <c r="I79" s="9" t="str">
        <f t="shared" si="3"/>
        <v>108</v>
      </c>
      <c r="J79" s="9" t="s">
        <v>1</v>
      </c>
      <c r="K79" s="9" t="s">
        <v>324</v>
      </c>
      <c r="L79" s="9" t="s">
        <v>282</v>
      </c>
      <c r="M79" s="112">
        <v>12641</v>
      </c>
      <c r="N79" s="112">
        <v>10923</v>
      </c>
      <c r="O79" s="112">
        <v>12586</v>
      </c>
      <c r="P79" s="112">
        <v>11218</v>
      </c>
      <c r="Q79" s="112">
        <v>13366</v>
      </c>
      <c r="R79" s="112">
        <v>12118</v>
      </c>
      <c r="S79" s="112"/>
      <c r="T79" s="112"/>
      <c r="U79" s="112"/>
      <c r="V79" s="112"/>
      <c r="W79" s="112"/>
      <c r="X79" s="112"/>
      <c r="Y79" s="102">
        <f t="shared" si="4"/>
        <v>72852</v>
      </c>
    </row>
    <row r="80" spans="1:25" x14ac:dyDescent="0.25">
      <c r="A80" s="9">
        <v>110</v>
      </c>
      <c r="B80" s="9" t="s">
        <v>272</v>
      </c>
      <c r="C80" s="9" t="s">
        <v>337</v>
      </c>
      <c r="D80" s="9" t="s">
        <v>334</v>
      </c>
      <c r="E80" s="9" t="s">
        <v>323</v>
      </c>
      <c r="F80" s="9">
        <v>120</v>
      </c>
      <c r="G80" s="9" t="s">
        <v>298</v>
      </c>
      <c r="H80" s="9">
        <v>2017</v>
      </c>
      <c r="I80" s="9" t="str">
        <f t="shared" si="3"/>
        <v>108</v>
      </c>
      <c r="J80" s="9" t="s">
        <v>1</v>
      </c>
      <c r="K80" s="9" t="s">
        <v>324</v>
      </c>
      <c r="L80" s="9" t="s">
        <v>282</v>
      </c>
      <c r="M80" s="112"/>
      <c r="N80" s="112"/>
      <c r="O80" s="112"/>
      <c r="P80" s="112"/>
      <c r="Q80" s="112"/>
      <c r="R80" s="112"/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02">
        <f t="shared" si="4"/>
        <v>0</v>
      </c>
    </row>
    <row r="81" spans="1:25" x14ac:dyDescent="0.25">
      <c r="A81" s="9">
        <v>110</v>
      </c>
      <c r="B81" s="9" t="s">
        <v>272</v>
      </c>
      <c r="C81" s="9" t="s">
        <v>337</v>
      </c>
      <c r="D81" s="9" t="s">
        <v>334</v>
      </c>
      <c r="E81" s="9" t="s">
        <v>323</v>
      </c>
      <c r="F81" s="9">
        <v>120</v>
      </c>
      <c r="G81" s="9" t="s">
        <v>298</v>
      </c>
      <c r="H81" s="9">
        <v>2018</v>
      </c>
      <c r="I81" s="9" t="str">
        <f t="shared" si="3"/>
        <v>108</v>
      </c>
      <c r="J81" s="9" t="s">
        <v>1</v>
      </c>
      <c r="K81" s="9" t="s">
        <v>324</v>
      </c>
      <c r="L81" s="9" t="s">
        <v>282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/>
      <c r="T81" s="112"/>
      <c r="U81" s="112"/>
      <c r="V81" s="112"/>
      <c r="W81" s="112"/>
      <c r="X81" s="112"/>
      <c r="Y81" s="102">
        <f t="shared" si="4"/>
        <v>0</v>
      </c>
    </row>
    <row r="82" spans="1:25" x14ac:dyDescent="0.25">
      <c r="A82" s="9">
        <v>110</v>
      </c>
      <c r="B82" s="9" t="s">
        <v>272</v>
      </c>
      <c r="C82" s="9" t="s">
        <v>337</v>
      </c>
      <c r="D82" s="9" t="s">
        <v>334</v>
      </c>
      <c r="E82" s="9" t="s">
        <v>323</v>
      </c>
      <c r="F82" s="9">
        <v>750</v>
      </c>
      <c r="G82" s="9" t="s">
        <v>328</v>
      </c>
      <c r="H82" s="9">
        <v>2017</v>
      </c>
      <c r="I82" s="9" t="str">
        <f t="shared" si="3"/>
        <v>108</v>
      </c>
      <c r="J82" s="9" t="s">
        <v>1</v>
      </c>
      <c r="K82" s="9" t="s">
        <v>329</v>
      </c>
      <c r="L82" s="9" t="s">
        <v>282</v>
      </c>
      <c r="M82" s="112"/>
      <c r="N82" s="112"/>
      <c r="O82" s="112"/>
      <c r="P82" s="112"/>
      <c r="Q82" s="112"/>
      <c r="R82" s="112"/>
      <c r="S82" s="112">
        <v>1704</v>
      </c>
      <c r="T82" s="112">
        <v>2002</v>
      </c>
      <c r="U82" s="112">
        <v>1722</v>
      </c>
      <c r="V82" s="112">
        <v>1914</v>
      </c>
      <c r="W82" s="112">
        <v>1754</v>
      </c>
      <c r="X82" s="112">
        <v>1614</v>
      </c>
      <c r="Y82" s="102">
        <f t="shared" si="4"/>
        <v>10710</v>
      </c>
    </row>
    <row r="83" spans="1:25" x14ac:dyDescent="0.25">
      <c r="A83" s="9">
        <v>110</v>
      </c>
      <c r="B83" s="9" t="s">
        <v>272</v>
      </c>
      <c r="C83" s="9" t="s">
        <v>337</v>
      </c>
      <c r="D83" s="9" t="s">
        <v>334</v>
      </c>
      <c r="E83" s="9" t="s">
        <v>323</v>
      </c>
      <c r="F83" s="9">
        <v>750</v>
      </c>
      <c r="G83" s="9" t="s">
        <v>328</v>
      </c>
      <c r="H83" s="9">
        <v>2018</v>
      </c>
      <c r="I83" s="9" t="str">
        <f t="shared" si="3"/>
        <v>108</v>
      </c>
      <c r="J83" s="9" t="s">
        <v>1</v>
      </c>
      <c r="K83" s="9" t="s">
        <v>329</v>
      </c>
      <c r="L83" s="9" t="s">
        <v>282</v>
      </c>
      <c r="M83" s="112">
        <v>1729</v>
      </c>
      <c r="N83" s="112">
        <v>1494</v>
      </c>
      <c r="O83" s="112">
        <v>1721</v>
      </c>
      <c r="P83" s="112">
        <v>1534</v>
      </c>
      <c r="Q83" s="112">
        <v>1828</v>
      </c>
      <c r="R83" s="112">
        <v>1657</v>
      </c>
      <c r="S83" s="112"/>
      <c r="T83" s="112"/>
      <c r="U83" s="112"/>
      <c r="V83" s="112"/>
      <c r="W83" s="112"/>
      <c r="X83" s="112"/>
      <c r="Y83" s="102">
        <f t="shared" si="4"/>
        <v>9963</v>
      </c>
    </row>
    <row r="84" spans="1:25" x14ac:dyDescent="0.25">
      <c r="A84" s="9">
        <v>110</v>
      </c>
      <c r="B84" s="9" t="s">
        <v>272</v>
      </c>
      <c r="C84" s="9" t="s">
        <v>337</v>
      </c>
      <c r="D84" s="9" t="s">
        <v>334</v>
      </c>
      <c r="E84" s="9" t="s">
        <v>323</v>
      </c>
      <c r="F84" s="9">
        <v>751</v>
      </c>
      <c r="G84" s="9" t="s">
        <v>330</v>
      </c>
      <c r="H84" s="9">
        <v>2017</v>
      </c>
      <c r="I84" s="9" t="str">
        <f t="shared" si="3"/>
        <v>108</v>
      </c>
      <c r="J84" s="9" t="s">
        <v>1</v>
      </c>
      <c r="K84" s="9" t="s">
        <v>329</v>
      </c>
      <c r="L84" s="9" t="s">
        <v>282</v>
      </c>
      <c r="M84" s="112"/>
      <c r="N84" s="112"/>
      <c r="O84" s="112"/>
      <c r="P84" s="112"/>
      <c r="Q84" s="112"/>
      <c r="R84" s="112"/>
      <c r="S84" s="112">
        <v>7382</v>
      </c>
      <c r="T84" s="112">
        <v>8674</v>
      </c>
      <c r="U84" s="112">
        <v>7463</v>
      </c>
      <c r="V84" s="112">
        <v>8293</v>
      </c>
      <c r="W84" s="112">
        <v>7599</v>
      </c>
      <c r="X84" s="112">
        <v>6993</v>
      </c>
      <c r="Y84" s="102">
        <f t="shared" si="4"/>
        <v>46404</v>
      </c>
    </row>
    <row r="85" spans="1:25" x14ac:dyDescent="0.25">
      <c r="A85" s="9">
        <v>110</v>
      </c>
      <c r="B85" s="9" t="s">
        <v>272</v>
      </c>
      <c r="C85" s="9" t="s">
        <v>337</v>
      </c>
      <c r="D85" s="9" t="s">
        <v>334</v>
      </c>
      <c r="E85" s="9" t="s">
        <v>323</v>
      </c>
      <c r="F85" s="9">
        <v>751</v>
      </c>
      <c r="G85" s="9" t="s">
        <v>330</v>
      </c>
      <c r="H85" s="9">
        <v>2018</v>
      </c>
      <c r="I85" s="9" t="str">
        <f t="shared" si="3"/>
        <v>108</v>
      </c>
      <c r="J85" s="9" t="s">
        <v>1</v>
      </c>
      <c r="K85" s="9" t="s">
        <v>329</v>
      </c>
      <c r="L85" s="9" t="s">
        <v>282</v>
      </c>
      <c r="M85" s="112">
        <v>8084</v>
      </c>
      <c r="N85" s="112">
        <v>6985</v>
      </c>
      <c r="O85" s="112">
        <v>8048</v>
      </c>
      <c r="P85" s="112">
        <v>7174</v>
      </c>
      <c r="Q85" s="112">
        <v>8547</v>
      </c>
      <c r="R85" s="112">
        <v>7749</v>
      </c>
      <c r="S85" s="112"/>
      <c r="T85" s="112"/>
      <c r="U85" s="112"/>
      <c r="V85" s="112"/>
      <c r="W85" s="112"/>
      <c r="X85" s="112"/>
      <c r="Y85" s="102">
        <f t="shared" si="4"/>
        <v>46587</v>
      </c>
    </row>
    <row r="86" spans="1:25" x14ac:dyDescent="0.25">
      <c r="A86" s="9">
        <v>110</v>
      </c>
      <c r="B86" s="9" t="s">
        <v>278</v>
      </c>
      <c r="C86" s="9" t="s">
        <v>337</v>
      </c>
      <c r="D86" s="9" t="s">
        <v>334</v>
      </c>
      <c r="E86" s="9" t="s">
        <v>323</v>
      </c>
      <c r="F86" s="9">
        <v>101</v>
      </c>
      <c r="G86" s="9" t="s">
        <v>298</v>
      </c>
      <c r="H86" s="9">
        <v>2017</v>
      </c>
      <c r="I86" s="9" t="str">
        <f t="shared" si="3"/>
        <v>108</v>
      </c>
      <c r="J86" s="9" t="s">
        <v>1</v>
      </c>
      <c r="K86" s="9" t="s">
        <v>324</v>
      </c>
      <c r="L86" s="9" t="s">
        <v>282</v>
      </c>
      <c r="M86" s="112"/>
      <c r="N86" s="112"/>
      <c r="O86" s="112"/>
      <c r="P86" s="112"/>
      <c r="Q86" s="112"/>
      <c r="R86" s="112"/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02">
        <f t="shared" si="4"/>
        <v>0</v>
      </c>
    </row>
    <row r="87" spans="1:25" x14ac:dyDescent="0.25">
      <c r="A87" s="9">
        <v>110</v>
      </c>
      <c r="B87" s="9" t="s">
        <v>278</v>
      </c>
      <c r="C87" s="9" t="s">
        <v>337</v>
      </c>
      <c r="D87" s="9" t="s">
        <v>334</v>
      </c>
      <c r="E87" s="9" t="s">
        <v>323</v>
      </c>
      <c r="F87" s="9">
        <v>101</v>
      </c>
      <c r="G87" s="9" t="s">
        <v>298</v>
      </c>
      <c r="H87" s="9">
        <v>2018</v>
      </c>
      <c r="I87" s="9" t="str">
        <f t="shared" si="3"/>
        <v>108</v>
      </c>
      <c r="J87" s="9" t="s">
        <v>1</v>
      </c>
      <c r="K87" s="9" t="s">
        <v>324</v>
      </c>
      <c r="L87" s="9" t="s">
        <v>282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/>
      <c r="T87" s="112"/>
      <c r="U87" s="112"/>
      <c r="V87" s="112"/>
      <c r="W87" s="112"/>
      <c r="X87" s="112"/>
      <c r="Y87" s="102">
        <f t="shared" si="4"/>
        <v>0</v>
      </c>
    </row>
    <row r="88" spans="1:25" x14ac:dyDescent="0.25">
      <c r="A88" s="9">
        <v>110</v>
      </c>
      <c r="B88" s="9" t="s">
        <v>278</v>
      </c>
      <c r="C88" s="9" t="s">
        <v>337</v>
      </c>
      <c r="D88" s="9" t="s">
        <v>334</v>
      </c>
      <c r="E88" s="9" t="s">
        <v>323</v>
      </c>
      <c r="F88" s="9">
        <v>750</v>
      </c>
      <c r="G88" s="9" t="s">
        <v>328</v>
      </c>
      <c r="H88" s="9">
        <v>2017</v>
      </c>
      <c r="I88" s="9" t="str">
        <f t="shared" si="3"/>
        <v>108</v>
      </c>
      <c r="J88" s="9" t="s">
        <v>1</v>
      </c>
      <c r="K88" s="9" t="s">
        <v>329</v>
      </c>
      <c r="L88" s="9" t="s">
        <v>282</v>
      </c>
      <c r="M88" s="112"/>
      <c r="N88" s="112"/>
      <c r="O88" s="112"/>
      <c r="P88" s="112"/>
      <c r="Q88" s="112"/>
      <c r="R88" s="112"/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02">
        <f t="shared" si="4"/>
        <v>0</v>
      </c>
    </row>
    <row r="89" spans="1:25" x14ac:dyDescent="0.25">
      <c r="A89" s="9">
        <v>110</v>
      </c>
      <c r="B89" s="9" t="s">
        <v>278</v>
      </c>
      <c r="C89" s="9" t="s">
        <v>337</v>
      </c>
      <c r="D89" s="9" t="s">
        <v>334</v>
      </c>
      <c r="E89" s="9" t="s">
        <v>323</v>
      </c>
      <c r="F89" s="9">
        <v>750</v>
      </c>
      <c r="G89" s="9" t="s">
        <v>328</v>
      </c>
      <c r="H89" s="9">
        <v>2018</v>
      </c>
      <c r="I89" s="9" t="str">
        <f t="shared" si="3"/>
        <v>108</v>
      </c>
      <c r="J89" s="9" t="s">
        <v>1</v>
      </c>
      <c r="K89" s="9" t="s">
        <v>329</v>
      </c>
      <c r="L89" s="9" t="s">
        <v>282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/>
      <c r="T89" s="112"/>
      <c r="U89" s="112"/>
      <c r="V89" s="112"/>
      <c r="W89" s="112"/>
      <c r="X89" s="112"/>
      <c r="Y89" s="102">
        <f t="shared" si="4"/>
        <v>0</v>
      </c>
    </row>
    <row r="90" spans="1:25" x14ac:dyDescent="0.25">
      <c r="A90" s="9">
        <v>110</v>
      </c>
      <c r="B90" s="9" t="s">
        <v>278</v>
      </c>
      <c r="C90" s="9" t="s">
        <v>337</v>
      </c>
      <c r="D90" s="9" t="s">
        <v>334</v>
      </c>
      <c r="E90" s="9" t="s">
        <v>323</v>
      </c>
      <c r="F90" s="9">
        <v>751</v>
      </c>
      <c r="G90" s="9" t="s">
        <v>330</v>
      </c>
      <c r="H90" s="9">
        <v>2017</v>
      </c>
      <c r="I90" s="9" t="str">
        <f t="shared" si="3"/>
        <v>108</v>
      </c>
      <c r="J90" s="9" t="s">
        <v>1</v>
      </c>
      <c r="K90" s="9" t="s">
        <v>329</v>
      </c>
      <c r="L90" s="9" t="s">
        <v>282</v>
      </c>
      <c r="M90" s="112"/>
      <c r="N90" s="112"/>
      <c r="O90" s="112"/>
      <c r="P90" s="112"/>
      <c r="Q90" s="112"/>
      <c r="R90" s="112"/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02">
        <f t="shared" si="4"/>
        <v>0</v>
      </c>
    </row>
    <row r="91" spans="1:25" x14ac:dyDescent="0.25">
      <c r="A91" s="9">
        <v>110</v>
      </c>
      <c r="B91" s="9" t="s">
        <v>278</v>
      </c>
      <c r="C91" s="9" t="s">
        <v>337</v>
      </c>
      <c r="D91" s="9" t="s">
        <v>334</v>
      </c>
      <c r="E91" s="9" t="s">
        <v>323</v>
      </c>
      <c r="F91" s="9">
        <v>751</v>
      </c>
      <c r="G91" s="9" t="s">
        <v>330</v>
      </c>
      <c r="H91" s="9">
        <v>2018</v>
      </c>
      <c r="I91" s="9" t="str">
        <f t="shared" si="3"/>
        <v>108</v>
      </c>
      <c r="J91" s="9" t="s">
        <v>1</v>
      </c>
      <c r="K91" s="9" t="s">
        <v>329</v>
      </c>
      <c r="L91" s="9" t="s">
        <v>282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/>
      <c r="T91" s="112"/>
      <c r="U91" s="112"/>
      <c r="V91" s="112"/>
      <c r="W91" s="112"/>
      <c r="X91" s="112"/>
      <c r="Y91" s="102">
        <f t="shared" si="4"/>
        <v>0</v>
      </c>
    </row>
    <row r="92" spans="1:25" x14ac:dyDescent="0.25">
      <c r="A92" s="9">
        <v>110</v>
      </c>
      <c r="B92" s="9" t="s">
        <v>272</v>
      </c>
      <c r="C92" s="9" t="s">
        <v>338</v>
      </c>
      <c r="D92" s="9" t="s">
        <v>336</v>
      </c>
      <c r="E92" s="9" t="s">
        <v>323</v>
      </c>
      <c r="F92" s="9">
        <v>101</v>
      </c>
      <c r="G92" s="9" t="s">
        <v>298</v>
      </c>
      <c r="H92" s="9">
        <v>2017</v>
      </c>
      <c r="I92" s="9" t="str">
        <f t="shared" ref="I92:I131" si="5">LEFT(C92,3)</f>
        <v>108</v>
      </c>
      <c r="J92" s="9" t="s">
        <v>1</v>
      </c>
      <c r="K92" s="9" t="s">
        <v>324</v>
      </c>
      <c r="L92" s="9" t="s">
        <v>282</v>
      </c>
      <c r="M92" s="112"/>
      <c r="N92" s="112"/>
      <c r="O92" s="112"/>
      <c r="P92" s="112"/>
      <c r="Q92" s="112"/>
      <c r="R92" s="112"/>
      <c r="S92" s="112">
        <v>0</v>
      </c>
      <c r="T92" s="112">
        <v>4072</v>
      </c>
      <c r="U92" s="112">
        <v>0</v>
      </c>
      <c r="V92" s="112">
        <v>0</v>
      </c>
      <c r="W92" s="112">
        <v>0</v>
      </c>
      <c r="X92" s="112">
        <v>5000</v>
      </c>
      <c r="Y92" s="102">
        <f t="shared" si="4"/>
        <v>9072</v>
      </c>
    </row>
    <row r="93" spans="1:25" x14ac:dyDescent="0.25">
      <c r="A93" s="9">
        <v>110</v>
      </c>
      <c r="B93" s="9" t="s">
        <v>272</v>
      </c>
      <c r="C93" s="9" t="s">
        <v>338</v>
      </c>
      <c r="D93" s="9" t="s">
        <v>336</v>
      </c>
      <c r="E93" s="9" t="s">
        <v>323</v>
      </c>
      <c r="F93" s="9">
        <v>101</v>
      </c>
      <c r="G93" s="9" t="s">
        <v>298</v>
      </c>
      <c r="H93" s="9">
        <v>2018</v>
      </c>
      <c r="I93" s="9" t="str">
        <f t="shared" si="5"/>
        <v>108</v>
      </c>
      <c r="J93" s="9" t="s">
        <v>1</v>
      </c>
      <c r="K93" s="9" t="s">
        <v>324</v>
      </c>
      <c r="L93" s="9" t="s">
        <v>282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/>
      <c r="T93" s="112"/>
      <c r="U93" s="112"/>
      <c r="V93" s="112"/>
      <c r="W93" s="112"/>
      <c r="X93" s="112"/>
      <c r="Y93" s="102">
        <f t="shared" si="4"/>
        <v>0</v>
      </c>
    </row>
    <row r="94" spans="1:25" x14ac:dyDescent="0.25">
      <c r="A94" s="9">
        <v>110</v>
      </c>
      <c r="B94" s="9" t="s">
        <v>272</v>
      </c>
      <c r="C94" s="9" t="s">
        <v>338</v>
      </c>
      <c r="D94" s="9" t="s">
        <v>336</v>
      </c>
      <c r="E94" s="9" t="s">
        <v>323</v>
      </c>
      <c r="F94" s="9">
        <v>110</v>
      </c>
      <c r="G94" s="9" t="s">
        <v>298</v>
      </c>
      <c r="H94" s="9">
        <v>2017</v>
      </c>
      <c r="I94" s="9" t="str">
        <f t="shared" si="5"/>
        <v>108</v>
      </c>
      <c r="J94" s="9" t="s">
        <v>1</v>
      </c>
      <c r="K94" s="9" t="s">
        <v>324</v>
      </c>
      <c r="L94" s="9" t="s">
        <v>282</v>
      </c>
      <c r="M94" s="112"/>
      <c r="N94" s="112"/>
      <c r="O94" s="112"/>
      <c r="P94" s="112"/>
      <c r="Q94" s="112"/>
      <c r="R94" s="112"/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02">
        <f t="shared" si="4"/>
        <v>0</v>
      </c>
    </row>
    <row r="95" spans="1:25" x14ac:dyDescent="0.25">
      <c r="A95" s="9">
        <v>110</v>
      </c>
      <c r="B95" s="9" t="s">
        <v>272</v>
      </c>
      <c r="C95" s="9" t="s">
        <v>338</v>
      </c>
      <c r="D95" s="9" t="s">
        <v>336</v>
      </c>
      <c r="E95" s="9" t="s">
        <v>323</v>
      </c>
      <c r="F95" s="9">
        <v>110</v>
      </c>
      <c r="G95" s="9" t="s">
        <v>298</v>
      </c>
      <c r="H95" s="9">
        <v>2018</v>
      </c>
      <c r="I95" s="9" t="str">
        <f t="shared" si="5"/>
        <v>108</v>
      </c>
      <c r="J95" s="9" t="s">
        <v>1</v>
      </c>
      <c r="K95" s="9" t="s">
        <v>324</v>
      </c>
      <c r="L95" s="9" t="s">
        <v>282</v>
      </c>
      <c r="M95" s="112">
        <v>0</v>
      </c>
      <c r="N95" s="112">
        <v>0</v>
      </c>
      <c r="O95" s="112">
        <v>0</v>
      </c>
      <c r="P95" s="112">
        <v>0</v>
      </c>
      <c r="Q95" s="112">
        <v>0</v>
      </c>
      <c r="R95" s="112">
        <v>0</v>
      </c>
      <c r="S95" s="112"/>
      <c r="T95" s="112"/>
      <c r="U95" s="112"/>
      <c r="V95" s="112"/>
      <c r="W95" s="112"/>
      <c r="X95" s="112"/>
      <c r="Y95" s="102">
        <f t="shared" si="4"/>
        <v>0</v>
      </c>
    </row>
    <row r="96" spans="1:25" x14ac:dyDescent="0.25">
      <c r="A96" s="9">
        <v>110</v>
      </c>
      <c r="B96" s="9" t="s">
        <v>272</v>
      </c>
      <c r="C96" s="9" t="s">
        <v>338</v>
      </c>
      <c r="D96" s="9" t="s">
        <v>336</v>
      </c>
      <c r="E96" s="9" t="s">
        <v>323</v>
      </c>
      <c r="F96" s="9">
        <v>120</v>
      </c>
      <c r="G96" s="9" t="s">
        <v>298</v>
      </c>
      <c r="H96" s="9">
        <v>2017</v>
      </c>
      <c r="I96" s="9" t="str">
        <f t="shared" si="5"/>
        <v>108</v>
      </c>
      <c r="J96" s="9" t="s">
        <v>1</v>
      </c>
      <c r="K96" s="9" t="s">
        <v>324</v>
      </c>
      <c r="L96" s="9" t="s">
        <v>282</v>
      </c>
      <c r="M96" s="112"/>
      <c r="N96" s="112"/>
      <c r="O96" s="112"/>
      <c r="P96" s="112"/>
      <c r="Q96" s="112"/>
      <c r="R96" s="112"/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02">
        <f t="shared" si="4"/>
        <v>0</v>
      </c>
    </row>
    <row r="97" spans="1:25" x14ac:dyDescent="0.25">
      <c r="A97" s="9">
        <v>110</v>
      </c>
      <c r="B97" s="9" t="s">
        <v>272</v>
      </c>
      <c r="C97" s="9" t="s">
        <v>338</v>
      </c>
      <c r="D97" s="9" t="s">
        <v>336</v>
      </c>
      <c r="E97" s="9" t="s">
        <v>323</v>
      </c>
      <c r="F97" s="9">
        <v>120</v>
      </c>
      <c r="G97" s="9" t="s">
        <v>298</v>
      </c>
      <c r="H97" s="9">
        <v>2018</v>
      </c>
      <c r="I97" s="9" t="str">
        <f t="shared" si="5"/>
        <v>108</v>
      </c>
      <c r="J97" s="9" t="s">
        <v>1</v>
      </c>
      <c r="K97" s="9" t="s">
        <v>324</v>
      </c>
      <c r="L97" s="9" t="s">
        <v>282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/>
      <c r="T97" s="112"/>
      <c r="U97" s="112"/>
      <c r="V97" s="112"/>
      <c r="W97" s="112"/>
      <c r="X97" s="112"/>
      <c r="Y97" s="102">
        <f t="shared" si="4"/>
        <v>0</v>
      </c>
    </row>
    <row r="98" spans="1:25" x14ac:dyDescent="0.25">
      <c r="A98" s="9">
        <v>110</v>
      </c>
      <c r="B98" s="9" t="s">
        <v>272</v>
      </c>
      <c r="C98" s="9" t="s">
        <v>338</v>
      </c>
      <c r="D98" s="9" t="s">
        <v>336</v>
      </c>
      <c r="E98" s="9" t="s">
        <v>323</v>
      </c>
      <c r="F98" s="9">
        <v>121</v>
      </c>
      <c r="G98" s="9" t="s">
        <v>297</v>
      </c>
      <c r="H98" s="9">
        <v>2017</v>
      </c>
      <c r="I98" s="9" t="str">
        <f t="shared" si="5"/>
        <v>108</v>
      </c>
      <c r="J98" s="9" t="s">
        <v>1</v>
      </c>
      <c r="K98" s="9" t="s">
        <v>325</v>
      </c>
      <c r="L98" s="9" t="s">
        <v>282</v>
      </c>
      <c r="M98" s="112"/>
      <c r="N98" s="112"/>
      <c r="O98" s="112"/>
      <c r="P98" s="112"/>
      <c r="Q98" s="112"/>
      <c r="R98" s="112"/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02">
        <f t="shared" si="4"/>
        <v>0</v>
      </c>
    </row>
    <row r="99" spans="1:25" x14ac:dyDescent="0.25">
      <c r="A99" s="9">
        <v>110</v>
      </c>
      <c r="B99" s="9" t="s">
        <v>272</v>
      </c>
      <c r="C99" s="9" t="s">
        <v>338</v>
      </c>
      <c r="D99" s="9" t="s">
        <v>336</v>
      </c>
      <c r="E99" s="9" t="s">
        <v>323</v>
      </c>
      <c r="F99" s="9">
        <v>121</v>
      </c>
      <c r="G99" s="9" t="s">
        <v>297</v>
      </c>
      <c r="H99" s="9">
        <v>2018</v>
      </c>
      <c r="I99" s="9" t="str">
        <f t="shared" si="5"/>
        <v>108</v>
      </c>
      <c r="J99" s="9" t="s">
        <v>1</v>
      </c>
      <c r="K99" s="9" t="s">
        <v>325</v>
      </c>
      <c r="L99" s="9" t="s">
        <v>282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/>
      <c r="T99" s="112"/>
      <c r="U99" s="112"/>
      <c r="V99" s="112"/>
      <c r="W99" s="112"/>
      <c r="X99" s="112"/>
      <c r="Y99" s="102">
        <f t="shared" si="4"/>
        <v>0</v>
      </c>
    </row>
    <row r="100" spans="1:25" x14ac:dyDescent="0.25">
      <c r="A100" s="9">
        <v>110</v>
      </c>
      <c r="B100" s="9" t="s">
        <v>272</v>
      </c>
      <c r="C100" s="9" t="s">
        <v>338</v>
      </c>
      <c r="D100" s="9" t="s">
        <v>336</v>
      </c>
      <c r="E100" s="9" t="s">
        <v>323</v>
      </c>
      <c r="F100" s="9">
        <v>126</v>
      </c>
      <c r="G100" s="9" t="s">
        <v>297</v>
      </c>
      <c r="H100" s="9">
        <v>2017</v>
      </c>
      <c r="I100" s="9" t="str">
        <f t="shared" si="5"/>
        <v>108</v>
      </c>
      <c r="J100" s="9" t="s">
        <v>1</v>
      </c>
      <c r="K100" s="9" t="s">
        <v>325</v>
      </c>
      <c r="L100" s="9" t="s">
        <v>282</v>
      </c>
      <c r="M100" s="112"/>
      <c r="N100" s="112"/>
      <c r="O100" s="112"/>
      <c r="P100" s="112"/>
      <c r="Q100" s="112"/>
      <c r="R100" s="112"/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02">
        <f t="shared" si="4"/>
        <v>0</v>
      </c>
    </row>
    <row r="101" spans="1:25" x14ac:dyDescent="0.25">
      <c r="A101" s="9">
        <v>110</v>
      </c>
      <c r="B101" s="9" t="s">
        <v>272</v>
      </c>
      <c r="C101" s="9" t="s">
        <v>338</v>
      </c>
      <c r="D101" s="9" t="s">
        <v>336</v>
      </c>
      <c r="E101" s="9" t="s">
        <v>323</v>
      </c>
      <c r="F101" s="9">
        <v>126</v>
      </c>
      <c r="G101" s="9" t="s">
        <v>297</v>
      </c>
      <c r="H101" s="9">
        <v>2018</v>
      </c>
      <c r="I101" s="9" t="str">
        <f t="shared" si="5"/>
        <v>108</v>
      </c>
      <c r="J101" s="9" t="s">
        <v>1</v>
      </c>
      <c r="K101" s="9" t="s">
        <v>325</v>
      </c>
      <c r="L101" s="9" t="s">
        <v>282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/>
      <c r="T101" s="112"/>
      <c r="U101" s="112"/>
      <c r="V101" s="112"/>
      <c r="W101" s="112"/>
      <c r="X101" s="112"/>
      <c r="Y101" s="102">
        <f t="shared" si="4"/>
        <v>0</v>
      </c>
    </row>
    <row r="102" spans="1:25" x14ac:dyDescent="0.25">
      <c r="A102" s="9">
        <v>110</v>
      </c>
      <c r="B102" s="9" t="s">
        <v>272</v>
      </c>
      <c r="C102" s="9" t="s">
        <v>338</v>
      </c>
      <c r="D102" s="9" t="s">
        <v>336</v>
      </c>
      <c r="E102" s="9" t="s">
        <v>323</v>
      </c>
      <c r="F102" s="9">
        <v>130</v>
      </c>
      <c r="G102" s="9" t="s">
        <v>296</v>
      </c>
      <c r="H102" s="9">
        <v>2017</v>
      </c>
      <c r="I102" s="9" t="str">
        <f t="shared" si="5"/>
        <v>108</v>
      </c>
      <c r="J102" s="9" t="s">
        <v>1</v>
      </c>
      <c r="K102" s="9" t="s">
        <v>324</v>
      </c>
      <c r="L102" s="9" t="s">
        <v>282</v>
      </c>
      <c r="M102" s="112"/>
      <c r="N102" s="112"/>
      <c r="O102" s="112"/>
      <c r="P102" s="112"/>
      <c r="Q102" s="112"/>
      <c r="R102" s="112"/>
      <c r="S102" s="112">
        <v>0</v>
      </c>
      <c r="T102" s="112">
        <v>0</v>
      </c>
      <c r="U102" s="112">
        <v>0</v>
      </c>
      <c r="V102" s="112">
        <v>0</v>
      </c>
      <c r="W102" s="112">
        <v>0</v>
      </c>
      <c r="X102" s="112">
        <v>0</v>
      </c>
      <c r="Y102" s="102">
        <f t="shared" si="4"/>
        <v>0</v>
      </c>
    </row>
    <row r="103" spans="1:25" x14ac:dyDescent="0.25">
      <c r="A103" s="9">
        <v>110</v>
      </c>
      <c r="B103" s="9" t="s">
        <v>272</v>
      </c>
      <c r="C103" s="9" t="s">
        <v>338</v>
      </c>
      <c r="D103" s="9" t="s">
        <v>336</v>
      </c>
      <c r="E103" s="9" t="s">
        <v>323</v>
      </c>
      <c r="F103" s="9">
        <v>130</v>
      </c>
      <c r="G103" s="9" t="s">
        <v>296</v>
      </c>
      <c r="H103" s="9">
        <v>2018</v>
      </c>
      <c r="I103" s="9" t="str">
        <f t="shared" si="5"/>
        <v>108</v>
      </c>
      <c r="J103" s="9" t="s">
        <v>1</v>
      </c>
      <c r="K103" s="9" t="s">
        <v>324</v>
      </c>
      <c r="L103" s="9" t="s">
        <v>282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/>
      <c r="T103" s="112"/>
      <c r="U103" s="112"/>
      <c r="V103" s="112"/>
      <c r="W103" s="112"/>
      <c r="X103" s="112"/>
      <c r="Y103" s="102">
        <f t="shared" si="4"/>
        <v>0</v>
      </c>
    </row>
    <row r="104" spans="1:25" x14ac:dyDescent="0.25">
      <c r="A104" s="9">
        <v>110</v>
      </c>
      <c r="B104" s="9" t="s">
        <v>272</v>
      </c>
      <c r="C104" s="9" t="s">
        <v>338</v>
      </c>
      <c r="D104" s="9" t="s">
        <v>336</v>
      </c>
      <c r="E104" s="9" t="s">
        <v>323</v>
      </c>
      <c r="F104" s="9">
        <v>145</v>
      </c>
      <c r="G104" s="9" t="s">
        <v>296</v>
      </c>
      <c r="H104" s="9">
        <v>2017</v>
      </c>
      <c r="I104" s="9" t="str">
        <f t="shared" si="5"/>
        <v>108</v>
      </c>
      <c r="J104" s="9" t="s">
        <v>1</v>
      </c>
      <c r="K104" s="9" t="s">
        <v>325</v>
      </c>
      <c r="L104" s="9" t="s">
        <v>282</v>
      </c>
      <c r="M104" s="112"/>
      <c r="N104" s="112"/>
      <c r="O104" s="112"/>
      <c r="P104" s="112"/>
      <c r="Q104" s="112"/>
      <c r="R104" s="112"/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02">
        <f t="shared" si="4"/>
        <v>0</v>
      </c>
    </row>
    <row r="105" spans="1:25" x14ac:dyDescent="0.25">
      <c r="A105" s="9">
        <v>110</v>
      </c>
      <c r="B105" s="9" t="s">
        <v>272</v>
      </c>
      <c r="C105" s="9" t="s">
        <v>338</v>
      </c>
      <c r="D105" s="9" t="s">
        <v>336</v>
      </c>
      <c r="E105" s="9" t="s">
        <v>323</v>
      </c>
      <c r="F105" s="9">
        <v>145</v>
      </c>
      <c r="G105" s="9" t="s">
        <v>296</v>
      </c>
      <c r="H105" s="9">
        <v>2018</v>
      </c>
      <c r="I105" s="9" t="str">
        <f t="shared" si="5"/>
        <v>108</v>
      </c>
      <c r="J105" s="9" t="s">
        <v>1</v>
      </c>
      <c r="K105" s="9" t="s">
        <v>325</v>
      </c>
      <c r="L105" s="9" t="s">
        <v>282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/>
      <c r="T105" s="112"/>
      <c r="U105" s="112"/>
      <c r="V105" s="112"/>
      <c r="W105" s="112"/>
      <c r="X105" s="112"/>
      <c r="Y105" s="102">
        <f t="shared" si="4"/>
        <v>0</v>
      </c>
    </row>
    <row r="106" spans="1:25" x14ac:dyDescent="0.25">
      <c r="A106" s="9">
        <v>110</v>
      </c>
      <c r="B106" s="9" t="s">
        <v>272</v>
      </c>
      <c r="C106" s="9" t="s">
        <v>338</v>
      </c>
      <c r="D106" s="9" t="s">
        <v>336</v>
      </c>
      <c r="E106" s="9" t="s">
        <v>323</v>
      </c>
      <c r="F106" s="9">
        <v>750</v>
      </c>
      <c r="G106" s="9" t="s">
        <v>328</v>
      </c>
      <c r="H106" s="9">
        <v>2017</v>
      </c>
      <c r="I106" s="9" t="str">
        <f t="shared" si="5"/>
        <v>108</v>
      </c>
      <c r="J106" s="9" t="s">
        <v>1</v>
      </c>
      <c r="K106" s="9" t="s">
        <v>329</v>
      </c>
      <c r="L106" s="9" t="s">
        <v>282</v>
      </c>
      <c r="M106" s="112"/>
      <c r="N106" s="112"/>
      <c r="O106" s="112"/>
      <c r="P106" s="112"/>
      <c r="Q106" s="112"/>
      <c r="R106" s="112"/>
      <c r="S106" s="112">
        <v>0</v>
      </c>
      <c r="T106" s="112">
        <v>598</v>
      </c>
      <c r="U106" s="112">
        <v>0</v>
      </c>
      <c r="V106" s="112">
        <v>0</v>
      </c>
      <c r="W106" s="112">
        <v>0</v>
      </c>
      <c r="X106" s="112">
        <v>734</v>
      </c>
      <c r="Y106" s="102">
        <f t="shared" si="4"/>
        <v>1332</v>
      </c>
    </row>
    <row r="107" spans="1:25" x14ac:dyDescent="0.25">
      <c r="A107" s="9">
        <v>110</v>
      </c>
      <c r="B107" s="9" t="s">
        <v>272</v>
      </c>
      <c r="C107" s="9" t="s">
        <v>338</v>
      </c>
      <c r="D107" s="9" t="s">
        <v>336</v>
      </c>
      <c r="E107" s="9" t="s">
        <v>323</v>
      </c>
      <c r="F107" s="9">
        <v>750</v>
      </c>
      <c r="G107" s="9" t="s">
        <v>328</v>
      </c>
      <c r="H107" s="9">
        <v>2018</v>
      </c>
      <c r="I107" s="9" t="str">
        <f t="shared" si="5"/>
        <v>108</v>
      </c>
      <c r="J107" s="9" t="s">
        <v>1</v>
      </c>
      <c r="K107" s="9" t="s">
        <v>329</v>
      </c>
      <c r="L107" s="9" t="s">
        <v>282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/>
      <c r="T107" s="112"/>
      <c r="U107" s="112"/>
      <c r="V107" s="112"/>
      <c r="W107" s="112"/>
      <c r="X107" s="112"/>
      <c r="Y107" s="102">
        <f t="shared" si="4"/>
        <v>0</v>
      </c>
    </row>
    <row r="108" spans="1:25" x14ac:dyDescent="0.25">
      <c r="A108" s="9">
        <v>110</v>
      </c>
      <c r="B108" s="9" t="s">
        <v>272</v>
      </c>
      <c r="C108" s="9" t="s">
        <v>338</v>
      </c>
      <c r="D108" s="9" t="s">
        <v>336</v>
      </c>
      <c r="E108" s="9" t="s">
        <v>323</v>
      </c>
      <c r="F108" s="9">
        <v>751</v>
      </c>
      <c r="G108" s="9" t="s">
        <v>330</v>
      </c>
      <c r="H108" s="9">
        <v>2017</v>
      </c>
      <c r="I108" s="9" t="str">
        <f t="shared" si="5"/>
        <v>108</v>
      </c>
      <c r="J108" s="9" t="s">
        <v>1</v>
      </c>
      <c r="K108" s="9" t="s">
        <v>329</v>
      </c>
      <c r="L108" s="9" t="s">
        <v>282</v>
      </c>
      <c r="M108" s="112"/>
      <c r="N108" s="112"/>
      <c r="O108" s="112"/>
      <c r="P108" s="112"/>
      <c r="Q108" s="112"/>
      <c r="R108" s="112"/>
      <c r="S108" s="112">
        <v>0</v>
      </c>
      <c r="T108" s="112">
        <v>2591</v>
      </c>
      <c r="U108" s="112">
        <v>0</v>
      </c>
      <c r="V108" s="112">
        <v>0</v>
      </c>
      <c r="W108" s="112">
        <v>0</v>
      </c>
      <c r="X108" s="112">
        <v>3181</v>
      </c>
      <c r="Y108" s="102">
        <f t="shared" si="4"/>
        <v>5772</v>
      </c>
    </row>
    <row r="109" spans="1:25" x14ac:dyDescent="0.25">
      <c r="A109" s="9">
        <v>110</v>
      </c>
      <c r="B109" s="9" t="s">
        <v>272</v>
      </c>
      <c r="C109" s="9" t="s">
        <v>338</v>
      </c>
      <c r="D109" s="9" t="s">
        <v>336</v>
      </c>
      <c r="E109" s="9" t="s">
        <v>323</v>
      </c>
      <c r="F109" s="9">
        <v>751</v>
      </c>
      <c r="G109" s="9" t="s">
        <v>330</v>
      </c>
      <c r="H109" s="9">
        <v>2018</v>
      </c>
      <c r="I109" s="9" t="str">
        <f t="shared" si="5"/>
        <v>108</v>
      </c>
      <c r="J109" s="9" t="s">
        <v>1</v>
      </c>
      <c r="K109" s="9" t="s">
        <v>329</v>
      </c>
      <c r="L109" s="9" t="s">
        <v>282</v>
      </c>
      <c r="M109" s="112">
        <v>0</v>
      </c>
      <c r="N109" s="112">
        <v>0</v>
      </c>
      <c r="O109" s="112">
        <v>0</v>
      </c>
      <c r="P109" s="112">
        <v>0</v>
      </c>
      <c r="Q109" s="112">
        <v>0</v>
      </c>
      <c r="R109" s="112">
        <v>0</v>
      </c>
      <c r="S109" s="112"/>
      <c r="T109" s="112"/>
      <c r="U109" s="112"/>
      <c r="V109" s="112"/>
      <c r="W109" s="112"/>
      <c r="X109" s="112"/>
      <c r="Y109" s="102">
        <f t="shared" si="4"/>
        <v>0</v>
      </c>
    </row>
    <row r="110" spans="1:25" x14ac:dyDescent="0.25">
      <c r="A110" s="9">
        <v>110</v>
      </c>
      <c r="B110" s="9" t="s">
        <v>272</v>
      </c>
      <c r="C110" s="9" t="s">
        <v>338</v>
      </c>
      <c r="D110" s="9" t="s">
        <v>336</v>
      </c>
      <c r="E110" s="9" t="s">
        <v>323</v>
      </c>
      <c r="F110" s="9">
        <v>752</v>
      </c>
      <c r="G110" s="9" t="s">
        <v>330</v>
      </c>
      <c r="H110" s="9">
        <v>2017</v>
      </c>
      <c r="I110" s="9" t="str">
        <f t="shared" si="5"/>
        <v>108</v>
      </c>
      <c r="J110" s="9" t="s">
        <v>1</v>
      </c>
      <c r="K110" s="9" t="s">
        <v>329</v>
      </c>
      <c r="L110" s="9" t="s">
        <v>282</v>
      </c>
      <c r="M110" s="112"/>
      <c r="N110" s="112"/>
      <c r="O110" s="112"/>
      <c r="P110" s="112"/>
      <c r="Q110" s="112"/>
      <c r="R110" s="112"/>
      <c r="S110" s="112">
        <v>0</v>
      </c>
      <c r="T110" s="112">
        <v>0</v>
      </c>
      <c r="U110" s="112">
        <v>0</v>
      </c>
      <c r="V110" s="112">
        <v>0</v>
      </c>
      <c r="W110" s="112">
        <v>0</v>
      </c>
      <c r="X110" s="112">
        <v>0</v>
      </c>
      <c r="Y110" s="102">
        <f t="shared" si="4"/>
        <v>0</v>
      </c>
    </row>
    <row r="111" spans="1:25" x14ac:dyDescent="0.25">
      <c r="A111" s="9">
        <v>110</v>
      </c>
      <c r="B111" s="9" t="s">
        <v>272</v>
      </c>
      <c r="C111" s="9" t="s">
        <v>338</v>
      </c>
      <c r="D111" s="9" t="s">
        <v>336</v>
      </c>
      <c r="E111" s="9" t="s">
        <v>323</v>
      </c>
      <c r="F111" s="9">
        <v>752</v>
      </c>
      <c r="G111" s="9" t="s">
        <v>330</v>
      </c>
      <c r="H111" s="9">
        <v>2018</v>
      </c>
      <c r="I111" s="9" t="str">
        <f t="shared" si="5"/>
        <v>108</v>
      </c>
      <c r="J111" s="9" t="s">
        <v>1</v>
      </c>
      <c r="K111" s="9" t="s">
        <v>329</v>
      </c>
      <c r="L111" s="9" t="s">
        <v>282</v>
      </c>
      <c r="M111" s="112">
        <v>0</v>
      </c>
      <c r="N111" s="112">
        <v>0</v>
      </c>
      <c r="O111" s="112">
        <v>0</v>
      </c>
      <c r="P111" s="112">
        <v>0</v>
      </c>
      <c r="Q111" s="112">
        <v>0</v>
      </c>
      <c r="R111" s="112">
        <v>0</v>
      </c>
      <c r="S111" s="112"/>
      <c r="T111" s="112"/>
      <c r="U111" s="112"/>
      <c r="V111" s="112"/>
      <c r="W111" s="112"/>
      <c r="X111" s="112"/>
      <c r="Y111" s="102">
        <f t="shared" si="4"/>
        <v>0</v>
      </c>
    </row>
    <row r="112" spans="1:25" x14ac:dyDescent="0.25">
      <c r="A112" s="9">
        <v>110</v>
      </c>
      <c r="B112" s="9" t="s">
        <v>277</v>
      </c>
      <c r="C112" s="9" t="s">
        <v>338</v>
      </c>
      <c r="D112" s="9" t="s">
        <v>336</v>
      </c>
      <c r="E112" s="9" t="s">
        <v>323</v>
      </c>
      <c r="F112" s="9">
        <v>101</v>
      </c>
      <c r="G112" s="9" t="s">
        <v>298</v>
      </c>
      <c r="H112" s="9">
        <v>2017</v>
      </c>
      <c r="I112" s="9" t="str">
        <f t="shared" si="5"/>
        <v>108</v>
      </c>
      <c r="J112" s="9" t="s">
        <v>1</v>
      </c>
      <c r="K112" s="9" t="s">
        <v>324</v>
      </c>
      <c r="L112" s="9" t="s">
        <v>282</v>
      </c>
      <c r="M112" s="112"/>
      <c r="N112" s="112"/>
      <c r="O112" s="112"/>
      <c r="P112" s="112"/>
      <c r="Q112" s="112"/>
      <c r="R112" s="112"/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02">
        <f t="shared" si="4"/>
        <v>0</v>
      </c>
    </row>
    <row r="113" spans="1:25" x14ac:dyDescent="0.25">
      <c r="A113" s="9">
        <v>110</v>
      </c>
      <c r="B113" s="9" t="s">
        <v>277</v>
      </c>
      <c r="C113" s="9" t="s">
        <v>338</v>
      </c>
      <c r="D113" s="9" t="s">
        <v>336</v>
      </c>
      <c r="E113" s="9" t="s">
        <v>323</v>
      </c>
      <c r="F113" s="9">
        <v>101</v>
      </c>
      <c r="G113" s="9" t="s">
        <v>298</v>
      </c>
      <c r="H113" s="9">
        <v>2018</v>
      </c>
      <c r="I113" s="9" t="str">
        <f t="shared" si="5"/>
        <v>108</v>
      </c>
      <c r="J113" s="9" t="s">
        <v>1</v>
      </c>
      <c r="K113" s="9" t="s">
        <v>324</v>
      </c>
      <c r="L113" s="9" t="s">
        <v>282</v>
      </c>
      <c r="M113" s="112">
        <v>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/>
      <c r="T113" s="112"/>
      <c r="U113" s="112"/>
      <c r="V113" s="112"/>
      <c r="W113" s="112"/>
      <c r="X113" s="112"/>
      <c r="Y113" s="102">
        <f t="shared" si="4"/>
        <v>0</v>
      </c>
    </row>
    <row r="114" spans="1:25" x14ac:dyDescent="0.25">
      <c r="A114" s="9">
        <v>110</v>
      </c>
      <c r="B114" s="9" t="s">
        <v>277</v>
      </c>
      <c r="C114" s="9" t="s">
        <v>338</v>
      </c>
      <c r="D114" s="9" t="s">
        <v>336</v>
      </c>
      <c r="E114" s="9" t="s">
        <v>323</v>
      </c>
      <c r="F114" s="9">
        <v>110</v>
      </c>
      <c r="G114" s="9" t="s">
        <v>298</v>
      </c>
      <c r="H114" s="9">
        <v>2017</v>
      </c>
      <c r="I114" s="9" t="str">
        <f t="shared" si="5"/>
        <v>108</v>
      </c>
      <c r="J114" s="9" t="s">
        <v>1</v>
      </c>
      <c r="K114" s="9" t="s">
        <v>324</v>
      </c>
      <c r="L114" s="9" t="s">
        <v>282</v>
      </c>
      <c r="M114" s="112"/>
      <c r="N114" s="112"/>
      <c r="O114" s="112"/>
      <c r="P114" s="112"/>
      <c r="Q114" s="112"/>
      <c r="R114" s="112"/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02">
        <f t="shared" si="4"/>
        <v>0</v>
      </c>
    </row>
    <row r="115" spans="1:25" x14ac:dyDescent="0.25">
      <c r="A115" s="9">
        <v>110</v>
      </c>
      <c r="B115" s="9" t="s">
        <v>277</v>
      </c>
      <c r="C115" s="9" t="s">
        <v>338</v>
      </c>
      <c r="D115" s="9" t="s">
        <v>336</v>
      </c>
      <c r="E115" s="9" t="s">
        <v>323</v>
      </c>
      <c r="F115" s="9">
        <v>110</v>
      </c>
      <c r="G115" s="9" t="s">
        <v>298</v>
      </c>
      <c r="H115" s="9">
        <v>2018</v>
      </c>
      <c r="I115" s="9" t="str">
        <f t="shared" si="5"/>
        <v>108</v>
      </c>
      <c r="J115" s="9" t="s">
        <v>1</v>
      </c>
      <c r="K115" s="9" t="s">
        <v>324</v>
      </c>
      <c r="L115" s="9" t="s">
        <v>282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/>
      <c r="T115" s="112"/>
      <c r="U115" s="112"/>
      <c r="V115" s="112"/>
      <c r="W115" s="112"/>
      <c r="X115" s="112"/>
      <c r="Y115" s="102">
        <f t="shared" si="4"/>
        <v>0</v>
      </c>
    </row>
    <row r="116" spans="1:25" x14ac:dyDescent="0.25">
      <c r="A116" s="9">
        <v>110</v>
      </c>
      <c r="B116" s="9" t="s">
        <v>277</v>
      </c>
      <c r="C116" s="9" t="s">
        <v>338</v>
      </c>
      <c r="D116" s="9" t="s">
        <v>336</v>
      </c>
      <c r="E116" s="9" t="s">
        <v>323</v>
      </c>
      <c r="F116" s="9">
        <v>111</v>
      </c>
      <c r="G116" s="9" t="s">
        <v>297</v>
      </c>
      <c r="H116" s="9">
        <v>2017</v>
      </c>
      <c r="I116" s="9" t="str">
        <f t="shared" si="5"/>
        <v>108</v>
      </c>
      <c r="J116" s="9" t="s">
        <v>1</v>
      </c>
      <c r="K116" s="9" t="s">
        <v>325</v>
      </c>
      <c r="L116" s="9" t="s">
        <v>282</v>
      </c>
      <c r="M116" s="112"/>
      <c r="N116" s="112"/>
      <c r="O116" s="112"/>
      <c r="P116" s="112"/>
      <c r="Q116" s="112"/>
      <c r="R116" s="112"/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02">
        <f t="shared" si="4"/>
        <v>0</v>
      </c>
    </row>
    <row r="117" spans="1:25" x14ac:dyDescent="0.25">
      <c r="A117" s="9">
        <v>110</v>
      </c>
      <c r="B117" s="9" t="s">
        <v>277</v>
      </c>
      <c r="C117" s="9" t="s">
        <v>338</v>
      </c>
      <c r="D117" s="9" t="s">
        <v>336</v>
      </c>
      <c r="E117" s="9" t="s">
        <v>323</v>
      </c>
      <c r="F117" s="9">
        <v>111</v>
      </c>
      <c r="G117" s="9" t="s">
        <v>297</v>
      </c>
      <c r="H117" s="9">
        <v>2018</v>
      </c>
      <c r="I117" s="9" t="str">
        <f t="shared" si="5"/>
        <v>108</v>
      </c>
      <c r="J117" s="9" t="s">
        <v>1</v>
      </c>
      <c r="K117" s="9" t="s">
        <v>325</v>
      </c>
      <c r="L117" s="9" t="s">
        <v>282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/>
      <c r="T117" s="112"/>
      <c r="U117" s="112"/>
      <c r="V117" s="112"/>
      <c r="W117" s="112"/>
      <c r="X117" s="112"/>
      <c r="Y117" s="102">
        <f t="shared" si="4"/>
        <v>0</v>
      </c>
    </row>
    <row r="118" spans="1:25" x14ac:dyDescent="0.25">
      <c r="A118" s="9">
        <v>110</v>
      </c>
      <c r="B118" s="9" t="s">
        <v>277</v>
      </c>
      <c r="C118" s="9" t="s">
        <v>338</v>
      </c>
      <c r="D118" s="9" t="s">
        <v>336</v>
      </c>
      <c r="E118" s="9" t="s">
        <v>323</v>
      </c>
      <c r="F118" s="9">
        <v>145</v>
      </c>
      <c r="G118" s="9" t="s">
        <v>296</v>
      </c>
      <c r="H118" s="9">
        <v>2017</v>
      </c>
      <c r="I118" s="9" t="str">
        <f t="shared" si="5"/>
        <v>108</v>
      </c>
      <c r="J118" s="9" t="s">
        <v>1</v>
      </c>
      <c r="K118" s="9" t="s">
        <v>325</v>
      </c>
      <c r="L118" s="9" t="s">
        <v>282</v>
      </c>
      <c r="M118" s="112"/>
      <c r="N118" s="112"/>
      <c r="O118" s="112"/>
      <c r="P118" s="112"/>
      <c r="Q118" s="112"/>
      <c r="R118" s="112"/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02">
        <f t="shared" si="4"/>
        <v>0</v>
      </c>
    </row>
    <row r="119" spans="1:25" x14ac:dyDescent="0.25">
      <c r="A119" s="9">
        <v>110</v>
      </c>
      <c r="B119" s="9" t="s">
        <v>277</v>
      </c>
      <c r="C119" s="9" t="s">
        <v>338</v>
      </c>
      <c r="D119" s="9" t="s">
        <v>336</v>
      </c>
      <c r="E119" s="9" t="s">
        <v>323</v>
      </c>
      <c r="F119" s="9">
        <v>145</v>
      </c>
      <c r="G119" s="9" t="s">
        <v>296</v>
      </c>
      <c r="H119" s="9">
        <v>2018</v>
      </c>
      <c r="I119" s="9" t="str">
        <f t="shared" si="5"/>
        <v>108</v>
      </c>
      <c r="J119" s="9" t="s">
        <v>1</v>
      </c>
      <c r="K119" s="9" t="s">
        <v>325</v>
      </c>
      <c r="L119" s="9" t="s">
        <v>282</v>
      </c>
      <c r="M119" s="112">
        <v>0</v>
      </c>
      <c r="N119" s="112">
        <v>0</v>
      </c>
      <c r="O119" s="112">
        <v>0</v>
      </c>
      <c r="P119" s="112">
        <v>0</v>
      </c>
      <c r="Q119" s="112">
        <v>0</v>
      </c>
      <c r="R119" s="112">
        <v>0</v>
      </c>
      <c r="S119" s="112"/>
      <c r="T119" s="112"/>
      <c r="U119" s="112"/>
      <c r="V119" s="112"/>
      <c r="W119" s="112"/>
      <c r="X119" s="112"/>
      <c r="Y119" s="102">
        <f t="shared" si="4"/>
        <v>0</v>
      </c>
    </row>
    <row r="120" spans="1:25" x14ac:dyDescent="0.25">
      <c r="A120" s="9">
        <v>110</v>
      </c>
      <c r="B120" s="9" t="s">
        <v>278</v>
      </c>
      <c r="C120" s="9" t="s">
        <v>338</v>
      </c>
      <c r="D120" s="9" t="s">
        <v>336</v>
      </c>
      <c r="E120" s="9" t="s">
        <v>323</v>
      </c>
      <c r="F120" s="9">
        <v>101</v>
      </c>
      <c r="G120" s="9" t="s">
        <v>298</v>
      </c>
      <c r="H120" s="9">
        <v>2017</v>
      </c>
      <c r="I120" s="9" t="str">
        <f t="shared" si="5"/>
        <v>108</v>
      </c>
      <c r="J120" s="9" t="s">
        <v>1</v>
      </c>
      <c r="K120" s="9" t="s">
        <v>324</v>
      </c>
      <c r="L120" s="9" t="s">
        <v>282</v>
      </c>
      <c r="M120" s="112"/>
      <c r="N120" s="112"/>
      <c r="O120" s="112"/>
      <c r="P120" s="112"/>
      <c r="Q120" s="112"/>
      <c r="R120" s="112"/>
      <c r="S120" s="112">
        <v>63788</v>
      </c>
      <c r="T120" s="112">
        <v>102388</v>
      </c>
      <c r="U120" s="112">
        <v>74788</v>
      </c>
      <c r="V120" s="112">
        <v>87788</v>
      </c>
      <c r="W120" s="112">
        <v>85900</v>
      </c>
      <c r="X120" s="112">
        <v>56500</v>
      </c>
      <c r="Y120" s="102">
        <f t="shared" si="4"/>
        <v>471152</v>
      </c>
    </row>
    <row r="121" spans="1:25" x14ac:dyDescent="0.25">
      <c r="A121" s="9">
        <v>110</v>
      </c>
      <c r="B121" s="9" t="s">
        <v>278</v>
      </c>
      <c r="C121" s="9" t="s">
        <v>338</v>
      </c>
      <c r="D121" s="9" t="s">
        <v>336</v>
      </c>
      <c r="E121" s="9" t="s">
        <v>323</v>
      </c>
      <c r="F121" s="9">
        <v>101</v>
      </c>
      <c r="G121" s="9" t="s">
        <v>298</v>
      </c>
      <c r="H121" s="9">
        <v>2018</v>
      </c>
      <c r="I121" s="9" t="str">
        <f t="shared" si="5"/>
        <v>108</v>
      </c>
      <c r="J121" s="9" t="s">
        <v>1</v>
      </c>
      <c r="K121" s="9" t="s">
        <v>324</v>
      </c>
      <c r="L121" s="9" t="s">
        <v>282</v>
      </c>
      <c r="M121" s="112">
        <v>81600</v>
      </c>
      <c r="N121" s="112">
        <v>70750</v>
      </c>
      <c r="O121" s="112">
        <v>84500</v>
      </c>
      <c r="P121" s="112">
        <v>76500</v>
      </c>
      <c r="Q121" s="112">
        <v>83700</v>
      </c>
      <c r="R121" s="112">
        <v>86650</v>
      </c>
      <c r="S121" s="112"/>
      <c r="T121" s="112"/>
      <c r="U121" s="112"/>
      <c r="V121" s="112"/>
      <c r="W121" s="112"/>
      <c r="X121" s="112"/>
      <c r="Y121" s="102">
        <f t="shared" si="4"/>
        <v>483700</v>
      </c>
    </row>
    <row r="122" spans="1:25" x14ac:dyDescent="0.25">
      <c r="A122" s="9">
        <v>110</v>
      </c>
      <c r="B122" s="9" t="s">
        <v>278</v>
      </c>
      <c r="C122" s="9" t="s">
        <v>338</v>
      </c>
      <c r="D122" s="9" t="s">
        <v>336</v>
      </c>
      <c r="E122" s="9" t="s">
        <v>323</v>
      </c>
      <c r="F122" s="9">
        <v>110</v>
      </c>
      <c r="G122" s="9" t="s">
        <v>298</v>
      </c>
      <c r="H122" s="9">
        <v>2017</v>
      </c>
      <c r="I122" s="9" t="str">
        <f t="shared" si="5"/>
        <v>108</v>
      </c>
      <c r="J122" s="9" t="s">
        <v>1</v>
      </c>
      <c r="K122" s="9" t="s">
        <v>324</v>
      </c>
      <c r="L122" s="9" t="s">
        <v>282</v>
      </c>
      <c r="M122" s="112"/>
      <c r="N122" s="112"/>
      <c r="O122" s="112"/>
      <c r="P122" s="112"/>
      <c r="Q122" s="112"/>
      <c r="R122" s="112"/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02">
        <f t="shared" si="4"/>
        <v>0</v>
      </c>
    </row>
    <row r="123" spans="1:25" x14ac:dyDescent="0.25">
      <c r="A123" s="9">
        <v>110</v>
      </c>
      <c r="B123" s="9" t="s">
        <v>278</v>
      </c>
      <c r="C123" s="9" t="s">
        <v>338</v>
      </c>
      <c r="D123" s="9" t="s">
        <v>336</v>
      </c>
      <c r="E123" s="9" t="s">
        <v>323</v>
      </c>
      <c r="F123" s="9">
        <v>110</v>
      </c>
      <c r="G123" s="9" t="s">
        <v>298</v>
      </c>
      <c r="H123" s="9">
        <v>2018</v>
      </c>
      <c r="I123" s="9" t="str">
        <f t="shared" si="5"/>
        <v>108</v>
      </c>
      <c r="J123" s="9" t="s">
        <v>1</v>
      </c>
      <c r="K123" s="9" t="s">
        <v>324</v>
      </c>
      <c r="L123" s="9" t="s">
        <v>282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/>
      <c r="T123" s="112"/>
      <c r="U123" s="112"/>
      <c r="V123" s="112"/>
      <c r="W123" s="112"/>
      <c r="X123" s="112"/>
      <c r="Y123" s="102">
        <f t="shared" si="4"/>
        <v>0</v>
      </c>
    </row>
    <row r="124" spans="1:25" x14ac:dyDescent="0.25">
      <c r="A124" s="9">
        <v>110</v>
      </c>
      <c r="B124" s="9" t="s">
        <v>278</v>
      </c>
      <c r="C124" s="9" t="s">
        <v>338</v>
      </c>
      <c r="D124" s="9" t="s">
        <v>336</v>
      </c>
      <c r="E124" s="9" t="s">
        <v>323</v>
      </c>
      <c r="F124" s="9">
        <v>111</v>
      </c>
      <c r="G124" s="9" t="s">
        <v>297</v>
      </c>
      <c r="H124" s="9">
        <v>2017</v>
      </c>
      <c r="I124" s="9" t="str">
        <f t="shared" si="5"/>
        <v>108</v>
      </c>
      <c r="J124" s="9" t="s">
        <v>1</v>
      </c>
      <c r="K124" s="9" t="s">
        <v>325</v>
      </c>
      <c r="L124" s="9" t="s">
        <v>282</v>
      </c>
      <c r="M124" s="112"/>
      <c r="N124" s="112"/>
      <c r="O124" s="112"/>
      <c r="P124" s="112"/>
      <c r="Q124" s="112"/>
      <c r="R124" s="112"/>
      <c r="S124" s="112">
        <v>2000</v>
      </c>
      <c r="T124" s="112">
        <v>3000</v>
      </c>
      <c r="U124" s="112">
        <v>4000</v>
      </c>
      <c r="V124" s="112">
        <v>1000</v>
      </c>
      <c r="W124" s="112">
        <v>4000</v>
      </c>
      <c r="X124" s="112">
        <v>1000</v>
      </c>
      <c r="Y124" s="102">
        <f t="shared" si="4"/>
        <v>15000</v>
      </c>
    </row>
    <row r="125" spans="1:25" x14ac:dyDescent="0.25">
      <c r="A125" s="9">
        <v>110</v>
      </c>
      <c r="B125" s="9" t="s">
        <v>278</v>
      </c>
      <c r="C125" s="9" t="s">
        <v>338</v>
      </c>
      <c r="D125" s="9" t="s">
        <v>336</v>
      </c>
      <c r="E125" s="9" t="s">
        <v>323</v>
      </c>
      <c r="F125" s="9">
        <v>111</v>
      </c>
      <c r="G125" s="9" t="s">
        <v>297</v>
      </c>
      <c r="H125" s="9">
        <v>2018</v>
      </c>
      <c r="I125" s="9" t="str">
        <f t="shared" si="5"/>
        <v>108</v>
      </c>
      <c r="J125" s="9" t="s">
        <v>1</v>
      </c>
      <c r="K125" s="9" t="s">
        <v>325</v>
      </c>
      <c r="L125" s="9" t="s">
        <v>282</v>
      </c>
      <c r="M125" s="112">
        <v>2000</v>
      </c>
      <c r="N125" s="112">
        <v>4000</v>
      </c>
      <c r="O125" s="112">
        <v>2000</v>
      </c>
      <c r="P125" s="112">
        <v>3000</v>
      </c>
      <c r="Q125" s="112">
        <v>5000</v>
      </c>
      <c r="R125" s="112">
        <v>5000</v>
      </c>
      <c r="S125" s="112"/>
      <c r="T125" s="112"/>
      <c r="U125" s="112"/>
      <c r="V125" s="112"/>
      <c r="W125" s="112"/>
      <c r="X125" s="112"/>
      <c r="Y125" s="102">
        <f t="shared" si="4"/>
        <v>21000</v>
      </c>
    </row>
    <row r="126" spans="1:25" x14ac:dyDescent="0.25">
      <c r="A126" s="9">
        <v>110</v>
      </c>
      <c r="B126" s="9" t="s">
        <v>278</v>
      </c>
      <c r="C126" s="9" t="s">
        <v>338</v>
      </c>
      <c r="D126" s="9" t="s">
        <v>336</v>
      </c>
      <c r="E126" s="9" t="s">
        <v>323</v>
      </c>
      <c r="F126" s="9">
        <v>120</v>
      </c>
      <c r="G126" s="9" t="s">
        <v>298</v>
      </c>
      <c r="H126" s="9">
        <v>2017</v>
      </c>
      <c r="I126" s="9" t="str">
        <f t="shared" si="5"/>
        <v>108</v>
      </c>
      <c r="J126" s="9" t="s">
        <v>1</v>
      </c>
      <c r="K126" s="9" t="s">
        <v>324</v>
      </c>
      <c r="L126" s="9" t="s">
        <v>282</v>
      </c>
      <c r="M126" s="112"/>
      <c r="N126" s="112"/>
      <c r="O126" s="112"/>
      <c r="P126" s="112"/>
      <c r="Q126" s="112"/>
      <c r="R126" s="112"/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02">
        <f t="shared" si="4"/>
        <v>0</v>
      </c>
    </row>
    <row r="127" spans="1:25" x14ac:dyDescent="0.25">
      <c r="A127" s="9">
        <v>110</v>
      </c>
      <c r="B127" s="9" t="s">
        <v>278</v>
      </c>
      <c r="C127" s="9" t="s">
        <v>338</v>
      </c>
      <c r="D127" s="9" t="s">
        <v>336</v>
      </c>
      <c r="E127" s="9" t="s">
        <v>323</v>
      </c>
      <c r="F127" s="9">
        <v>120</v>
      </c>
      <c r="G127" s="9" t="s">
        <v>298</v>
      </c>
      <c r="H127" s="9">
        <v>2018</v>
      </c>
      <c r="I127" s="9" t="str">
        <f t="shared" si="5"/>
        <v>108</v>
      </c>
      <c r="J127" s="9" t="s">
        <v>1</v>
      </c>
      <c r="K127" s="9" t="s">
        <v>324</v>
      </c>
      <c r="L127" s="9" t="s">
        <v>282</v>
      </c>
      <c r="M127" s="112">
        <v>0</v>
      </c>
      <c r="N127" s="112">
        <v>0</v>
      </c>
      <c r="O127" s="112">
        <v>0</v>
      </c>
      <c r="P127" s="112">
        <v>0</v>
      </c>
      <c r="Q127" s="112">
        <v>0</v>
      </c>
      <c r="R127" s="112">
        <v>0</v>
      </c>
      <c r="S127" s="112"/>
      <c r="T127" s="112"/>
      <c r="U127" s="112"/>
      <c r="V127" s="112"/>
      <c r="W127" s="112"/>
      <c r="X127" s="112"/>
      <c r="Y127" s="102">
        <f t="shared" si="4"/>
        <v>0</v>
      </c>
    </row>
    <row r="128" spans="1:25" x14ac:dyDescent="0.25">
      <c r="A128" s="9">
        <v>110</v>
      </c>
      <c r="B128" s="9" t="s">
        <v>278</v>
      </c>
      <c r="C128" s="9" t="s">
        <v>338</v>
      </c>
      <c r="D128" s="9" t="s">
        <v>336</v>
      </c>
      <c r="E128" s="9" t="s">
        <v>323</v>
      </c>
      <c r="F128" s="9">
        <v>121</v>
      </c>
      <c r="G128" s="9" t="s">
        <v>297</v>
      </c>
      <c r="H128" s="9">
        <v>2017</v>
      </c>
      <c r="I128" s="9" t="str">
        <f t="shared" si="5"/>
        <v>108</v>
      </c>
      <c r="J128" s="9" t="s">
        <v>1</v>
      </c>
      <c r="K128" s="9" t="s">
        <v>325</v>
      </c>
      <c r="L128" s="9" t="s">
        <v>282</v>
      </c>
      <c r="M128" s="112"/>
      <c r="N128" s="112"/>
      <c r="O128" s="112"/>
      <c r="P128" s="112"/>
      <c r="Q128" s="112"/>
      <c r="R128" s="112"/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02">
        <f t="shared" si="4"/>
        <v>0</v>
      </c>
    </row>
    <row r="129" spans="1:25" x14ac:dyDescent="0.25">
      <c r="A129" s="9">
        <v>110</v>
      </c>
      <c r="B129" s="9" t="s">
        <v>278</v>
      </c>
      <c r="C129" s="9" t="s">
        <v>338</v>
      </c>
      <c r="D129" s="9" t="s">
        <v>336</v>
      </c>
      <c r="E129" s="9" t="s">
        <v>323</v>
      </c>
      <c r="F129" s="9">
        <v>121</v>
      </c>
      <c r="G129" s="9" t="s">
        <v>297</v>
      </c>
      <c r="H129" s="9">
        <v>2018</v>
      </c>
      <c r="I129" s="9" t="str">
        <f t="shared" si="5"/>
        <v>108</v>
      </c>
      <c r="J129" s="9" t="s">
        <v>1</v>
      </c>
      <c r="K129" s="9" t="s">
        <v>325</v>
      </c>
      <c r="L129" s="9" t="s">
        <v>282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/>
      <c r="T129" s="112"/>
      <c r="U129" s="112"/>
      <c r="V129" s="112"/>
      <c r="W129" s="112"/>
      <c r="X129" s="112"/>
      <c r="Y129" s="102">
        <f t="shared" si="4"/>
        <v>0</v>
      </c>
    </row>
    <row r="130" spans="1:25" x14ac:dyDescent="0.25">
      <c r="A130" s="9">
        <v>110</v>
      </c>
      <c r="B130" s="9" t="s">
        <v>278</v>
      </c>
      <c r="C130" s="9" t="s">
        <v>338</v>
      </c>
      <c r="D130" s="9" t="s">
        <v>336</v>
      </c>
      <c r="E130" s="9" t="s">
        <v>323</v>
      </c>
      <c r="F130" s="9">
        <v>126</v>
      </c>
      <c r="G130" s="9" t="s">
        <v>297</v>
      </c>
      <c r="H130" s="9">
        <v>2017</v>
      </c>
      <c r="I130" s="9" t="str">
        <f t="shared" si="5"/>
        <v>108</v>
      </c>
      <c r="J130" s="9" t="s">
        <v>1</v>
      </c>
      <c r="K130" s="9" t="s">
        <v>325</v>
      </c>
      <c r="L130" s="9" t="s">
        <v>282</v>
      </c>
      <c r="M130" s="112"/>
      <c r="N130" s="112"/>
      <c r="O130" s="112"/>
      <c r="P130" s="112"/>
      <c r="Q130" s="112"/>
      <c r="R130" s="112"/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02">
        <f t="shared" ref="Y130:Y193" si="6">+IF(AND(H130=2017,L130="2017 BP"),SUM(S130:X130),
IF(AND(H130=2018,L130="2017 BP"),SUM(M130:R130),
0))</f>
        <v>0</v>
      </c>
    </row>
    <row r="131" spans="1:25" x14ac:dyDescent="0.25">
      <c r="A131" s="9">
        <v>110</v>
      </c>
      <c r="B131" s="9" t="s">
        <v>278</v>
      </c>
      <c r="C131" s="9" t="s">
        <v>338</v>
      </c>
      <c r="D131" s="9" t="s">
        <v>336</v>
      </c>
      <c r="E131" s="9" t="s">
        <v>323</v>
      </c>
      <c r="F131" s="9">
        <v>126</v>
      </c>
      <c r="G131" s="9" t="s">
        <v>297</v>
      </c>
      <c r="H131" s="9">
        <v>2018</v>
      </c>
      <c r="I131" s="9" t="str">
        <f t="shared" si="5"/>
        <v>108</v>
      </c>
      <c r="J131" s="9" t="s">
        <v>1</v>
      </c>
      <c r="K131" s="9" t="s">
        <v>325</v>
      </c>
      <c r="L131" s="9" t="s">
        <v>282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/>
      <c r="T131" s="112"/>
      <c r="U131" s="112"/>
      <c r="V131" s="112"/>
      <c r="W131" s="112"/>
      <c r="X131" s="112"/>
      <c r="Y131" s="102">
        <f t="shared" si="6"/>
        <v>0</v>
      </c>
    </row>
    <row r="132" spans="1:25" x14ac:dyDescent="0.25">
      <c r="A132" s="9">
        <v>110</v>
      </c>
      <c r="B132" s="9" t="s">
        <v>278</v>
      </c>
      <c r="C132" s="9" t="s">
        <v>338</v>
      </c>
      <c r="D132" s="9" t="s">
        <v>336</v>
      </c>
      <c r="E132" s="9" t="s">
        <v>323</v>
      </c>
      <c r="F132" s="9">
        <v>130</v>
      </c>
      <c r="G132" s="9" t="s">
        <v>296</v>
      </c>
      <c r="H132" s="9">
        <v>2017</v>
      </c>
      <c r="I132" s="9" t="str">
        <f t="shared" ref="I132:I158" si="7">LEFT(C132,3)</f>
        <v>108</v>
      </c>
      <c r="J132" s="9" t="s">
        <v>1</v>
      </c>
      <c r="K132" s="9" t="s">
        <v>324</v>
      </c>
      <c r="L132" s="9" t="s">
        <v>282</v>
      </c>
      <c r="M132" s="112"/>
      <c r="N132" s="112"/>
      <c r="O132" s="112"/>
      <c r="P132" s="112"/>
      <c r="Q132" s="112"/>
      <c r="R132" s="112"/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02">
        <f t="shared" si="6"/>
        <v>0</v>
      </c>
    </row>
    <row r="133" spans="1:25" x14ac:dyDescent="0.25">
      <c r="A133" s="9">
        <v>110</v>
      </c>
      <c r="B133" s="9" t="s">
        <v>278</v>
      </c>
      <c r="C133" s="9" t="s">
        <v>338</v>
      </c>
      <c r="D133" s="9" t="s">
        <v>336</v>
      </c>
      <c r="E133" s="9" t="s">
        <v>323</v>
      </c>
      <c r="F133" s="9">
        <v>130</v>
      </c>
      <c r="G133" s="9" t="s">
        <v>296</v>
      </c>
      <c r="H133" s="9">
        <v>2018</v>
      </c>
      <c r="I133" s="9" t="str">
        <f t="shared" si="7"/>
        <v>108</v>
      </c>
      <c r="J133" s="9" t="s">
        <v>1</v>
      </c>
      <c r="K133" s="9" t="s">
        <v>324</v>
      </c>
      <c r="L133" s="9" t="s">
        <v>282</v>
      </c>
      <c r="M133" s="112">
        <v>0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/>
      <c r="T133" s="112"/>
      <c r="U133" s="112"/>
      <c r="V133" s="112"/>
      <c r="W133" s="112"/>
      <c r="X133" s="112"/>
      <c r="Y133" s="102">
        <f t="shared" si="6"/>
        <v>0</v>
      </c>
    </row>
    <row r="134" spans="1:25" x14ac:dyDescent="0.25">
      <c r="A134" s="9">
        <v>110</v>
      </c>
      <c r="B134" s="9" t="s">
        <v>278</v>
      </c>
      <c r="C134" s="9" t="s">
        <v>338</v>
      </c>
      <c r="D134" s="9" t="s">
        <v>336</v>
      </c>
      <c r="E134" s="9" t="s">
        <v>323</v>
      </c>
      <c r="F134" s="9">
        <v>145</v>
      </c>
      <c r="G134" s="9" t="s">
        <v>296</v>
      </c>
      <c r="H134" s="9">
        <v>2017</v>
      </c>
      <c r="I134" s="9" t="str">
        <f t="shared" si="7"/>
        <v>108</v>
      </c>
      <c r="J134" s="9" t="s">
        <v>1</v>
      </c>
      <c r="K134" s="9" t="s">
        <v>325</v>
      </c>
      <c r="L134" s="9" t="s">
        <v>282</v>
      </c>
      <c r="M134" s="112"/>
      <c r="N134" s="112"/>
      <c r="O134" s="112"/>
      <c r="P134" s="112"/>
      <c r="Q134" s="112"/>
      <c r="R134" s="112"/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02">
        <f t="shared" si="6"/>
        <v>0</v>
      </c>
    </row>
    <row r="135" spans="1:25" x14ac:dyDescent="0.25">
      <c r="A135" s="9">
        <v>110</v>
      </c>
      <c r="B135" s="9" t="s">
        <v>278</v>
      </c>
      <c r="C135" s="9" t="s">
        <v>338</v>
      </c>
      <c r="D135" s="9" t="s">
        <v>336</v>
      </c>
      <c r="E135" s="9" t="s">
        <v>323</v>
      </c>
      <c r="F135" s="9">
        <v>145</v>
      </c>
      <c r="G135" s="9" t="s">
        <v>296</v>
      </c>
      <c r="H135" s="9">
        <v>2018</v>
      </c>
      <c r="I135" s="9" t="str">
        <f t="shared" si="7"/>
        <v>108</v>
      </c>
      <c r="J135" s="9" t="s">
        <v>1</v>
      </c>
      <c r="K135" s="9" t="s">
        <v>325</v>
      </c>
      <c r="L135" s="9" t="s">
        <v>282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/>
      <c r="T135" s="112"/>
      <c r="U135" s="112"/>
      <c r="V135" s="112"/>
      <c r="W135" s="112"/>
      <c r="X135" s="112"/>
      <c r="Y135" s="102">
        <f t="shared" si="6"/>
        <v>0</v>
      </c>
    </row>
    <row r="136" spans="1:25" x14ac:dyDescent="0.25">
      <c r="A136" s="9">
        <v>110</v>
      </c>
      <c r="B136" s="9" t="s">
        <v>278</v>
      </c>
      <c r="C136" s="9" t="s">
        <v>338</v>
      </c>
      <c r="D136" s="9" t="s">
        <v>336</v>
      </c>
      <c r="E136" s="9" t="s">
        <v>323</v>
      </c>
      <c r="F136" s="9">
        <v>175</v>
      </c>
      <c r="G136" s="9" t="s">
        <v>326</v>
      </c>
      <c r="H136" s="9">
        <v>2017</v>
      </c>
      <c r="I136" s="9" t="str">
        <f t="shared" si="7"/>
        <v>108</v>
      </c>
      <c r="J136" s="9" t="s">
        <v>1</v>
      </c>
      <c r="K136" s="9" t="s">
        <v>324</v>
      </c>
      <c r="L136" s="9" t="s">
        <v>282</v>
      </c>
      <c r="M136" s="112"/>
      <c r="N136" s="112"/>
      <c r="O136" s="112"/>
      <c r="P136" s="112"/>
      <c r="Q136" s="112"/>
      <c r="R136" s="112"/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02">
        <f t="shared" si="6"/>
        <v>0</v>
      </c>
    </row>
    <row r="137" spans="1:25" x14ac:dyDescent="0.25">
      <c r="A137" s="9">
        <v>110</v>
      </c>
      <c r="B137" s="9" t="s">
        <v>278</v>
      </c>
      <c r="C137" s="9" t="s">
        <v>338</v>
      </c>
      <c r="D137" s="9" t="s">
        <v>336</v>
      </c>
      <c r="E137" s="9" t="s">
        <v>323</v>
      </c>
      <c r="F137" s="9">
        <v>175</v>
      </c>
      <c r="G137" s="9" t="s">
        <v>326</v>
      </c>
      <c r="H137" s="9">
        <v>2018</v>
      </c>
      <c r="I137" s="9" t="str">
        <f t="shared" si="7"/>
        <v>108</v>
      </c>
      <c r="J137" s="9" t="s">
        <v>1</v>
      </c>
      <c r="K137" s="9" t="s">
        <v>324</v>
      </c>
      <c r="L137" s="9" t="s">
        <v>282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/>
      <c r="T137" s="112"/>
      <c r="U137" s="112"/>
      <c r="V137" s="112"/>
      <c r="W137" s="112"/>
      <c r="X137" s="112"/>
      <c r="Y137" s="102">
        <f t="shared" si="6"/>
        <v>0</v>
      </c>
    </row>
    <row r="138" spans="1:25" x14ac:dyDescent="0.25">
      <c r="A138" s="9">
        <v>110</v>
      </c>
      <c r="B138" s="9" t="s">
        <v>278</v>
      </c>
      <c r="C138" s="9" t="s">
        <v>338</v>
      </c>
      <c r="D138" s="9" t="s">
        <v>336</v>
      </c>
      <c r="E138" s="9" t="s">
        <v>323</v>
      </c>
      <c r="F138" s="9">
        <v>750</v>
      </c>
      <c r="G138" s="9" t="s">
        <v>328</v>
      </c>
      <c r="H138" s="9">
        <v>2017</v>
      </c>
      <c r="I138" s="9" t="str">
        <f t="shared" si="7"/>
        <v>108</v>
      </c>
      <c r="J138" s="9" t="s">
        <v>1</v>
      </c>
      <c r="K138" s="9" t="s">
        <v>329</v>
      </c>
      <c r="L138" s="9" t="s">
        <v>282</v>
      </c>
      <c r="M138" s="112"/>
      <c r="N138" s="112"/>
      <c r="O138" s="112"/>
      <c r="P138" s="112"/>
      <c r="Q138" s="112"/>
      <c r="R138" s="112"/>
      <c r="S138" s="112">
        <v>8696</v>
      </c>
      <c r="T138" s="112">
        <v>13959</v>
      </c>
      <c r="U138" s="112">
        <v>10196</v>
      </c>
      <c r="V138" s="112">
        <v>11968</v>
      </c>
      <c r="W138" s="112">
        <v>11711</v>
      </c>
      <c r="X138" s="112">
        <v>7703</v>
      </c>
      <c r="Y138" s="102">
        <f t="shared" si="6"/>
        <v>64233</v>
      </c>
    </row>
    <row r="139" spans="1:25" x14ac:dyDescent="0.25">
      <c r="A139" s="9">
        <v>110</v>
      </c>
      <c r="B139" s="9" t="s">
        <v>278</v>
      </c>
      <c r="C139" s="9" t="s">
        <v>338</v>
      </c>
      <c r="D139" s="9" t="s">
        <v>336</v>
      </c>
      <c r="E139" s="9" t="s">
        <v>323</v>
      </c>
      <c r="F139" s="9">
        <v>750</v>
      </c>
      <c r="G139" s="9" t="s">
        <v>328</v>
      </c>
      <c r="H139" s="9">
        <v>2018</v>
      </c>
      <c r="I139" s="9" t="str">
        <f t="shared" si="7"/>
        <v>108</v>
      </c>
      <c r="J139" s="9" t="s">
        <v>1</v>
      </c>
      <c r="K139" s="9" t="s">
        <v>329</v>
      </c>
      <c r="L139" s="9" t="s">
        <v>282</v>
      </c>
      <c r="M139" s="112">
        <v>10651</v>
      </c>
      <c r="N139" s="112">
        <v>9235</v>
      </c>
      <c r="O139" s="112">
        <v>11030</v>
      </c>
      <c r="P139" s="112">
        <v>9986</v>
      </c>
      <c r="Q139" s="112">
        <v>10925</v>
      </c>
      <c r="R139" s="112">
        <v>11310</v>
      </c>
      <c r="S139" s="112"/>
      <c r="T139" s="112"/>
      <c r="U139" s="112"/>
      <c r="V139" s="112"/>
      <c r="W139" s="112"/>
      <c r="X139" s="112"/>
      <c r="Y139" s="102">
        <f t="shared" si="6"/>
        <v>63137</v>
      </c>
    </row>
    <row r="140" spans="1:25" x14ac:dyDescent="0.25">
      <c r="A140" s="9">
        <v>110</v>
      </c>
      <c r="B140" s="9" t="s">
        <v>278</v>
      </c>
      <c r="C140" s="9" t="s">
        <v>338</v>
      </c>
      <c r="D140" s="9" t="s">
        <v>336</v>
      </c>
      <c r="E140" s="9" t="s">
        <v>323</v>
      </c>
      <c r="F140" s="9">
        <v>751</v>
      </c>
      <c r="G140" s="9" t="s">
        <v>330</v>
      </c>
      <c r="H140" s="9">
        <v>2017</v>
      </c>
      <c r="I140" s="9" t="str">
        <f t="shared" si="7"/>
        <v>108</v>
      </c>
      <c r="J140" s="9" t="s">
        <v>1</v>
      </c>
      <c r="K140" s="9" t="s">
        <v>329</v>
      </c>
      <c r="L140" s="9" t="s">
        <v>282</v>
      </c>
      <c r="M140" s="112"/>
      <c r="N140" s="112"/>
      <c r="O140" s="112"/>
      <c r="P140" s="112"/>
      <c r="Q140" s="112"/>
      <c r="R140" s="112"/>
      <c r="S140" s="112">
        <v>43050</v>
      </c>
      <c r="T140" s="112">
        <v>69101</v>
      </c>
      <c r="U140" s="112">
        <v>50474</v>
      </c>
      <c r="V140" s="112">
        <v>59247</v>
      </c>
      <c r="W140" s="112">
        <v>57973</v>
      </c>
      <c r="X140" s="112">
        <v>38131</v>
      </c>
      <c r="Y140" s="102">
        <f t="shared" si="6"/>
        <v>317976</v>
      </c>
    </row>
    <row r="141" spans="1:25" x14ac:dyDescent="0.25">
      <c r="A141" s="9">
        <v>110</v>
      </c>
      <c r="B141" s="9" t="s">
        <v>278</v>
      </c>
      <c r="C141" s="9" t="s">
        <v>338</v>
      </c>
      <c r="D141" s="9" t="s">
        <v>336</v>
      </c>
      <c r="E141" s="9" t="s">
        <v>323</v>
      </c>
      <c r="F141" s="9">
        <v>751</v>
      </c>
      <c r="G141" s="9" t="s">
        <v>330</v>
      </c>
      <c r="H141" s="9">
        <v>2018</v>
      </c>
      <c r="I141" s="9" t="str">
        <f t="shared" si="7"/>
        <v>108</v>
      </c>
      <c r="J141" s="9" t="s">
        <v>1</v>
      </c>
      <c r="K141" s="9" t="s">
        <v>329</v>
      </c>
      <c r="L141" s="9" t="s">
        <v>282</v>
      </c>
      <c r="M141" s="112">
        <v>55795</v>
      </c>
      <c r="N141" s="112">
        <v>48376</v>
      </c>
      <c r="O141" s="112">
        <v>57778</v>
      </c>
      <c r="P141" s="112">
        <v>52308</v>
      </c>
      <c r="Q141" s="112">
        <v>57231</v>
      </c>
      <c r="R141" s="112">
        <v>59248</v>
      </c>
      <c r="S141" s="112"/>
      <c r="T141" s="112"/>
      <c r="U141" s="112"/>
      <c r="V141" s="112"/>
      <c r="W141" s="112"/>
      <c r="X141" s="112"/>
      <c r="Y141" s="102">
        <f t="shared" si="6"/>
        <v>330736</v>
      </c>
    </row>
    <row r="142" spans="1:25" x14ac:dyDescent="0.25">
      <c r="A142" s="9">
        <v>110</v>
      </c>
      <c r="B142" s="9" t="s">
        <v>278</v>
      </c>
      <c r="C142" s="9" t="s">
        <v>338</v>
      </c>
      <c r="D142" s="9" t="s">
        <v>336</v>
      </c>
      <c r="E142" s="9" t="s">
        <v>323</v>
      </c>
      <c r="F142" s="9">
        <v>752</v>
      </c>
      <c r="G142" s="9" t="s">
        <v>330</v>
      </c>
      <c r="H142" s="9">
        <v>2017</v>
      </c>
      <c r="I142" s="9" t="str">
        <f t="shared" si="7"/>
        <v>108</v>
      </c>
      <c r="J142" s="9" t="s">
        <v>1</v>
      </c>
      <c r="K142" s="9" t="s">
        <v>329</v>
      </c>
      <c r="L142" s="9" t="s">
        <v>282</v>
      </c>
      <c r="M142" s="112"/>
      <c r="N142" s="112"/>
      <c r="O142" s="112"/>
      <c r="P142" s="112"/>
      <c r="Q142" s="112"/>
      <c r="R142" s="112"/>
      <c r="S142" s="112">
        <v>376</v>
      </c>
      <c r="T142" s="112">
        <v>563</v>
      </c>
      <c r="U142" s="112">
        <v>751</v>
      </c>
      <c r="V142" s="112">
        <v>188</v>
      </c>
      <c r="W142" s="112">
        <v>751</v>
      </c>
      <c r="X142" s="112">
        <v>188</v>
      </c>
      <c r="Y142" s="102">
        <f t="shared" si="6"/>
        <v>2817</v>
      </c>
    </row>
    <row r="143" spans="1:25" x14ac:dyDescent="0.25">
      <c r="A143" s="9">
        <v>110</v>
      </c>
      <c r="B143" s="9" t="s">
        <v>278</v>
      </c>
      <c r="C143" s="9" t="s">
        <v>338</v>
      </c>
      <c r="D143" s="9" t="s">
        <v>336</v>
      </c>
      <c r="E143" s="9" t="s">
        <v>323</v>
      </c>
      <c r="F143" s="9">
        <v>752</v>
      </c>
      <c r="G143" s="9" t="s">
        <v>330</v>
      </c>
      <c r="H143" s="9">
        <v>2018</v>
      </c>
      <c r="I143" s="9" t="str">
        <f t="shared" si="7"/>
        <v>108</v>
      </c>
      <c r="J143" s="9" t="s">
        <v>1</v>
      </c>
      <c r="K143" s="9" t="s">
        <v>329</v>
      </c>
      <c r="L143" s="9" t="s">
        <v>282</v>
      </c>
      <c r="M143" s="112">
        <v>374</v>
      </c>
      <c r="N143" s="112">
        <v>748</v>
      </c>
      <c r="O143" s="112">
        <v>374</v>
      </c>
      <c r="P143" s="112">
        <v>561</v>
      </c>
      <c r="Q143" s="112">
        <v>935</v>
      </c>
      <c r="R143" s="112">
        <v>935</v>
      </c>
      <c r="S143" s="112"/>
      <c r="T143" s="112"/>
      <c r="U143" s="112"/>
      <c r="V143" s="112"/>
      <c r="W143" s="112"/>
      <c r="X143" s="112"/>
      <c r="Y143" s="102">
        <f t="shared" si="6"/>
        <v>3927</v>
      </c>
    </row>
    <row r="144" spans="1:25" x14ac:dyDescent="0.25">
      <c r="A144" s="9">
        <v>110</v>
      </c>
      <c r="B144" s="9" t="s">
        <v>278</v>
      </c>
      <c r="C144" s="9" t="s">
        <v>471</v>
      </c>
      <c r="D144" s="9" t="s">
        <v>339</v>
      </c>
      <c r="E144" s="9" t="s">
        <v>340</v>
      </c>
      <c r="F144" s="9">
        <v>101</v>
      </c>
      <c r="G144" s="9" t="s">
        <v>298</v>
      </c>
      <c r="H144" s="9">
        <v>2017</v>
      </c>
      <c r="I144" s="9" t="str">
        <f t="shared" si="7"/>
        <v>163</v>
      </c>
      <c r="J144" s="9" t="s">
        <v>1</v>
      </c>
      <c r="K144" s="9" t="s">
        <v>324</v>
      </c>
      <c r="L144" s="9" t="s">
        <v>282</v>
      </c>
      <c r="M144" s="112"/>
      <c r="N144" s="112"/>
      <c r="O144" s="112"/>
      <c r="P144" s="112"/>
      <c r="Q144" s="112"/>
      <c r="R144" s="112"/>
      <c r="S144" s="112">
        <v>28205</v>
      </c>
      <c r="T144" s="112">
        <v>39178</v>
      </c>
      <c r="U144" s="112">
        <v>34124</v>
      </c>
      <c r="V144" s="112">
        <v>35872</v>
      </c>
      <c r="W144" s="112">
        <v>33157</v>
      </c>
      <c r="X144" s="112">
        <v>24852</v>
      </c>
      <c r="Y144" s="102">
        <f t="shared" si="6"/>
        <v>195388</v>
      </c>
    </row>
    <row r="145" spans="1:25" x14ac:dyDescent="0.25">
      <c r="A145" s="9">
        <v>110</v>
      </c>
      <c r="B145" s="9" t="s">
        <v>278</v>
      </c>
      <c r="C145" s="9" t="s">
        <v>471</v>
      </c>
      <c r="D145" s="9" t="s">
        <v>339</v>
      </c>
      <c r="E145" s="9" t="s">
        <v>340</v>
      </c>
      <c r="F145" s="9">
        <v>101</v>
      </c>
      <c r="G145" s="9" t="s">
        <v>298</v>
      </c>
      <c r="H145" s="9">
        <v>2018</v>
      </c>
      <c r="I145" s="9" t="str">
        <f t="shared" si="7"/>
        <v>163</v>
      </c>
      <c r="J145" s="9" t="s">
        <v>1</v>
      </c>
      <c r="K145" s="9" t="s">
        <v>324</v>
      </c>
      <c r="L145" s="9" t="s">
        <v>282</v>
      </c>
      <c r="M145" s="112">
        <v>37664</v>
      </c>
      <c r="N145" s="112">
        <v>28669</v>
      </c>
      <c r="O145" s="112">
        <v>34970</v>
      </c>
      <c r="P145" s="112">
        <v>30206</v>
      </c>
      <c r="Q145" s="112">
        <v>34973</v>
      </c>
      <c r="R145" s="112">
        <v>31594</v>
      </c>
      <c r="S145" s="112"/>
      <c r="T145" s="112"/>
      <c r="U145" s="112"/>
      <c r="V145" s="112"/>
      <c r="W145" s="112"/>
      <c r="X145" s="112"/>
      <c r="Y145" s="102">
        <f t="shared" si="6"/>
        <v>198076</v>
      </c>
    </row>
    <row r="146" spans="1:25" x14ac:dyDescent="0.25">
      <c r="A146" s="9">
        <v>110</v>
      </c>
      <c r="B146" s="9" t="s">
        <v>278</v>
      </c>
      <c r="C146" s="9" t="s">
        <v>471</v>
      </c>
      <c r="D146" s="9" t="s">
        <v>339</v>
      </c>
      <c r="E146" s="9" t="s">
        <v>340</v>
      </c>
      <c r="F146" s="9">
        <v>750</v>
      </c>
      <c r="G146" s="9" t="s">
        <v>328</v>
      </c>
      <c r="H146" s="9">
        <v>2017</v>
      </c>
      <c r="I146" s="9" t="str">
        <f t="shared" si="7"/>
        <v>163</v>
      </c>
      <c r="J146" s="9" t="s">
        <v>1</v>
      </c>
      <c r="K146" s="9" t="s">
        <v>329</v>
      </c>
      <c r="L146" s="9" t="s">
        <v>282</v>
      </c>
      <c r="M146" s="112"/>
      <c r="N146" s="112"/>
      <c r="O146" s="112"/>
      <c r="P146" s="112"/>
      <c r="Q146" s="112"/>
      <c r="R146" s="112"/>
      <c r="S146" s="112">
        <v>3845</v>
      </c>
      <c r="T146" s="112">
        <v>5341</v>
      </c>
      <c r="U146" s="112">
        <v>4652</v>
      </c>
      <c r="V146" s="112">
        <v>4890</v>
      </c>
      <c r="W146" s="112">
        <v>4520</v>
      </c>
      <c r="X146" s="112">
        <v>3560</v>
      </c>
      <c r="Y146" s="102">
        <f t="shared" si="6"/>
        <v>26808</v>
      </c>
    </row>
    <row r="147" spans="1:25" x14ac:dyDescent="0.25">
      <c r="A147" s="9">
        <v>110</v>
      </c>
      <c r="B147" s="9" t="s">
        <v>278</v>
      </c>
      <c r="C147" s="9" t="s">
        <v>471</v>
      </c>
      <c r="D147" s="9" t="s">
        <v>339</v>
      </c>
      <c r="E147" s="9" t="s">
        <v>340</v>
      </c>
      <c r="F147" s="9">
        <v>750</v>
      </c>
      <c r="G147" s="9" t="s">
        <v>328</v>
      </c>
      <c r="H147" s="9">
        <v>2018</v>
      </c>
      <c r="I147" s="9" t="str">
        <f t="shared" si="7"/>
        <v>163</v>
      </c>
      <c r="J147" s="9" t="s">
        <v>1</v>
      </c>
      <c r="K147" s="9" t="s">
        <v>329</v>
      </c>
      <c r="L147" s="9" t="s">
        <v>282</v>
      </c>
      <c r="M147" s="112">
        <v>4916</v>
      </c>
      <c r="N147" s="112">
        <v>3742</v>
      </c>
      <c r="O147" s="112">
        <v>4565</v>
      </c>
      <c r="P147" s="112">
        <v>3943</v>
      </c>
      <c r="Q147" s="112">
        <v>4565</v>
      </c>
      <c r="R147" s="112">
        <v>4124</v>
      </c>
      <c r="S147" s="112"/>
      <c r="T147" s="112"/>
      <c r="U147" s="112"/>
      <c r="V147" s="112"/>
      <c r="W147" s="112"/>
      <c r="X147" s="112"/>
      <c r="Y147" s="102">
        <f t="shared" si="6"/>
        <v>25855</v>
      </c>
    </row>
    <row r="148" spans="1:25" x14ac:dyDescent="0.25">
      <c r="A148" s="9">
        <v>110</v>
      </c>
      <c r="B148" s="9" t="s">
        <v>278</v>
      </c>
      <c r="C148" s="9" t="s">
        <v>471</v>
      </c>
      <c r="D148" s="9" t="s">
        <v>339</v>
      </c>
      <c r="E148" s="9" t="s">
        <v>340</v>
      </c>
      <c r="F148" s="9">
        <v>751</v>
      </c>
      <c r="G148" s="9" t="s">
        <v>330</v>
      </c>
      <c r="H148" s="9">
        <v>2017</v>
      </c>
      <c r="I148" s="9" t="str">
        <f t="shared" si="7"/>
        <v>163</v>
      </c>
      <c r="J148" s="9" t="s">
        <v>1</v>
      </c>
      <c r="K148" s="9" t="s">
        <v>329</v>
      </c>
      <c r="L148" s="9" t="s">
        <v>282</v>
      </c>
      <c r="M148" s="112"/>
      <c r="N148" s="112"/>
      <c r="O148" s="112"/>
      <c r="P148" s="112"/>
      <c r="Q148" s="112"/>
      <c r="R148" s="112"/>
      <c r="S148" s="112">
        <v>19035</v>
      </c>
      <c r="T148" s="112">
        <v>26441</v>
      </c>
      <c r="U148" s="112">
        <v>23030</v>
      </c>
      <c r="V148" s="112">
        <v>24209</v>
      </c>
      <c r="W148" s="112">
        <v>22377</v>
      </c>
      <c r="X148" s="112">
        <v>16772</v>
      </c>
      <c r="Y148" s="102">
        <f t="shared" si="6"/>
        <v>131864</v>
      </c>
    </row>
    <row r="149" spans="1:25" x14ac:dyDescent="0.25">
      <c r="A149" s="9">
        <v>110</v>
      </c>
      <c r="B149" s="9" t="s">
        <v>278</v>
      </c>
      <c r="C149" s="9" t="s">
        <v>471</v>
      </c>
      <c r="D149" s="9" t="s">
        <v>339</v>
      </c>
      <c r="E149" s="9" t="s">
        <v>340</v>
      </c>
      <c r="F149" s="9">
        <v>751</v>
      </c>
      <c r="G149" s="9" t="s">
        <v>330</v>
      </c>
      <c r="H149" s="9">
        <v>2018</v>
      </c>
      <c r="I149" s="9" t="str">
        <f t="shared" si="7"/>
        <v>163</v>
      </c>
      <c r="J149" s="9" t="s">
        <v>1</v>
      </c>
      <c r="K149" s="9" t="s">
        <v>329</v>
      </c>
      <c r="L149" s="9" t="s">
        <v>282</v>
      </c>
      <c r="M149" s="112">
        <v>25753</v>
      </c>
      <c r="N149" s="112">
        <v>19602</v>
      </c>
      <c r="O149" s="112">
        <v>23911</v>
      </c>
      <c r="P149" s="112">
        <v>20653</v>
      </c>
      <c r="Q149" s="112">
        <v>23913</v>
      </c>
      <c r="R149" s="112">
        <v>21603</v>
      </c>
      <c r="S149" s="112"/>
      <c r="T149" s="112"/>
      <c r="U149" s="112"/>
      <c r="V149" s="112"/>
      <c r="W149" s="112"/>
      <c r="X149" s="112"/>
      <c r="Y149" s="102">
        <f t="shared" si="6"/>
        <v>135435</v>
      </c>
    </row>
    <row r="150" spans="1:25" x14ac:dyDescent="0.25">
      <c r="A150" s="9">
        <v>110</v>
      </c>
      <c r="B150" s="9" t="s">
        <v>278</v>
      </c>
      <c r="C150" s="9" t="s">
        <v>341</v>
      </c>
      <c r="D150" s="9" t="s">
        <v>339</v>
      </c>
      <c r="E150" s="9" t="s">
        <v>340</v>
      </c>
      <c r="F150" s="9">
        <v>101</v>
      </c>
      <c r="G150" s="9" t="s">
        <v>298</v>
      </c>
      <c r="H150" s="9">
        <v>2017</v>
      </c>
      <c r="I150" s="9" t="str">
        <f t="shared" si="7"/>
        <v>163</v>
      </c>
      <c r="J150" s="9" t="s">
        <v>1</v>
      </c>
      <c r="K150" s="9" t="s">
        <v>324</v>
      </c>
      <c r="L150" s="9" t="s">
        <v>282</v>
      </c>
      <c r="M150" s="112"/>
      <c r="N150" s="112"/>
      <c r="O150" s="112"/>
      <c r="P150" s="112"/>
      <c r="Q150" s="112"/>
      <c r="R150" s="112"/>
      <c r="S150" s="112">
        <v>27827</v>
      </c>
      <c r="T150" s="112">
        <v>35058</v>
      </c>
      <c r="U150" s="112">
        <v>29884</v>
      </c>
      <c r="V150" s="112">
        <v>32035</v>
      </c>
      <c r="W150" s="112">
        <v>29919</v>
      </c>
      <c r="X150" s="112">
        <v>24622</v>
      </c>
      <c r="Y150" s="102">
        <f t="shared" si="6"/>
        <v>179345</v>
      </c>
    </row>
    <row r="151" spans="1:25" x14ac:dyDescent="0.25">
      <c r="A151" s="9">
        <v>110</v>
      </c>
      <c r="B151" s="9" t="s">
        <v>278</v>
      </c>
      <c r="C151" s="9" t="s">
        <v>341</v>
      </c>
      <c r="D151" s="9" t="s">
        <v>339</v>
      </c>
      <c r="E151" s="9" t="s">
        <v>340</v>
      </c>
      <c r="F151" s="9">
        <v>101</v>
      </c>
      <c r="G151" s="9" t="s">
        <v>298</v>
      </c>
      <c r="H151" s="9">
        <v>2018</v>
      </c>
      <c r="I151" s="9" t="str">
        <f t="shared" si="7"/>
        <v>163</v>
      </c>
      <c r="J151" s="9" t="s">
        <v>1</v>
      </c>
      <c r="K151" s="9" t="s">
        <v>324</v>
      </c>
      <c r="L151" s="9" t="s">
        <v>282</v>
      </c>
      <c r="M151" s="112">
        <v>34125</v>
      </c>
      <c r="N151" s="112">
        <v>29018</v>
      </c>
      <c r="O151" s="112">
        <v>32904</v>
      </c>
      <c r="P151" s="112">
        <v>28561</v>
      </c>
      <c r="Q151" s="112">
        <v>33323</v>
      </c>
      <c r="R151" s="112">
        <v>29340</v>
      </c>
      <c r="S151" s="112"/>
      <c r="T151" s="112"/>
      <c r="U151" s="112"/>
      <c r="V151" s="112"/>
      <c r="W151" s="112"/>
      <c r="X151" s="112"/>
      <c r="Y151" s="102">
        <f t="shared" si="6"/>
        <v>187271</v>
      </c>
    </row>
    <row r="152" spans="1:25" x14ac:dyDescent="0.25">
      <c r="A152" s="9">
        <v>110</v>
      </c>
      <c r="B152" s="9" t="s">
        <v>278</v>
      </c>
      <c r="C152" s="9" t="s">
        <v>341</v>
      </c>
      <c r="D152" s="9" t="s">
        <v>339</v>
      </c>
      <c r="E152" s="9" t="s">
        <v>340</v>
      </c>
      <c r="F152" s="9">
        <v>750</v>
      </c>
      <c r="G152" s="9" t="s">
        <v>328</v>
      </c>
      <c r="H152" s="9">
        <v>2017</v>
      </c>
      <c r="I152" s="9" t="str">
        <f t="shared" si="7"/>
        <v>163</v>
      </c>
      <c r="J152" s="9" t="s">
        <v>1</v>
      </c>
      <c r="K152" s="9" t="s">
        <v>329</v>
      </c>
      <c r="L152" s="9" t="s">
        <v>282</v>
      </c>
      <c r="M152" s="112"/>
      <c r="N152" s="112"/>
      <c r="O152" s="112"/>
      <c r="P152" s="112"/>
      <c r="Q152" s="112"/>
      <c r="R152" s="112"/>
      <c r="S152" s="112">
        <v>3794</v>
      </c>
      <c r="T152" s="112">
        <v>4779</v>
      </c>
      <c r="U152" s="112">
        <v>4074</v>
      </c>
      <c r="V152" s="112">
        <v>4367</v>
      </c>
      <c r="W152" s="112">
        <v>4079</v>
      </c>
      <c r="X152" s="112">
        <v>3527</v>
      </c>
      <c r="Y152" s="102">
        <f t="shared" si="6"/>
        <v>24620</v>
      </c>
    </row>
    <row r="153" spans="1:25" x14ac:dyDescent="0.25">
      <c r="A153" s="9">
        <v>110</v>
      </c>
      <c r="B153" s="9" t="s">
        <v>278</v>
      </c>
      <c r="C153" s="9" t="s">
        <v>341</v>
      </c>
      <c r="D153" s="9" t="s">
        <v>339</v>
      </c>
      <c r="E153" s="9" t="s">
        <v>340</v>
      </c>
      <c r="F153" s="9">
        <v>750</v>
      </c>
      <c r="G153" s="9" t="s">
        <v>328</v>
      </c>
      <c r="H153" s="9">
        <v>2018</v>
      </c>
      <c r="I153" s="9" t="str">
        <f t="shared" si="7"/>
        <v>163</v>
      </c>
      <c r="J153" s="9" t="s">
        <v>1</v>
      </c>
      <c r="K153" s="9" t="s">
        <v>329</v>
      </c>
      <c r="L153" s="9" t="s">
        <v>282</v>
      </c>
      <c r="M153" s="112">
        <v>4454</v>
      </c>
      <c r="N153" s="112">
        <v>3788</v>
      </c>
      <c r="O153" s="112">
        <v>4295</v>
      </c>
      <c r="P153" s="112">
        <v>3728</v>
      </c>
      <c r="Q153" s="112">
        <v>4350</v>
      </c>
      <c r="R153" s="112">
        <v>3830</v>
      </c>
      <c r="S153" s="112"/>
      <c r="T153" s="112"/>
      <c r="U153" s="112"/>
      <c r="V153" s="112"/>
      <c r="W153" s="112"/>
      <c r="X153" s="112"/>
      <c r="Y153" s="102">
        <f t="shared" si="6"/>
        <v>24445</v>
      </c>
    </row>
    <row r="154" spans="1:25" x14ac:dyDescent="0.25">
      <c r="A154" s="9">
        <v>110</v>
      </c>
      <c r="B154" s="9" t="s">
        <v>278</v>
      </c>
      <c r="C154" s="9" t="s">
        <v>341</v>
      </c>
      <c r="D154" s="9" t="s">
        <v>339</v>
      </c>
      <c r="E154" s="9" t="s">
        <v>340</v>
      </c>
      <c r="F154" s="9">
        <v>751</v>
      </c>
      <c r="G154" s="9" t="s">
        <v>330</v>
      </c>
      <c r="H154" s="9">
        <v>2017</v>
      </c>
      <c r="I154" s="9" t="str">
        <f t="shared" si="7"/>
        <v>163</v>
      </c>
      <c r="J154" s="9" t="s">
        <v>1</v>
      </c>
      <c r="K154" s="9" t="s">
        <v>329</v>
      </c>
      <c r="L154" s="9" t="s">
        <v>282</v>
      </c>
      <c r="M154" s="112"/>
      <c r="N154" s="112"/>
      <c r="O154" s="112"/>
      <c r="P154" s="112"/>
      <c r="Q154" s="112"/>
      <c r="R154" s="112"/>
      <c r="S154" s="112">
        <v>18780</v>
      </c>
      <c r="T154" s="112">
        <v>23660</v>
      </c>
      <c r="U154" s="112">
        <v>20168</v>
      </c>
      <c r="V154" s="112">
        <v>21620</v>
      </c>
      <c r="W154" s="112">
        <v>20192</v>
      </c>
      <c r="X154" s="112">
        <v>16617</v>
      </c>
      <c r="Y154" s="102">
        <f t="shared" si="6"/>
        <v>121037</v>
      </c>
    </row>
    <row r="155" spans="1:25" x14ac:dyDescent="0.25">
      <c r="A155" s="9">
        <v>110</v>
      </c>
      <c r="B155" s="9" t="s">
        <v>278</v>
      </c>
      <c r="C155" s="9" t="s">
        <v>341</v>
      </c>
      <c r="D155" s="9" t="s">
        <v>339</v>
      </c>
      <c r="E155" s="9" t="s">
        <v>340</v>
      </c>
      <c r="F155" s="9">
        <v>751</v>
      </c>
      <c r="G155" s="9" t="s">
        <v>330</v>
      </c>
      <c r="H155" s="9">
        <v>2018</v>
      </c>
      <c r="I155" s="9" t="str">
        <f t="shared" si="7"/>
        <v>163</v>
      </c>
      <c r="J155" s="9" t="s">
        <v>1</v>
      </c>
      <c r="K155" s="9" t="s">
        <v>329</v>
      </c>
      <c r="L155" s="9" t="s">
        <v>282</v>
      </c>
      <c r="M155" s="112">
        <v>23333</v>
      </c>
      <c r="N155" s="112">
        <v>19842</v>
      </c>
      <c r="O155" s="112">
        <v>22499</v>
      </c>
      <c r="P155" s="112">
        <v>19529</v>
      </c>
      <c r="Q155" s="112">
        <v>22785</v>
      </c>
      <c r="R155" s="112">
        <v>20062</v>
      </c>
      <c r="S155" s="112"/>
      <c r="T155" s="112"/>
      <c r="U155" s="112"/>
      <c r="V155" s="112"/>
      <c r="W155" s="112"/>
      <c r="X155" s="112"/>
      <c r="Y155" s="102">
        <f t="shared" si="6"/>
        <v>128050</v>
      </c>
    </row>
    <row r="156" spans="1:25" x14ac:dyDescent="0.25">
      <c r="A156" s="9">
        <v>110</v>
      </c>
      <c r="B156" s="9" t="s">
        <v>272</v>
      </c>
      <c r="C156" s="9" t="s">
        <v>342</v>
      </c>
      <c r="D156" s="9" t="s">
        <v>339</v>
      </c>
      <c r="E156" s="9" t="s">
        <v>340</v>
      </c>
      <c r="F156" s="9">
        <v>101</v>
      </c>
      <c r="G156" s="9" t="s">
        <v>298</v>
      </c>
      <c r="H156" s="9">
        <v>2017</v>
      </c>
      <c r="I156" s="9" t="str">
        <f t="shared" si="7"/>
        <v>163</v>
      </c>
      <c r="J156" s="9" t="s">
        <v>1</v>
      </c>
      <c r="K156" s="9" t="s">
        <v>324</v>
      </c>
      <c r="L156" s="9" t="s">
        <v>282</v>
      </c>
      <c r="M156" s="112"/>
      <c r="N156" s="112"/>
      <c r="O156" s="112"/>
      <c r="P156" s="112"/>
      <c r="Q156" s="112"/>
      <c r="R156" s="112"/>
      <c r="S156" s="112">
        <v>23735</v>
      </c>
      <c r="T156" s="112">
        <v>27573</v>
      </c>
      <c r="U156" s="112">
        <v>23569</v>
      </c>
      <c r="V156" s="112">
        <v>26247</v>
      </c>
      <c r="W156" s="112">
        <v>24117</v>
      </c>
      <c r="X156" s="112">
        <v>22034</v>
      </c>
      <c r="Y156" s="102">
        <f t="shared" si="6"/>
        <v>147275</v>
      </c>
    </row>
    <row r="157" spans="1:25" x14ac:dyDescent="0.25">
      <c r="A157" s="9">
        <v>110</v>
      </c>
      <c r="B157" s="9" t="s">
        <v>272</v>
      </c>
      <c r="C157" s="9" t="s">
        <v>342</v>
      </c>
      <c r="D157" s="9" t="s">
        <v>339</v>
      </c>
      <c r="E157" s="9" t="s">
        <v>340</v>
      </c>
      <c r="F157" s="9">
        <v>101</v>
      </c>
      <c r="G157" s="9" t="s">
        <v>298</v>
      </c>
      <c r="H157" s="9">
        <v>2018</v>
      </c>
      <c r="I157" s="9" t="str">
        <f t="shared" si="7"/>
        <v>163</v>
      </c>
      <c r="J157" s="9" t="s">
        <v>1</v>
      </c>
      <c r="K157" s="9" t="s">
        <v>324</v>
      </c>
      <c r="L157" s="9" t="s">
        <v>282</v>
      </c>
      <c r="M157" s="112">
        <v>26269</v>
      </c>
      <c r="N157" s="112">
        <v>22413</v>
      </c>
      <c r="O157" s="112">
        <v>25831</v>
      </c>
      <c r="P157" s="112">
        <v>23058</v>
      </c>
      <c r="Q157" s="112">
        <v>27260</v>
      </c>
      <c r="R157" s="112">
        <v>24575</v>
      </c>
      <c r="S157" s="112"/>
      <c r="T157" s="112"/>
      <c r="U157" s="112"/>
      <c r="V157" s="112"/>
      <c r="W157" s="112"/>
      <c r="X157" s="112"/>
      <c r="Y157" s="102">
        <f t="shared" si="6"/>
        <v>149406</v>
      </c>
    </row>
    <row r="158" spans="1:25" x14ac:dyDescent="0.25">
      <c r="A158" s="9">
        <v>110</v>
      </c>
      <c r="B158" s="9" t="s">
        <v>272</v>
      </c>
      <c r="C158" s="9" t="s">
        <v>342</v>
      </c>
      <c r="D158" s="9" t="s">
        <v>339</v>
      </c>
      <c r="E158" s="9" t="s">
        <v>340</v>
      </c>
      <c r="F158" s="9">
        <v>750</v>
      </c>
      <c r="G158" s="9" t="s">
        <v>328</v>
      </c>
      <c r="H158" s="9">
        <v>2017</v>
      </c>
      <c r="I158" s="9" t="str">
        <f t="shared" si="7"/>
        <v>163</v>
      </c>
      <c r="J158" s="9" t="s">
        <v>1</v>
      </c>
      <c r="K158" s="9" t="s">
        <v>329</v>
      </c>
      <c r="L158" s="9" t="s">
        <v>282</v>
      </c>
      <c r="M158" s="112"/>
      <c r="N158" s="112"/>
      <c r="O158" s="112"/>
      <c r="P158" s="112"/>
      <c r="Q158" s="112"/>
      <c r="R158" s="112"/>
      <c r="S158" s="112">
        <v>3485</v>
      </c>
      <c r="T158" s="112">
        <v>4049</v>
      </c>
      <c r="U158" s="112">
        <v>3461</v>
      </c>
      <c r="V158" s="112">
        <v>3854</v>
      </c>
      <c r="W158" s="112">
        <v>3541</v>
      </c>
      <c r="X158" s="112">
        <v>3235</v>
      </c>
      <c r="Y158" s="102">
        <f t="shared" si="6"/>
        <v>21625</v>
      </c>
    </row>
    <row r="159" spans="1:25" x14ac:dyDescent="0.25">
      <c r="A159" s="9">
        <v>110</v>
      </c>
      <c r="B159" s="9" t="s">
        <v>272</v>
      </c>
      <c r="C159" s="9" t="s">
        <v>342</v>
      </c>
      <c r="D159" s="9" t="s">
        <v>339</v>
      </c>
      <c r="E159" s="9" t="s">
        <v>340</v>
      </c>
      <c r="F159" s="9">
        <v>750</v>
      </c>
      <c r="G159" s="9" t="s">
        <v>328</v>
      </c>
      <c r="H159" s="9">
        <v>2018</v>
      </c>
      <c r="I159" s="9" t="str">
        <f t="shared" ref="I159:I181" si="8">LEFT(C159,3)</f>
        <v>163</v>
      </c>
      <c r="J159" s="9" t="s">
        <v>1</v>
      </c>
      <c r="K159" s="9" t="s">
        <v>329</v>
      </c>
      <c r="L159" s="9" t="s">
        <v>282</v>
      </c>
      <c r="M159" s="112">
        <v>3592</v>
      </c>
      <c r="N159" s="112">
        <v>3065</v>
      </c>
      <c r="O159" s="112">
        <v>3532</v>
      </c>
      <c r="P159" s="112">
        <v>3153</v>
      </c>
      <c r="Q159" s="112">
        <v>3728</v>
      </c>
      <c r="R159" s="112">
        <v>3361</v>
      </c>
      <c r="S159" s="112"/>
      <c r="T159" s="112"/>
      <c r="U159" s="112"/>
      <c r="V159" s="112"/>
      <c r="W159" s="112"/>
      <c r="X159" s="112"/>
      <c r="Y159" s="102">
        <f t="shared" si="6"/>
        <v>20431</v>
      </c>
    </row>
    <row r="160" spans="1:25" x14ac:dyDescent="0.25">
      <c r="A160" s="9">
        <v>110</v>
      </c>
      <c r="B160" s="9" t="s">
        <v>272</v>
      </c>
      <c r="C160" s="9" t="s">
        <v>342</v>
      </c>
      <c r="D160" s="9" t="s">
        <v>339</v>
      </c>
      <c r="E160" s="9" t="s">
        <v>340</v>
      </c>
      <c r="F160" s="9">
        <v>751</v>
      </c>
      <c r="G160" s="9" t="s">
        <v>330</v>
      </c>
      <c r="H160" s="9">
        <v>2017</v>
      </c>
      <c r="I160" s="9" t="str">
        <f t="shared" si="8"/>
        <v>163</v>
      </c>
      <c r="J160" s="9" t="s">
        <v>1</v>
      </c>
      <c r="K160" s="9" t="s">
        <v>329</v>
      </c>
      <c r="L160" s="9" t="s">
        <v>282</v>
      </c>
      <c r="M160" s="112"/>
      <c r="N160" s="112"/>
      <c r="O160" s="112"/>
      <c r="P160" s="112"/>
      <c r="Q160" s="112"/>
      <c r="R160" s="112"/>
      <c r="S160" s="112">
        <v>15103</v>
      </c>
      <c r="T160" s="112">
        <v>17545</v>
      </c>
      <c r="U160" s="112">
        <v>14997</v>
      </c>
      <c r="V160" s="112">
        <v>16700</v>
      </c>
      <c r="W160" s="112">
        <v>15346</v>
      </c>
      <c r="X160" s="112">
        <v>14020</v>
      </c>
      <c r="Y160" s="102">
        <f t="shared" si="6"/>
        <v>93711</v>
      </c>
    </row>
    <row r="161" spans="1:25" x14ac:dyDescent="0.25">
      <c r="A161" s="9">
        <v>110</v>
      </c>
      <c r="B161" s="9" t="s">
        <v>272</v>
      </c>
      <c r="C161" s="9" t="s">
        <v>342</v>
      </c>
      <c r="D161" s="9" t="s">
        <v>339</v>
      </c>
      <c r="E161" s="9" t="s">
        <v>340</v>
      </c>
      <c r="F161" s="9">
        <v>751</v>
      </c>
      <c r="G161" s="9" t="s">
        <v>330</v>
      </c>
      <c r="H161" s="9">
        <v>2018</v>
      </c>
      <c r="I161" s="9" t="str">
        <f t="shared" si="8"/>
        <v>163</v>
      </c>
      <c r="J161" s="9" t="s">
        <v>1</v>
      </c>
      <c r="K161" s="9" t="s">
        <v>329</v>
      </c>
      <c r="L161" s="9" t="s">
        <v>282</v>
      </c>
      <c r="M161" s="112">
        <v>16798</v>
      </c>
      <c r="N161" s="112">
        <v>14332</v>
      </c>
      <c r="O161" s="112">
        <v>16518</v>
      </c>
      <c r="P161" s="112">
        <v>14745</v>
      </c>
      <c r="Q161" s="112">
        <v>17432</v>
      </c>
      <c r="R161" s="112">
        <v>15714</v>
      </c>
      <c r="S161" s="112"/>
      <c r="T161" s="112"/>
      <c r="U161" s="112"/>
      <c r="V161" s="112"/>
      <c r="W161" s="112"/>
      <c r="X161" s="112"/>
      <c r="Y161" s="102">
        <f t="shared" si="6"/>
        <v>95539</v>
      </c>
    </row>
    <row r="162" spans="1:25" x14ac:dyDescent="0.25">
      <c r="A162" s="9">
        <v>110</v>
      </c>
      <c r="B162" s="9" t="s">
        <v>272</v>
      </c>
      <c r="C162" s="9" t="s">
        <v>343</v>
      </c>
      <c r="D162" s="9" t="s">
        <v>339</v>
      </c>
      <c r="E162" s="9" t="s">
        <v>340</v>
      </c>
      <c r="F162" s="9">
        <v>101</v>
      </c>
      <c r="G162" s="9" t="s">
        <v>298</v>
      </c>
      <c r="H162" s="9">
        <v>2017</v>
      </c>
      <c r="I162" s="9" t="str">
        <f t="shared" si="8"/>
        <v>163</v>
      </c>
      <c r="J162" s="9" t="s">
        <v>1</v>
      </c>
      <c r="K162" s="9" t="s">
        <v>324</v>
      </c>
      <c r="L162" s="9" t="s">
        <v>282</v>
      </c>
      <c r="M162" s="112"/>
      <c r="N162" s="112"/>
      <c r="O162" s="112"/>
      <c r="P162" s="112"/>
      <c r="Q162" s="112"/>
      <c r="R162" s="112"/>
      <c r="S162" s="112">
        <v>36488</v>
      </c>
      <c r="T162" s="112">
        <v>42851</v>
      </c>
      <c r="U162" s="112">
        <v>36692</v>
      </c>
      <c r="V162" s="112">
        <v>40760</v>
      </c>
      <c r="W162" s="112">
        <v>37345</v>
      </c>
      <c r="X162" s="112">
        <v>34360</v>
      </c>
      <c r="Y162" s="102">
        <f t="shared" si="6"/>
        <v>228496</v>
      </c>
    </row>
    <row r="163" spans="1:25" x14ac:dyDescent="0.25">
      <c r="A163" s="9">
        <v>110</v>
      </c>
      <c r="B163" s="9" t="s">
        <v>272</v>
      </c>
      <c r="C163" s="9" t="s">
        <v>343</v>
      </c>
      <c r="D163" s="9" t="s">
        <v>339</v>
      </c>
      <c r="E163" s="9" t="s">
        <v>340</v>
      </c>
      <c r="F163" s="9">
        <v>101</v>
      </c>
      <c r="G163" s="9" t="s">
        <v>298</v>
      </c>
      <c r="H163" s="9">
        <v>2018</v>
      </c>
      <c r="I163" s="9" t="str">
        <f t="shared" si="8"/>
        <v>163</v>
      </c>
      <c r="J163" s="9" t="s">
        <v>1</v>
      </c>
      <c r="K163" s="9" t="s">
        <v>324</v>
      </c>
      <c r="L163" s="9" t="s">
        <v>282</v>
      </c>
      <c r="M163" s="112">
        <v>39082</v>
      </c>
      <c r="N163" s="112">
        <v>33795</v>
      </c>
      <c r="O163" s="112">
        <v>38925</v>
      </c>
      <c r="P163" s="112">
        <v>34704</v>
      </c>
      <c r="Q163" s="112">
        <v>41318</v>
      </c>
      <c r="R163" s="112">
        <v>37465</v>
      </c>
      <c r="S163" s="112"/>
      <c r="T163" s="112"/>
      <c r="U163" s="112"/>
      <c r="V163" s="112"/>
      <c r="W163" s="112"/>
      <c r="X163" s="112"/>
      <c r="Y163" s="102">
        <f t="shared" si="6"/>
        <v>225289</v>
      </c>
    </row>
    <row r="164" spans="1:25" x14ac:dyDescent="0.25">
      <c r="A164" s="9">
        <v>110</v>
      </c>
      <c r="B164" s="9" t="s">
        <v>272</v>
      </c>
      <c r="C164" s="9" t="s">
        <v>343</v>
      </c>
      <c r="D164" s="9" t="s">
        <v>339</v>
      </c>
      <c r="E164" s="9" t="s">
        <v>340</v>
      </c>
      <c r="F164" s="9">
        <v>750</v>
      </c>
      <c r="G164" s="9" t="s">
        <v>328</v>
      </c>
      <c r="H164" s="9">
        <v>2017</v>
      </c>
      <c r="I164" s="9" t="str">
        <f t="shared" si="8"/>
        <v>163</v>
      </c>
      <c r="J164" s="9" t="s">
        <v>1</v>
      </c>
      <c r="K164" s="9" t="s">
        <v>329</v>
      </c>
      <c r="L164" s="9" t="s">
        <v>282</v>
      </c>
      <c r="M164" s="112"/>
      <c r="N164" s="112"/>
      <c r="O164" s="112"/>
      <c r="P164" s="112"/>
      <c r="Q164" s="112"/>
      <c r="R164" s="112"/>
      <c r="S164" s="112">
        <v>5357</v>
      </c>
      <c r="T164" s="112">
        <v>6292</v>
      </c>
      <c r="U164" s="112">
        <v>5387</v>
      </c>
      <c r="V164" s="112">
        <v>5985</v>
      </c>
      <c r="W164" s="112">
        <v>5483</v>
      </c>
      <c r="X164" s="112">
        <v>5045</v>
      </c>
      <c r="Y164" s="102">
        <f t="shared" si="6"/>
        <v>33549</v>
      </c>
    </row>
    <row r="165" spans="1:25" x14ac:dyDescent="0.25">
      <c r="A165" s="9">
        <v>110</v>
      </c>
      <c r="B165" s="9" t="s">
        <v>272</v>
      </c>
      <c r="C165" s="9" t="s">
        <v>343</v>
      </c>
      <c r="D165" s="9" t="s">
        <v>339</v>
      </c>
      <c r="E165" s="9" t="s">
        <v>340</v>
      </c>
      <c r="F165" s="9">
        <v>750</v>
      </c>
      <c r="G165" s="9" t="s">
        <v>328</v>
      </c>
      <c r="H165" s="9">
        <v>2018</v>
      </c>
      <c r="I165" s="9" t="str">
        <f t="shared" si="8"/>
        <v>163</v>
      </c>
      <c r="J165" s="9" t="s">
        <v>1</v>
      </c>
      <c r="K165" s="9" t="s">
        <v>329</v>
      </c>
      <c r="L165" s="9" t="s">
        <v>282</v>
      </c>
      <c r="M165" s="112">
        <v>5344</v>
      </c>
      <c r="N165" s="112">
        <v>4621</v>
      </c>
      <c r="O165" s="112">
        <v>5323</v>
      </c>
      <c r="P165" s="112">
        <v>4746</v>
      </c>
      <c r="Q165" s="112">
        <v>5650</v>
      </c>
      <c r="R165" s="112">
        <v>5123</v>
      </c>
      <c r="S165" s="112"/>
      <c r="T165" s="112"/>
      <c r="U165" s="112"/>
      <c r="V165" s="112"/>
      <c r="W165" s="112"/>
      <c r="X165" s="112"/>
      <c r="Y165" s="102">
        <f t="shared" si="6"/>
        <v>30807</v>
      </c>
    </row>
    <row r="166" spans="1:25" x14ac:dyDescent="0.25">
      <c r="A166" s="9">
        <v>110</v>
      </c>
      <c r="B166" s="9" t="s">
        <v>272</v>
      </c>
      <c r="C166" s="9" t="s">
        <v>343</v>
      </c>
      <c r="D166" s="9" t="s">
        <v>339</v>
      </c>
      <c r="E166" s="9" t="s">
        <v>340</v>
      </c>
      <c r="F166" s="9">
        <v>751</v>
      </c>
      <c r="G166" s="9" t="s">
        <v>330</v>
      </c>
      <c r="H166" s="9">
        <v>2017</v>
      </c>
      <c r="I166" s="9" t="str">
        <f t="shared" si="8"/>
        <v>163</v>
      </c>
      <c r="J166" s="9" t="s">
        <v>1</v>
      </c>
      <c r="K166" s="9" t="s">
        <v>329</v>
      </c>
      <c r="L166" s="9" t="s">
        <v>282</v>
      </c>
      <c r="M166" s="112"/>
      <c r="N166" s="112"/>
      <c r="O166" s="112"/>
      <c r="P166" s="112"/>
      <c r="Q166" s="112"/>
      <c r="R166" s="112"/>
      <c r="S166" s="112">
        <v>23217</v>
      </c>
      <c r="T166" s="112">
        <v>27266</v>
      </c>
      <c r="U166" s="112">
        <v>23347</v>
      </c>
      <c r="V166" s="112">
        <v>25935</v>
      </c>
      <c r="W166" s="112">
        <v>23763</v>
      </c>
      <c r="X166" s="112">
        <v>21863</v>
      </c>
      <c r="Y166" s="102">
        <f t="shared" si="6"/>
        <v>145391</v>
      </c>
    </row>
    <row r="167" spans="1:25" x14ac:dyDescent="0.25">
      <c r="A167" s="9">
        <v>110</v>
      </c>
      <c r="B167" s="9" t="s">
        <v>272</v>
      </c>
      <c r="C167" s="9" t="s">
        <v>343</v>
      </c>
      <c r="D167" s="9" t="s">
        <v>339</v>
      </c>
      <c r="E167" s="9" t="s">
        <v>340</v>
      </c>
      <c r="F167" s="9">
        <v>751</v>
      </c>
      <c r="G167" s="9" t="s">
        <v>330</v>
      </c>
      <c r="H167" s="9">
        <v>2018</v>
      </c>
      <c r="I167" s="9" t="str">
        <f t="shared" si="8"/>
        <v>163</v>
      </c>
      <c r="J167" s="9" t="s">
        <v>1</v>
      </c>
      <c r="K167" s="9" t="s">
        <v>329</v>
      </c>
      <c r="L167" s="9" t="s">
        <v>282</v>
      </c>
      <c r="M167" s="112">
        <v>24991</v>
      </c>
      <c r="N167" s="112">
        <v>21610</v>
      </c>
      <c r="O167" s="112">
        <v>24891</v>
      </c>
      <c r="P167" s="112">
        <v>22192</v>
      </c>
      <c r="Q167" s="112">
        <v>26421</v>
      </c>
      <c r="R167" s="112">
        <v>23957</v>
      </c>
      <c r="S167" s="112"/>
      <c r="T167" s="112"/>
      <c r="U167" s="112"/>
      <c r="V167" s="112"/>
      <c r="W167" s="112"/>
      <c r="X167" s="112"/>
      <c r="Y167" s="102">
        <f t="shared" si="6"/>
        <v>144062</v>
      </c>
    </row>
    <row r="168" spans="1:25" x14ac:dyDescent="0.25">
      <c r="A168" s="9">
        <v>110</v>
      </c>
      <c r="B168" s="9" t="s">
        <v>272</v>
      </c>
      <c r="C168" s="9" t="s">
        <v>344</v>
      </c>
      <c r="D168" s="9" t="s">
        <v>345</v>
      </c>
      <c r="E168" s="9" t="s">
        <v>340</v>
      </c>
      <c r="F168" s="9">
        <v>101</v>
      </c>
      <c r="G168" s="9" t="s">
        <v>298</v>
      </c>
      <c r="H168" s="9">
        <v>2017</v>
      </c>
      <c r="I168" s="9" t="str">
        <f t="shared" si="8"/>
        <v>184</v>
      </c>
      <c r="J168" s="9" t="s">
        <v>1</v>
      </c>
      <c r="K168" s="9" t="s">
        <v>324</v>
      </c>
      <c r="L168" s="9" t="s">
        <v>282</v>
      </c>
      <c r="M168" s="112"/>
      <c r="N168" s="112"/>
      <c r="O168" s="112"/>
      <c r="P168" s="112"/>
      <c r="Q168" s="112"/>
      <c r="R168" s="112"/>
      <c r="S168" s="112">
        <v>14000</v>
      </c>
      <c r="T168" s="112">
        <v>14000</v>
      </c>
      <c r="U168" s="112">
        <v>14000</v>
      </c>
      <c r="V168" s="112">
        <v>14000</v>
      </c>
      <c r="W168" s="112">
        <v>15000</v>
      </c>
      <c r="X168" s="112">
        <v>15000</v>
      </c>
      <c r="Y168" s="102">
        <f t="shared" si="6"/>
        <v>86000</v>
      </c>
    </row>
    <row r="169" spans="1:25" x14ac:dyDescent="0.25">
      <c r="A169" s="9">
        <v>110</v>
      </c>
      <c r="B169" s="9" t="s">
        <v>272</v>
      </c>
      <c r="C169" s="9" t="s">
        <v>344</v>
      </c>
      <c r="D169" s="9" t="s">
        <v>345</v>
      </c>
      <c r="E169" s="9" t="s">
        <v>340</v>
      </c>
      <c r="F169" s="9">
        <v>101</v>
      </c>
      <c r="G169" s="9" t="s">
        <v>298</v>
      </c>
      <c r="H169" s="9">
        <v>2018</v>
      </c>
      <c r="I169" s="9" t="str">
        <f t="shared" si="8"/>
        <v>184</v>
      </c>
      <c r="J169" s="9" t="s">
        <v>1</v>
      </c>
      <c r="K169" s="9" t="s">
        <v>324</v>
      </c>
      <c r="L169" s="9" t="s">
        <v>282</v>
      </c>
      <c r="M169" s="112">
        <v>15000</v>
      </c>
      <c r="N169" s="112">
        <v>15000</v>
      </c>
      <c r="O169" s="112">
        <v>15000</v>
      </c>
      <c r="P169" s="112">
        <v>15000</v>
      </c>
      <c r="Q169" s="112">
        <v>15000</v>
      </c>
      <c r="R169" s="112">
        <v>15000</v>
      </c>
      <c r="S169" s="112"/>
      <c r="T169" s="112"/>
      <c r="U169" s="112"/>
      <c r="V169" s="112"/>
      <c r="W169" s="112"/>
      <c r="X169" s="112"/>
      <c r="Y169" s="102">
        <f t="shared" si="6"/>
        <v>90000</v>
      </c>
    </row>
    <row r="170" spans="1:25" x14ac:dyDescent="0.25">
      <c r="A170" s="9">
        <v>110</v>
      </c>
      <c r="B170" s="9" t="s">
        <v>272</v>
      </c>
      <c r="C170" s="9" t="s">
        <v>344</v>
      </c>
      <c r="D170" s="9" t="s">
        <v>345</v>
      </c>
      <c r="E170" s="9" t="s">
        <v>340</v>
      </c>
      <c r="F170" s="9">
        <v>750</v>
      </c>
      <c r="G170" s="9" t="s">
        <v>328</v>
      </c>
      <c r="H170" s="9">
        <v>2017</v>
      </c>
      <c r="I170" s="9" t="str">
        <f t="shared" si="8"/>
        <v>184</v>
      </c>
      <c r="J170" s="9" t="s">
        <v>1</v>
      </c>
      <c r="K170" s="9" t="s">
        <v>329</v>
      </c>
      <c r="L170" s="9" t="s">
        <v>282</v>
      </c>
      <c r="M170" s="112"/>
      <c r="N170" s="112"/>
      <c r="O170" s="112"/>
      <c r="P170" s="112"/>
      <c r="Q170" s="112"/>
      <c r="R170" s="112"/>
      <c r="S170" s="112">
        <v>2056</v>
      </c>
      <c r="T170" s="112">
        <v>2056</v>
      </c>
      <c r="U170" s="112">
        <v>2056</v>
      </c>
      <c r="V170" s="112">
        <v>2056</v>
      </c>
      <c r="W170" s="112">
        <v>2202</v>
      </c>
      <c r="X170" s="112">
        <v>2202</v>
      </c>
      <c r="Y170" s="102">
        <f t="shared" si="6"/>
        <v>12628</v>
      </c>
    </row>
    <row r="171" spans="1:25" x14ac:dyDescent="0.25">
      <c r="A171" s="9">
        <v>110</v>
      </c>
      <c r="B171" s="9" t="s">
        <v>272</v>
      </c>
      <c r="C171" s="9" t="s">
        <v>344</v>
      </c>
      <c r="D171" s="9" t="s">
        <v>345</v>
      </c>
      <c r="E171" s="9" t="s">
        <v>340</v>
      </c>
      <c r="F171" s="9">
        <v>750</v>
      </c>
      <c r="G171" s="9" t="s">
        <v>328</v>
      </c>
      <c r="H171" s="9">
        <v>2018</v>
      </c>
      <c r="I171" s="9" t="str">
        <f t="shared" si="8"/>
        <v>184</v>
      </c>
      <c r="J171" s="9" t="s">
        <v>1</v>
      </c>
      <c r="K171" s="9" t="s">
        <v>329</v>
      </c>
      <c r="L171" s="9" t="s">
        <v>282</v>
      </c>
      <c r="M171" s="112">
        <v>2051</v>
      </c>
      <c r="N171" s="112">
        <v>2051</v>
      </c>
      <c r="O171" s="112">
        <v>2051</v>
      </c>
      <c r="P171" s="112">
        <v>2051</v>
      </c>
      <c r="Q171" s="112">
        <v>2051</v>
      </c>
      <c r="R171" s="112">
        <v>2051</v>
      </c>
      <c r="S171" s="112"/>
      <c r="T171" s="112"/>
      <c r="U171" s="112"/>
      <c r="V171" s="112"/>
      <c r="W171" s="112"/>
      <c r="X171" s="112"/>
      <c r="Y171" s="102">
        <f t="shared" si="6"/>
        <v>12306</v>
      </c>
    </row>
    <row r="172" spans="1:25" x14ac:dyDescent="0.25">
      <c r="A172" s="9">
        <v>110</v>
      </c>
      <c r="B172" s="9" t="s">
        <v>272</v>
      </c>
      <c r="C172" s="9" t="s">
        <v>344</v>
      </c>
      <c r="D172" s="9" t="s">
        <v>345</v>
      </c>
      <c r="E172" s="9" t="s">
        <v>340</v>
      </c>
      <c r="F172" s="9">
        <v>751</v>
      </c>
      <c r="G172" s="9" t="s">
        <v>330</v>
      </c>
      <c r="H172" s="9">
        <v>2017</v>
      </c>
      <c r="I172" s="9" t="str">
        <f t="shared" si="8"/>
        <v>184</v>
      </c>
      <c r="J172" s="9" t="s">
        <v>1</v>
      </c>
      <c r="K172" s="9" t="s">
        <v>329</v>
      </c>
      <c r="L172" s="9" t="s">
        <v>282</v>
      </c>
      <c r="M172" s="112"/>
      <c r="N172" s="112"/>
      <c r="O172" s="112"/>
      <c r="P172" s="112"/>
      <c r="Q172" s="112"/>
      <c r="R172" s="112"/>
      <c r="S172" s="112">
        <v>8908</v>
      </c>
      <c r="T172" s="112">
        <v>8908</v>
      </c>
      <c r="U172" s="112">
        <v>8908</v>
      </c>
      <c r="V172" s="112">
        <v>8908</v>
      </c>
      <c r="W172" s="112">
        <v>9544</v>
      </c>
      <c r="X172" s="112">
        <v>9544</v>
      </c>
      <c r="Y172" s="102">
        <f t="shared" si="6"/>
        <v>54720</v>
      </c>
    </row>
    <row r="173" spans="1:25" x14ac:dyDescent="0.25">
      <c r="A173" s="9">
        <v>110</v>
      </c>
      <c r="B173" s="9" t="s">
        <v>272</v>
      </c>
      <c r="C173" s="9" t="s">
        <v>344</v>
      </c>
      <c r="D173" s="9" t="s">
        <v>345</v>
      </c>
      <c r="E173" s="9" t="s">
        <v>340</v>
      </c>
      <c r="F173" s="9">
        <v>751</v>
      </c>
      <c r="G173" s="9" t="s">
        <v>330</v>
      </c>
      <c r="H173" s="9">
        <v>2018</v>
      </c>
      <c r="I173" s="9" t="str">
        <f t="shared" si="8"/>
        <v>184</v>
      </c>
      <c r="J173" s="9" t="s">
        <v>1</v>
      </c>
      <c r="K173" s="9" t="s">
        <v>329</v>
      </c>
      <c r="L173" s="9" t="s">
        <v>282</v>
      </c>
      <c r="M173" s="112">
        <v>9592</v>
      </c>
      <c r="N173" s="112">
        <v>9592</v>
      </c>
      <c r="O173" s="112">
        <v>9592</v>
      </c>
      <c r="P173" s="112">
        <v>9592</v>
      </c>
      <c r="Q173" s="112">
        <v>9592</v>
      </c>
      <c r="R173" s="112">
        <v>9592</v>
      </c>
      <c r="S173" s="112"/>
      <c r="T173" s="112"/>
      <c r="U173" s="112"/>
      <c r="V173" s="112"/>
      <c r="W173" s="112"/>
      <c r="X173" s="112"/>
      <c r="Y173" s="102">
        <f t="shared" si="6"/>
        <v>57552</v>
      </c>
    </row>
    <row r="174" spans="1:25" x14ac:dyDescent="0.25">
      <c r="A174" s="9">
        <v>110</v>
      </c>
      <c r="B174" s="9" t="s">
        <v>272</v>
      </c>
      <c r="C174" s="9" t="s">
        <v>346</v>
      </c>
      <c r="D174" s="9" t="s">
        <v>347</v>
      </c>
      <c r="E174" s="9" t="s">
        <v>340</v>
      </c>
      <c r="F174" s="9">
        <v>101</v>
      </c>
      <c r="G174" s="9" t="s">
        <v>298</v>
      </c>
      <c r="H174" s="9">
        <v>2017</v>
      </c>
      <c r="I174" s="9" t="str">
        <f t="shared" si="8"/>
        <v>184</v>
      </c>
      <c r="J174" s="9" t="s">
        <v>1</v>
      </c>
      <c r="K174" s="9" t="s">
        <v>324</v>
      </c>
      <c r="L174" s="9" t="s">
        <v>282</v>
      </c>
      <c r="M174" s="112"/>
      <c r="N174" s="112"/>
      <c r="O174" s="112"/>
      <c r="P174" s="112"/>
      <c r="Q174" s="112"/>
      <c r="R174" s="112"/>
      <c r="S174" s="112">
        <v>17870</v>
      </c>
      <c r="T174" s="112">
        <v>21127</v>
      </c>
      <c r="U174" s="112">
        <v>17976</v>
      </c>
      <c r="V174" s="112">
        <v>20057</v>
      </c>
      <c r="W174" s="112">
        <v>18306</v>
      </c>
      <c r="X174" s="112">
        <v>16782</v>
      </c>
      <c r="Y174" s="102">
        <f t="shared" si="6"/>
        <v>112118</v>
      </c>
    </row>
    <row r="175" spans="1:25" x14ac:dyDescent="0.25">
      <c r="A175" s="9">
        <v>110</v>
      </c>
      <c r="B175" s="9" t="s">
        <v>272</v>
      </c>
      <c r="C175" s="9" t="s">
        <v>346</v>
      </c>
      <c r="D175" s="9" t="s">
        <v>347</v>
      </c>
      <c r="E175" s="9" t="s">
        <v>340</v>
      </c>
      <c r="F175" s="9">
        <v>101</v>
      </c>
      <c r="G175" s="9" t="s">
        <v>298</v>
      </c>
      <c r="H175" s="9">
        <v>2018</v>
      </c>
      <c r="I175" s="9" t="str">
        <f t="shared" si="8"/>
        <v>184</v>
      </c>
      <c r="J175" s="9" t="s">
        <v>1</v>
      </c>
      <c r="K175" s="9" t="s">
        <v>324</v>
      </c>
      <c r="L175" s="9" t="s">
        <v>282</v>
      </c>
      <c r="M175" s="112">
        <v>20404</v>
      </c>
      <c r="N175" s="112">
        <v>17550</v>
      </c>
      <c r="O175" s="112">
        <v>20318</v>
      </c>
      <c r="P175" s="112">
        <v>18040</v>
      </c>
      <c r="Q175" s="112">
        <v>21608</v>
      </c>
      <c r="R175" s="112">
        <v>19528</v>
      </c>
      <c r="S175" s="112"/>
      <c r="T175" s="112"/>
      <c r="U175" s="112"/>
      <c r="V175" s="112"/>
      <c r="W175" s="112"/>
      <c r="X175" s="112"/>
      <c r="Y175" s="102">
        <f t="shared" si="6"/>
        <v>117448</v>
      </c>
    </row>
    <row r="176" spans="1:25" x14ac:dyDescent="0.25">
      <c r="A176" s="9">
        <v>110</v>
      </c>
      <c r="B176" s="9" t="s">
        <v>272</v>
      </c>
      <c r="C176" s="9" t="s">
        <v>346</v>
      </c>
      <c r="D176" s="9" t="s">
        <v>347</v>
      </c>
      <c r="E176" s="9" t="s">
        <v>340</v>
      </c>
      <c r="F176" s="9">
        <v>750</v>
      </c>
      <c r="G176" s="9" t="s">
        <v>328</v>
      </c>
      <c r="H176" s="9">
        <v>2017</v>
      </c>
      <c r="I176" s="9" t="str">
        <f t="shared" si="8"/>
        <v>184</v>
      </c>
      <c r="J176" s="9" t="s">
        <v>1</v>
      </c>
      <c r="K176" s="9" t="s">
        <v>329</v>
      </c>
      <c r="L176" s="9" t="s">
        <v>282</v>
      </c>
      <c r="M176" s="112"/>
      <c r="N176" s="112"/>
      <c r="O176" s="112"/>
      <c r="P176" s="112"/>
      <c r="Q176" s="112"/>
      <c r="R176" s="112"/>
      <c r="S176" s="112">
        <v>2744</v>
      </c>
      <c r="T176" s="112">
        <v>3222</v>
      </c>
      <c r="U176" s="112">
        <v>2759</v>
      </c>
      <c r="V176" s="112">
        <v>3065</v>
      </c>
      <c r="W176" s="112">
        <v>2808</v>
      </c>
      <c r="X176" s="112">
        <v>2584</v>
      </c>
      <c r="Y176" s="102">
        <f t="shared" si="6"/>
        <v>17182</v>
      </c>
    </row>
    <row r="177" spans="1:25" x14ac:dyDescent="0.25">
      <c r="A177" s="9">
        <v>110</v>
      </c>
      <c r="B177" s="9" t="s">
        <v>272</v>
      </c>
      <c r="C177" s="9" t="s">
        <v>346</v>
      </c>
      <c r="D177" s="9" t="s">
        <v>347</v>
      </c>
      <c r="E177" s="9" t="s">
        <v>340</v>
      </c>
      <c r="F177" s="9">
        <v>750</v>
      </c>
      <c r="G177" s="9" t="s">
        <v>328</v>
      </c>
      <c r="H177" s="9">
        <v>2018</v>
      </c>
      <c r="I177" s="9" t="str">
        <f t="shared" si="8"/>
        <v>184</v>
      </c>
      <c r="J177" s="9" t="s">
        <v>1</v>
      </c>
      <c r="K177" s="9" t="s">
        <v>329</v>
      </c>
      <c r="L177" s="9" t="s">
        <v>282</v>
      </c>
      <c r="M177" s="112">
        <v>2884</v>
      </c>
      <c r="N177" s="112">
        <v>2494</v>
      </c>
      <c r="O177" s="112">
        <v>2872</v>
      </c>
      <c r="P177" s="112">
        <v>2561</v>
      </c>
      <c r="Q177" s="112">
        <v>3049</v>
      </c>
      <c r="R177" s="112">
        <v>2764</v>
      </c>
      <c r="S177" s="112"/>
      <c r="T177" s="112"/>
      <c r="U177" s="112"/>
      <c r="V177" s="112"/>
      <c r="W177" s="112"/>
      <c r="X177" s="112"/>
      <c r="Y177" s="102">
        <f t="shared" si="6"/>
        <v>16624</v>
      </c>
    </row>
    <row r="178" spans="1:25" x14ac:dyDescent="0.25">
      <c r="A178" s="9">
        <v>110</v>
      </c>
      <c r="B178" s="9" t="s">
        <v>272</v>
      </c>
      <c r="C178" s="9" t="s">
        <v>346</v>
      </c>
      <c r="D178" s="9" t="s">
        <v>347</v>
      </c>
      <c r="E178" s="9" t="s">
        <v>340</v>
      </c>
      <c r="F178" s="9">
        <v>751</v>
      </c>
      <c r="G178" s="9" t="s">
        <v>330</v>
      </c>
      <c r="H178" s="9">
        <v>2017</v>
      </c>
      <c r="I178" s="9" t="str">
        <f t="shared" si="8"/>
        <v>184</v>
      </c>
      <c r="J178" s="9" t="s">
        <v>1</v>
      </c>
      <c r="K178" s="9" t="s">
        <v>329</v>
      </c>
      <c r="L178" s="9" t="s">
        <v>282</v>
      </c>
      <c r="M178" s="112"/>
      <c r="N178" s="112"/>
      <c r="O178" s="112"/>
      <c r="P178" s="112"/>
      <c r="Q178" s="112"/>
      <c r="R178" s="112"/>
      <c r="S178" s="112">
        <v>11890</v>
      </c>
      <c r="T178" s="112">
        <v>13962</v>
      </c>
      <c r="U178" s="112">
        <v>11958</v>
      </c>
      <c r="V178" s="112">
        <v>13282</v>
      </c>
      <c r="W178" s="112">
        <v>12168</v>
      </c>
      <c r="X178" s="112">
        <v>11198</v>
      </c>
      <c r="Y178" s="102">
        <f t="shared" si="6"/>
        <v>74458</v>
      </c>
    </row>
    <row r="179" spans="1:25" x14ac:dyDescent="0.25">
      <c r="A179" s="9">
        <v>110</v>
      </c>
      <c r="B179" s="9" t="s">
        <v>272</v>
      </c>
      <c r="C179" s="9" t="s">
        <v>346</v>
      </c>
      <c r="D179" s="9" t="s">
        <v>347</v>
      </c>
      <c r="E179" s="9" t="s">
        <v>340</v>
      </c>
      <c r="F179" s="9">
        <v>751</v>
      </c>
      <c r="G179" s="9" t="s">
        <v>330</v>
      </c>
      <c r="H179" s="9">
        <v>2018</v>
      </c>
      <c r="I179" s="9" t="str">
        <f t="shared" si="8"/>
        <v>184</v>
      </c>
      <c r="J179" s="9" t="s">
        <v>1</v>
      </c>
      <c r="K179" s="9" t="s">
        <v>329</v>
      </c>
      <c r="L179" s="9" t="s">
        <v>282</v>
      </c>
      <c r="M179" s="112">
        <v>13486</v>
      </c>
      <c r="N179" s="112">
        <v>11661</v>
      </c>
      <c r="O179" s="112">
        <v>13431</v>
      </c>
      <c r="P179" s="112">
        <v>11974</v>
      </c>
      <c r="Q179" s="112">
        <v>14256</v>
      </c>
      <c r="R179" s="112">
        <v>12926</v>
      </c>
      <c r="S179" s="112"/>
      <c r="T179" s="112"/>
      <c r="U179" s="112"/>
      <c r="V179" s="112"/>
      <c r="W179" s="112"/>
      <c r="X179" s="112"/>
      <c r="Y179" s="102">
        <f t="shared" si="6"/>
        <v>77734</v>
      </c>
    </row>
    <row r="180" spans="1:25" x14ac:dyDescent="0.25">
      <c r="A180" s="9">
        <v>110</v>
      </c>
      <c r="B180" s="9" t="s">
        <v>278</v>
      </c>
      <c r="C180" s="9" t="s">
        <v>346</v>
      </c>
      <c r="D180" s="9" t="s">
        <v>347</v>
      </c>
      <c r="E180" s="9" t="s">
        <v>340</v>
      </c>
      <c r="F180" s="9">
        <v>101</v>
      </c>
      <c r="G180" s="9" t="s">
        <v>298</v>
      </c>
      <c r="H180" s="9">
        <v>2017</v>
      </c>
      <c r="I180" s="9" t="str">
        <f t="shared" si="8"/>
        <v>184</v>
      </c>
      <c r="J180" s="9" t="s">
        <v>1</v>
      </c>
      <c r="K180" s="9" t="s">
        <v>324</v>
      </c>
      <c r="L180" s="9" t="s">
        <v>282</v>
      </c>
      <c r="M180" s="112"/>
      <c r="N180" s="112"/>
      <c r="O180" s="112"/>
      <c r="P180" s="112"/>
      <c r="Q180" s="112"/>
      <c r="R180" s="112"/>
      <c r="S180" s="112">
        <v>16060</v>
      </c>
      <c r="T180" s="112">
        <v>20239</v>
      </c>
      <c r="U180" s="112">
        <v>17251</v>
      </c>
      <c r="V180" s="112">
        <v>18490</v>
      </c>
      <c r="W180" s="112">
        <v>17271</v>
      </c>
      <c r="X180" s="112">
        <v>14206</v>
      </c>
      <c r="Y180" s="102">
        <f t="shared" si="6"/>
        <v>103517</v>
      </c>
    </row>
    <row r="181" spans="1:25" x14ac:dyDescent="0.25">
      <c r="A181" s="9">
        <v>110</v>
      </c>
      <c r="B181" s="9" t="s">
        <v>278</v>
      </c>
      <c r="C181" s="9" t="s">
        <v>346</v>
      </c>
      <c r="D181" s="9" t="s">
        <v>347</v>
      </c>
      <c r="E181" s="9" t="s">
        <v>340</v>
      </c>
      <c r="F181" s="9">
        <v>101</v>
      </c>
      <c r="G181" s="9" t="s">
        <v>298</v>
      </c>
      <c r="H181" s="9">
        <v>2018</v>
      </c>
      <c r="I181" s="9" t="str">
        <f t="shared" si="8"/>
        <v>184</v>
      </c>
      <c r="J181" s="9" t="s">
        <v>1</v>
      </c>
      <c r="K181" s="9" t="s">
        <v>324</v>
      </c>
      <c r="L181" s="9" t="s">
        <v>282</v>
      </c>
      <c r="M181" s="112">
        <v>19703</v>
      </c>
      <c r="N181" s="112">
        <v>16753</v>
      </c>
      <c r="O181" s="112">
        <v>18998</v>
      </c>
      <c r="P181" s="112">
        <v>16488</v>
      </c>
      <c r="Q181" s="112">
        <v>19238</v>
      </c>
      <c r="R181" s="112">
        <v>16937</v>
      </c>
      <c r="S181" s="112"/>
      <c r="T181" s="112"/>
      <c r="U181" s="112"/>
      <c r="V181" s="112"/>
      <c r="W181" s="112"/>
      <c r="X181" s="112"/>
      <c r="Y181" s="102">
        <f t="shared" si="6"/>
        <v>108117</v>
      </c>
    </row>
    <row r="182" spans="1:25" x14ac:dyDescent="0.25">
      <c r="A182" s="9">
        <v>110</v>
      </c>
      <c r="B182" s="9" t="s">
        <v>278</v>
      </c>
      <c r="C182" s="9" t="s">
        <v>346</v>
      </c>
      <c r="D182" s="9" t="s">
        <v>347</v>
      </c>
      <c r="E182" s="9" t="s">
        <v>340</v>
      </c>
      <c r="F182" s="9">
        <v>750</v>
      </c>
      <c r="G182" s="9" t="s">
        <v>328</v>
      </c>
      <c r="H182" s="9">
        <v>2017</v>
      </c>
      <c r="I182" s="9" t="str">
        <f t="shared" ref="I182:I207" si="9">LEFT(C182,3)</f>
        <v>184</v>
      </c>
      <c r="J182" s="9" t="s">
        <v>1</v>
      </c>
      <c r="K182" s="9" t="s">
        <v>329</v>
      </c>
      <c r="L182" s="9" t="s">
        <v>282</v>
      </c>
      <c r="M182" s="112"/>
      <c r="N182" s="112"/>
      <c r="O182" s="112"/>
      <c r="P182" s="112"/>
      <c r="Q182" s="112"/>
      <c r="R182" s="112"/>
      <c r="S182" s="112">
        <v>2190</v>
      </c>
      <c r="T182" s="112">
        <v>2759</v>
      </c>
      <c r="U182" s="112">
        <v>2352</v>
      </c>
      <c r="V182" s="112">
        <v>2521</v>
      </c>
      <c r="W182" s="112">
        <v>2355</v>
      </c>
      <c r="X182" s="112">
        <v>2035</v>
      </c>
      <c r="Y182" s="102">
        <f t="shared" si="6"/>
        <v>14212</v>
      </c>
    </row>
    <row r="183" spans="1:25" x14ac:dyDescent="0.25">
      <c r="A183" s="9">
        <v>110</v>
      </c>
      <c r="B183" s="9" t="s">
        <v>278</v>
      </c>
      <c r="C183" s="9" t="s">
        <v>346</v>
      </c>
      <c r="D183" s="9" t="s">
        <v>347</v>
      </c>
      <c r="E183" s="9" t="s">
        <v>340</v>
      </c>
      <c r="F183" s="9">
        <v>750</v>
      </c>
      <c r="G183" s="9" t="s">
        <v>328</v>
      </c>
      <c r="H183" s="9">
        <v>2018</v>
      </c>
      <c r="I183" s="9" t="str">
        <f t="shared" si="9"/>
        <v>184</v>
      </c>
      <c r="J183" s="9" t="s">
        <v>1</v>
      </c>
      <c r="K183" s="9" t="s">
        <v>329</v>
      </c>
      <c r="L183" s="9" t="s">
        <v>282</v>
      </c>
      <c r="M183" s="112">
        <v>2572</v>
      </c>
      <c r="N183" s="112">
        <v>2187</v>
      </c>
      <c r="O183" s="112">
        <v>2480</v>
      </c>
      <c r="P183" s="112">
        <v>2152</v>
      </c>
      <c r="Q183" s="112">
        <v>2511</v>
      </c>
      <c r="R183" s="112">
        <v>2211</v>
      </c>
      <c r="S183" s="112"/>
      <c r="T183" s="112"/>
      <c r="U183" s="112"/>
      <c r="V183" s="112"/>
      <c r="W183" s="112"/>
      <c r="X183" s="112"/>
      <c r="Y183" s="102">
        <f t="shared" si="6"/>
        <v>14113</v>
      </c>
    </row>
    <row r="184" spans="1:25" x14ac:dyDescent="0.25">
      <c r="A184" s="9">
        <v>110</v>
      </c>
      <c r="B184" s="9" t="s">
        <v>278</v>
      </c>
      <c r="C184" s="9" t="s">
        <v>346</v>
      </c>
      <c r="D184" s="9" t="s">
        <v>347</v>
      </c>
      <c r="E184" s="9" t="s">
        <v>340</v>
      </c>
      <c r="F184" s="9">
        <v>751</v>
      </c>
      <c r="G184" s="9" t="s">
        <v>330</v>
      </c>
      <c r="H184" s="9">
        <v>2017</v>
      </c>
      <c r="I184" s="9" t="str">
        <f t="shared" si="9"/>
        <v>184</v>
      </c>
      <c r="J184" s="9" t="s">
        <v>1</v>
      </c>
      <c r="K184" s="9" t="s">
        <v>329</v>
      </c>
      <c r="L184" s="9" t="s">
        <v>282</v>
      </c>
      <c r="M184" s="112"/>
      <c r="N184" s="112"/>
      <c r="O184" s="112"/>
      <c r="P184" s="112"/>
      <c r="Q184" s="112"/>
      <c r="R184" s="112"/>
      <c r="S184" s="112">
        <v>10839</v>
      </c>
      <c r="T184" s="112">
        <v>13659</v>
      </c>
      <c r="U184" s="112">
        <v>11642</v>
      </c>
      <c r="V184" s="112">
        <v>12479</v>
      </c>
      <c r="W184" s="112">
        <v>11656</v>
      </c>
      <c r="X184" s="112">
        <v>9588</v>
      </c>
      <c r="Y184" s="102">
        <f t="shared" si="6"/>
        <v>69863</v>
      </c>
    </row>
    <row r="185" spans="1:25" x14ac:dyDescent="0.25">
      <c r="A185" s="9">
        <v>110</v>
      </c>
      <c r="B185" s="9" t="s">
        <v>278</v>
      </c>
      <c r="C185" s="9" t="s">
        <v>346</v>
      </c>
      <c r="D185" s="9" t="s">
        <v>347</v>
      </c>
      <c r="E185" s="9" t="s">
        <v>340</v>
      </c>
      <c r="F185" s="9">
        <v>751</v>
      </c>
      <c r="G185" s="9" t="s">
        <v>330</v>
      </c>
      <c r="H185" s="9">
        <v>2018</v>
      </c>
      <c r="I185" s="9" t="str">
        <f t="shared" si="9"/>
        <v>184</v>
      </c>
      <c r="J185" s="9" t="s">
        <v>1</v>
      </c>
      <c r="K185" s="9" t="s">
        <v>329</v>
      </c>
      <c r="L185" s="9" t="s">
        <v>282</v>
      </c>
      <c r="M185" s="112">
        <v>13472</v>
      </c>
      <c r="N185" s="112">
        <v>11455</v>
      </c>
      <c r="O185" s="112">
        <v>12990</v>
      </c>
      <c r="P185" s="112">
        <v>11274</v>
      </c>
      <c r="Q185" s="112">
        <v>13154</v>
      </c>
      <c r="R185" s="112">
        <v>11581</v>
      </c>
      <c r="S185" s="112"/>
      <c r="T185" s="112"/>
      <c r="U185" s="112"/>
      <c r="V185" s="112"/>
      <c r="W185" s="112"/>
      <c r="X185" s="112"/>
      <c r="Y185" s="102">
        <f t="shared" si="6"/>
        <v>73926</v>
      </c>
    </row>
    <row r="186" spans="1:25" x14ac:dyDescent="0.25">
      <c r="A186" s="9">
        <v>110</v>
      </c>
      <c r="B186" s="9" t="s">
        <v>272</v>
      </c>
      <c r="C186" s="9" t="s">
        <v>348</v>
      </c>
      <c r="D186" s="9" t="s">
        <v>347</v>
      </c>
      <c r="E186" s="9" t="s">
        <v>340</v>
      </c>
      <c r="F186" s="9">
        <v>101</v>
      </c>
      <c r="G186" s="9" t="s">
        <v>298</v>
      </c>
      <c r="H186" s="9">
        <v>2017</v>
      </c>
      <c r="I186" s="9" t="str">
        <f t="shared" si="9"/>
        <v>184</v>
      </c>
      <c r="J186" s="9" t="s">
        <v>1</v>
      </c>
      <c r="K186" s="9" t="s">
        <v>324</v>
      </c>
      <c r="L186" s="9" t="s">
        <v>282</v>
      </c>
      <c r="M186" s="112"/>
      <c r="N186" s="112"/>
      <c r="O186" s="112"/>
      <c r="P186" s="112"/>
      <c r="Q186" s="112"/>
      <c r="R186" s="112"/>
      <c r="S186" s="112">
        <v>138853</v>
      </c>
      <c r="T186" s="112">
        <v>157537</v>
      </c>
      <c r="U186" s="112">
        <v>136236</v>
      </c>
      <c r="V186" s="112">
        <v>151484</v>
      </c>
      <c r="W186" s="112">
        <v>137402</v>
      </c>
      <c r="X186" s="112">
        <v>130296</v>
      </c>
      <c r="Y186" s="102">
        <f t="shared" si="6"/>
        <v>851808</v>
      </c>
    </row>
    <row r="187" spans="1:25" x14ac:dyDescent="0.25">
      <c r="A187" s="9">
        <v>110</v>
      </c>
      <c r="B187" s="9" t="s">
        <v>272</v>
      </c>
      <c r="C187" s="9" t="s">
        <v>348</v>
      </c>
      <c r="D187" s="9" t="s">
        <v>347</v>
      </c>
      <c r="E187" s="9" t="s">
        <v>340</v>
      </c>
      <c r="F187" s="9">
        <v>101</v>
      </c>
      <c r="G187" s="9" t="s">
        <v>298</v>
      </c>
      <c r="H187" s="9">
        <v>2018</v>
      </c>
      <c r="I187" s="9" t="str">
        <f t="shared" si="9"/>
        <v>184</v>
      </c>
      <c r="J187" s="9" t="s">
        <v>1</v>
      </c>
      <c r="K187" s="9" t="s">
        <v>324</v>
      </c>
      <c r="L187" s="9" t="s">
        <v>282</v>
      </c>
      <c r="M187" s="112">
        <v>142776</v>
      </c>
      <c r="N187" s="112">
        <v>123782</v>
      </c>
      <c r="O187" s="112">
        <v>139380</v>
      </c>
      <c r="P187" s="112">
        <v>125616</v>
      </c>
      <c r="Q187" s="112">
        <v>151055</v>
      </c>
      <c r="R187" s="112">
        <v>133933</v>
      </c>
      <c r="S187" s="112"/>
      <c r="T187" s="112"/>
      <c r="U187" s="112"/>
      <c r="V187" s="112"/>
      <c r="W187" s="112"/>
      <c r="X187" s="112"/>
      <c r="Y187" s="102">
        <f t="shared" si="6"/>
        <v>816542</v>
      </c>
    </row>
    <row r="188" spans="1:25" x14ac:dyDescent="0.25">
      <c r="A188" s="9">
        <v>110</v>
      </c>
      <c r="B188" s="9" t="s">
        <v>272</v>
      </c>
      <c r="C188" s="9" t="s">
        <v>348</v>
      </c>
      <c r="D188" s="9" t="s">
        <v>347</v>
      </c>
      <c r="E188" s="9" t="s">
        <v>340</v>
      </c>
      <c r="F188" s="9">
        <v>111</v>
      </c>
      <c r="G188" s="9" t="s">
        <v>297</v>
      </c>
      <c r="H188" s="9">
        <v>2017</v>
      </c>
      <c r="I188" s="9" t="str">
        <f t="shared" si="9"/>
        <v>184</v>
      </c>
      <c r="J188" s="9" t="s">
        <v>1</v>
      </c>
      <c r="K188" s="9" t="s">
        <v>325</v>
      </c>
      <c r="L188" s="9" t="s">
        <v>282</v>
      </c>
      <c r="M188" s="112"/>
      <c r="N188" s="112"/>
      <c r="O188" s="112"/>
      <c r="P188" s="112"/>
      <c r="Q188" s="112"/>
      <c r="R188" s="112"/>
      <c r="S188" s="112">
        <v>3300</v>
      </c>
      <c r="T188" s="112">
        <v>3500</v>
      </c>
      <c r="U188" s="112">
        <v>3000</v>
      </c>
      <c r="V188" s="112">
        <v>3500</v>
      </c>
      <c r="W188" s="112">
        <v>3300</v>
      </c>
      <c r="X188" s="112">
        <v>3200</v>
      </c>
      <c r="Y188" s="102">
        <f t="shared" si="6"/>
        <v>19800</v>
      </c>
    </row>
    <row r="189" spans="1:25" x14ac:dyDescent="0.25">
      <c r="A189" s="9">
        <v>110</v>
      </c>
      <c r="B189" s="9" t="s">
        <v>272</v>
      </c>
      <c r="C189" s="9" t="s">
        <v>348</v>
      </c>
      <c r="D189" s="9" t="s">
        <v>347</v>
      </c>
      <c r="E189" s="9" t="s">
        <v>340</v>
      </c>
      <c r="F189" s="9">
        <v>111</v>
      </c>
      <c r="G189" s="9" t="s">
        <v>297</v>
      </c>
      <c r="H189" s="9">
        <v>2018</v>
      </c>
      <c r="I189" s="9" t="str">
        <f t="shared" si="9"/>
        <v>184</v>
      </c>
      <c r="J189" s="9" t="s">
        <v>1</v>
      </c>
      <c r="K189" s="9" t="s">
        <v>325</v>
      </c>
      <c r="L189" s="9" t="s">
        <v>282</v>
      </c>
      <c r="M189" s="112">
        <v>3300</v>
      </c>
      <c r="N189" s="112">
        <v>3000</v>
      </c>
      <c r="O189" s="112">
        <v>3300</v>
      </c>
      <c r="P189" s="112">
        <v>3100</v>
      </c>
      <c r="Q189" s="112">
        <v>3400</v>
      </c>
      <c r="R189" s="112">
        <v>3100</v>
      </c>
      <c r="S189" s="112"/>
      <c r="T189" s="112"/>
      <c r="U189" s="112"/>
      <c r="V189" s="112"/>
      <c r="W189" s="112"/>
      <c r="X189" s="112"/>
      <c r="Y189" s="102">
        <f t="shared" si="6"/>
        <v>19200</v>
      </c>
    </row>
    <row r="190" spans="1:25" x14ac:dyDescent="0.25">
      <c r="A190" s="9">
        <v>110</v>
      </c>
      <c r="B190" s="9" t="s">
        <v>272</v>
      </c>
      <c r="C190" s="9" t="s">
        <v>348</v>
      </c>
      <c r="D190" s="9" t="s">
        <v>347</v>
      </c>
      <c r="E190" s="9" t="s">
        <v>340</v>
      </c>
      <c r="F190" s="9">
        <v>750</v>
      </c>
      <c r="G190" s="9" t="s">
        <v>328</v>
      </c>
      <c r="H190" s="9">
        <v>2017</v>
      </c>
      <c r="I190" s="9" t="str">
        <f t="shared" si="9"/>
        <v>184</v>
      </c>
      <c r="J190" s="9" t="s">
        <v>1</v>
      </c>
      <c r="K190" s="9" t="s">
        <v>329</v>
      </c>
      <c r="L190" s="9" t="s">
        <v>282</v>
      </c>
      <c r="M190" s="112"/>
      <c r="N190" s="112"/>
      <c r="O190" s="112"/>
      <c r="P190" s="112"/>
      <c r="Q190" s="112"/>
      <c r="R190" s="112"/>
      <c r="S190" s="112">
        <v>20388</v>
      </c>
      <c r="T190" s="112">
        <v>23131</v>
      </c>
      <c r="U190" s="112">
        <v>20004</v>
      </c>
      <c r="V190" s="112">
        <v>22242</v>
      </c>
      <c r="W190" s="112">
        <v>20175</v>
      </c>
      <c r="X190" s="112">
        <v>19131</v>
      </c>
      <c r="Y190" s="102">
        <f t="shared" si="6"/>
        <v>125071</v>
      </c>
    </row>
    <row r="191" spans="1:25" x14ac:dyDescent="0.25">
      <c r="A191" s="9">
        <v>110</v>
      </c>
      <c r="B191" s="9" t="s">
        <v>272</v>
      </c>
      <c r="C191" s="9" t="s">
        <v>348</v>
      </c>
      <c r="D191" s="9" t="s">
        <v>347</v>
      </c>
      <c r="E191" s="9" t="s">
        <v>340</v>
      </c>
      <c r="F191" s="9">
        <v>750</v>
      </c>
      <c r="G191" s="9" t="s">
        <v>328</v>
      </c>
      <c r="H191" s="9">
        <v>2018</v>
      </c>
      <c r="I191" s="9" t="str">
        <f t="shared" si="9"/>
        <v>184</v>
      </c>
      <c r="J191" s="9" t="s">
        <v>1</v>
      </c>
      <c r="K191" s="9" t="s">
        <v>329</v>
      </c>
      <c r="L191" s="9" t="s">
        <v>282</v>
      </c>
      <c r="M191" s="112">
        <v>19525</v>
      </c>
      <c r="N191" s="112">
        <v>16927</v>
      </c>
      <c r="O191" s="112">
        <v>19060</v>
      </c>
      <c r="P191" s="112">
        <v>17178</v>
      </c>
      <c r="Q191" s="112">
        <v>20657</v>
      </c>
      <c r="R191" s="112">
        <v>18315</v>
      </c>
      <c r="S191" s="112"/>
      <c r="T191" s="112"/>
      <c r="U191" s="112"/>
      <c r="V191" s="112"/>
      <c r="W191" s="112"/>
      <c r="X191" s="112"/>
      <c r="Y191" s="102">
        <f t="shared" si="6"/>
        <v>111662</v>
      </c>
    </row>
    <row r="192" spans="1:25" x14ac:dyDescent="0.25">
      <c r="A192" s="9">
        <v>110</v>
      </c>
      <c r="B192" s="9" t="s">
        <v>272</v>
      </c>
      <c r="C192" s="9" t="s">
        <v>348</v>
      </c>
      <c r="D192" s="9" t="s">
        <v>347</v>
      </c>
      <c r="E192" s="9" t="s">
        <v>340</v>
      </c>
      <c r="F192" s="9">
        <v>751</v>
      </c>
      <c r="G192" s="9" t="s">
        <v>330</v>
      </c>
      <c r="H192" s="9">
        <v>2017</v>
      </c>
      <c r="I192" s="9" t="str">
        <f t="shared" si="9"/>
        <v>184</v>
      </c>
      <c r="J192" s="9" t="s">
        <v>1</v>
      </c>
      <c r="K192" s="9" t="s">
        <v>329</v>
      </c>
      <c r="L192" s="9" t="s">
        <v>282</v>
      </c>
      <c r="M192" s="112"/>
      <c r="N192" s="112"/>
      <c r="O192" s="112"/>
      <c r="P192" s="112"/>
      <c r="Q192" s="112"/>
      <c r="R192" s="112"/>
      <c r="S192" s="112">
        <v>88351</v>
      </c>
      <c r="T192" s="112">
        <v>100239</v>
      </c>
      <c r="U192" s="112">
        <v>86686</v>
      </c>
      <c r="V192" s="112">
        <v>96388</v>
      </c>
      <c r="W192" s="112">
        <v>87428</v>
      </c>
      <c r="X192" s="112">
        <v>82906</v>
      </c>
      <c r="Y192" s="102">
        <f t="shared" si="6"/>
        <v>541998</v>
      </c>
    </row>
    <row r="193" spans="1:25" x14ac:dyDescent="0.25">
      <c r="A193" s="9">
        <v>110</v>
      </c>
      <c r="B193" s="9" t="s">
        <v>272</v>
      </c>
      <c r="C193" s="9" t="s">
        <v>348</v>
      </c>
      <c r="D193" s="9" t="s">
        <v>347</v>
      </c>
      <c r="E193" s="9" t="s">
        <v>340</v>
      </c>
      <c r="F193" s="9">
        <v>751</v>
      </c>
      <c r="G193" s="9" t="s">
        <v>330</v>
      </c>
      <c r="H193" s="9">
        <v>2018</v>
      </c>
      <c r="I193" s="9" t="str">
        <f t="shared" si="9"/>
        <v>184</v>
      </c>
      <c r="J193" s="9" t="s">
        <v>1</v>
      </c>
      <c r="K193" s="9" t="s">
        <v>329</v>
      </c>
      <c r="L193" s="9" t="s">
        <v>282</v>
      </c>
      <c r="M193" s="112">
        <v>91300</v>
      </c>
      <c r="N193" s="112">
        <v>79154</v>
      </c>
      <c r="O193" s="112">
        <v>89128</v>
      </c>
      <c r="P193" s="112">
        <v>80326</v>
      </c>
      <c r="Q193" s="112">
        <v>96594</v>
      </c>
      <c r="R193" s="112">
        <v>85645</v>
      </c>
      <c r="S193" s="112"/>
      <c r="T193" s="112"/>
      <c r="U193" s="112"/>
      <c r="V193" s="112"/>
      <c r="W193" s="112"/>
      <c r="X193" s="112"/>
      <c r="Y193" s="102">
        <f t="shared" si="6"/>
        <v>522147</v>
      </c>
    </row>
    <row r="194" spans="1:25" x14ac:dyDescent="0.25">
      <c r="A194" s="9">
        <v>110</v>
      </c>
      <c r="B194" s="9" t="s">
        <v>272</v>
      </c>
      <c r="C194" s="9" t="s">
        <v>348</v>
      </c>
      <c r="D194" s="9" t="s">
        <v>347</v>
      </c>
      <c r="E194" s="9" t="s">
        <v>340</v>
      </c>
      <c r="F194" s="9">
        <v>752</v>
      </c>
      <c r="G194" s="9" t="s">
        <v>330</v>
      </c>
      <c r="H194" s="9">
        <v>2017</v>
      </c>
      <c r="I194" s="9" t="str">
        <f t="shared" si="9"/>
        <v>184</v>
      </c>
      <c r="J194" s="9" t="s">
        <v>1</v>
      </c>
      <c r="K194" s="9" t="s">
        <v>329</v>
      </c>
      <c r="L194" s="9" t="s">
        <v>282</v>
      </c>
      <c r="M194" s="112"/>
      <c r="N194" s="112"/>
      <c r="O194" s="112"/>
      <c r="P194" s="112"/>
      <c r="Q194" s="112"/>
      <c r="R194" s="112"/>
      <c r="S194" s="112">
        <v>730</v>
      </c>
      <c r="T194" s="112">
        <v>775</v>
      </c>
      <c r="U194" s="112">
        <v>664</v>
      </c>
      <c r="V194" s="112">
        <v>775</v>
      </c>
      <c r="W194" s="112">
        <v>730</v>
      </c>
      <c r="X194" s="112">
        <v>708</v>
      </c>
      <c r="Y194" s="102">
        <f t="shared" ref="Y194:Y257" si="10">+IF(AND(H194=2017,L194="2017 BP"),SUM(S194:X194),
IF(AND(H194=2018,L194="2017 BP"),SUM(M194:R194),
0))</f>
        <v>4382</v>
      </c>
    </row>
    <row r="195" spans="1:25" x14ac:dyDescent="0.25">
      <c r="A195" s="9">
        <v>110</v>
      </c>
      <c r="B195" s="9" t="s">
        <v>272</v>
      </c>
      <c r="C195" s="9" t="s">
        <v>348</v>
      </c>
      <c r="D195" s="9" t="s">
        <v>347</v>
      </c>
      <c r="E195" s="9" t="s">
        <v>340</v>
      </c>
      <c r="F195" s="9">
        <v>752</v>
      </c>
      <c r="G195" s="9" t="s">
        <v>330</v>
      </c>
      <c r="H195" s="9">
        <v>2018</v>
      </c>
      <c r="I195" s="9" t="str">
        <f t="shared" si="9"/>
        <v>184</v>
      </c>
      <c r="J195" s="9" t="s">
        <v>1</v>
      </c>
      <c r="K195" s="9" t="s">
        <v>329</v>
      </c>
      <c r="L195" s="9" t="s">
        <v>282</v>
      </c>
      <c r="M195" s="112">
        <v>728</v>
      </c>
      <c r="N195" s="112">
        <v>662</v>
      </c>
      <c r="O195" s="112">
        <v>728</v>
      </c>
      <c r="P195" s="112">
        <v>684</v>
      </c>
      <c r="Q195" s="112">
        <v>750</v>
      </c>
      <c r="R195" s="112">
        <v>684</v>
      </c>
      <c r="S195" s="112"/>
      <c r="T195" s="112"/>
      <c r="U195" s="112"/>
      <c r="V195" s="112"/>
      <c r="W195" s="112"/>
      <c r="X195" s="112"/>
      <c r="Y195" s="102">
        <f t="shared" si="10"/>
        <v>4236</v>
      </c>
    </row>
    <row r="196" spans="1:25" x14ac:dyDescent="0.25">
      <c r="A196" s="9">
        <v>110</v>
      </c>
      <c r="B196" s="9" t="s">
        <v>278</v>
      </c>
      <c r="C196" s="9" t="s">
        <v>348</v>
      </c>
      <c r="D196" s="9" t="s">
        <v>347</v>
      </c>
      <c r="E196" s="9" t="s">
        <v>340</v>
      </c>
      <c r="F196" s="9">
        <v>101</v>
      </c>
      <c r="G196" s="9" t="s">
        <v>298</v>
      </c>
      <c r="H196" s="9">
        <v>2017</v>
      </c>
      <c r="I196" s="9" t="str">
        <f t="shared" si="9"/>
        <v>184</v>
      </c>
      <c r="J196" s="9" t="s">
        <v>1</v>
      </c>
      <c r="K196" s="9" t="s">
        <v>324</v>
      </c>
      <c r="L196" s="9" t="s">
        <v>282</v>
      </c>
      <c r="M196" s="112"/>
      <c r="N196" s="112"/>
      <c r="O196" s="112"/>
      <c r="P196" s="112"/>
      <c r="Q196" s="112"/>
      <c r="R196" s="112"/>
      <c r="S196" s="112">
        <v>163258</v>
      </c>
      <c r="T196" s="112">
        <v>175258</v>
      </c>
      <c r="U196" s="112">
        <v>161258</v>
      </c>
      <c r="V196" s="112">
        <v>170258</v>
      </c>
      <c r="W196" s="112">
        <v>161508</v>
      </c>
      <c r="X196" s="112">
        <v>159054</v>
      </c>
      <c r="Y196" s="102">
        <f t="shared" si="10"/>
        <v>990594</v>
      </c>
    </row>
    <row r="197" spans="1:25" x14ac:dyDescent="0.25">
      <c r="A197" s="9">
        <v>110</v>
      </c>
      <c r="B197" s="9" t="s">
        <v>278</v>
      </c>
      <c r="C197" s="9" t="s">
        <v>348</v>
      </c>
      <c r="D197" s="9" t="s">
        <v>347</v>
      </c>
      <c r="E197" s="9" t="s">
        <v>340</v>
      </c>
      <c r="F197" s="9">
        <v>101</v>
      </c>
      <c r="G197" s="9" t="s">
        <v>298</v>
      </c>
      <c r="H197" s="9">
        <v>2018</v>
      </c>
      <c r="I197" s="9" t="str">
        <f t="shared" si="9"/>
        <v>184</v>
      </c>
      <c r="J197" s="9" t="s">
        <v>1</v>
      </c>
      <c r="K197" s="9" t="s">
        <v>324</v>
      </c>
      <c r="L197" s="9" t="s">
        <v>282</v>
      </c>
      <c r="M197" s="112">
        <v>163672</v>
      </c>
      <c r="N197" s="112">
        <v>161672</v>
      </c>
      <c r="O197" s="112">
        <v>165672</v>
      </c>
      <c r="P197" s="112">
        <v>158672</v>
      </c>
      <c r="Q197" s="112">
        <v>160672</v>
      </c>
      <c r="R197" s="112">
        <v>160672</v>
      </c>
      <c r="S197" s="112"/>
      <c r="T197" s="112"/>
      <c r="U197" s="112"/>
      <c r="V197" s="112"/>
      <c r="W197" s="112"/>
      <c r="X197" s="112"/>
      <c r="Y197" s="102">
        <f t="shared" si="10"/>
        <v>971032</v>
      </c>
    </row>
    <row r="198" spans="1:25" x14ac:dyDescent="0.25">
      <c r="A198" s="9">
        <v>110</v>
      </c>
      <c r="B198" s="9" t="s">
        <v>278</v>
      </c>
      <c r="C198" s="9" t="s">
        <v>348</v>
      </c>
      <c r="D198" s="9" t="s">
        <v>347</v>
      </c>
      <c r="E198" s="9" t="s">
        <v>340</v>
      </c>
      <c r="F198" s="9">
        <v>750</v>
      </c>
      <c r="G198" s="9" t="s">
        <v>328</v>
      </c>
      <c r="H198" s="9">
        <v>2017</v>
      </c>
      <c r="I198" s="9" t="str">
        <f t="shared" si="9"/>
        <v>184</v>
      </c>
      <c r="J198" s="9" t="s">
        <v>1</v>
      </c>
      <c r="K198" s="9" t="s">
        <v>329</v>
      </c>
      <c r="L198" s="9" t="s">
        <v>282</v>
      </c>
      <c r="M198" s="112"/>
      <c r="N198" s="112"/>
      <c r="O198" s="112"/>
      <c r="P198" s="112"/>
      <c r="Q198" s="112"/>
      <c r="R198" s="112"/>
      <c r="S198" s="112">
        <v>22257</v>
      </c>
      <c r="T198" s="112">
        <v>23893</v>
      </c>
      <c r="U198" s="112">
        <v>21984</v>
      </c>
      <c r="V198" s="112">
        <v>23211</v>
      </c>
      <c r="W198" s="112">
        <v>22018</v>
      </c>
      <c r="X198" s="112">
        <v>22783</v>
      </c>
      <c r="Y198" s="102">
        <f t="shared" si="10"/>
        <v>136146</v>
      </c>
    </row>
    <row r="199" spans="1:25" x14ac:dyDescent="0.25">
      <c r="A199" s="9">
        <v>110</v>
      </c>
      <c r="B199" s="9" t="s">
        <v>278</v>
      </c>
      <c r="C199" s="9" t="s">
        <v>348</v>
      </c>
      <c r="D199" s="9" t="s">
        <v>347</v>
      </c>
      <c r="E199" s="9" t="s">
        <v>340</v>
      </c>
      <c r="F199" s="9">
        <v>750</v>
      </c>
      <c r="G199" s="9" t="s">
        <v>328</v>
      </c>
      <c r="H199" s="9">
        <v>2018</v>
      </c>
      <c r="I199" s="9" t="str">
        <f t="shared" si="9"/>
        <v>184</v>
      </c>
      <c r="J199" s="9" t="s">
        <v>1</v>
      </c>
      <c r="K199" s="9" t="s">
        <v>329</v>
      </c>
      <c r="L199" s="9" t="s">
        <v>282</v>
      </c>
      <c r="M199" s="112">
        <v>21364</v>
      </c>
      <c r="N199" s="112">
        <v>21103</v>
      </c>
      <c r="O199" s="112">
        <v>21625</v>
      </c>
      <c r="P199" s="112">
        <v>20711</v>
      </c>
      <c r="Q199" s="112">
        <v>20973</v>
      </c>
      <c r="R199" s="112">
        <v>20973</v>
      </c>
      <c r="S199" s="112"/>
      <c r="T199" s="112"/>
      <c r="U199" s="112"/>
      <c r="V199" s="112"/>
      <c r="W199" s="112"/>
      <c r="X199" s="112"/>
      <c r="Y199" s="102">
        <f t="shared" si="10"/>
        <v>126749</v>
      </c>
    </row>
    <row r="200" spans="1:25" x14ac:dyDescent="0.25">
      <c r="A200" s="9">
        <v>110</v>
      </c>
      <c r="B200" s="9" t="s">
        <v>278</v>
      </c>
      <c r="C200" s="9" t="s">
        <v>348</v>
      </c>
      <c r="D200" s="9" t="s">
        <v>347</v>
      </c>
      <c r="E200" s="9" t="s">
        <v>340</v>
      </c>
      <c r="F200" s="9">
        <v>751</v>
      </c>
      <c r="G200" s="9" t="s">
        <v>330</v>
      </c>
      <c r="H200" s="9">
        <v>2017</v>
      </c>
      <c r="I200" s="9" t="str">
        <f t="shared" si="9"/>
        <v>184</v>
      </c>
      <c r="J200" s="9" t="s">
        <v>1</v>
      </c>
      <c r="K200" s="9" t="s">
        <v>329</v>
      </c>
      <c r="L200" s="9" t="s">
        <v>282</v>
      </c>
      <c r="M200" s="112"/>
      <c r="N200" s="112"/>
      <c r="O200" s="112"/>
      <c r="P200" s="112"/>
      <c r="Q200" s="112"/>
      <c r="R200" s="112"/>
      <c r="S200" s="112">
        <v>110181</v>
      </c>
      <c r="T200" s="112">
        <v>118280</v>
      </c>
      <c r="U200" s="112">
        <v>108831</v>
      </c>
      <c r="V200" s="112">
        <v>114905</v>
      </c>
      <c r="W200" s="112">
        <v>109000</v>
      </c>
      <c r="X200" s="112">
        <v>107344</v>
      </c>
      <c r="Y200" s="102">
        <f t="shared" si="10"/>
        <v>668541</v>
      </c>
    </row>
    <row r="201" spans="1:25" x14ac:dyDescent="0.25">
      <c r="A201" s="9">
        <v>110</v>
      </c>
      <c r="B201" s="9" t="s">
        <v>278</v>
      </c>
      <c r="C201" s="9" t="s">
        <v>348</v>
      </c>
      <c r="D201" s="9" t="s">
        <v>347</v>
      </c>
      <c r="E201" s="9" t="s">
        <v>340</v>
      </c>
      <c r="F201" s="9">
        <v>751</v>
      </c>
      <c r="G201" s="9" t="s">
        <v>330</v>
      </c>
      <c r="H201" s="9">
        <v>2018</v>
      </c>
      <c r="I201" s="9" t="str">
        <f t="shared" si="9"/>
        <v>184</v>
      </c>
      <c r="J201" s="9" t="s">
        <v>1</v>
      </c>
      <c r="K201" s="9" t="s">
        <v>329</v>
      </c>
      <c r="L201" s="9" t="s">
        <v>282</v>
      </c>
      <c r="M201" s="112">
        <v>111912</v>
      </c>
      <c r="N201" s="112">
        <v>110545</v>
      </c>
      <c r="O201" s="112">
        <v>113280</v>
      </c>
      <c r="P201" s="112">
        <v>108494</v>
      </c>
      <c r="Q201" s="112">
        <v>109861</v>
      </c>
      <c r="R201" s="112">
        <v>109861</v>
      </c>
      <c r="S201" s="112"/>
      <c r="T201" s="112"/>
      <c r="U201" s="112"/>
      <c r="V201" s="112"/>
      <c r="W201" s="112"/>
      <c r="X201" s="112"/>
      <c r="Y201" s="102">
        <f t="shared" si="10"/>
        <v>663953</v>
      </c>
    </row>
    <row r="202" spans="1:25" x14ac:dyDescent="0.25">
      <c r="A202" s="9">
        <v>110</v>
      </c>
      <c r="B202" s="9" t="s">
        <v>272</v>
      </c>
      <c r="C202" s="9" t="s">
        <v>349</v>
      </c>
      <c r="D202" s="9" t="s">
        <v>347</v>
      </c>
      <c r="E202" s="9" t="s">
        <v>340</v>
      </c>
      <c r="F202" s="9">
        <v>101</v>
      </c>
      <c r="G202" s="9" t="s">
        <v>298</v>
      </c>
      <c r="H202" s="9">
        <v>2017</v>
      </c>
      <c r="I202" s="9" t="str">
        <f t="shared" si="9"/>
        <v>184</v>
      </c>
      <c r="J202" s="9" t="s">
        <v>1</v>
      </c>
      <c r="K202" s="9" t="s">
        <v>324</v>
      </c>
      <c r="L202" s="9" t="s">
        <v>282</v>
      </c>
      <c r="M202" s="112"/>
      <c r="N202" s="112"/>
      <c r="O202" s="112"/>
      <c r="P202" s="112"/>
      <c r="Q202" s="112"/>
      <c r="R202" s="112"/>
      <c r="S202" s="112">
        <v>244962</v>
      </c>
      <c r="T202" s="112">
        <v>295503</v>
      </c>
      <c r="U202" s="112">
        <v>246913</v>
      </c>
      <c r="V202" s="112">
        <v>279495</v>
      </c>
      <c r="W202" s="112">
        <v>246309</v>
      </c>
      <c r="X202" s="112">
        <v>228124</v>
      </c>
      <c r="Y202" s="102">
        <f t="shared" si="10"/>
        <v>1541306</v>
      </c>
    </row>
    <row r="203" spans="1:25" x14ac:dyDescent="0.25">
      <c r="A203" s="9">
        <v>110</v>
      </c>
      <c r="B203" s="9" t="s">
        <v>272</v>
      </c>
      <c r="C203" s="9" t="s">
        <v>349</v>
      </c>
      <c r="D203" s="9" t="s">
        <v>347</v>
      </c>
      <c r="E203" s="9" t="s">
        <v>340</v>
      </c>
      <c r="F203" s="9">
        <v>101</v>
      </c>
      <c r="G203" s="9" t="s">
        <v>298</v>
      </c>
      <c r="H203" s="9">
        <v>2018</v>
      </c>
      <c r="I203" s="9" t="str">
        <f t="shared" si="9"/>
        <v>184</v>
      </c>
      <c r="J203" s="9" t="s">
        <v>1</v>
      </c>
      <c r="K203" s="9" t="s">
        <v>324</v>
      </c>
      <c r="L203" s="9" t="s">
        <v>282</v>
      </c>
      <c r="M203" s="112">
        <v>272537</v>
      </c>
      <c r="N203" s="112">
        <v>223738</v>
      </c>
      <c r="O203" s="112">
        <v>266060</v>
      </c>
      <c r="P203" s="112">
        <v>232099</v>
      </c>
      <c r="Q203" s="112">
        <v>283420</v>
      </c>
      <c r="R203" s="112">
        <v>249574</v>
      </c>
      <c r="S203" s="112"/>
      <c r="T203" s="112"/>
      <c r="U203" s="112"/>
      <c r="V203" s="112"/>
      <c r="W203" s="112"/>
      <c r="X203" s="112"/>
      <c r="Y203" s="102">
        <f t="shared" si="10"/>
        <v>1527428</v>
      </c>
    </row>
    <row r="204" spans="1:25" x14ac:dyDescent="0.25">
      <c r="A204" s="9">
        <v>110</v>
      </c>
      <c r="B204" s="9" t="s">
        <v>272</v>
      </c>
      <c r="C204" s="9" t="s">
        <v>349</v>
      </c>
      <c r="D204" s="9" t="s">
        <v>347</v>
      </c>
      <c r="E204" s="9" t="s">
        <v>340</v>
      </c>
      <c r="F204" s="9">
        <v>750</v>
      </c>
      <c r="G204" s="9" t="s">
        <v>328</v>
      </c>
      <c r="H204" s="9">
        <v>2017</v>
      </c>
      <c r="I204" s="9" t="str">
        <f t="shared" si="9"/>
        <v>184</v>
      </c>
      <c r="J204" s="9" t="s">
        <v>1</v>
      </c>
      <c r="K204" s="9" t="s">
        <v>329</v>
      </c>
      <c r="L204" s="9" t="s">
        <v>282</v>
      </c>
      <c r="M204" s="112"/>
      <c r="N204" s="112"/>
      <c r="O204" s="112"/>
      <c r="P204" s="112"/>
      <c r="Q204" s="112"/>
      <c r="R204" s="112"/>
      <c r="S204" s="112">
        <v>35968</v>
      </c>
      <c r="T204" s="112">
        <v>43389</v>
      </c>
      <c r="U204" s="112">
        <v>36254</v>
      </c>
      <c r="V204" s="112">
        <v>41038</v>
      </c>
      <c r="W204" s="112">
        <v>36166</v>
      </c>
      <c r="X204" s="112">
        <v>33495</v>
      </c>
      <c r="Y204" s="102">
        <f t="shared" si="10"/>
        <v>226310</v>
      </c>
    </row>
    <row r="205" spans="1:25" x14ac:dyDescent="0.25">
      <c r="A205" s="9">
        <v>110</v>
      </c>
      <c r="B205" s="9" t="s">
        <v>272</v>
      </c>
      <c r="C205" s="9" t="s">
        <v>349</v>
      </c>
      <c r="D205" s="9" t="s">
        <v>347</v>
      </c>
      <c r="E205" s="9" t="s">
        <v>340</v>
      </c>
      <c r="F205" s="9">
        <v>750</v>
      </c>
      <c r="G205" s="9" t="s">
        <v>328</v>
      </c>
      <c r="H205" s="9">
        <v>2018</v>
      </c>
      <c r="I205" s="9" t="str">
        <f t="shared" si="9"/>
        <v>184</v>
      </c>
      <c r="J205" s="9" t="s">
        <v>1</v>
      </c>
      <c r="K205" s="9" t="s">
        <v>329</v>
      </c>
      <c r="L205" s="9" t="s">
        <v>282</v>
      </c>
      <c r="M205" s="112">
        <v>37269</v>
      </c>
      <c r="N205" s="112">
        <v>30596</v>
      </c>
      <c r="O205" s="112">
        <v>36384</v>
      </c>
      <c r="P205" s="112">
        <v>31740</v>
      </c>
      <c r="Q205" s="112">
        <v>38758</v>
      </c>
      <c r="R205" s="112">
        <v>34129</v>
      </c>
      <c r="S205" s="112"/>
      <c r="T205" s="112"/>
      <c r="U205" s="112"/>
      <c r="V205" s="112"/>
      <c r="W205" s="112"/>
      <c r="X205" s="112"/>
      <c r="Y205" s="102">
        <f t="shared" si="10"/>
        <v>208876</v>
      </c>
    </row>
    <row r="206" spans="1:25" x14ac:dyDescent="0.25">
      <c r="A206" s="9">
        <v>110</v>
      </c>
      <c r="B206" s="9" t="s">
        <v>272</v>
      </c>
      <c r="C206" s="9" t="s">
        <v>349</v>
      </c>
      <c r="D206" s="9" t="s">
        <v>347</v>
      </c>
      <c r="E206" s="9" t="s">
        <v>340</v>
      </c>
      <c r="F206" s="9">
        <v>751</v>
      </c>
      <c r="G206" s="9" t="s">
        <v>330</v>
      </c>
      <c r="H206" s="9">
        <v>2017</v>
      </c>
      <c r="I206" s="9" t="str">
        <f t="shared" si="9"/>
        <v>184</v>
      </c>
      <c r="J206" s="9" t="s">
        <v>1</v>
      </c>
      <c r="K206" s="9" t="s">
        <v>329</v>
      </c>
      <c r="L206" s="9" t="s">
        <v>282</v>
      </c>
      <c r="M206" s="112"/>
      <c r="N206" s="112"/>
      <c r="O206" s="112"/>
      <c r="P206" s="112"/>
      <c r="Q206" s="112"/>
      <c r="R206" s="112"/>
      <c r="S206" s="112">
        <v>155867</v>
      </c>
      <c r="T206" s="112">
        <v>188026</v>
      </c>
      <c r="U206" s="112">
        <v>157108</v>
      </c>
      <c r="V206" s="112">
        <v>177840</v>
      </c>
      <c r="W206" s="112">
        <v>156724</v>
      </c>
      <c r="X206" s="112">
        <v>145153</v>
      </c>
      <c r="Y206" s="102">
        <f t="shared" si="10"/>
        <v>980718</v>
      </c>
    </row>
    <row r="207" spans="1:25" x14ac:dyDescent="0.25">
      <c r="A207" s="9">
        <v>110</v>
      </c>
      <c r="B207" s="9" t="s">
        <v>272</v>
      </c>
      <c r="C207" s="9" t="s">
        <v>349</v>
      </c>
      <c r="D207" s="9" t="s">
        <v>347</v>
      </c>
      <c r="E207" s="9" t="s">
        <v>340</v>
      </c>
      <c r="F207" s="9">
        <v>751</v>
      </c>
      <c r="G207" s="9" t="s">
        <v>330</v>
      </c>
      <c r="H207" s="9">
        <v>2018</v>
      </c>
      <c r="I207" s="9" t="str">
        <f t="shared" si="9"/>
        <v>184</v>
      </c>
      <c r="J207" s="9" t="s">
        <v>1</v>
      </c>
      <c r="K207" s="9" t="s">
        <v>329</v>
      </c>
      <c r="L207" s="9" t="s">
        <v>282</v>
      </c>
      <c r="M207" s="112">
        <v>174277</v>
      </c>
      <c r="N207" s="112">
        <v>143071</v>
      </c>
      <c r="O207" s="112">
        <v>170135</v>
      </c>
      <c r="P207" s="112">
        <v>148418</v>
      </c>
      <c r="Q207" s="112">
        <v>181236</v>
      </c>
      <c r="R207" s="112">
        <v>159593</v>
      </c>
      <c r="S207" s="112"/>
      <c r="T207" s="112"/>
      <c r="U207" s="112"/>
      <c r="V207" s="112"/>
      <c r="W207" s="112"/>
      <c r="X207" s="112"/>
      <c r="Y207" s="102">
        <f t="shared" si="10"/>
        <v>976730</v>
      </c>
    </row>
    <row r="208" spans="1:25" x14ac:dyDescent="0.25">
      <c r="A208" s="9">
        <v>110</v>
      </c>
      <c r="B208" s="9" t="s">
        <v>272</v>
      </c>
      <c r="C208" s="9" t="s">
        <v>472</v>
      </c>
      <c r="D208" s="9" t="s">
        <v>347</v>
      </c>
      <c r="E208" s="9" t="s">
        <v>340</v>
      </c>
      <c r="F208" s="9">
        <v>101</v>
      </c>
      <c r="G208" s="9" t="s">
        <v>298</v>
      </c>
      <c r="H208" s="9">
        <v>2017</v>
      </c>
      <c r="I208" s="9" t="str">
        <f t="shared" ref="I208:I239" si="11">LEFT(C208,3)</f>
        <v>184</v>
      </c>
      <c r="J208" s="9" t="s">
        <v>1</v>
      </c>
      <c r="K208" s="9" t="s">
        <v>324</v>
      </c>
      <c r="L208" s="9" t="s">
        <v>282</v>
      </c>
      <c r="M208" s="112"/>
      <c r="N208" s="112"/>
      <c r="O208" s="112"/>
      <c r="P208" s="112"/>
      <c r="Q208" s="112"/>
      <c r="R208" s="112"/>
      <c r="S208" s="112">
        <v>68119</v>
      </c>
      <c r="T208" s="112">
        <v>82050</v>
      </c>
      <c r="U208" s="112">
        <v>73227</v>
      </c>
      <c r="V208" s="112">
        <v>91091</v>
      </c>
      <c r="W208" s="112">
        <v>78621</v>
      </c>
      <c r="X208" s="112">
        <v>64530</v>
      </c>
      <c r="Y208" s="102">
        <f t="shared" si="10"/>
        <v>457638</v>
      </c>
    </row>
    <row r="209" spans="1:25" x14ac:dyDescent="0.25">
      <c r="A209" s="9">
        <v>110</v>
      </c>
      <c r="B209" s="9" t="s">
        <v>272</v>
      </c>
      <c r="C209" s="9" t="s">
        <v>472</v>
      </c>
      <c r="D209" s="9" t="s">
        <v>347</v>
      </c>
      <c r="E209" s="9" t="s">
        <v>340</v>
      </c>
      <c r="F209" s="9">
        <v>101</v>
      </c>
      <c r="G209" s="9" t="s">
        <v>298</v>
      </c>
      <c r="H209" s="9">
        <v>2018</v>
      </c>
      <c r="I209" s="9" t="str">
        <f t="shared" si="11"/>
        <v>184</v>
      </c>
      <c r="J209" s="9" t="s">
        <v>1</v>
      </c>
      <c r="K209" s="9" t="s">
        <v>324</v>
      </c>
      <c r="L209" s="9" t="s">
        <v>282</v>
      </c>
      <c r="M209" s="112">
        <v>80497</v>
      </c>
      <c r="N209" s="112">
        <v>70139</v>
      </c>
      <c r="O209" s="112">
        <v>78346</v>
      </c>
      <c r="P209" s="112">
        <v>53398</v>
      </c>
      <c r="Q209" s="112">
        <v>67396</v>
      </c>
      <c r="R209" s="112">
        <v>69769</v>
      </c>
      <c r="S209" s="112"/>
      <c r="T209" s="112"/>
      <c r="U209" s="112"/>
      <c r="V209" s="112"/>
      <c r="W209" s="112"/>
      <c r="X209" s="112"/>
      <c r="Y209" s="102">
        <f t="shared" si="10"/>
        <v>419545</v>
      </c>
    </row>
    <row r="210" spans="1:25" x14ac:dyDescent="0.25">
      <c r="A210" s="9">
        <v>110</v>
      </c>
      <c r="B210" s="9" t="s">
        <v>272</v>
      </c>
      <c r="C210" s="9" t="s">
        <v>472</v>
      </c>
      <c r="D210" s="9" t="s">
        <v>347</v>
      </c>
      <c r="E210" s="9" t="s">
        <v>340</v>
      </c>
      <c r="F210" s="9">
        <v>750</v>
      </c>
      <c r="G210" s="9" t="s">
        <v>328</v>
      </c>
      <c r="H210" s="9">
        <v>2017</v>
      </c>
      <c r="I210" s="9" t="str">
        <f t="shared" si="11"/>
        <v>184</v>
      </c>
      <c r="J210" s="9" t="s">
        <v>1</v>
      </c>
      <c r="K210" s="9" t="s">
        <v>329</v>
      </c>
      <c r="L210" s="9" t="s">
        <v>282</v>
      </c>
      <c r="M210" s="112"/>
      <c r="N210" s="112"/>
      <c r="O210" s="112"/>
      <c r="P210" s="112"/>
      <c r="Q210" s="112"/>
      <c r="R210" s="112"/>
      <c r="S210" s="112">
        <v>10002</v>
      </c>
      <c r="T210" s="112">
        <v>12047</v>
      </c>
      <c r="U210" s="112">
        <v>10752</v>
      </c>
      <c r="V210" s="112">
        <v>13375</v>
      </c>
      <c r="W210" s="112">
        <v>11544</v>
      </c>
      <c r="X210" s="112">
        <v>9475</v>
      </c>
      <c r="Y210" s="102">
        <f t="shared" si="10"/>
        <v>67195</v>
      </c>
    </row>
    <row r="211" spans="1:25" x14ac:dyDescent="0.25">
      <c r="A211" s="9">
        <v>110</v>
      </c>
      <c r="B211" s="9" t="s">
        <v>272</v>
      </c>
      <c r="C211" s="9" t="s">
        <v>472</v>
      </c>
      <c r="D211" s="9" t="s">
        <v>347</v>
      </c>
      <c r="E211" s="9" t="s">
        <v>340</v>
      </c>
      <c r="F211" s="9">
        <v>750</v>
      </c>
      <c r="G211" s="9" t="s">
        <v>328</v>
      </c>
      <c r="H211" s="9">
        <v>2018</v>
      </c>
      <c r="I211" s="9" t="str">
        <f t="shared" si="11"/>
        <v>184</v>
      </c>
      <c r="J211" s="9" t="s">
        <v>1</v>
      </c>
      <c r="K211" s="9" t="s">
        <v>329</v>
      </c>
      <c r="L211" s="9" t="s">
        <v>282</v>
      </c>
      <c r="M211" s="112">
        <v>11008</v>
      </c>
      <c r="N211" s="112">
        <v>9592</v>
      </c>
      <c r="O211" s="112">
        <v>10714</v>
      </c>
      <c r="P211" s="112">
        <v>7302</v>
      </c>
      <c r="Q211" s="112">
        <v>9216</v>
      </c>
      <c r="R211" s="112">
        <v>9541</v>
      </c>
      <c r="S211" s="112"/>
      <c r="T211" s="112"/>
      <c r="U211" s="112"/>
      <c r="V211" s="112"/>
      <c r="W211" s="112"/>
      <c r="X211" s="112"/>
      <c r="Y211" s="102">
        <f t="shared" si="10"/>
        <v>57373</v>
      </c>
    </row>
    <row r="212" spans="1:25" x14ac:dyDescent="0.25">
      <c r="A212" s="9">
        <v>110</v>
      </c>
      <c r="B212" s="9" t="s">
        <v>272</v>
      </c>
      <c r="C212" s="9" t="s">
        <v>472</v>
      </c>
      <c r="D212" s="9" t="s">
        <v>347</v>
      </c>
      <c r="E212" s="9" t="s">
        <v>340</v>
      </c>
      <c r="F212" s="9">
        <v>751</v>
      </c>
      <c r="G212" s="9" t="s">
        <v>330</v>
      </c>
      <c r="H212" s="9">
        <v>2017</v>
      </c>
      <c r="I212" s="9" t="str">
        <f t="shared" si="11"/>
        <v>184</v>
      </c>
      <c r="J212" s="9" t="s">
        <v>1</v>
      </c>
      <c r="K212" s="9" t="s">
        <v>329</v>
      </c>
      <c r="L212" s="9" t="s">
        <v>282</v>
      </c>
      <c r="M212" s="112"/>
      <c r="N212" s="112"/>
      <c r="O212" s="112"/>
      <c r="P212" s="112"/>
      <c r="Q212" s="112"/>
      <c r="R212" s="112"/>
      <c r="S212" s="112">
        <v>43343</v>
      </c>
      <c r="T212" s="112">
        <v>52208</v>
      </c>
      <c r="U212" s="112">
        <v>46594</v>
      </c>
      <c r="V212" s="112">
        <v>57960</v>
      </c>
      <c r="W212" s="112">
        <v>50026</v>
      </c>
      <c r="X212" s="112">
        <v>41060</v>
      </c>
      <c r="Y212" s="102">
        <f t="shared" si="10"/>
        <v>291191</v>
      </c>
    </row>
    <row r="213" spans="1:25" x14ac:dyDescent="0.25">
      <c r="A213" s="9">
        <v>110</v>
      </c>
      <c r="B213" s="9" t="s">
        <v>272</v>
      </c>
      <c r="C213" s="9" t="s">
        <v>472</v>
      </c>
      <c r="D213" s="9" t="s">
        <v>347</v>
      </c>
      <c r="E213" s="9" t="s">
        <v>340</v>
      </c>
      <c r="F213" s="9">
        <v>751</v>
      </c>
      <c r="G213" s="9" t="s">
        <v>330</v>
      </c>
      <c r="H213" s="9">
        <v>2018</v>
      </c>
      <c r="I213" s="9" t="str">
        <f t="shared" si="11"/>
        <v>184</v>
      </c>
      <c r="J213" s="9" t="s">
        <v>1</v>
      </c>
      <c r="K213" s="9" t="s">
        <v>329</v>
      </c>
      <c r="L213" s="9" t="s">
        <v>282</v>
      </c>
      <c r="M213" s="112">
        <v>51475</v>
      </c>
      <c r="N213" s="112">
        <v>44851</v>
      </c>
      <c r="O213" s="112">
        <v>50099</v>
      </c>
      <c r="P213" s="112">
        <v>34146</v>
      </c>
      <c r="Q213" s="112">
        <v>43097</v>
      </c>
      <c r="R213" s="112">
        <v>44614</v>
      </c>
      <c r="S213" s="112"/>
      <c r="T213" s="112"/>
      <c r="U213" s="112"/>
      <c r="V213" s="112"/>
      <c r="W213" s="112"/>
      <c r="X213" s="112"/>
      <c r="Y213" s="102">
        <f t="shared" si="10"/>
        <v>268282</v>
      </c>
    </row>
    <row r="214" spans="1:25" x14ac:dyDescent="0.25">
      <c r="A214" s="9">
        <v>110</v>
      </c>
      <c r="B214" s="9" t="s">
        <v>278</v>
      </c>
      <c r="C214" s="9" t="s">
        <v>472</v>
      </c>
      <c r="D214" s="9" t="s">
        <v>347</v>
      </c>
      <c r="E214" s="9" t="s">
        <v>340</v>
      </c>
      <c r="F214" s="9">
        <v>101</v>
      </c>
      <c r="G214" s="9" t="s">
        <v>298</v>
      </c>
      <c r="H214" s="9">
        <v>2017</v>
      </c>
      <c r="I214" s="9" t="str">
        <f t="shared" si="11"/>
        <v>184</v>
      </c>
      <c r="J214" s="9" t="s">
        <v>1</v>
      </c>
      <c r="K214" s="9" t="s">
        <v>324</v>
      </c>
      <c r="L214" s="9" t="s">
        <v>282</v>
      </c>
      <c r="M214" s="112"/>
      <c r="N214" s="112"/>
      <c r="O214" s="112"/>
      <c r="P214" s="112"/>
      <c r="Q214" s="112"/>
      <c r="R214" s="112"/>
      <c r="S214" s="112">
        <v>40000</v>
      </c>
      <c r="T214" s="112">
        <v>52000</v>
      </c>
      <c r="U214" s="112">
        <v>43000</v>
      </c>
      <c r="V214" s="112">
        <v>47000</v>
      </c>
      <c r="W214" s="112">
        <v>43000</v>
      </c>
      <c r="X214" s="112">
        <v>39500</v>
      </c>
      <c r="Y214" s="102">
        <f t="shared" si="10"/>
        <v>264500</v>
      </c>
    </row>
    <row r="215" spans="1:25" x14ac:dyDescent="0.25">
      <c r="A215" s="9">
        <v>110</v>
      </c>
      <c r="B215" s="9" t="s">
        <v>278</v>
      </c>
      <c r="C215" s="9" t="s">
        <v>472</v>
      </c>
      <c r="D215" s="9" t="s">
        <v>347</v>
      </c>
      <c r="E215" s="9" t="s">
        <v>340</v>
      </c>
      <c r="F215" s="9">
        <v>101</v>
      </c>
      <c r="G215" s="9" t="s">
        <v>298</v>
      </c>
      <c r="H215" s="9">
        <v>2018</v>
      </c>
      <c r="I215" s="9" t="str">
        <f t="shared" si="11"/>
        <v>184</v>
      </c>
      <c r="J215" s="9" t="s">
        <v>1</v>
      </c>
      <c r="K215" s="9" t="s">
        <v>324</v>
      </c>
      <c r="L215" s="9" t="s">
        <v>282</v>
      </c>
      <c r="M215" s="112">
        <v>48000</v>
      </c>
      <c r="N215" s="112">
        <v>41800</v>
      </c>
      <c r="O215" s="112">
        <v>47600</v>
      </c>
      <c r="P215" s="112">
        <v>41000</v>
      </c>
      <c r="Q215" s="112">
        <v>50200</v>
      </c>
      <c r="R215" s="112">
        <v>42400</v>
      </c>
      <c r="S215" s="112"/>
      <c r="T215" s="112"/>
      <c r="U215" s="112"/>
      <c r="V215" s="112"/>
      <c r="W215" s="112"/>
      <c r="X215" s="112"/>
      <c r="Y215" s="102">
        <f t="shared" si="10"/>
        <v>271000</v>
      </c>
    </row>
    <row r="216" spans="1:25" x14ac:dyDescent="0.25">
      <c r="A216" s="9">
        <v>110</v>
      </c>
      <c r="B216" s="9" t="s">
        <v>278</v>
      </c>
      <c r="C216" s="9" t="s">
        <v>472</v>
      </c>
      <c r="D216" s="9" t="s">
        <v>347</v>
      </c>
      <c r="E216" s="9" t="s">
        <v>340</v>
      </c>
      <c r="F216" s="9">
        <v>111</v>
      </c>
      <c r="G216" s="9" t="s">
        <v>297</v>
      </c>
      <c r="H216" s="9">
        <v>2017</v>
      </c>
      <c r="I216" s="9" t="str">
        <f t="shared" si="11"/>
        <v>184</v>
      </c>
      <c r="J216" s="9" t="s">
        <v>1</v>
      </c>
      <c r="K216" s="9" t="s">
        <v>325</v>
      </c>
      <c r="L216" s="9" t="s">
        <v>282</v>
      </c>
      <c r="M216" s="112"/>
      <c r="N216" s="112"/>
      <c r="O216" s="112"/>
      <c r="P216" s="112"/>
      <c r="Q216" s="112"/>
      <c r="R216" s="112"/>
      <c r="S216" s="112">
        <v>0</v>
      </c>
      <c r="T216" s="112">
        <v>0</v>
      </c>
      <c r="U216" s="112">
        <v>500</v>
      </c>
      <c r="V216" s="112">
        <v>1000</v>
      </c>
      <c r="W216" s="112">
        <v>500</v>
      </c>
      <c r="X216" s="112">
        <v>1500</v>
      </c>
      <c r="Y216" s="102">
        <f t="shared" si="10"/>
        <v>3500</v>
      </c>
    </row>
    <row r="217" spans="1:25" x14ac:dyDescent="0.25">
      <c r="A217" s="9">
        <v>110</v>
      </c>
      <c r="B217" s="9" t="s">
        <v>278</v>
      </c>
      <c r="C217" s="9" t="s">
        <v>472</v>
      </c>
      <c r="D217" s="9" t="s">
        <v>347</v>
      </c>
      <c r="E217" s="9" t="s">
        <v>340</v>
      </c>
      <c r="F217" s="9">
        <v>111</v>
      </c>
      <c r="G217" s="9" t="s">
        <v>297</v>
      </c>
      <c r="H217" s="9">
        <v>2018</v>
      </c>
      <c r="I217" s="9" t="str">
        <f t="shared" si="11"/>
        <v>184</v>
      </c>
      <c r="J217" s="9" t="s">
        <v>1</v>
      </c>
      <c r="K217" s="9" t="s">
        <v>325</v>
      </c>
      <c r="L217" s="9" t="s">
        <v>282</v>
      </c>
      <c r="M217" s="112">
        <v>0</v>
      </c>
      <c r="N217" s="112">
        <v>0</v>
      </c>
      <c r="O217" s="112">
        <v>0</v>
      </c>
      <c r="P217" s="112">
        <v>0</v>
      </c>
      <c r="Q217" s="112">
        <v>0</v>
      </c>
      <c r="R217" s="112">
        <v>0</v>
      </c>
      <c r="S217" s="112"/>
      <c r="T217" s="112"/>
      <c r="U217" s="112"/>
      <c r="V217" s="112"/>
      <c r="W217" s="112"/>
      <c r="X217" s="112"/>
      <c r="Y217" s="102">
        <f t="shared" si="10"/>
        <v>0</v>
      </c>
    </row>
    <row r="218" spans="1:25" x14ac:dyDescent="0.25">
      <c r="A218" s="9">
        <v>110</v>
      </c>
      <c r="B218" s="9" t="s">
        <v>278</v>
      </c>
      <c r="C218" s="9" t="s">
        <v>472</v>
      </c>
      <c r="D218" s="9" t="s">
        <v>347</v>
      </c>
      <c r="E218" s="9" t="s">
        <v>340</v>
      </c>
      <c r="F218" s="9">
        <v>750</v>
      </c>
      <c r="G218" s="9" t="s">
        <v>328</v>
      </c>
      <c r="H218" s="9">
        <v>2017</v>
      </c>
      <c r="I218" s="9" t="str">
        <f t="shared" si="11"/>
        <v>184</v>
      </c>
      <c r="J218" s="9" t="s">
        <v>1</v>
      </c>
      <c r="K218" s="9" t="s">
        <v>329</v>
      </c>
      <c r="L218" s="9" t="s">
        <v>282</v>
      </c>
      <c r="M218" s="112"/>
      <c r="N218" s="112"/>
      <c r="O218" s="112"/>
      <c r="P218" s="112"/>
      <c r="Q218" s="112"/>
      <c r="R218" s="112"/>
      <c r="S218" s="112">
        <v>5453</v>
      </c>
      <c r="T218" s="112">
        <v>7089</v>
      </c>
      <c r="U218" s="112">
        <v>5862</v>
      </c>
      <c r="V218" s="112">
        <v>6408</v>
      </c>
      <c r="W218" s="112">
        <v>5862</v>
      </c>
      <c r="X218" s="112">
        <v>5658</v>
      </c>
      <c r="Y218" s="102">
        <f t="shared" si="10"/>
        <v>36332</v>
      </c>
    </row>
    <row r="219" spans="1:25" x14ac:dyDescent="0.25">
      <c r="A219" s="9">
        <v>110</v>
      </c>
      <c r="B219" s="9" t="s">
        <v>278</v>
      </c>
      <c r="C219" s="9" t="s">
        <v>472</v>
      </c>
      <c r="D219" s="9" t="s">
        <v>347</v>
      </c>
      <c r="E219" s="9" t="s">
        <v>340</v>
      </c>
      <c r="F219" s="9">
        <v>750</v>
      </c>
      <c r="G219" s="9" t="s">
        <v>328</v>
      </c>
      <c r="H219" s="9">
        <v>2018</v>
      </c>
      <c r="I219" s="9" t="str">
        <f t="shared" si="11"/>
        <v>184</v>
      </c>
      <c r="J219" s="9" t="s">
        <v>1</v>
      </c>
      <c r="K219" s="9" t="s">
        <v>329</v>
      </c>
      <c r="L219" s="9" t="s">
        <v>282</v>
      </c>
      <c r="M219" s="112">
        <v>6265</v>
      </c>
      <c r="N219" s="112">
        <v>5456</v>
      </c>
      <c r="O219" s="112">
        <v>6213</v>
      </c>
      <c r="P219" s="112">
        <v>5352</v>
      </c>
      <c r="Q219" s="112">
        <v>6553</v>
      </c>
      <c r="R219" s="112">
        <v>5534</v>
      </c>
      <c r="S219" s="112"/>
      <c r="T219" s="112"/>
      <c r="U219" s="112"/>
      <c r="V219" s="112"/>
      <c r="W219" s="112"/>
      <c r="X219" s="112"/>
      <c r="Y219" s="102">
        <f t="shared" si="10"/>
        <v>35373</v>
      </c>
    </row>
    <row r="220" spans="1:25" x14ac:dyDescent="0.25">
      <c r="A220" s="9">
        <v>110</v>
      </c>
      <c r="B220" s="9" t="s">
        <v>278</v>
      </c>
      <c r="C220" s="9" t="s">
        <v>472</v>
      </c>
      <c r="D220" s="9" t="s">
        <v>347</v>
      </c>
      <c r="E220" s="9" t="s">
        <v>340</v>
      </c>
      <c r="F220" s="9">
        <v>751</v>
      </c>
      <c r="G220" s="9" t="s">
        <v>330</v>
      </c>
      <c r="H220" s="9">
        <v>2017</v>
      </c>
      <c r="I220" s="9" t="str">
        <f t="shared" si="11"/>
        <v>184</v>
      </c>
      <c r="J220" s="9" t="s">
        <v>1</v>
      </c>
      <c r="K220" s="9" t="s">
        <v>329</v>
      </c>
      <c r="L220" s="9" t="s">
        <v>282</v>
      </c>
      <c r="M220" s="112"/>
      <c r="N220" s="112"/>
      <c r="O220" s="112"/>
      <c r="P220" s="112"/>
      <c r="Q220" s="112"/>
      <c r="R220" s="112"/>
      <c r="S220" s="112">
        <v>26996</v>
      </c>
      <c r="T220" s="112">
        <v>35094</v>
      </c>
      <c r="U220" s="112">
        <v>29020</v>
      </c>
      <c r="V220" s="112">
        <v>31720</v>
      </c>
      <c r="W220" s="112">
        <v>29020</v>
      </c>
      <c r="X220" s="112">
        <v>26658</v>
      </c>
      <c r="Y220" s="102">
        <f t="shared" si="10"/>
        <v>178508</v>
      </c>
    </row>
    <row r="221" spans="1:25" x14ac:dyDescent="0.25">
      <c r="A221" s="9">
        <v>110</v>
      </c>
      <c r="B221" s="9" t="s">
        <v>278</v>
      </c>
      <c r="C221" s="9" t="s">
        <v>472</v>
      </c>
      <c r="D221" s="9" t="s">
        <v>347</v>
      </c>
      <c r="E221" s="9" t="s">
        <v>340</v>
      </c>
      <c r="F221" s="9">
        <v>751</v>
      </c>
      <c r="G221" s="9" t="s">
        <v>330</v>
      </c>
      <c r="H221" s="9">
        <v>2018</v>
      </c>
      <c r="I221" s="9" t="str">
        <f t="shared" si="11"/>
        <v>184</v>
      </c>
      <c r="J221" s="9" t="s">
        <v>1</v>
      </c>
      <c r="K221" s="9" t="s">
        <v>329</v>
      </c>
      <c r="L221" s="9" t="s">
        <v>282</v>
      </c>
      <c r="M221" s="112">
        <v>32820</v>
      </c>
      <c r="N221" s="112">
        <v>28581</v>
      </c>
      <c r="O221" s="112">
        <v>32547</v>
      </c>
      <c r="P221" s="112">
        <v>28034</v>
      </c>
      <c r="Q221" s="112">
        <v>34325</v>
      </c>
      <c r="R221" s="112">
        <v>28991</v>
      </c>
      <c r="S221" s="112"/>
      <c r="T221" s="112"/>
      <c r="U221" s="112"/>
      <c r="V221" s="112"/>
      <c r="W221" s="112"/>
      <c r="X221" s="112"/>
      <c r="Y221" s="102">
        <f t="shared" si="10"/>
        <v>185298</v>
      </c>
    </row>
    <row r="222" spans="1:25" x14ac:dyDescent="0.25">
      <c r="A222" s="9">
        <v>110</v>
      </c>
      <c r="B222" s="9" t="s">
        <v>278</v>
      </c>
      <c r="C222" s="9" t="s">
        <v>472</v>
      </c>
      <c r="D222" s="9" t="s">
        <v>347</v>
      </c>
      <c r="E222" s="9" t="s">
        <v>340</v>
      </c>
      <c r="F222" s="9">
        <v>752</v>
      </c>
      <c r="G222" s="9" t="s">
        <v>330</v>
      </c>
      <c r="H222" s="9">
        <v>2017</v>
      </c>
      <c r="I222" s="9" t="str">
        <f t="shared" si="11"/>
        <v>184</v>
      </c>
      <c r="J222" s="9" t="s">
        <v>1</v>
      </c>
      <c r="K222" s="9" t="s">
        <v>329</v>
      </c>
      <c r="L222" s="9" t="s">
        <v>282</v>
      </c>
      <c r="M222" s="112"/>
      <c r="N222" s="112"/>
      <c r="O222" s="112"/>
      <c r="P222" s="112"/>
      <c r="Q222" s="112"/>
      <c r="R222" s="112"/>
      <c r="S222" s="112">
        <v>0</v>
      </c>
      <c r="T222" s="112">
        <v>0</v>
      </c>
      <c r="U222" s="112">
        <v>94</v>
      </c>
      <c r="V222" s="112">
        <v>188</v>
      </c>
      <c r="W222" s="112">
        <v>94</v>
      </c>
      <c r="X222" s="112">
        <v>282</v>
      </c>
      <c r="Y222" s="102">
        <f t="shared" si="10"/>
        <v>658</v>
      </c>
    </row>
    <row r="223" spans="1:25" x14ac:dyDescent="0.25">
      <c r="A223" s="9">
        <v>110</v>
      </c>
      <c r="B223" s="9" t="s">
        <v>278</v>
      </c>
      <c r="C223" s="9" t="s">
        <v>472</v>
      </c>
      <c r="D223" s="9" t="s">
        <v>347</v>
      </c>
      <c r="E223" s="9" t="s">
        <v>340</v>
      </c>
      <c r="F223" s="9">
        <v>752</v>
      </c>
      <c r="G223" s="9" t="s">
        <v>330</v>
      </c>
      <c r="H223" s="9">
        <v>2018</v>
      </c>
      <c r="I223" s="9" t="str">
        <f t="shared" si="11"/>
        <v>184</v>
      </c>
      <c r="J223" s="9" t="s">
        <v>1</v>
      </c>
      <c r="K223" s="9" t="s">
        <v>329</v>
      </c>
      <c r="L223" s="9" t="s">
        <v>282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/>
      <c r="T223" s="112"/>
      <c r="U223" s="112"/>
      <c r="V223" s="112"/>
      <c r="W223" s="112"/>
      <c r="X223" s="112"/>
      <c r="Y223" s="102">
        <f t="shared" si="10"/>
        <v>0</v>
      </c>
    </row>
    <row r="224" spans="1:25" x14ac:dyDescent="0.25">
      <c r="A224" s="9">
        <v>110</v>
      </c>
      <c r="B224" s="9" t="s">
        <v>272</v>
      </c>
      <c r="C224" s="9" t="s">
        <v>350</v>
      </c>
      <c r="D224" s="9" t="s">
        <v>351</v>
      </c>
      <c r="E224" s="9" t="s">
        <v>273</v>
      </c>
      <c r="F224" s="9">
        <v>718</v>
      </c>
      <c r="G224" s="9" t="s">
        <v>352</v>
      </c>
      <c r="H224" s="9">
        <v>2017</v>
      </c>
      <c r="I224" s="9" t="str">
        <f t="shared" si="11"/>
        <v>408</v>
      </c>
      <c r="J224" s="9" t="s">
        <v>10</v>
      </c>
      <c r="K224" s="9" t="s">
        <v>353</v>
      </c>
      <c r="L224" s="9" t="s">
        <v>282</v>
      </c>
      <c r="M224" s="112"/>
      <c r="N224" s="112"/>
      <c r="O224" s="112"/>
      <c r="P224" s="112"/>
      <c r="Q224" s="112"/>
      <c r="R224" s="112"/>
      <c r="S224" s="112">
        <v>2438</v>
      </c>
      <c r="T224" s="112">
        <v>2438</v>
      </c>
      <c r="U224" s="112">
        <v>2438</v>
      </c>
      <c r="V224" s="112">
        <v>2438</v>
      </c>
      <c r="W224" s="112">
        <v>2438</v>
      </c>
      <c r="X224" s="112">
        <v>2438</v>
      </c>
      <c r="Y224" s="102">
        <f t="shared" si="10"/>
        <v>14628</v>
      </c>
    </row>
    <row r="225" spans="1:25" x14ac:dyDescent="0.25">
      <c r="A225" s="9">
        <v>110</v>
      </c>
      <c r="B225" s="9" t="s">
        <v>272</v>
      </c>
      <c r="C225" s="9" t="s">
        <v>350</v>
      </c>
      <c r="D225" s="9" t="s">
        <v>351</v>
      </c>
      <c r="E225" s="9" t="s">
        <v>273</v>
      </c>
      <c r="F225" s="9">
        <v>718</v>
      </c>
      <c r="G225" s="9" t="s">
        <v>352</v>
      </c>
      <c r="H225" s="9">
        <v>2018</v>
      </c>
      <c r="I225" s="9" t="str">
        <f t="shared" si="11"/>
        <v>408</v>
      </c>
      <c r="J225" s="9" t="s">
        <v>10</v>
      </c>
      <c r="K225" s="9" t="s">
        <v>353</v>
      </c>
      <c r="L225" s="9" t="s">
        <v>282</v>
      </c>
      <c r="M225" s="112">
        <v>2484</v>
      </c>
      <c r="N225" s="112">
        <v>2484</v>
      </c>
      <c r="O225" s="112">
        <v>2484</v>
      </c>
      <c r="P225" s="112">
        <v>2484</v>
      </c>
      <c r="Q225" s="112">
        <v>2484</v>
      </c>
      <c r="R225" s="112">
        <v>2484</v>
      </c>
      <c r="S225" s="112"/>
      <c r="T225" s="112"/>
      <c r="U225" s="112"/>
      <c r="V225" s="112"/>
      <c r="W225" s="112"/>
      <c r="X225" s="112"/>
      <c r="Y225" s="102">
        <f t="shared" si="10"/>
        <v>14904</v>
      </c>
    </row>
    <row r="226" spans="1:25" x14ac:dyDescent="0.25">
      <c r="A226" s="9">
        <v>110</v>
      </c>
      <c r="B226" s="9" t="s">
        <v>278</v>
      </c>
      <c r="C226" s="9" t="s">
        <v>350</v>
      </c>
      <c r="D226" s="9" t="s">
        <v>351</v>
      </c>
      <c r="E226" s="9" t="s">
        <v>273</v>
      </c>
      <c r="F226" s="9">
        <v>718</v>
      </c>
      <c r="G226" s="9" t="s">
        <v>352</v>
      </c>
      <c r="H226" s="9">
        <v>2017</v>
      </c>
      <c r="I226" s="9" t="str">
        <f t="shared" si="11"/>
        <v>408</v>
      </c>
      <c r="J226" s="9" t="s">
        <v>10</v>
      </c>
      <c r="K226" s="9" t="s">
        <v>353</v>
      </c>
      <c r="L226" s="9" t="s">
        <v>282</v>
      </c>
      <c r="M226" s="112"/>
      <c r="N226" s="112"/>
      <c r="O226" s="112"/>
      <c r="P226" s="112"/>
      <c r="Q226" s="112"/>
      <c r="R226" s="112"/>
      <c r="S226" s="112">
        <v>2182</v>
      </c>
      <c r="T226" s="112">
        <v>2166</v>
      </c>
      <c r="U226" s="112">
        <v>2182</v>
      </c>
      <c r="V226" s="112">
        <v>2170</v>
      </c>
      <c r="W226" s="112">
        <v>2179</v>
      </c>
      <c r="X226" s="112">
        <v>2186</v>
      </c>
      <c r="Y226" s="102">
        <f t="shared" si="10"/>
        <v>13065</v>
      </c>
    </row>
    <row r="227" spans="1:25" x14ac:dyDescent="0.25">
      <c r="A227" s="9">
        <v>110</v>
      </c>
      <c r="B227" s="9" t="s">
        <v>278</v>
      </c>
      <c r="C227" s="9" t="s">
        <v>350</v>
      </c>
      <c r="D227" s="9" t="s">
        <v>351</v>
      </c>
      <c r="E227" s="9" t="s">
        <v>273</v>
      </c>
      <c r="F227" s="9">
        <v>718</v>
      </c>
      <c r="G227" s="9" t="s">
        <v>352</v>
      </c>
      <c r="H227" s="9">
        <v>2018</v>
      </c>
      <c r="I227" s="9" t="str">
        <f t="shared" si="11"/>
        <v>408</v>
      </c>
      <c r="J227" s="9" t="s">
        <v>10</v>
      </c>
      <c r="K227" s="9" t="s">
        <v>353</v>
      </c>
      <c r="L227" s="9" t="s">
        <v>282</v>
      </c>
      <c r="M227" s="112">
        <v>2005</v>
      </c>
      <c r="N227" s="112">
        <v>2021</v>
      </c>
      <c r="O227" s="112">
        <v>2009</v>
      </c>
      <c r="P227" s="112">
        <v>2021</v>
      </c>
      <c r="Q227" s="112">
        <v>2003</v>
      </c>
      <c r="R227" s="112">
        <v>2015</v>
      </c>
      <c r="S227" s="112"/>
      <c r="T227" s="112"/>
      <c r="U227" s="112"/>
      <c r="V227" s="112"/>
      <c r="W227" s="112"/>
      <c r="X227" s="112"/>
      <c r="Y227" s="102">
        <f t="shared" si="10"/>
        <v>12074</v>
      </c>
    </row>
    <row r="228" spans="1:25" x14ac:dyDescent="0.25">
      <c r="A228" s="9">
        <v>110</v>
      </c>
      <c r="B228" s="9" t="s">
        <v>278</v>
      </c>
      <c r="C228" s="9" t="s">
        <v>350</v>
      </c>
      <c r="D228" s="9" t="s">
        <v>351</v>
      </c>
      <c r="E228" s="9" t="s">
        <v>273</v>
      </c>
      <c r="F228" s="9">
        <v>751</v>
      </c>
      <c r="G228" s="9" t="s">
        <v>330</v>
      </c>
      <c r="H228" s="9">
        <v>2017</v>
      </c>
      <c r="I228" s="9" t="str">
        <f t="shared" si="11"/>
        <v>408</v>
      </c>
      <c r="J228" s="9" t="s">
        <v>10</v>
      </c>
      <c r="K228" s="9" t="s">
        <v>329</v>
      </c>
      <c r="L228" s="9" t="s">
        <v>282</v>
      </c>
      <c r="M228" s="112"/>
      <c r="N228" s="112"/>
      <c r="O228" s="112"/>
      <c r="P228" s="112"/>
      <c r="Q228" s="112"/>
      <c r="R228" s="112"/>
      <c r="S228" s="112">
        <v>-69</v>
      </c>
      <c r="T228" s="112">
        <v>-85</v>
      </c>
      <c r="U228" s="112">
        <v>-73</v>
      </c>
      <c r="V228" s="112">
        <v>-81</v>
      </c>
      <c r="W228" s="112">
        <v>-74</v>
      </c>
      <c r="X228" s="112">
        <v>-65</v>
      </c>
      <c r="Y228" s="102">
        <f t="shared" si="10"/>
        <v>-447</v>
      </c>
    </row>
    <row r="229" spans="1:25" x14ac:dyDescent="0.25">
      <c r="A229" s="9">
        <v>110</v>
      </c>
      <c r="B229" s="9" t="s">
        <v>278</v>
      </c>
      <c r="C229" s="9" t="s">
        <v>350</v>
      </c>
      <c r="D229" s="9" t="s">
        <v>351</v>
      </c>
      <c r="E229" s="9" t="s">
        <v>273</v>
      </c>
      <c r="F229" s="9">
        <v>751</v>
      </c>
      <c r="G229" s="9" t="s">
        <v>330</v>
      </c>
      <c r="H229" s="9">
        <v>2018</v>
      </c>
      <c r="I229" s="9" t="str">
        <f t="shared" si="11"/>
        <v>408</v>
      </c>
      <c r="J229" s="9" t="s">
        <v>10</v>
      </c>
      <c r="K229" s="9" t="s">
        <v>329</v>
      </c>
      <c r="L229" s="9" t="s">
        <v>282</v>
      </c>
      <c r="M229" s="112">
        <v>-84</v>
      </c>
      <c r="N229" s="112">
        <v>-71</v>
      </c>
      <c r="O229" s="112">
        <v>-81</v>
      </c>
      <c r="P229" s="112">
        <v>-73</v>
      </c>
      <c r="Q229" s="112">
        <v>-83</v>
      </c>
      <c r="R229" s="112">
        <v>-73</v>
      </c>
      <c r="S229" s="112"/>
      <c r="T229" s="112"/>
      <c r="U229" s="112"/>
      <c r="V229" s="112"/>
      <c r="W229" s="112"/>
      <c r="X229" s="112"/>
      <c r="Y229" s="102">
        <f t="shared" si="10"/>
        <v>-465</v>
      </c>
    </row>
    <row r="230" spans="1:25" x14ac:dyDescent="0.25">
      <c r="A230" s="9">
        <v>110</v>
      </c>
      <c r="B230" s="9" t="s">
        <v>278</v>
      </c>
      <c r="C230" s="9" t="s">
        <v>350</v>
      </c>
      <c r="D230" s="9" t="s">
        <v>351</v>
      </c>
      <c r="E230" s="9" t="s">
        <v>273</v>
      </c>
      <c r="F230" s="9">
        <v>752</v>
      </c>
      <c r="G230" s="9" t="s">
        <v>330</v>
      </c>
      <c r="H230" s="9">
        <v>2017</v>
      </c>
      <c r="I230" s="9" t="str">
        <f t="shared" si="11"/>
        <v>408</v>
      </c>
      <c r="J230" s="9" t="s">
        <v>10</v>
      </c>
      <c r="K230" s="9" t="s">
        <v>329</v>
      </c>
      <c r="L230" s="9" t="s">
        <v>282</v>
      </c>
      <c r="M230" s="112"/>
      <c r="N230" s="112"/>
      <c r="O230" s="112"/>
      <c r="P230" s="112"/>
      <c r="Q230" s="112"/>
      <c r="R230" s="112"/>
      <c r="S230" s="112">
        <v>-7</v>
      </c>
      <c r="T230" s="112">
        <v>-7</v>
      </c>
      <c r="U230" s="112">
        <v>-7</v>
      </c>
      <c r="V230" s="112">
        <v>-13</v>
      </c>
      <c r="W230" s="112">
        <v>-11</v>
      </c>
      <c r="X230" s="112">
        <v>-8</v>
      </c>
      <c r="Y230" s="102">
        <f t="shared" si="10"/>
        <v>-53</v>
      </c>
    </row>
    <row r="231" spans="1:25" x14ac:dyDescent="0.25">
      <c r="A231" s="9">
        <v>110</v>
      </c>
      <c r="B231" s="9" t="s">
        <v>278</v>
      </c>
      <c r="C231" s="9" t="s">
        <v>350</v>
      </c>
      <c r="D231" s="9" t="s">
        <v>351</v>
      </c>
      <c r="E231" s="9" t="s">
        <v>273</v>
      </c>
      <c r="F231" s="9">
        <v>752</v>
      </c>
      <c r="G231" s="9" t="s">
        <v>330</v>
      </c>
      <c r="H231" s="9">
        <v>2018</v>
      </c>
      <c r="I231" s="9" t="str">
        <f t="shared" si="11"/>
        <v>408</v>
      </c>
      <c r="J231" s="9" t="s">
        <v>10</v>
      </c>
      <c r="K231" s="9" t="s">
        <v>329</v>
      </c>
      <c r="L231" s="9" t="s">
        <v>282</v>
      </c>
      <c r="M231" s="112">
        <v>-8</v>
      </c>
      <c r="N231" s="112">
        <v>-8</v>
      </c>
      <c r="O231" s="112">
        <v>-8</v>
      </c>
      <c r="P231" s="112">
        <v>-12</v>
      </c>
      <c r="Q231" s="112">
        <v>-9</v>
      </c>
      <c r="R231" s="112">
        <v>-8</v>
      </c>
      <c r="S231" s="112"/>
      <c r="T231" s="112"/>
      <c r="U231" s="112"/>
      <c r="V231" s="112"/>
      <c r="W231" s="112"/>
      <c r="X231" s="112"/>
      <c r="Y231" s="102">
        <f t="shared" si="10"/>
        <v>-53</v>
      </c>
    </row>
    <row r="232" spans="1:25" x14ac:dyDescent="0.25">
      <c r="A232" s="9">
        <v>110</v>
      </c>
      <c r="B232" s="9" t="s">
        <v>272</v>
      </c>
      <c r="C232" s="9" t="s">
        <v>354</v>
      </c>
      <c r="D232" s="9" t="s">
        <v>351</v>
      </c>
      <c r="E232" s="9" t="s">
        <v>273</v>
      </c>
      <c r="F232" s="9">
        <v>727</v>
      </c>
      <c r="G232" s="9" t="s">
        <v>352</v>
      </c>
      <c r="H232" s="9">
        <v>2017</v>
      </c>
      <c r="I232" s="9" t="str">
        <f t="shared" si="11"/>
        <v>408</v>
      </c>
      <c r="J232" s="9" t="s">
        <v>10</v>
      </c>
      <c r="K232" s="9" t="s">
        <v>353</v>
      </c>
      <c r="L232" s="9" t="s">
        <v>282</v>
      </c>
      <c r="M232" s="112"/>
      <c r="N232" s="112"/>
      <c r="O232" s="112"/>
      <c r="P232" s="112"/>
      <c r="Q232" s="112"/>
      <c r="R232" s="112"/>
      <c r="S232" s="112">
        <v>414528</v>
      </c>
      <c r="T232" s="112">
        <v>414528</v>
      </c>
      <c r="U232" s="112">
        <v>414528</v>
      </c>
      <c r="V232" s="112">
        <v>414528</v>
      </c>
      <c r="W232" s="112">
        <v>414528</v>
      </c>
      <c r="X232" s="112">
        <v>414528</v>
      </c>
      <c r="Y232" s="102">
        <f t="shared" si="10"/>
        <v>2487168</v>
      </c>
    </row>
    <row r="233" spans="1:25" x14ac:dyDescent="0.25">
      <c r="A233" s="9">
        <v>110</v>
      </c>
      <c r="B233" s="9" t="s">
        <v>272</v>
      </c>
      <c r="C233" s="9" t="s">
        <v>354</v>
      </c>
      <c r="D233" s="9" t="s">
        <v>351</v>
      </c>
      <c r="E233" s="9" t="s">
        <v>273</v>
      </c>
      <c r="F233" s="9">
        <v>727</v>
      </c>
      <c r="G233" s="9" t="s">
        <v>352</v>
      </c>
      <c r="H233" s="9">
        <v>2018</v>
      </c>
      <c r="I233" s="9" t="str">
        <f t="shared" si="11"/>
        <v>408</v>
      </c>
      <c r="J233" s="9" t="s">
        <v>10</v>
      </c>
      <c r="K233" s="9" t="s">
        <v>353</v>
      </c>
      <c r="L233" s="9" t="s">
        <v>282</v>
      </c>
      <c r="M233" s="112">
        <v>433367</v>
      </c>
      <c r="N233" s="112">
        <v>433367</v>
      </c>
      <c r="O233" s="112">
        <v>433367</v>
      </c>
      <c r="P233" s="112">
        <v>433367</v>
      </c>
      <c r="Q233" s="112">
        <v>433367</v>
      </c>
      <c r="R233" s="112">
        <v>433367</v>
      </c>
      <c r="S233" s="112"/>
      <c r="T233" s="112"/>
      <c r="U233" s="112"/>
      <c r="V233" s="112"/>
      <c r="W233" s="112"/>
      <c r="X233" s="112"/>
      <c r="Y233" s="102">
        <f t="shared" si="10"/>
        <v>2600202</v>
      </c>
    </row>
    <row r="234" spans="1:25" x14ac:dyDescent="0.25">
      <c r="A234" s="9">
        <v>110</v>
      </c>
      <c r="B234" s="9" t="s">
        <v>277</v>
      </c>
      <c r="C234" s="9" t="s">
        <v>354</v>
      </c>
      <c r="D234" s="9" t="s">
        <v>351</v>
      </c>
      <c r="E234" s="9" t="s">
        <v>273</v>
      </c>
      <c r="F234" s="9">
        <v>751</v>
      </c>
      <c r="G234" s="9" t="s">
        <v>330</v>
      </c>
      <c r="H234" s="9">
        <v>2017</v>
      </c>
      <c r="I234" s="9" t="str">
        <f t="shared" si="11"/>
        <v>408</v>
      </c>
      <c r="J234" s="9" t="s">
        <v>10</v>
      </c>
      <c r="K234" s="9" t="s">
        <v>329</v>
      </c>
      <c r="L234" s="9" t="s">
        <v>282</v>
      </c>
      <c r="M234" s="112"/>
      <c r="N234" s="112"/>
      <c r="O234" s="112"/>
      <c r="P234" s="112"/>
      <c r="Q234" s="112"/>
      <c r="R234" s="112"/>
      <c r="S234" s="112">
        <v>76430</v>
      </c>
      <c r="T234" s="112">
        <v>94070</v>
      </c>
      <c r="U234" s="112">
        <v>81353</v>
      </c>
      <c r="V234" s="112">
        <v>90402</v>
      </c>
      <c r="W234" s="112">
        <v>81530</v>
      </c>
      <c r="X234" s="112">
        <v>71824</v>
      </c>
      <c r="Y234" s="102">
        <f t="shared" si="10"/>
        <v>495609</v>
      </c>
    </row>
    <row r="235" spans="1:25" x14ac:dyDescent="0.25">
      <c r="A235" s="9">
        <v>110</v>
      </c>
      <c r="B235" s="9" t="s">
        <v>277</v>
      </c>
      <c r="C235" s="9" t="s">
        <v>354</v>
      </c>
      <c r="D235" s="9" t="s">
        <v>351</v>
      </c>
      <c r="E235" s="9" t="s">
        <v>273</v>
      </c>
      <c r="F235" s="9">
        <v>751</v>
      </c>
      <c r="G235" s="9" t="s">
        <v>330</v>
      </c>
      <c r="H235" s="9">
        <v>2018</v>
      </c>
      <c r="I235" s="9" t="str">
        <f t="shared" si="11"/>
        <v>408</v>
      </c>
      <c r="J235" s="9" t="s">
        <v>10</v>
      </c>
      <c r="K235" s="9" t="s">
        <v>329</v>
      </c>
      <c r="L235" s="9" t="s">
        <v>282</v>
      </c>
      <c r="M235" s="112">
        <v>92584</v>
      </c>
      <c r="N235" s="112">
        <v>80318</v>
      </c>
      <c r="O235" s="112">
        <v>87856</v>
      </c>
      <c r="P235" s="112">
        <v>82658</v>
      </c>
      <c r="Q235" s="112">
        <v>91945</v>
      </c>
      <c r="R235" s="112">
        <v>80047</v>
      </c>
      <c r="S235" s="112"/>
      <c r="T235" s="112"/>
      <c r="U235" s="112"/>
      <c r="V235" s="112"/>
      <c r="W235" s="112"/>
      <c r="X235" s="112"/>
      <c r="Y235" s="102">
        <f t="shared" si="10"/>
        <v>515408</v>
      </c>
    </row>
    <row r="236" spans="1:25" x14ac:dyDescent="0.25">
      <c r="A236" s="9">
        <v>110</v>
      </c>
      <c r="B236" s="9" t="s">
        <v>277</v>
      </c>
      <c r="C236" s="9" t="s">
        <v>354</v>
      </c>
      <c r="D236" s="9" t="s">
        <v>351</v>
      </c>
      <c r="E236" s="9" t="s">
        <v>273</v>
      </c>
      <c r="F236" s="9">
        <v>752</v>
      </c>
      <c r="G236" s="9" t="s">
        <v>330</v>
      </c>
      <c r="H236" s="9">
        <v>2017</v>
      </c>
      <c r="I236" s="9" t="str">
        <f t="shared" si="11"/>
        <v>408</v>
      </c>
      <c r="J236" s="9" t="s">
        <v>10</v>
      </c>
      <c r="K236" s="9" t="s">
        <v>329</v>
      </c>
      <c r="L236" s="9" t="s">
        <v>282</v>
      </c>
      <c r="M236" s="112"/>
      <c r="N236" s="112"/>
      <c r="O236" s="112"/>
      <c r="P236" s="112"/>
      <c r="Q236" s="112"/>
      <c r="R236" s="112"/>
      <c r="S236" s="112">
        <v>5089</v>
      </c>
      <c r="T236" s="112">
        <v>5089</v>
      </c>
      <c r="U236" s="112">
        <v>5089</v>
      </c>
      <c r="V236" s="112">
        <v>9488</v>
      </c>
      <c r="W236" s="112">
        <v>8540</v>
      </c>
      <c r="X236" s="112">
        <v>5881</v>
      </c>
      <c r="Y236" s="102">
        <f t="shared" si="10"/>
        <v>39176</v>
      </c>
    </row>
    <row r="237" spans="1:25" x14ac:dyDescent="0.25">
      <c r="A237" s="9">
        <v>110</v>
      </c>
      <c r="B237" s="9" t="s">
        <v>277</v>
      </c>
      <c r="C237" s="9" t="s">
        <v>354</v>
      </c>
      <c r="D237" s="9" t="s">
        <v>351</v>
      </c>
      <c r="E237" s="9" t="s">
        <v>273</v>
      </c>
      <c r="F237" s="9">
        <v>752</v>
      </c>
      <c r="G237" s="9" t="s">
        <v>330</v>
      </c>
      <c r="H237" s="9">
        <v>2018</v>
      </c>
      <c r="I237" s="9" t="str">
        <f t="shared" si="11"/>
        <v>408</v>
      </c>
      <c r="J237" s="9" t="s">
        <v>10</v>
      </c>
      <c r="K237" s="9" t="s">
        <v>329</v>
      </c>
      <c r="L237" s="9" t="s">
        <v>282</v>
      </c>
      <c r="M237" s="112">
        <v>5684</v>
      </c>
      <c r="N237" s="112">
        <v>5684</v>
      </c>
      <c r="O237" s="112">
        <v>5684</v>
      </c>
      <c r="P237" s="112">
        <v>8866</v>
      </c>
      <c r="Q237" s="112">
        <v>6446</v>
      </c>
      <c r="R237" s="112">
        <v>5684</v>
      </c>
      <c r="S237" s="112"/>
      <c r="T237" s="112"/>
      <c r="U237" s="112"/>
      <c r="V237" s="112"/>
      <c r="W237" s="112"/>
      <c r="X237" s="112"/>
      <c r="Y237" s="102">
        <f t="shared" si="10"/>
        <v>38048</v>
      </c>
    </row>
    <row r="238" spans="1:25" x14ac:dyDescent="0.25">
      <c r="A238" s="9">
        <v>110</v>
      </c>
      <c r="B238" s="9" t="s">
        <v>278</v>
      </c>
      <c r="C238" s="9" t="s">
        <v>354</v>
      </c>
      <c r="D238" s="9" t="s">
        <v>351</v>
      </c>
      <c r="E238" s="9" t="s">
        <v>273</v>
      </c>
      <c r="F238" s="9">
        <v>727</v>
      </c>
      <c r="G238" s="9" t="s">
        <v>352</v>
      </c>
      <c r="H238" s="9">
        <v>2017</v>
      </c>
      <c r="I238" s="9" t="str">
        <f t="shared" si="11"/>
        <v>408</v>
      </c>
      <c r="J238" s="9" t="s">
        <v>10</v>
      </c>
      <c r="K238" s="9" t="s">
        <v>353</v>
      </c>
      <c r="L238" s="9" t="s">
        <v>282</v>
      </c>
      <c r="M238" s="112"/>
      <c r="N238" s="112"/>
      <c r="O238" s="112"/>
      <c r="P238" s="112"/>
      <c r="Q238" s="112"/>
      <c r="R238" s="112"/>
      <c r="S238" s="112">
        <v>381509</v>
      </c>
      <c r="T238" s="112">
        <v>378887</v>
      </c>
      <c r="U238" s="112">
        <v>381472</v>
      </c>
      <c r="V238" s="112">
        <v>379539</v>
      </c>
      <c r="W238" s="112">
        <v>380960</v>
      </c>
      <c r="X238" s="112">
        <v>382211</v>
      </c>
      <c r="Y238" s="102">
        <f t="shared" si="10"/>
        <v>2284578</v>
      </c>
    </row>
    <row r="239" spans="1:25" x14ac:dyDescent="0.25">
      <c r="A239" s="9">
        <v>110</v>
      </c>
      <c r="B239" s="9" t="s">
        <v>278</v>
      </c>
      <c r="C239" s="9" t="s">
        <v>354</v>
      </c>
      <c r="D239" s="9" t="s">
        <v>351</v>
      </c>
      <c r="E239" s="9" t="s">
        <v>273</v>
      </c>
      <c r="F239" s="9">
        <v>727</v>
      </c>
      <c r="G239" s="9" t="s">
        <v>352</v>
      </c>
      <c r="H239" s="9">
        <v>2018</v>
      </c>
      <c r="I239" s="9" t="str">
        <f t="shared" si="11"/>
        <v>408</v>
      </c>
      <c r="J239" s="9" t="s">
        <v>10</v>
      </c>
      <c r="K239" s="9" t="s">
        <v>353</v>
      </c>
      <c r="L239" s="9" t="s">
        <v>282</v>
      </c>
      <c r="M239" s="112">
        <v>358734</v>
      </c>
      <c r="N239" s="112">
        <v>361476</v>
      </c>
      <c r="O239" s="112">
        <v>359329</v>
      </c>
      <c r="P239" s="112">
        <v>361356</v>
      </c>
      <c r="Q239" s="112">
        <v>358302</v>
      </c>
      <c r="R239" s="112">
        <v>360307</v>
      </c>
      <c r="S239" s="112"/>
      <c r="T239" s="112"/>
      <c r="U239" s="112"/>
      <c r="V239" s="112"/>
      <c r="W239" s="112"/>
      <c r="X239" s="112"/>
      <c r="Y239" s="102">
        <f t="shared" si="10"/>
        <v>2159504</v>
      </c>
    </row>
    <row r="240" spans="1:25" x14ac:dyDescent="0.25">
      <c r="A240" s="9">
        <v>110</v>
      </c>
      <c r="B240" s="9" t="s">
        <v>278</v>
      </c>
      <c r="C240" s="9" t="s">
        <v>354</v>
      </c>
      <c r="D240" s="9" t="s">
        <v>351</v>
      </c>
      <c r="E240" s="9" t="s">
        <v>273</v>
      </c>
      <c r="F240" s="9">
        <v>751</v>
      </c>
      <c r="G240" s="9" t="s">
        <v>330</v>
      </c>
      <c r="H240" s="9">
        <v>2017</v>
      </c>
      <c r="I240" s="9" t="str">
        <f t="shared" ref="I240:I251" si="12">LEFT(C240,3)</f>
        <v>408</v>
      </c>
      <c r="J240" s="9" t="s">
        <v>10</v>
      </c>
      <c r="K240" s="9" t="s">
        <v>329</v>
      </c>
      <c r="L240" s="9" t="s">
        <v>282</v>
      </c>
      <c r="M240" s="112"/>
      <c r="N240" s="112"/>
      <c r="O240" s="112"/>
      <c r="P240" s="112"/>
      <c r="Q240" s="112"/>
      <c r="R240" s="112"/>
      <c r="S240" s="112">
        <v>-14665</v>
      </c>
      <c r="T240" s="112">
        <v>-17887</v>
      </c>
      <c r="U240" s="112">
        <v>-15704</v>
      </c>
      <c r="V240" s="112">
        <v>-17230</v>
      </c>
      <c r="W240" s="112">
        <v>-15636</v>
      </c>
      <c r="X240" s="112">
        <v>-14042</v>
      </c>
      <c r="Y240" s="102">
        <f t="shared" si="10"/>
        <v>-95164</v>
      </c>
    </row>
    <row r="241" spans="1:25" x14ac:dyDescent="0.25">
      <c r="A241" s="9">
        <v>110</v>
      </c>
      <c r="B241" s="9" t="s">
        <v>278</v>
      </c>
      <c r="C241" s="9" t="s">
        <v>354</v>
      </c>
      <c r="D241" s="9" t="s">
        <v>351</v>
      </c>
      <c r="E241" s="9" t="s">
        <v>273</v>
      </c>
      <c r="F241" s="9">
        <v>751</v>
      </c>
      <c r="G241" s="9" t="s">
        <v>330</v>
      </c>
      <c r="H241" s="9">
        <v>2018</v>
      </c>
      <c r="I241" s="9" t="str">
        <f t="shared" si="12"/>
        <v>408</v>
      </c>
      <c r="J241" s="9" t="s">
        <v>10</v>
      </c>
      <c r="K241" s="9" t="s">
        <v>329</v>
      </c>
      <c r="L241" s="9" t="s">
        <v>282</v>
      </c>
      <c r="M241" s="112">
        <v>-17516</v>
      </c>
      <c r="N241" s="112">
        <v>-15110</v>
      </c>
      <c r="O241" s="112">
        <v>-17220</v>
      </c>
      <c r="P241" s="112">
        <v>-15605</v>
      </c>
      <c r="Q241" s="112">
        <v>-17315</v>
      </c>
      <c r="R241" s="112">
        <v>-15538</v>
      </c>
      <c r="S241" s="112"/>
      <c r="T241" s="112"/>
      <c r="U241" s="112"/>
      <c r="V241" s="112"/>
      <c r="W241" s="112"/>
      <c r="X241" s="112"/>
      <c r="Y241" s="102">
        <f t="shared" si="10"/>
        <v>-98304</v>
      </c>
    </row>
    <row r="242" spans="1:25" x14ac:dyDescent="0.25">
      <c r="A242" s="9">
        <v>110</v>
      </c>
      <c r="B242" s="9" t="s">
        <v>278</v>
      </c>
      <c r="C242" s="9" t="s">
        <v>354</v>
      </c>
      <c r="D242" s="9" t="s">
        <v>351</v>
      </c>
      <c r="E242" s="9" t="s">
        <v>273</v>
      </c>
      <c r="F242" s="9">
        <v>752</v>
      </c>
      <c r="G242" s="9" t="s">
        <v>330</v>
      </c>
      <c r="H242" s="9">
        <v>2017</v>
      </c>
      <c r="I242" s="9" t="str">
        <f t="shared" si="12"/>
        <v>408</v>
      </c>
      <c r="J242" s="9" t="s">
        <v>10</v>
      </c>
      <c r="K242" s="9" t="s">
        <v>329</v>
      </c>
      <c r="L242" s="9" t="s">
        <v>282</v>
      </c>
      <c r="M242" s="112"/>
      <c r="N242" s="112"/>
      <c r="O242" s="112"/>
      <c r="P242" s="112"/>
      <c r="Q242" s="112"/>
      <c r="R242" s="112"/>
      <c r="S242" s="112">
        <v>-1245</v>
      </c>
      <c r="T242" s="112">
        <v>-1245</v>
      </c>
      <c r="U242" s="112">
        <v>-1245</v>
      </c>
      <c r="V242" s="112">
        <v>-2321</v>
      </c>
      <c r="W242" s="112">
        <v>-2090</v>
      </c>
      <c r="X242" s="112">
        <v>-1439</v>
      </c>
      <c r="Y242" s="102">
        <f t="shared" si="10"/>
        <v>-9585</v>
      </c>
    </row>
    <row r="243" spans="1:25" x14ac:dyDescent="0.25">
      <c r="A243" s="9">
        <v>110</v>
      </c>
      <c r="B243" s="9" t="s">
        <v>278</v>
      </c>
      <c r="C243" s="9" t="s">
        <v>354</v>
      </c>
      <c r="D243" s="9" t="s">
        <v>351</v>
      </c>
      <c r="E243" s="9" t="s">
        <v>273</v>
      </c>
      <c r="F243" s="9">
        <v>752</v>
      </c>
      <c r="G243" s="9" t="s">
        <v>330</v>
      </c>
      <c r="H243" s="9">
        <v>2018</v>
      </c>
      <c r="I243" s="9" t="str">
        <f t="shared" si="12"/>
        <v>408</v>
      </c>
      <c r="J243" s="9" t="s">
        <v>10</v>
      </c>
      <c r="K243" s="9" t="s">
        <v>329</v>
      </c>
      <c r="L243" s="9" t="s">
        <v>282</v>
      </c>
      <c r="M243" s="112">
        <v>-1392</v>
      </c>
      <c r="N243" s="112">
        <v>-1392</v>
      </c>
      <c r="O243" s="112">
        <v>-1392</v>
      </c>
      <c r="P243" s="112">
        <v>-2172</v>
      </c>
      <c r="Q243" s="112">
        <v>-1579</v>
      </c>
      <c r="R243" s="112">
        <v>-1392</v>
      </c>
      <c r="S243" s="112"/>
      <c r="T243" s="112"/>
      <c r="U243" s="112"/>
      <c r="V243" s="112"/>
      <c r="W243" s="112"/>
      <c r="X243" s="112"/>
      <c r="Y243" s="102">
        <f t="shared" si="10"/>
        <v>-9319</v>
      </c>
    </row>
    <row r="244" spans="1:25" x14ac:dyDescent="0.25">
      <c r="A244" s="9">
        <v>110</v>
      </c>
      <c r="B244" s="9" t="s">
        <v>272</v>
      </c>
      <c r="C244" s="9" t="s">
        <v>355</v>
      </c>
      <c r="D244" s="9" t="s">
        <v>351</v>
      </c>
      <c r="E244" s="9" t="s">
        <v>273</v>
      </c>
      <c r="F244" s="9">
        <v>718</v>
      </c>
      <c r="G244" s="9" t="s">
        <v>352</v>
      </c>
      <c r="H244" s="9">
        <v>2017</v>
      </c>
      <c r="I244" s="9" t="str">
        <f t="shared" si="12"/>
        <v>408</v>
      </c>
      <c r="J244" s="9" t="s">
        <v>10</v>
      </c>
      <c r="K244" s="9" t="s">
        <v>353</v>
      </c>
      <c r="L244" s="9" t="s">
        <v>282</v>
      </c>
      <c r="M244" s="112"/>
      <c r="N244" s="112"/>
      <c r="O244" s="112"/>
      <c r="P244" s="112"/>
      <c r="Q244" s="112"/>
      <c r="R244" s="112"/>
      <c r="S244" s="112">
        <v>12193</v>
      </c>
      <c r="T244" s="112">
        <v>12193</v>
      </c>
      <c r="U244" s="112">
        <v>12193</v>
      </c>
      <c r="V244" s="112">
        <v>12193</v>
      </c>
      <c r="W244" s="112">
        <v>12193</v>
      </c>
      <c r="X244" s="112">
        <v>12193</v>
      </c>
      <c r="Y244" s="102">
        <f t="shared" si="10"/>
        <v>73158</v>
      </c>
    </row>
    <row r="245" spans="1:25" x14ac:dyDescent="0.25">
      <c r="A245" s="9">
        <v>110</v>
      </c>
      <c r="B245" s="9" t="s">
        <v>272</v>
      </c>
      <c r="C245" s="9" t="s">
        <v>355</v>
      </c>
      <c r="D245" s="9" t="s">
        <v>351</v>
      </c>
      <c r="E245" s="9" t="s">
        <v>273</v>
      </c>
      <c r="F245" s="9">
        <v>718</v>
      </c>
      <c r="G245" s="9" t="s">
        <v>352</v>
      </c>
      <c r="H245" s="9">
        <v>2018</v>
      </c>
      <c r="I245" s="9" t="str">
        <f t="shared" si="12"/>
        <v>408</v>
      </c>
      <c r="J245" s="9" t="s">
        <v>10</v>
      </c>
      <c r="K245" s="9" t="s">
        <v>353</v>
      </c>
      <c r="L245" s="9" t="s">
        <v>282</v>
      </c>
      <c r="M245" s="112">
        <v>12774</v>
      </c>
      <c r="N245" s="112">
        <v>12774</v>
      </c>
      <c r="O245" s="112">
        <v>12774</v>
      </c>
      <c r="P245" s="112">
        <v>12774</v>
      </c>
      <c r="Q245" s="112">
        <v>12774</v>
      </c>
      <c r="R245" s="112">
        <v>12774</v>
      </c>
      <c r="S245" s="112"/>
      <c r="T245" s="112"/>
      <c r="U245" s="112"/>
      <c r="V245" s="112"/>
      <c r="W245" s="112"/>
      <c r="X245" s="112"/>
      <c r="Y245" s="102">
        <f t="shared" si="10"/>
        <v>76644</v>
      </c>
    </row>
    <row r="246" spans="1:25" x14ac:dyDescent="0.25">
      <c r="A246" s="9">
        <v>110</v>
      </c>
      <c r="B246" s="9" t="s">
        <v>278</v>
      </c>
      <c r="C246" s="9" t="s">
        <v>355</v>
      </c>
      <c r="D246" s="9" t="s">
        <v>351</v>
      </c>
      <c r="E246" s="9" t="s">
        <v>273</v>
      </c>
      <c r="F246" s="9">
        <v>718</v>
      </c>
      <c r="G246" s="9" t="s">
        <v>352</v>
      </c>
      <c r="H246" s="9">
        <v>2017</v>
      </c>
      <c r="I246" s="9" t="str">
        <f t="shared" si="12"/>
        <v>408</v>
      </c>
      <c r="J246" s="9" t="s">
        <v>10</v>
      </c>
      <c r="K246" s="9" t="s">
        <v>353</v>
      </c>
      <c r="L246" s="9" t="s">
        <v>282</v>
      </c>
      <c r="M246" s="112"/>
      <c r="N246" s="112"/>
      <c r="O246" s="112"/>
      <c r="P246" s="112"/>
      <c r="Q246" s="112"/>
      <c r="R246" s="112"/>
      <c r="S246" s="112">
        <v>6340</v>
      </c>
      <c r="T246" s="112">
        <v>6263</v>
      </c>
      <c r="U246" s="112">
        <v>6339</v>
      </c>
      <c r="V246" s="112">
        <v>6282</v>
      </c>
      <c r="W246" s="112">
        <v>6324</v>
      </c>
      <c r="X246" s="112">
        <v>6361</v>
      </c>
      <c r="Y246" s="102">
        <f t="shared" si="10"/>
        <v>37909</v>
      </c>
    </row>
    <row r="247" spans="1:25" x14ac:dyDescent="0.25">
      <c r="A247" s="9">
        <v>110</v>
      </c>
      <c r="B247" s="9" t="s">
        <v>278</v>
      </c>
      <c r="C247" s="9" t="s">
        <v>355</v>
      </c>
      <c r="D247" s="9" t="s">
        <v>351</v>
      </c>
      <c r="E247" s="9" t="s">
        <v>273</v>
      </c>
      <c r="F247" s="9">
        <v>718</v>
      </c>
      <c r="G247" s="9" t="s">
        <v>352</v>
      </c>
      <c r="H247" s="9">
        <v>2018</v>
      </c>
      <c r="I247" s="9" t="str">
        <f t="shared" si="12"/>
        <v>408</v>
      </c>
      <c r="J247" s="9" t="s">
        <v>10</v>
      </c>
      <c r="K247" s="9" t="s">
        <v>353</v>
      </c>
      <c r="L247" s="9" t="s">
        <v>282</v>
      </c>
      <c r="M247" s="112">
        <v>5966</v>
      </c>
      <c r="N247" s="112">
        <v>6047</v>
      </c>
      <c r="O247" s="112">
        <v>5984</v>
      </c>
      <c r="P247" s="112">
        <v>6044</v>
      </c>
      <c r="Q247" s="112">
        <v>5954</v>
      </c>
      <c r="R247" s="112">
        <v>6013</v>
      </c>
      <c r="S247" s="112"/>
      <c r="T247" s="112"/>
      <c r="U247" s="112"/>
      <c r="V247" s="112"/>
      <c r="W247" s="112"/>
      <c r="X247" s="112"/>
      <c r="Y247" s="102">
        <f t="shared" si="10"/>
        <v>36008</v>
      </c>
    </row>
    <row r="248" spans="1:25" x14ac:dyDescent="0.25">
      <c r="A248" s="9">
        <v>110</v>
      </c>
      <c r="B248" s="9" t="s">
        <v>278</v>
      </c>
      <c r="C248" s="9" t="s">
        <v>355</v>
      </c>
      <c r="D248" s="9" t="s">
        <v>351</v>
      </c>
      <c r="E248" s="9" t="s">
        <v>273</v>
      </c>
      <c r="F248" s="9">
        <v>751</v>
      </c>
      <c r="G248" s="9" t="s">
        <v>330</v>
      </c>
      <c r="H248" s="9">
        <v>2017</v>
      </c>
      <c r="I248" s="9" t="str">
        <f t="shared" si="12"/>
        <v>408</v>
      </c>
      <c r="J248" s="9" t="s">
        <v>10</v>
      </c>
      <c r="K248" s="9" t="s">
        <v>329</v>
      </c>
      <c r="L248" s="9" t="s">
        <v>282</v>
      </c>
      <c r="M248" s="112"/>
      <c r="N248" s="112"/>
      <c r="O248" s="112"/>
      <c r="P248" s="112"/>
      <c r="Q248" s="112"/>
      <c r="R248" s="112"/>
      <c r="S248" s="112">
        <v>-208</v>
      </c>
      <c r="T248" s="112">
        <v>-257</v>
      </c>
      <c r="U248" s="112">
        <v>-221</v>
      </c>
      <c r="V248" s="112">
        <v>-244</v>
      </c>
      <c r="W248" s="112">
        <v>-225</v>
      </c>
      <c r="X248" s="112">
        <v>-198</v>
      </c>
      <c r="Y248" s="102">
        <f t="shared" si="10"/>
        <v>-1353</v>
      </c>
    </row>
    <row r="249" spans="1:25" x14ac:dyDescent="0.25">
      <c r="A249" s="9">
        <v>110</v>
      </c>
      <c r="B249" s="9" t="s">
        <v>278</v>
      </c>
      <c r="C249" s="9" t="s">
        <v>355</v>
      </c>
      <c r="D249" s="9" t="s">
        <v>351</v>
      </c>
      <c r="E249" s="9" t="s">
        <v>273</v>
      </c>
      <c r="F249" s="9">
        <v>751</v>
      </c>
      <c r="G249" s="9" t="s">
        <v>330</v>
      </c>
      <c r="H249" s="9">
        <v>2018</v>
      </c>
      <c r="I249" s="9" t="str">
        <f t="shared" si="12"/>
        <v>408</v>
      </c>
      <c r="J249" s="9" t="s">
        <v>10</v>
      </c>
      <c r="K249" s="9" t="s">
        <v>329</v>
      </c>
      <c r="L249" s="9" t="s">
        <v>282</v>
      </c>
      <c r="M249" s="112">
        <v>-253</v>
      </c>
      <c r="N249" s="112">
        <v>-216</v>
      </c>
      <c r="O249" s="112">
        <v>-244</v>
      </c>
      <c r="P249" s="112">
        <v>-220</v>
      </c>
      <c r="Q249" s="112">
        <v>-250</v>
      </c>
      <c r="R249" s="112">
        <v>-221</v>
      </c>
      <c r="S249" s="112"/>
      <c r="T249" s="112"/>
      <c r="U249" s="112"/>
      <c r="V249" s="112"/>
      <c r="W249" s="112"/>
      <c r="X249" s="112"/>
      <c r="Y249" s="102">
        <f t="shared" si="10"/>
        <v>-1404</v>
      </c>
    </row>
    <row r="250" spans="1:25" x14ac:dyDescent="0.25">
      <c r="A250" s="9">
        <v>110</v>
      </c>
      <c r="B250" s="9" t="s">
        <v>278</v>
      </c>
      <c r="C250" s="9" t="s">
        <v>355</v>
      </c>
      <c r="D250" s="9" t="s">
        <v>351</v>
      </c>
      <c r="E250" s="9" t="s">
        <v>273</v>
      </c>
      <c r="F250" s="9">
        <v>752</v>
      </c>
      <c r="G250" s="9" t="s">
        <v>330</v>
      </c>
      <c r="H250" s="9">
        <v>2017</v>
      </c>
      <c r="I250" s="9" t="str">
        <f t="shared" si="12"/>
        <v>408</v>
      </c>
      <c r="J250" s="9" t="s">
        <v>10</v>
      </c>
      <c r="K250" s="9" t="s">
        <v>329</v>
      </c>
      <c r="L250" s="9" t="s">
        <v>282</v>
      </c>
      <c r="M250" s="112"/>
      <c r="N250" s="112"/>
      <c r="O250" s="112"/>
      <c r="P250" s="112"/>
      <c r="Q250" s="112"/>
      <c r="R250" s="112"/>
      <c r="S250" s="112">
        <v>-20</v>
      </c>
      <c r="T250" s="112">
        <v>-20</v>
      </c>
      <c r="U250" s="112">
        <v>-20</v>
      </c>
      <c r="V250" s="112">
        <v>-38</v>
      </c>
      <c r="W250" s="112">
        <v>-34</v>
      </c>
      <c r="X250" s="112">
        <v>-24</v>
      </c>
      <c r="Y250" s="102">
        <f t="shared" si="10"/>
        <v>-156</v>
      </c>
    </row>
    <row r="251" spans="1:25" x14ac:dyDescent="0.25">
      <c r="A251" s="9">
        <v>110</v>
      </c>
      <c r="B251" s="9" t="s">
        <v>278</v>
      </c>
      <c r="C251" s="9" t="s">
        <v>355</v>
      </c>
      <c r="D251" s="9" t="s">
        <v>351</v>
      </c>
      <c r="E251" s="9" t="s">
        <v>273</v>
      </c>
      <c r="F251" s="9">
        <v>752</v>
      </c>
      <c r="G251" s="9" t="s">
        <v>330</v>
      </c>
      <c r="H251" s="9">
        <v>2018</v>
      </c>
      <c r="I251" s="9" t="str">
        <f t="shared" si="12"/>
        <v>408</v>
      </c>
      <c r="J251" s="9" t="s">
        <v>10</v>
      </c>
      <c r="K251" s="9" t="s">
        <v>329</v>
      </c>
      <c r="L251" s="9" t="s">
        <v>282</v>
      </c>
      <c r="M251" s="112">
        <v>-23</v>
      </c>
      <c r="N251" s="112">
        <v>-23</v>
      </c>
      <c r="O251" s="112">
        <v>-23</v>
      </c>
      <c r="P251" s="112">
        <v>-36</v>
      </c>
      <c r="Q251" s="112">
        <v>-26</v>
      </c>
      <c r="R251" s="112">
        <v>-23</v>
      </c>
      <c r="S251" s="112"/>
      <c r="T251" s="112"/>
      <c r="U251" s="112"/>
      <c r="V251" s="112"/>
      <c r="W251" s="112"/>
      <c r="X251" s="112"/>
      <c r="Y251" s="102">
        <f t="shared" si="10"/>
        <v>-154</v>
      </c>
    </row>
    <row r="252" spans="1:25" x14ac:dyDescent="0.25">
      <c r="A252" s="9">
        <v>110</v>
      </c>
      <c r="B252" s="9" t="s">
        <v>272</v>
      </c>
      <c r="C252" s="9" t="s">
        <v>357</v>
      </c>
      <c r="D252" s="9" t="s">
        <v>358</v>
      </c>
      <c r="E252" s="9" t="s">
        <v>356</v>
      </c>
      <c r="F252" s="9">
        <v>101</v>
      </c>
      <c r="G252" s="9" t="s">
        <v>298</v>
      </c>
      <c r="H252" s="9">
        <v>2017</v>
      </c>
      <c r="I252" s="9" t="str">
        <f t="shared" ref="I252:I255" si="13">LEFT(C252,3)</f>
        <v>426</v>
      </c>
      <c r="J252" s="9" t="s">
        <v>1</v>
      </c>
      <c r="K252" s="9" t="s">
        <v>324</v>
      </c>
      <c r="L252" s="9" t="s">
        <v>282</v>
      </c>
      <c r="M252" s="112"/>
      <c r="N252" s="112"/>
      <c r="O252" s="112"/>
      <c r="P252" s="112"/>
      <c r="Q252" s="112"/>
      <c r="R252" s="112"/>
      <c r="S252" s="112">
        <v>27859</v>
      </c>
      <c r="T252" s="112">
        <v>32560</v>
      </c>
      <c r="U252" s="112">
        <v>28077</v>
      </c>
      <c r="V252" s="112">
        <v>31133</v>
      </c>
      <c r="W252" s="112">
        <v>28534</v>
      </c>
      <c r="X252" s="112">
        <v>26308</v>
      </c>
      <c r="Y252" s="102">
        <f t="shared" si="10"/>
        <v>174471</v>
      </c>
    </row>
    <row r="253" spans="1:25" x14ac:dyDescent="0.25">
      <c r="A253" s="9">
        <v>110</v>
      </c>
      <c r="B253" s="9" t="s">
        <v>272</v>
      </c>
      <c r="C253" s="9" t="s">
        <v>357</v>
      </c>
      <c r="D253" s="9" t="s">
        <v>358</v>
      </c>
      <c r="E253" s="9" t="s">
        <v>356</v>
      </c>
      <c r="F253" s="9">
        <v>101</v>
      </c>
      <c r="G253" s="9" t="s">
        <v>298</v>
      </c>
      <c r="H253" s="9">
        <v>2018</v>
      </c>
      <c r="I253" s="9" t="str">
        <f t="shared" si="13"/>
        <v>426</v>
      </c>
      <c r="J253" s="9" t="s">
        <v>1</v>
      </c>
      <c r="K253" s="9" t="s">
        <v>324</v>
      </c>
      <c r="L253" s="9" t="s">
        <v>282</v>
      </c>
      <c r="M253" s="112">
        <v>30587</v>
      </c>
      <c r="N253" s="112">
        <v>25626</v>
      </c>
      <c r="O253" s="112">
        <v>29537</v>
      </c>
      <c r="P253" s="112">
        <v>26956</v>
      </c>
      <c r="Q253" s="112">
        <v>31785</v>
      </c>
      <c r="R253" s="112">
        <v>28714</v>
      </c>
      <c r="S253" s="112"/>
      <c r="T253" s="112"/>
      <c r="U253" s="112"/>
      <c r="V253" s="112"/>
      <c r="W253" s="112"/>
      <c r="X253" s="112"/>
      <c r="Y253" s="102">
        <f t="shared" si="10"/>
        <v>173205</v>
      </c>
    </row>
    <row r="254" spans="1:25" x14ac:dyDescent="0.25">
      <c r="A254" s="9">
        <v>110</v>
      </c>
      <c r="B254" s="9" t="s">
        <v>272</v>
      </c>
      <c r="C254" s="9" t="s">
        <v>357</v>
      </c>
      <c r="D254" s="9" t="s">
        <v>358</v>
      </c>
      <c r="E254" s="9" t="s">
        <v>356</v>
      </c>
      <c r="F254" s="9">
        <v>751</v>
      </c>
      <c r="G254" s="9" t="s">
        <v>330</v>
      </c>
      <c r="H254" s="9">
        <v>2017</v>
      </c>
      <c r="I254" s="9" t="str">
        <f t="shared" si="13"/>
        <v>426</v>
      </c>
      <c r="J254" s="9" t="s">
        <v>1</v>
      </c>
      <c r="K254" s="9" t="s">
        <v>329</v>
      </c>
      <c r="L254" s="9" t="s">
        <v>282</v>
      </c>
      <c r="M254" s="112"/>
      <c r="N254" s="112"/>
      <c r="O254" s="112"/>
      <c r="P254" s="112"/>
      <c r="Q254" s="112"/>
      <c r="R254" s="112"/>
      <c r="S254" s="112">
        <v>8185</v>
      </c>
      <c r="T254" s="112">
        <v>9566</v>
      </c>
      <c r="U254" s="112">
        <v>8249</v>
      </c>
      <c r="V254" s="112">
        <v>9147</v>
      </c>
      <c r="W254" s="112">
        <v>8383</v>
      </c>
      <c r="X254" s="112">
        <v>7729</v>
      </c>
      <c r="Y254" s="102">
        <f t="shared" si="10"/>
        <v>51259</v>
      </c>
    </row>
    <row r="255" spans="1:25" x14ac:dyDescent="0.25">
      <c r="A255" s="9">
        <v>110</v>
      </c>
      <c r="B255" s="9" t="s">
        <v>272</v>
      </c>
      <c r="C255" s="9" t="s">
        <v>357</v>
      </c>
      <c r="D255" s="9" t="s">
        <v>358</v>
      </c>
      <c r="E255" s="9" t="s">
        <v>356</v>
      </c>
      <c r="F255" s="9">
        <v>751</v>
      </c>
      <c r="G255" s="9" t="s">
        <v>330</v>
      </c>
      <c r="H255" s="9">
        <v>2018</v>
      </c>
      <c r="I255" s="9" t="str">
        <f t="shared" si="13"/>
        <v>426</v>
      </c>
      <c r="J255" s="9" t="s">
        <v>1</v>
      </c>
      <c r="K255" s="9" t="s">
        <v>329</v>
      </c>
      <c r="L255" s="9" t="s">
        <v>282</v>
      </c>
      <c r="M255" s="112">
        <v>8986</v>
      </c>
      <c r="N255" s="112">
        <v>7529</v>
      </c>
      <c r="O255" s="112">
        <v>8678</v>
      </c>
      <c r="P255" s="112">
        <v>7919</v>
      </c>
      <c r="Q255" s="112">
        <v>9338</v>
      </c>
      <c r="R255" s="112">
        <v>8436</v>
      </c>
      <c r="S255" s="112"/>
      <c r="T255" s="112"/>
      <c r="U255" s="112"/>
      <c r="V255" s="112"/>
      <c r="W255" s="112"/>
      <c r="X255" s="112"/>
      <c r="Y255" s="102">
        <f t="shared" si="10"/>
        <v>50886</v>
      </c>
    </row>
    <row r="256" spans="1:25" x14ac:dyDescent="0.25">
      <c r="A256" s="9">
        <v>110</v>
      </c>
      <c r="B256" s="9" t="s">
        <v>277</v>
      </c>
      <c r="C256" s="9" t="s">
        <v>359</v>
      </c>
      <c r="D256" s="9" t="s">
        <v>351</v>
      </c>
      <c r="E256" s="9" t="s">
        <v>273</v>
      </c>
      <c r="F256" s="9">
        <v>110</v>
      </c>
      <c r="G256" s="9" t="s">
        <v>298</v>
      </c>
      <c r="H256" s="9">
        <v>2017</v>
      </c>
      <c r="I256" s="9" t="str">
        <f t="shared" ref="I256:I277" si="14">LEFT(C256,3)</f>
        <v>500</v>
      </c>
      <c r="J256" s="9" t="s">
        <v>10</v>
      </c>
      <c r="K256" s="9" t="s">
        <v>324</v>
      </c>
      <c r="L256" s="9" t="s">
        <v>282</v>
      </c>
      <c r="M256" s="112"/>
      <c r="N256" s="112"/>
      <c r="O256" s="112"/>
      <c r="P256" s="112"/>
      <c r="Q256" s="112"/>
      <c r="R256" s="112"/>
      <c r="S256" s="112">
        <v>112874</v>
      </c>
      <c r="T256" s="112">
        <v>140606</v>
      </c>
      <c r="U256" s="112">
        <v>120432</v>
      </c>
      <c r="V256" s="112">
        <v>136624</v>
      </c>
      <c r="W256" s="112">
        <v>124596</v>
      </c>
      <c r="X256" s="112">
        <v>111511</v>
      </c>
      <c r="Y256" s="102">
        <f t="shared" si="10"/>
        <v>746643</v>
      </c>
    </row>
    <row r="257" spans="1:25" x14ac:dyDescent="0.25">
      <c r="A257" s="9">
        <v>110</v>
      </c>
      <c r="B257" s="9" t="s">
        <v>277</v>
      </c>
      <c r="C257" s="9" t="s">
        <v>359</v>
      </c>
      <c r="D257" s="9" t="s">
        <v>351</v>
      </c>
      <c r="E257" s="9" t="s">
        <v>273</v>
      </c>
      <c r="F257" s="9">
        <v>110</v>
      </c>
      <c r="G257" s="9" t="s">
        <v>298</v>
      </c>
      <c r="H257" s="9">
        <v>2018</v>
      </c>
      <c r="I257" s="9" t="str">
        <f t="shared" si="14"/>
        <v>500</v>
      </c>
      <c r="J257" s="9" t="s">
        <v>10</v>
      </c>
      <c r="K257" s="9" t="s">
        <v>324</v>
      </c>
      <c r="L257" s="9" t="s">
        <v>282</v>
      </c>
      <c r="M257" s="112">
        <v>137336</v>
      </c>
      <c r="N257" s="112">
        <v>116180</v>
      </c>
      <c r="O257" s="112">
        <v>133100</v>
      </c>
      <c r="P257" s="112">
        <v>117523</v>
      </c>
      <c r="Q257" s="112">
        <v>136426</v>
      </c>
      <c r="R257" s="112">
        <v>123145</v>
      </c>
      <c r="S257" s="112"/>
      <c r="T257" s="112"/>
      <c r="U257" s="112"/>
      <c r="V257" s="112"/>
      <c r="W257" s="112"/>
      <c r="X257" s="112"/>
      <c r="Y257" s="102">
        <f t="shared" si="10"/>
        <v>763710</v>
      </c>
    </row>
    <row r="258" spans="1:25" x14ac:dyDescent="0.25">
      <c r="A258" s="9">
        <v>110</v>
      </c>
      <c r="B258" s="9" t="s">
        <v>277</v>
      </c>
      <c r="C258" s="9" t="s">
        <v>359</v>
      </c>
      <c r="D258" s="9" t="s">
        <v>351</v>
      </c>
      <c r="E258" s="9" t="s">
        <v>273</v>
      </c>
      <c r="F258" s="9">
        <v>175</v>
      </c>
      <c r="G258" s="9" t="s">
        <v>326</v>
      </c>
      <c r="H258" s="9">
        <v>2017</v>
      </c>
      <c r="I258" s="9" t="str">
        <f t="shared" si="14"/>
        <v>500</v>
      </c>
      <c r="J258" s="9" t="s">
        <v>10</v>
      </c>
      <c r="K258" s="9" t="s">
        <v>324</v>
      </c>
      <c r="L258" s="9" t="s">
        <v>282</v>
      </c>
      <c r="M258" s="112"/>
      <c r="N258" s="112"/>
      <c r="O258" s="112"/>
      <c r="P258" s="112"/>
      <c r="Q258" s="112"/>
      <c r="R258" s="112"/>
      <c r="S258" s="112">
        <v>20863</v>
      </c>
      <c r="T258" s="112">
        <v>20863</v>
      </c>
      <c r="U258" s="112">
        <v>20863</v>
      </c>
      <c r="V258" s="112">
        <v>20863</v>
      </c>
      <c r="W258" s="112">
        <v>20863</v>
      </c>
      <c r="X258" s="112">
        <v>20863</v>
      </c>
      <c r="Y258" s="102">
        <f t="shared" ref="Y258:Y321" si="15">+IF(AND(H258=2017,L258="2017 BP"),SUM(S258:X258),
IF(AND(H258=2018,L258="2017 BP"),SUM(M258:R258),
0))</f>
        <v>125178</v>
      </c>
    </row>
    <row r="259" spans="1:25" x14ac:dyDescent="0.25">
      <c r="A259" s="9">
        <v>110</v>
      </c>
      <c r="B259" s="9" t="s">
        <v>277</v>
      </c>
      <c r="C259" s="9" t="s">
        <v>359</v>
      </c>
      <c r="D259" s="9" t="s">
        <v>351</v>
      </c>
      <c r="E259" s="9" t="s">
        <v>273</v>
      </c>
      <c r="F259" s="9">
        <v>175</v>
      </c>
      <c r="G259" s="9" t="s">
        <v>326</v>
      </c>
      <c r="H259" s="9">
        <v>2018</v>
      </c>
      <c r="I259" s="9" t="str">
        <f t="shared" si="14"/>
        <v>500</v>
      </c>
      <c r="J259" s="9" t="s">
        <v>10</v>
      </c>
      <c r="K259" s="9" t="s">
        <v>324</v>
      </c>
      <c r="L259" s="9" t="s">
        <v>282</v>
      </c>
      <c r="M259" s="112">
        <v>20872</v>
      </c>
      <c r="N259" s="112">
        <v>20872</v>
      </c>
      <c r="O259" s="112">
        <v>20872</v>
      </c>
      <c r="P259" s="112">
        <v>20872</v>
      </c>
      <c r="Q259" s="112">
        <v>20872</v>
      </c>
      <c r="R259" s="112">
        <v>20872</v>
      </c>
      <c r="S259" s="112"/>
      <c r="T259" s="112"/>
      <c r="U259" s="112"/>
      <c r="V259" s="112"/>
      <c r="W259" s="112"/>
      <c r="X259" s="112"/>
      <c r="Y259" s="102">
        <f t="shared" si="15"/>
        <v>125232</v>
      </c>
    </row>
    <row r="260" spans="1:25" x14ac:dyDescent="0.25">
      <c r="A260" s="9">
        <v>110</v>
      </c>
      <c r="B260" s="9" t="s">
        <v>277</v>
      </c>
      <c r="C260" s="9" t="s">
        <v>359</v>
      </c>
      <c r="D260" s="9" t="s">
        <v>351</v>
      </c>
      <c r="E260" s="9" t="s">
        <v>273</v>
      </c>
      <c r="F260" s="9">
        <v>751</v>
      </c>
      <c r="G260" s="9" t="s">
        <v>330</v>
      </c>
      <c r="H260" s="9">
        <v>2017</v>
      </c>
      <c r="I260" s="9" t="str">
        <f t="shared" si="14"/>
        <v>500</v>
      </c>
      <c r="J260" s="9" t="s">
        <v>10</v>
      </c>
      <c r="K260" s="9" t="s">
        <v>329</v>
      </c>
      <c r="L260" s="9" t="s">
        <v>282</v>
      </c>
      <c r="M260" s="112"/>
      <c r="N260" s="112"/>
      <c r="O260" s="112"/>
      <c r="P260" s="112"/>
      <c r="Q260" s="112"/>
      <c r="R260" s="112"/>
      <c r="S260" s="112">
        <v>31454</v>
      </c>
      <c r="T260" s="112">
        <v>39047</v>
      </c>
      <c r="U260" s="112">
        <v>33472</v>
      </c>
      <c r="V260" s="112">
        <v>37919</v>
      </c>
      <c r="W260" s="112">
        <v>34601</v>
      </c>
      <c r="X260" s="112">
        <v>31025</v>
      </c>
      <c r="Y260" s="102">
        <f t="shared" si="15"/>
        <v>207518</v>
      </c>
    </row>
    <row r="261" spans="1:25" x14ac:dyDescent="0.25">
      <c r="A261" s="9">
        <v>110</v>
      </c>
      <c r="B261" s="9" t="s">
        <v>277</v>
      </c>
      <c r="C261" s="9" t="s">
        <v>359</v>
      </c>
      <c r="D261" s="9" t="s">
        <v>351</v>
      </c>
      <c r="E261" s="9" t="s">
        <v>273</v>
      </c>
      <c r="F261" s="9">
        <v>751</v>
      </c>
      <c r="G261" s="9" t="s">
        <v>330</v>
      </c>
      <c r="H261" s="9">
        <v>2018</v>
      </c>
      <c r="I261" s="9" t="str">
        <f t="shared" si="14"/>
        <v>500</v>
      </c>
      <c r="J261" s="9" t="s">
        <v>10</v>
      </c>
      <c r="K261" s="9" t="s">
        <v>329</v>
      </c>
      <c r="L261" s="9" t="s">
        <v>282</v>
      </c>
      <c r="M261" s="112">
        <v>38082</v>
      </c>
      <c r="N261" s="112">
        <v>32268</v>
      </c>
      <c r="O261" s="112">
        <v>36945</v>
      </c>
      <c r="P261" s="112">
        <v>32657</v>
      </c>
      <c r="Q261" s="112">
        <v>37908</v>
      </c>
      <c r="R261" s="112">
        <v>34240</v>
      </c>
      <c r="S261" s="112"/>
      <c r="T261" s="112"/>
      <c r="U261" s="112"/>
      <c r="V261" s="112"/>
      <c r="W261" s="112"/>
      <c r="X261" s="112"/>
      <c r="Y261" s="102">
        <f t="shared" si="15"/>
        <v>212100</v>
      </c>
    </row>
    <row r="262" spans="1:25" x14ac:dyDescent="0.25">
      <c r="A262" s="9">
        <v>110</v>
      </c>
      <c r="B262" s="9" t="s">
        <v>278</v>
      </c>
      <c r="C262" s="9" t="s">
        <v>359</v>
      </c>
      <c r="D262" s="9" t="s">
        <v>351</v>
      </c>
      <c r="E262" s="9" t="s">
        <v>273</v>
      </c>
      <c r="F262" s="9">
        <v>101</v>
      </c>
      <c r="G262" s="9" t="s">
        <v>298</v>
      </c>
      <c r="H262" s="9">
        <v>2017</v>
      </c>
      <c r="I262" s="9" t="str">
        <f t="shared" si="14"/>
        <v>500</v>
      </c>
      <c r="J262" s="9" t="s">
        <v>10</v>
      </c>
      <c r="K262" s="9" t="s">
        <v>324</v>
      </c>
      <c r="L262" s="9" t="s">
        <v>282</v>
      </c>
      <c r="M262" s="112"/>
      <c r="N262" s="112"/>
      <c r="O262" s="112"/>
      <c r="P262" s="112"/>
      <c r="Q262" s="112"/>
      <c r="R262" s="112"/>
      <c r="S262" s="112">
        <v>116812</v>
      </c>
      <c r="T262" s="112">
        <v>126513</v>
      </c>
      <c r="U262" s="112">
        <v>122279</v>
      </c>
      <c r="V262" s="112">
        <v>129387</v>
      </c>
      <c r="W262" s="112">
        <v>121073</v>
      </c>
      <c r="X262" s="112">
        <v>106363</v>
      </c>
      <c r="Y262" s="102">
        <f t="shared" si="15"/>
        <v>722427</v>
      </c>
    </row>
    <row r="263" spans="1:25" x14ac:dyDescent="0.25">
      <c r="A263" s="9">
        <v>110</v>
      </c>
      <c r="B263" s="9" t="s">
        <v>278</v>
      </c>
      <c r="C263" s="9" t="s">
        <v>359</v>
      </c>
      <c r="D263" s="9" t="s">
        <v>351</v>
      </c>
      <c r="E263" s="9" t="s">
        <v>273</v>
      </c>
      <c r="F263" s="9">
        <v>101</v>
      </c>
      <c r="G263" s="9" t="s">
        <v>298</v>
      </c>
      <c r="H263" s="9">
        <v>2018</v>
      </c>
      <c r="I263" s="9" t="str">
        <f t="shared" si="14"/>
        <v>500</v>
      </c>
      <c r="J263" s="9" t="s">
        <v>10</v>
      </c>
      <c r="K263" s="9" t="s">
        <v>324</v>
      </c>
      <c r="L263" s="9" t="s">
        <v>282</v>
      </c>
      <c r="M263" s="112">
        <v>129359</v>
      </c>
      <c r="N263" s="112">
        <v>116357</v>
      </c>
      <c r="O263" s="112">
        <v>128734</v>
      </c>
      <c r="P263" s="112">
        <v>122054</v>
      </c>
      <c r="Q263" s="112">
        <v>129877</v>
      </c>
      <c r="R263" s="112">
        <v>115156</v>
      </c>
      <c r="S263" s="112"/>
      <c r="T263" s="112"/>
      <c r="U263" s="112"/>
      <c r="V263" s="112"/>
      <c r="W263" s="112"/>
      <c r="X263" s="112"/>
      <c r="Y263" s="102">
        <f t="shared" si="15"/>
        <v>741537</v>
      </c>
    </row>
    <row r="264" spans="1:25" x14ac:dyDescent="0.25">
      <c r="A264" s="9">
        <v>110</v>
      </c>
      <c r="B264" s="9" t="s">
        <v>278</v>
      </c>
      <c r="C264" s="9" t="s">
        <v>359</v>
      </c>
      <c r="D264" s="9" t="s">
        <v>351</v>
      </c>
      <c r="E264" s="9" t="s">
        <v>273</v>
      </c>
      <c r="F264" s="9">
        <v>110</v>
      </c>
      <c r="G264" s="9" t="s">
        <v>298</v>
      </c>
      <c r="H264" s="9">
        <v>2017</v>
      </c>
      <c r="I264" s="9" t="str">
        <f t="shared" si="14"/>
        <v>500</v>
      </c>
      <c r="J264" s="9" t="s">
        <v>10</v>
      </c>
      <c r="K264" s="9" t="s">
        <v>324</v>
      </c>
      <c r="L264" s="9" t="s">
        <v>282</v>
      </c>
      <c r="M264" s="112"/>
      <c r="N264" s="112"/>
      <c r="O264" s="112"/>
      <c r="P264" s="112"/>
      <c r="Q264" s="112"/>
      <c r="R264" s="112"/>
      <c r="S264" s="112">
        <v>-17196</v>
      </c>
      <c r="T264" s="112">
        <v>-22250</v>
      </c>
      <c r="U264" s="112">
        <v>-19047</v>
      </c>
      <c r="V264" s="112">
        <v>-21868</v>
      </c>
      <c r="W264" s="112">
        <v>-19903</v>
      </c>
      <c r="X264" s="112">
        <v>-17462</v>
      </c>
      <c r="Y264" s="102">
        <f t="shared" si="15"/>
        <v>-117726</v>
      </c>
    </row>
    <row r="265" spans="1:25" x14ac:dyDescent="0.25">
      <c r="A265" s="9">
        <v>110</v>
      </c>
      <c r="B265" s="9" t="s">
        <v>278</v>
      </c>
      <c r="C265" s="9" t="s">
        <v>359</v>
      </c>
      <c r="D265" s="9" t="s">
        <v>351</v>
      </c>
      <c r="E265" s="9" t="s">
        <v>273</v>
      </c>
      <c r="F265" s="9">
        <v>110</v>
      </c>
      <c r="G265" s="9" t="s">
        <v>298</v>
      </c>
      <c r="H265" s="9">
        <v>2018</v>
      </c>
      <c r="I265" s="9" t="str">
        <f t="shared" si="14"/>
        <v>500</v>
      </c>
      <c r="J265" s="9" t="s">
        <v>10</v>
      </c>
      <c r="K265" s="9" t="s">
        <v>324</v>
      </c>
      <c r="L265" s="9" t="s">
        <v>282</v>
      </c>
      <c r="M265" s="112">
        <v>-22319</v>
      </c>
      <c r="N265" s="112">
        <v>-18654</v>
      </c>
      <c r="O265" s="112">
        <v>-21338</v>
      </c>
      <c r="P265" s="112">
        <v>-18710</v>
      </c>
      <c r="Q265" s="112">
        <v>-21466</v>
      </c>
      <c r="R265" s="112">
        <v>-19334</v>
      </c>
      <c r="S265" s="112"/>
      <c r="T265" s="112"/>
      <c r="U265" s="112"/>
      <c r="V265" s="112"/>
      <c r="W265" s="112"/>
      <c r="X265" s="112"/>
      <c r="Y265" s="102">
        <f t="shared" si="15"/>
        <v>-121821</v>
      </c>
    </row>
    <row r="266" spans="1:25" x14ac:dyDescent="0.25">
      <c r="A266" s="9">
        <v>110</v>
      </c>
      <c r="B266" s="9" t="s">
        <v>278</v>
      </c>
      <c r="C266" s="9" t="s">
        <v>359</v>
      </c>
      <c r="D266" s="9" t="s">
        <v>351</v>
      </c>
      <c r="E266" s="9" t="s">
        <v>273</v>
      </c>
      <c r="F266" s="9">
        <v>111</v>
      </c>
      <c r="G266" s="9" t="s">
        <v>297</v>
      </c>
      <c r="H266" s="9">
        <v>2017</v>
      </c>
      <c r="I266" s="9" t="str">
        <f t="shared" si="14"/>
        <v>500</v>
      </c>
      <c r="J266" s="9" t="s">
        <v>10</v>
      </c>
      <c r="K266" s="9" t="s">
        <v>325</v>
      </c>
      <c r="L266" s="9" t="s">
        <v>282</v>
      </c>
      <c r="M266" s="112"/>
      <c r="N266" s="112"/>
      <c r="O266" s="112"/>
      <c r="P266" s="112"/>
      <c r="Q266" s="112"/>
      <c r="R266" s="112"/>
      <c r="S266" s="112">
        <v>5575</v>
      </c>
      <c r="T266" s="112">
        <v>5542</v>
      </c>
      <c r="U266" s="112">
        <v>5761</v>
      </c>
      <c r="V266" s="112">
        <v>5677</v>
      </c>
      <c r="W266" s="112">
        <v>5185</v>
      </c>
      <c r="X266" s="112">
        <v>5309</v>
      </c>
      <c r="Y266" s="102">
        <f t="shared" si="15"/>
        <v>33049</v>
      </c>
    </row>
    <row r="267" spans="1:25" x14ac:dyDescent="0.25">
      <c r="A267" s="9">
        <v>110</v>
      </c>
      <c r="B267" s="9" t="s">
        <v>278</v>
      </c>
      <c r="C267" s="9" t="s">
        <v>359</v>
      </c>
      <c r="D267" s="9" t="s">
        <v>351</v>
      </c>
      <c r="E267" s="9" t="s">
        <v>273</v>
      </c>
      <c r="F267" s="9">
        <v>111</v>
      </c>
      <c r="G267" s="9" t="s">
        <v>297</v>
      </c>
      <c r="H267" s="9">
        <v>2018</v>
      </c>
      <c r="I267" s="9" t="str">
        <f t="shared" si="14"/>
        <v>500</v>
      </c>
      <c r="J267" s="9" t="s">
        <v>10</v>
      </c>
      <c r="K267" s="9" t="s">
        <v>325</v>
      </c>
      <c r="L267" s="9" t="s">
        <v>282</v>
      </c>
      <c r="M267" s="112">
        <v>5860</v>
      </c>
      <c r="N267" s="112">
        <v>5569</v>
      </c>
      <c r="O267" s="112">
        <v>5861</v>
      </c>
      <c r="P267" s="112">
        <v>5323</v>
      </c>
      <c r="Q267" s="112">
        <v>5888</v>
      </c>
      <c r="R267" s="112">
        <v>5523</v>
      </c>
      <c r="S267" s="112"/>
      <c r="T267" s="112"/>
      <c r="U267" s="112"/>
      <c r="V267" s="112"/>
      <c r="W267" s="112"/>
      <c r="X267" s="112"/>
      <c r="Y267" s="102">
        <f t="shared" si="15"/>
        <v>34024</v>
      </c>
    </row>
    <row r="268" spans="1:25" x14ac:dyDescent="0.25">
      <c r="A268" s="9">
        <v>110</v>
      </c>
      <c r="B268" s="9" t="s">
        <v>278</v>
      </c>
      <c r="C268" s="9" t="s">
        <v>359</v>
      </c>
      <c r="D268" s="9" t="s">
        <v>351</v>
      </c>
      <c r="E268" s="9" t="s">
        <v>273</v>
      </c>
      <c r="F268" s="9">
        <v>175</v>
      </c>
      <c r="G268" s="9" t="s">
        <v>326</v>
      </c>
      <c r="H268" s="9">
        <v>2017</v>
      </c>
      <c r="I268" s="9" t="str">
        <f t="shared" si="14"/>
        <v>500</v>
      </c>
      <c r="J268" s="9" t="s">
        <v>10</v>
      </c>
      <c r="K268" s="9" t="s">
        <v>324</v>
      </c>
      <c r="L268" s="9" t="s">
        <v>282</v>
      </c>
      <c r="M268" s="112"/>
      <c r="N268" s="112"/>
      <c r="O268" s="112"/>
      <c r="P268" s="112"/>
      <c r="Q268" s="112"/>
      <c r="R268" s="112"/>
      <c r="S268" s="112">
        <v>-5063</v>
      </c>
      <c r="T268" s="112">
        <v>-5063</v>
      </c>
      <c r="U268" s="112">
        <v>-5063</v>
      </c>
      <c r="V268" s="112">
        <v>-5063</v>
      </c>
      <c r="W268" s="112">
        <v>-5063</v>
      </c>
      <c r="X268" s="112">
        <v>-5063</v>
      </c>
      <c r="Y268" s="102">
        <f t="shared" si="15"/>
        <v>-30378</v>
      </c>
    </row>
    <row r="269" spans="1:25" x14ac:dyDescent="0.25">
      <c r="A269" s="9">
        <v>110</v>
      </c>
      <c r="B269" s="9" t="s">
        <v>278</v>
      </c>
      <c r="C269" s="9" t="s">
        <v>359</v>
      </c>
      <c r="D269" s="9" t="s">
        <v>351</v>
      </c>
      <c r="E269" s="9" t="s">
        <v>273</v>
      </c>
      <c r="F269" s="9">
        <v>175</v>
      </c>
      <c r="G269" s="9" t="s">
        <v>326</v>
      </c>
      <c r="H269" s="9">
        <v>2018</v>
      </c>
      <c r="I269" s="9" t="str">
        <f t="shared" si="14"/>
        <v>500</v>
      </c>
      <c r="J269" s="9" t="s">
        <v>10</v>
      </c>
      <c r="K269" s="9" t="s">
        <v>324</v>
      </c>
      <c r="L269" s="9" t="s">
        <v>282</v>
      </c>
      <c r="M269" s="112">
        <v>-5063</v>
      </c>
      <c r="N269" s="112">
        <v>-5063</v>
      </c>
      <c r="O269" s="112">
        <v>-5063</v>
      </c>
      <c r="P269" s="112">
        <v>-5063</v>
      </c>
      <c r="Q269" s="112">
        <v>-5063</v>
      </c>
      <c r="R269" s="112">
        <v>-5063</v>
      </c>
      <c r="S269" s="112"/>
      <c r="T269" s="112"/>
      <c r="U269" s="112"/>
      <c r="V269" s="112"/>
      <c r="W269" s="112"/>
      <c r="X269" s="112"/>
      <c r="Y269" s="102">
        <f t="shared" si="15"/>
        <v>-30378</v>
      </c>
    </row>
    <row r="270" spans="1:25" x14ac:dyDescent="0.25">
      <c r="A270" s="9">
        <v>110</v>
      </c>
      <c r="B270" s="9" t="s">
        <v>278</v>
      </c>
      <c r="C270" s="9" t="s">
        <v>359</v>
      </c>
      <c r="D270" s="9" t="s">
        <v>351</v>
      </c>
      <c r="E270" s="9" t="s">
        <v>273</v>
      </c>
      <c r="F270" s="9">
        <v>751</v>
      </c>
      <c r="G270" s="9" t="s">
        <v>330</v>
      </c>
      <c r="H270" s="9">
        <v>2017</v>
      </c>
      <c r="I270" s="9" t="str">
        <f t="shared" si="14"/>
        <v>500</v>
      </c>
      <c r="J270" s="9" t="s">
        <v>10</v>
      </c>
      <c r="K270" s="9" t="s">
        <v>329</v>
      </c>
      <c r="L270" s="9" t="s">
        <v>282</v>
      </c>
      <c r="M270" s="112"/>
      <c r="N270" s="112"/>
      <c r="O270" s="112"/>
      <c r="P270" s="112"/>
      <c r="Q270" s="112"/>
      <c r="R270" s="112"/>
      <c r="S270" s="112">
        <v>28720</v>
      </c>
      <c r="T270" s="112">
        <v>30140</v>
      </c>
      <c r="U270" s="112">
        <v>29786</v>
      </c>
      <c r="V270" s="112">
        <v>31061</v>
      </c>
      <c r="W270" s="112">
        <v>29214</v>
      </c>
      <c r="X270" s="112">
        <v>25671</v>
      </c>
      <c r="Y270" s="102">
        <f t="shared" si="15"/>
        <v>174592</v>
      </c>
    </row>
    <row r="271" spans="1:25" x14ac:dyDescent="0.25">
      <c r="A271" s="9">
        <v>110</v>
      </c>
      <c r="B271" s="9" t="s">
        <v>278</v>
      </c>
      <c r="C271" s="9" t="s">
        <v>359</v>
      </c>
      <c r="D271" s="9" t="s">
        <v>351</v>
      </c>
      <c r="E271" s="9" t="s">
        <v>273</v>
      </c>
      <c r="F271" s="9">
        <v>751</v>
      </c>
      <c r="G271" s="9" t="s">
        <v>330</v>
      </c>
      <c r="H271" s="9">
        <v>2018</v>
      </c>
      <c r="I271" s="9" t="str">
        <f t="shared" si="14"/>
        <v>500</v>
      </c>
      <c r="J271" s="9" t="s">
        <v>10</v>
      </c>
      <c r="K271" s="9" t="s">
        <v>329</v>
      </c>
      <c r="L271" s="9" t="s">
        <v>282</v>
      </c>
      <c r="M271" s="112">
        <v>30933</v>
      </c>
      <c r="N271" s="112">
        <v>28202</v>
      </c>
      <c r="O271" s="112">
        <v>31016</v>
      </c>
      <c r="P271" s="112">
        <v>29811</v>
      </c>
      <c r="Q271" s="112">
        <v>31308</v>
      </c>
      <c r="R271" s="112">
        <v>27679</v>
      </c>
      <c r="S271" s="112"/>
      <c r="T271" s="112"/>
      <c r="U271" s="112"/>
      <c r="V271" s="112"/>
      <c r="W271" s="112"/>
      <c r="X271" s="112"/>
      <c r="Y271" s="102">
        <f t="shared" si="15"/>
        <v>178949</v>
      </c>
    </row>
    <row r="272" spans="1:25" x14ac:dyDescent="0.25">
      <c r="A272" s="9">
        <v>110</v>
      </c>
      <c r="B272" s="9" t="s">
        <v>278</v>
      </c>
      <c r="C272" s="9" t="s">
        <v>359</v>
      </c>
      <c r="D272" s="9" t="s">
        <v>351</v>
      </c>
      <c r="E272" s="9" t="s">
        <v>273</v>
      </c>
      <c r="F272" s="9">
        <v>752</v>
      </c>
      <c r="G272" s="9" t="s">
        <v>330</v>
      </c>
      <c r="H272" s="9">
        <v>2017</v>
      </c>
      <c r="I272" s="9" t="str">
        <f t="shared" si="14"/>
        <v>500</v>
      </c>
      <c r="J272" s="9" t="s">
        <v>10</v>
      </c>
      <c r="K272" s="9" t="s">
        <v>329</v>
      </c>
      <c r="L272" s="9" t="s">
        <v>282</v>
      </c>
      <c r="M272" s="112"/>
      <c r="N272" s="112"/>
      <c r="O272" s="112"/>
      <c r="P272" s="112"/>
      <c r="Q272" s="112"/>
      <c r="R272" s="112"/>
      <c r="S272" s="112">
        <v>476</v>
      </c>
      <c r="T272" s="112">
        <v>473</v>
      </c>
      <c r="U272" s="112">
        <v>492</v>
      </c>
      <c r="V272" s="112">
        <v>485</v>
      </c>
      <c r="W272" s="112">
        <v>443</v>
      </c>
      <c r="X272" s="112">
        <v>453</v>
      </c>
      <c r="Y272" s="102">
        <f t="shared" si="15"/>
        <v>2822</v>
      </c>
    </row>
    <row r="273" spans="1:25" x14ac:dyDescent="0.25">
      <c r="A273" s="9">
        <v>110</v>
      </c>
      <c r="B273" s="9" t="s">
        <v>278</v>
      </c>
      <c r="C273" s="9" t="s">
        <v>359</v>
      </c>
      <c r="D273" s="9" t="s">
        <v>351</v>
      </c>
      <c r="E273" s="9" t="s">
        <v>273</v>
      </c>
      <c r="F273" s="9">
        <v>752</v>
      </c>
      <c r="G273" s="9" t="s">
        <v>330</v>
      </c>
      <c r="H273" s="9">
        <v>2018</v>
      </c>
      <c r="I273" s="9" t="str">
        <f t="shared" si="14"/>
        <v>500</v>
      </c>
      <c r="J273" s="9" t="s">
        <v>10</v>
      </c>
      <c r="K273" s="9" t="s">
        <v>329</v>
      </c>
      <c r="L273" s="9" t="s">
        <v>282</v>
      </c>
      <c r="M273" s="112">
        <v>500</v>
      </c>
      <c r="N273" s="112">
        <v>475</v>
      </c>
      <c r="O273" s="112">
        <v>500</v>
      </c>
      <c r="P273" s="112">
        <v>454</v>
      </c>
      <c r="Q273" s="112">
        <v>503</v>
      </c>
      <c r="R273" s="112">
        <v>471</v>
      </c>
      <c r="S273" s="112"/>
      <c r="T273" s="112"/>
      <c r="U273" s="112"/>
      <c r="V273" s="112"/>
      <c r="W273" s="112"/>
      <c r="X273" s="112"/>
      <c r="Y273" s="102">
        <f t="shared" si="15"/>
        <v>2903</v>
      </c>
    </row>
    <row r="274" spans="1:25" x14ac:dyDescent="0.25">
      <c r="A274" s="9">
        <v>110</v>
      </c>
      <c r="B274" s="9" t="s">
        <v>272</v>
      </c>
      <c r="C274" s="9" t="s">
        <v>360</v>
      </c>
      <c r="D274" s="9" t="s">
        <v>351</v>
      </c>
      <c r="E274" s="9" t="s">
        <v>273</v>
      </c>
      <c r="F274" s="9">
        <v>101</v>
      </c>
      <c r="G274" s="9" t="s">
        <v>298</v>
      </c>
      <c r="H274" s="9">
        <v>2017</v>
      </c>
      <c r="I274" s="9" t="str">
        <f t="shared" si="14"/>
        <v>500</v>
      </c>
      <c r="J274" s="9" t="s">
        <v>10</v>
      </c>
      <c r="K274" s="9" t="s">
        <v>324</v>
      </c>
      <c r="L274" s="9" t="s">
        <v>282</v>
      </c>
      <c r="M274" s="112"/>
      <c r="N274" s="112"/>
      <c r="O274" s="112"/>
      <c r="P274" s="112"/>
      <c r="Q274" s="112"/>
      <c r="R274" s="112"/>
      <c r="S274" s="112">
        <v>287693</v>
      </c>
      <c r="T274" s="112">
        <v>335819</v>
      </c>
      <c r="U274" s="112">
        <v>288599</v>
      </c>
      <c r="V274" s="112">
        <v>320179</v>
      </c>
      <c r="W274" s="112">
        <v>293516</v>
      </c>
      <c r="X274" s="112">
        <v>272460</v>
      </c>
      <c r="Y274" s="102">
        <f t="shared" si="15"/>
        <v>1798266</v>
      </c>
    </row>
    <row r="275" spans="1:25" x14ac:dyDescent="0.25">
      <c r="A275" s="9">
        <v>110</v>
      </c>
      <c r="B275" s="9" t="s">
        <v>272</v>
      </c>
      <c r="C275" s="9" t="s">
        <v>360</v>
      </c>
      <c r="D275" s="9" t="s">
        <v>351</v>
      </c>
      <c r="E275" s="9" t="s">
        <v>273</v>
      </c>
      <c r="F275" s="9">
        <v>101</v>
      </c>
      <c r="G275" s="9" t="s">
        <v>298</v>
      </c>
      <c r="H275" s="9">
        <v>2018</v>
      </c>
      <c r="I275" s="9" t="str">
        <f t="shared" si="14"/>
        <v>500</v>
      </c>
      <c r="J275" s="9" t="s">
        <v>10</v>
      </c>
      <c r="K275" s="9" t="s">
        <v>324</v>
      </c>
      <c r="L275" s="9" t="s">
        <v>282</v>
      </c>
      <c r="M275" s="112">
        <v>313259</v>
      </c>
      <c r="N275" s="112">
        <v>271501</v>
      </c>
      <c r="O275" s="112">
        <v>311179</v>
      </c>
      <c r="P275" s="112">
        <v>278566</v>
      </c>
      <c r="Q275" s="112">
        <v>329081</v>
      </c>
      <c r="R275" s="112">
        <v>298495</v>
      </c>
      <c r="S275" s="112"/>
      <c r="T275" s="112"/>
      <c r="U275" s="112"/>
      <c r="V275" s="112"/>
      <c r="W275" s="112"/>
      <c r="X275" s="112"/>
      <c r="Y275" s="102">
        <f t="shared" si="15"/>
        <v>1802081</v>
      </c>
    </row>
    <row r="276" spans="1:25" x14ac:dyDescent="0.25">
      <c r="A276" s="9">
        <v>110</v>
      </c>
      <c r="B276" s="9" t="s">
        <v>272</v>
      </c>
      <c r="C276" s="9" t="s">
        <v>360</v>
      </c>
      <c r="D276" s="9" t="s">
        <v>351</v>
      </c>
      <c r="E276" s="9" t="s">
        <v>273</v>
      </c>
      <c r="F276" s="9">
        <v>751</v>
      </c>
      <c r="G276" s="9" t="s">
        <v>330</v>
      </c>
      <c r="H276" s="9">
        <v>2017</v>
      </c>
      <c r="I276" s="9" t="str">
        <f t="shared" si="14"/>
        <v>500</v>
      </c>
      <c r="J276" s="9" t="s">
        <v>10</v>
      </c>
      <c r="K276" s="9" t="s">
        <v>329</v>
      </c>
      <c r="L276" s="9" t="s">
        <v>282</v>
      </c>
      <c r="M276" s="112"/>
      <c r="N276" s="112"/>
      <c r="O276" s="112"/>
      <c r="P276" s="112"/>
      <c r="Q276" s="112"/>
      <c r="R276" s="112"/>
      <c r="S276" s="112">
        <v>84521</v>
      </c>
      <c r="T276" s="112">
        <v>98660</v>
      </c>
      <c r="U276" s="112">
        <v>84787</v>
      </c>
      <c r="V276" s="112">
        <v>94065</v>
      </c>
      <c r="W276" s="112">
        <v>86232</v>
      </c>
      <c r="X276" s="112">
        <v>80046</v>
      </c>
      <c r="Y276" s="102">
        <f t="shared" si="15"/>
        <v>528311</v>
      </c>
    </row>
    <row r="277" spans="1:25" x14ac:dyDescent="0.25">
      <c r="A277" s="9">
        <v>110</v>
      </c>
      <c r="B277" s="9" t="s">
        <v>272</v>
      </c>
      <c r="C277" s="9" t="s">
        <v>360</v>
      </c>
      <c r="D277" s="9" t="s">
        <v>351</v>
      </c>
      <c r="E277" s="9" t="s">
        <v>273</v>
      </c>
      <c r="F277" s="9">
        <v>751</v>
      </c>
      <c r="G277" s="9" t="s">
        <v>330</v>
      </c>
      <c r="H277" s="9">
        <v>2018</v>
      </c>
      <c r="I277" s="9" t="str">
        <f t="shared" si="14"/>
        <v>500</v>
      </c>
      <c r="J277" s="9" t="s">
        <v>10</v>
      </c>
      <c r="K277" s="9" t="s">
        <v>329</v>
      </c>
      <c r="L277" s="9" t="s">
        <v>282</v>
      </c>
      <c r="M277" s="112">
        <v>92032</v>
      </c>
      <c r="N277" s="112">
        <v>79764</v>
      </c>
      <c r="O277" s="112">
        <v>91421</v>
      </c>
      <c r="P277" s="112">
        <v>81840</v>
      </c>
      <c r="Q277" s="112">
        <v>96681</v>
      </c>
      <c r="R277" s="112">
        <v>87695</v>
      </c>
      <c r="S277" s="112"/>
      <c r="T277" s="112"/>
      <c r="U277" s="112"/>
      <c r="V277" s="112"/>
      <c r="W277" s="112"/>
      <c r="X277" s="112"/>
      <c r="Y277" s="102">
        <f t="shared" si="15"/>
        <v>529433</v>
      </c>
    </row>
    <row r="278" spans="1:25" x14ac:dyDescent="0.25">
      <c r="A278" s="9">
        <v>110</v>
      </c>
      <c r="B278" s="9" t="s">
        <v>278</v>
      </c>
      <c r="C278" s="9" t="s">
        <v>360</v>
      </c>
      <c r="D278" s="9" t="s">
        <v>351</v>
      </c>
      <c r="E278" s="9" t="s">
        <v>273</v>
      </c>
      <c r="F278" s="9">
        <v>110</v>
      </c>
      <c r="G278" s="9" t="s">
        <v>298</v>
      </c>
      <c r="H278" s="9">
        <v>2017</v>
      </c>
      <c r="I278" s="9" t="str">
        <f t="shared" ref="I278:I301" si="16">LEFT(C278,3)</f>
        <v>500</v>
      </c>
      <c r="J278" s="9" t="s">
        <v>10</v>
      </c>
      <c r="K278" s="9" t="s">
        <v>324</v>
      </c>
      <c r="L278" s="9" t="s">
        <v>282</v>
      </c>
      <c r="M278" s="112"/>
      <c r="N278" s="112"/>
      <c r="O278" s="112"/>
      <c r="P278" s="112"/>
      <c r="Q278" s="112"/>
      <c r="R278" s="112"/>
      <c r="S278" s="112">
        <v>-11022</v>
      </c>
      <c r="T278" s="112">
        <v>-12902</v>
      </c>
      <c r="U278" s="112">
        <v>-11061</v>
      </c>
      <c r="V278" s="112">
        <v>-12288</v>
      </c>
      <c r="W278" s="112">
        <v>-11246</v>
      </c>
      <c r="X278" s="112">
        <v>-10416</v>
      </c>
      <c r="Y278" s="102">
        <f t="shared" si="15"/>
        <v>-68935</v>
      </c>
    </row>
    <row r="279" spans="1:25" x14ac:dyDescent="0.25">
      <c r="A279" s="9">
        <v>110</v>
      </c>
      <c r="B279" s="9" t="s">
        <v>278</v>
      </c>
      <c r="C279" s="9" t="s">
        <v>360</v>
      </c>
      <c r="D279" s="9" t="s">
        <v>351</v>
      </c>
      <c r="E279" s="9" t="s">
        <v>273</v>
      </c>
      <c r="F279" s="9">
        <v>110</v>
      </c>
      <c r="G279" s="9" t="s">
        <v>298</v>
      </c>
      <c r="H279" s="9">
        <v>2018</v>
      </c>
      <c r="I279" s="9" t="str">
        <f t="shared" si="16"/>
        <v>500</v>
      </c>
      <c r="J279" s="9" t="s">
        <v>10</v>
      </c>
      <c r="K279" s="9" t="s">
        <v>324</v>
      </c>
      <c r="L279" s="9" t="s">
        <v>282</v>
      </c>
      <c r="M279" s="112">
        <v>-12015</v>
      </c>
      <c r="N279" s="112">
        <v>-10391</v>
      </c>
      <c r="O279" s="112">
        <v>-11937</v>
      </c>
      <c r="P279" s="112">
        <v>-10671</v>
      </c>
      <c r="Q279" s="112">
        <v>-12641</v>
      </c>
      <c r="R279" s="112">
        <v>-11453</v>
      </c>
      <c r="S279" s="112"/>
      <c r="T279" s="112"/>
      <c r="U279" s="112"/>
      <c r="V279" s="112"/>
      <c r="W279" s="112"/>
      <c r="X279" s="112"/>
      <c r="Y279" s="102">
        <f t="shared" si="15"/>
        <v>-69108</v>
      </c>
    </row>
    <row r="280" spans="1:25" x14ac:dyDescent="0.25">
      <c r="A280" s="9">
        <v>110</v>
      </c>
      <c r="B280" s="9" t="s">
        <v>278</v>
      </c>
      <c r="C280" s="9" t="s">
        <v>360</v>
      </c>
      <c r="D280" s="9" t="s">
        <v>351</v>
      </c>
      <c r="E280" s="9" t="s">
        <v>273</v>
      </c>
      <c r="F280" s="9">
        <v>175</v>
      </c>
      <c r="G280" s="9" t="s">
        <v>326</v>
      </c>
      <c r="H280" s="9">
        <v>2017</v>
      </c>
      <c r="I280" s="9" t="str">
        <f t="shared" si="16"/>
        <v>500</v>
      </c>
      <c r="J280" s="9" t="s">
        <v>10</v>
      </c>
      <c r="K280" s="9" t="s">
        <v>324</v>
      </c>
      <c r="L280" s="9" t="s">
        <v>282</v>
      </c>
      <c r="M280" s="112"/>
      <c r="N280" s="112"/>
      <c r="O280" s="112"/>
      <c r="P280" s="112"/>
      <c r="Q280" s="112"/>
      <c r="R280" s="112"/>
      <c r="S280" s="112">
        <v>-153</v>
      </c>
      <c r="T280" s="112">
        <v>-153</v>
      </c>
      <c r="U280" s="112">
        <v>-153</v>
      </c>
      <c r="V280" s="112">
        <v>-153</v>
      </c>
      <c r="W280" s="112">
        <v>-153</v>
      </c>
      <c r="X280" s="112">
        <v>-153</v>
      </c>
      <c r="Y280" s="102">
        <f t="shared" si="15"/>
        <v>-918</v>
      </c>
    </row>
    <row r="281" spans="1:25" x14ac:dyDescent="0.25">
      <c r="A281" s="9">
        <v>110</v>
      </c>
      <c r="B281" s="9" t="s">
        <v>278</v>
      </c>
      <c r="C281" s="9" t="s">
        <v>360</v>
      </c>
      <c r="D281" s="9" t="s">
        <v>351</v>
      </c>
      <c r="E281" s="9" t="s">
        <v>273</v>
      </c>
      <c r="F281" s="9">
        <v>175</v>
      </c>
      <c r="G281" s="9" t="s">
        <v>326</v>
      </c>
      <c r="H281" s="9">
        <v>2018</v>
      </c>
      <c r="I281" s="9" t="str">
        <f t="shared" si="16"/>
        <v>500</v>
      </c>
      <c r="J281" s="9" t="s">
        <v>10</v>
      </c>
      <c r="K281" s="9" t="s">
        <v>324</v>
      </c>
      <c r="L281" s="9" t="s">
        <v>282</v>
      </c>
      <c r="M281" s="112">
        <v>-155</v>
      </c>
      <c r="N281" s="112">
        <v>-155</v>
      </c>
      <c r="O281" s="112">
        <v>-155</v>
      </c>
      <c r="P281" s="112">
        <v>-155</v>
      </c>
      <c r="Q281" s="112">
        <v>-155</v>
      </c>
      <c r="R281" s="112">
        <v>-155</v>
      </c>
      <c r="S281" s="112"/>
      <c r="T281" s="112"/>
      <c r="U281" s="112"/>
      <c r="V281" s="112"/>
      <c r="W281" s="112"/>
      <c r="X281" s="112"/>
      <c r="Y281" s="102">
        <f t="shared" si="15"/>
        <v>-930</v>
      </c>
    </row>
    <row r="282" spans="1:25" x14ac:dyDescent="0.25">
      <c r="A282" s="9">
        <v>110</v>
      </c>
      <c r="B282" s="9" t="s">
        <v>278</v>
      </c>
      <c r="C282" s="9" t="s">
        <v>360</v>
      </c>
      <c r="D282" s="9" t="s">
        <v>351</v>
      </c>
      <c r="E282" s="9" t="s">
        <v>273</v>
      </c>
      <c r="F282" s="9">
        <v>751</v>
      </c>
      <c r="G282" s="9" t="s">
        <v>330</v>
      </c>
      <c r="H282" s="9">
        <v>2017</v>
      </c>
      <c r="I282" s="9" t="str">
        <f t="shared" si="16"/>
        <v>500</v>
      </c>
      <c r="J282" s="9" t="s">
        <v>10</v>
      </c>
      <c r="K282" s="9" t="s">
        <v>329</v>
      </c>
      <c r="L282" s="9" t="s">
        <v>282</v>
      </c>
      <c r="M282" s="112"/>
      <c r="N282" s="112"/>
      <c r="O282" s="112"/>
      <c r="P282" s="112"/>
      <c r="Q282" s="112"/>
      <c r="R282" s="112"/>
      <c r="S282" s="112">
        <v>-3283</v>
      </c>
      <c r="T282" s="112">
        <v>-3835</v>
      </c>
      <c r="U282" s="112">
        <v>-3295</v>
      </c>
      <c r="V282" s="112">
        <v>-3655</v>
      </c>
      <c r="W282" s="112">
        <v>-3349</v>
      </c>
      <c r="X282" s="112">
        <v>-3105</v>
      </c>
      <c r="Y282" s="102">
        <f t="shared" si="15"/>
        <v>-20522</v>
      </c>
    </row>
    <row r="283" spans="1:25" x14ac:dyDescent="0.25">
      <c r="A283" s="9">
        <v>110</v>
      </c>
      <c r="B283" s="9" t="s">
        <v>278</v>
      </c>
      <c r="C283" s="9" t="s">
        <v>360</v>
      </c>
      <c r="D283" s="9" t="s">
        <v>351</v>
      </c>
      <c r="E283" s="9" t="s">
        <v>273</v>
      </c>
      <c r="F283" s="9">
        <v>751</v>
      </c>
      <c r="G283" s="9" t="s">
        <v>330</v>
      </c>
      <c r="H283" s="9">
        <v>2018</v>
      </c>
      <c r="I283" s="9" t="str">
        <f t="shared" si="16"/>
        <v>500</v>
      </c>
      <c r="J283" s="9" t="s">
        <v>10</v>
      </c>
      <c r="K283" s="9" t="s">
        <v>329</v>
      </c>
      <c r="L283" s="9" t="s">
        <v>282</v>
      </c>
      <c r="M283" s="112">
        <v>-3576</v>
      </c>
      <c r="N283" s="112">
        <v>-3098</v>
      </c>
      <c r="O283" s="112">
        <v>-3553</v>
      </c>
      <c r="P283" s="112">
        <v>-3181</v>
      </c>
      <c r="Q283" s="112">
        <v>-3759</v>
      </c>
      <c r="R283" s="112">
        <v>-3410</v>
      </c>
      <c r="S283" s="112"/>
      <c r="T283" s="112"/>
      <c r="U283" s="112"/>
      <c r="V283" s="112"/>
      <c r="W283" s="112"/>
      <c r="X283" s="112"/>
      <c r="Y283" s="102">
        <f t="shared" si="15"/>
        <v>-20577</v>
      </c>
    </row>
    <row r="284" spans="1:25" x14ac:dyDescent="0.25">
      <c r="A284" s="9">
        <v>110</v>
      </c>
      <c r="B284" s="9" t="s">
        <v>272</v>
      </c>
      <c r="C284" s="9" t="s">
        <v>363</v>
      </c>
      <c r="D284" s="9" t="s">
        <v>364</v>
      </c>
      <c r="E284" s="9" t="s">
        <v>273</v>
      </c>
      <c r="F284" s="9">
        <v>101</v>
      </c>
      <c r="G284" s="9" t="s">
        <v>298</v>
      </c>
      <c r="H284" s="9">
        <v>2017</v>
      </c>
      <c r="I284" s="9" t="str">
        <f t="shared" si="16"/>
        <v>501</v>
      </c>
      <c r="J284" s="9" t="s">
        <v>10</v>
      </c>
      <c r="K284" s="9" t="s">
        <v>324</v>
      </c>
      <c r="L284" s="9" t="s">
        <v>282</v>
      </c>
      <c r="M284" s="112"/>
      <c r="N284" s="112"/>
      <c r="O284" s="112"/>
      <c r="P284" s="112"/>
      <c r="Q284" s="112"/>
      <c r="R284" s="112"/>
      <c r="S284" s="112">
        <v>6029</v>
      </c>
      <c r="T284" s="112">
        <v>7093</v>
      </c>
      <c r="U284" s="112">
        <v>6062</v>
      </c>
      <c r="V284" s="112">
        <v>6744</v>
      </c>
      <c r="W284" s="112">
        <v>6185</v>
      </c>
      <c r="X284" s="112">
        <v>5671</v>
      </c>
      <c r="Y284" s="102">
        <f t="shared" si="15"/>
        <v>37784</v>
      </c>
    </row>
    <row r="285" spans="1:25" x14ac:dyDescent="0.25">
      <c r="A285" s="9">
        <v>110</v>
      </c>
      <c r="B285" s="9" t="s">
        <v>272</v>
      </c>
      <c r="C285" s="9" t="s">
        <v>363</v>
      </c>
      <c r="D285" s="9" t="s">
        <v>364</v>
      </c>
      <c r="E285" s="9" t="s">
        <v>273</v>
      </c>
      <c r="F285" s="9">
        <v>101</v>
      </c>
      <c r="G285" s="9" t="s">
        <v>298</v>
      </c>
      <c r="H285" s="9">
        <v>2018</v>
      </c>
      <c r="I285" s="9" t="str">
        <f t="shared" si="16"/>
        <v>501</v>
      </c>
      <c r="J285" s="9" t="s">
        <v>10</v>
      </c>
      <c r="K285" s="9" t="s">
        <v>324</v>
      </c>
      <c r="L285" s="9" t="s">
        <v>282</v>
      </c>
      <c r="M285" s="112">
        <v>6542</v>
      </c>
      <c r="N285" s="112">
        <v>5658</v>
      </c>
      <c r="O285" s="112">
        <v>6526</v>
      </c>
      <c r="P285" s="112">
        <v>5810</v>
      </c>
      <c r="Q285" s="112">
        <v>6941</v>
      </c>
      <c r="R285" s="112">
        <v>6294</v>
      </c>
      <c r="S285" s="112"/>
      <c r="T285" s="112"/>
      <c r="U285" s="112"/>
      <c r="V285" s="112"/>
      <c r="W285" s="112"/>
      <c r="X285" s="112"/>
      <c r="Y285" s="102">
        <f t="shared" si="15"/>
        <v>37771</v>
      </c>
    </row>
    <row r="286" spans="1:25" x14ac:dyDescent="0.25">
      <c r="A286" s="9">
        <v>110</v>
      </c>
      <c r="B286" s="9" t="s">
        <v>272</v>
      </c>
      <c r="C286" s="9" t="s">
        <v>363</v>
      </c>
      <c r="D286" s="9" t="s">
        <v>364</v>
      </c>
      <c r="E286" s="9" t="s">
        <v>273</v>
      </c>
      <c r="F286" s="9">
        <v>751</v>
      </c>
      <c r="G286" s="9" t="s">
        <v>330</v>
      </c>
      <c r="H286" s="9">
        <v>2017</v>
      </c>
      <c r="I286" s="9" t="str">
        <f t="shared" si="16"/>
        <v>501</v>
      </c>
      <c r="J286" s="9" t="s">
        <v>10</v>
      </c>
      <c r="K286" s="9" t="s">
        <v>329</v>
      </c>
      <c r="L286" s="9" t="s">
        <v>282</v>
      </c>
      <c r="M286" s="112"/>
      <c r="N286" s="112"/>
      <c r="O286" s="112"/>
      <c r="P286" s="112"/>
      <c r="Q286" s="112"/>
      <c r="R286" s="112"/>
      <c r="S286" s="112">
        <v>1771</v>
      </c>
      <c r="T286" s="112">
        <v>2084</v>
      </c>
      <c r="U286" s="112">
        <v>1781</v>
      </c>
      <c r="V286" s="112">
        <v>1981</v>
      </c>
      <c r="W286" s="112">
        <v>1817</v>
      </c>
      <c r="X286" s="112">
        <v>1666</v>
      </c>
      <c r="Y286" s="102">
        <f t="shared" si="15"/>
        <v>11100</v>
      </c>
    </row>
    <row r="287" spans="1:25" x14ac:dyDescent="0.25">
      <c r="A287" s="9">
        <v>110</v>
      </c>
      <c r="B287" s="9" t="s">
        <v>272</v>
      </c>
      <c r="C287" s="9" t="s">
        <v>363</v>
      </c>
      <c r="D287" s="9" t="s">
        <v>364</v>
      </c>
      <c r="E287" s="9" t="s">
        <v>273</v>
      </c>
      <c r="F287" s="9">
        <v>751</v>
      </c>
      <c r="G287" s="9" t="s">
        <v>330</v>
      </c>
      <c r="H287" s="9">
        <v>2018</v>
      </c>
      <c r="I287" s="9" t="str">
        <f t="shared" si="16"/>
        <v>501</v>
      </c>
      <c r="J287" s="9" t="s">
        <v>10</v>
      </c>
      <c r="K287" s="9" t="s">
        <v>329</v>
      </c>
      <c r="L287" s="9" t="s">
        <v>282</v>
      </c>
      <c r="M287" s="112">
        <v>1922</v>
      </c>
      <c r="N287" s="112">
        <v>1662</v>
      </c>
      <c r="O287" s="112">
        <v>1917</v>
      </c>
      <c r="P287" s="112">
        <v>1707</v>
      </c>
      <c r="Q287" s="112">
        <v>2039</v>
      </c>
      <c r="R287" s="112">
        <v>1849</v>
      </c>
      <c r="S287" s="112"/>
      <c r="T287" s="112"/>
      <c r="U287" s="112"/>
      <c r="V287" s="112"/>
      <c r="W287" s="112"/>
      <c r="X287" s="112"/>
      <c r="Y287" s="102">
        <f t="shared" si="15"/>
        <v>11096</v>
      </c>
    </row>
    <row r="288" spans="1:25" x14ac:dyDescent="0.25">
      <c r="A288" s="9">
        <v>110</v>
      </c>
      <c r="B288" s="9" t="s">
        <v>277</v>
      </c>
      <c r="C288" s="9" t="s">
        <v>363</v>
      </c>
      <c r="D288" s="9" t="s">
        <v>364</v>
      </c>
      <c r="E288" s="9" t="s">
        <v>273</v>
      </c>
      <c r="F288" s="9">
        <v>110</v>
      </c>
      <c r="G288" s="9" t="s">
        <v>298</v>
      </c>
      <c r="H288" s="9">
        <v>2017</v>
      </c>
      <c r="I288" s="9" t="str">
        <f t="shared" si="16"/>
        <v>501</v>
      </c>
      <c r="J288" s="9" t="s">
        <v>10</v>
      </c>
      <c r="K288" s="9" t="s">
        <v>324</v>
      </c>
      <c r="L288" s="9" t="s">
        <v>282</v>
      </c>
      <c r="M288" s="112"/>
      <c r="N288" s="112"/>
      <c r="O288" s="112"/>
      <c r="P288" s="112"/>
      <c r="Q288" s="112"/>
      <c r="R288" s="112"/>
      <c r="S288" s="112">
        <v>30483</v>
      </c>
      <c r="T288" s="112">
        <v>37226</v>
      </c>
      <c r="U288" s="112">
        <v>31858</v>
      </c>
      <c r="V288" s="112">
        <v>35067</v>
      </c>
      <c r="W288" s="112">
        <v>32071</v>
      </c>
      <c r="X288" s="112">
        <v>28316</v>
      </c>
      <c r="Y288" s="102">
        <f t="shared" si="15"/>
        <v>195021</v>
      </c>
    </row>
    <row r="289" spans="1:25" x14ac:dyDescent="0.25">
      <c r="A289" s="9">
        <v>110</v>
      </c>
      <c r="B289" s="9" t="s">
        <v>277</v>
      </c>
      <c r="C289" s="9" t="s">
        <v>363</v>
      </c>
      <c r="D289" s="9" t="s">
        <v>364</v>
      </c>
      <c r="E289" s="9" t="s">
        <v>273</v>
      </c>
      <c r="F289" s="9">
        <v>110</v>
      </c>
      <c r="G289" s="9" t="s">
        <v>298</v>
      </c>
      <c r="H289" s="9">
        <v>2018</v>
      </c>
      <c r="I289" s="9" t="str">
        <f t="shared" si="16"/>
        <v>501</v>
      </c>
      <c r="J289" s="9" t="s">
        <v>10</v>
      </c>
      <c r="K289" s="9" t="s">
        <v>324</v>
      </c>
      <c r="L289" s="9" t="s">
        <v>282</v>
      </c>
      <c r="M289" s="112">
        <v>36674</v>
      </c>
      <c r="N289" s="112">
        <v>31403</v>
      </c>
      <c r="O289" s="112">
        <v>35892</v>
      </c>
      <c r="P289" s="112">
        <v>31944</v>
      </c>
      <c r="Q289" s="112">
        <v>37275</v>
      </c>
      <c r="R289" s="112">
        <v>33027</v>
      </c>
      <c r="S289" s="112"/>
      <c r="T289" s="112"/>
      <c r="U289" s="112"/>
      <c r="V289" s="112"/>
      <c r="W289" s="112"/>
      <c r="X289" s="112"/>
      <c r="Y289" s="102">
        <f t="shared" si="15"/>
        <v>206215</v>
      </c>
    </row>
    <row r="290" spans="1:25" x14ac:dyDescent="0.25">
      <c r="A290" s="9">
        <v>110</v>
      </c>
      <c r="B290" s="9" t="s">
        <v>277</v>
      </c>
      <c r="C290" s="9" t="s">
        <v>363</v>
      </c>
      <c r="D290" s="9" t="s">
        <v>364</v>
      </c>
      <c r="E290" s="9" t="s">
        <v>273</v>
      </c>
      <c r="F290" s="9">
        <v>111</v>
      </c>
      <c r="G290" s="9" t="s">
        <v>297</v>
      </c>
      <c r="H290" s="9">
        <v>2017</v>
      </c>
      <c r="I290" s="9" t="str">
        <f t="shared" si="16"/>
        <v>501</v>
      </c>
      <c r="J290" s="9" t="s">
        <v>10</v>
      </c>
      <c r="K290" s="9" t="s">
        <v>325</v>
      </c>
      <c r="L290" s="9" t="s">
        <v>282</v>
      </c>
      <c r="M290" s="112"/>
      <c r="N290" s="112"/>
      <c r="O290" s="112"/>
      <c r="P290" s="112"/>
      <c r="Q290" s="112"/>
      <c r="R290" s="112"/>
      <c r="S290" s="112">
        <v>4518</v>
      </c>
      <c r="T290" s="112">
        <v>4518</v>
      </c>
      <c r="U290" s="112">
        <v>4518</v>
      </c>
      <c r="V290" s="112">
        <v>4518</v>
      </c>
      <c r="W290" s="112">
        <v>4653</v>
      </c>
      <c r="X290" s="112">
        <v>4680</v>
      </c>
      <c r="Y290" s="102">
        <f t="shared" si="15"/>
        <v>27405</v>
      </c>
    </row>
    <row r="291" spans="1:25" x14ac:dyDescent="0.25">
      <c r="A291" s="9">
        <v>110</v>
      </c>
      <c r="B291" s="9" t="s">
        <v>277</v>
      </c>
      <c r="C291" s="9" t="s">
        <v>363</v>
      </c>
      <c r="D291" s="9" t="s">
        <v>364</v>
      </c>
      <c r="E291" s="9" t="s">
        <v>273</v>
      </c>
      <c r="F291" s="9">
        <v>111</v>
      </c>
      <c r="G291" s="9" t="s">
        <v>297</v>
      </c>
      <c r="H291" s="9">
        <v>2018</v>
      </c>
      <c r="I291" s="9" t="str">
        <f t="shared" si="16"/>
        <v>501</v>
      </c>
      <c r="J291" s="9" t="s">
        <v>10</v>
      </c>
      <c r="K291" s="9" t="s">
        <v>325</v>
      </c>
      <c r="L291" s="9" t="s">
        <v>282</v>
      </c>
      <c r="M291" s="112">
        <v>4653</v>
      </c>
      <c r="N291" s="112">
        <v>4653</v>
      </c>
      <c r="O291" s="112">
        <v>4653</v>
      </c>
      <c r="P291" s="112">
        <v>4653</v>
      </c>
      <c r="Q291" s="112">
        <v>4653</v>
      </c>
      <c r="R291" s="112">
        <v>4653</v>
      </c>
      <c r="S291" s="112"/>
      <c r="T291" s="112"/>
      <c r="U291" s="112"/>
      <c r="V291" s="112"/>
      <c r="W291" s="112"/>
      <c r="X291" s="112"/>
      <c r="Y291" s="102">
        <f t="shared" si="15"/>
        <v>27918</v>
      </c>
    </row>
    <row r="292" spans="1:25" x14ac:dyDescent="0.25">
      <c r="A292" s="9">
        <v>110</v>
      </c>
      <c r="B292" s="9" t="s">
        <v>277</v>
      </c>
      <c r="C292" s="9" t="s">
        <v>363</v>
      </c>
      <c r="D292" s="9" t="s">
        <v>364</v>
      </c>
      <c r="E292" s="9" t="s">
        <v>273</v>
      </c>
      <c r="F292" s="9">
        <v>751</v>
      </c>
      <c r="G292" s="9" t="s">
        <v>330</v>
      </c>
      <c r="H292" s="9">
        <v>2017</v>
      </c>
      <c r="I292" s="9" t="str">
        <f t="shared" si="16"/>
        <v>501</v>
      </c>
      <c r="J292" s="9" t="s">
        <v>10</v>
      </c>
      <c r="K292" s="9" t="s">
        <v>329</v>
      </c>
      <c r="L292" s="9" t="s">
        <v>282</v>
      </c>
      <c r="M292" s="112"/>
      <c r="N292" s="112"/>
      <c r="O292" s="112"/>
      <c r="P292" s="112"/>
      <c r="Q292" s="112"/>
      <c r="R292" s="112"/>
      <c r="S292" s="112">
        <v>8504</v>
      </c>
      <c r="T292" s="112">
        <v>10362</v>
      </c>
      <c r="U292" s="112">
        <v>8867</v>
      </c>
      <c r="V292" s="112">
        <v>9765</v>
      </c>
      <c r="W292" s="112">
        <v>8930</v>
      </c>
      <c r="X292" s="112">
        <v>7900</v>
      </c>
      <c r="Y292" s="102">
        <f t="shared" si="15"/>
        <v>54328</v>
      </c>
    </row>
    <row r="293" spans="1:25" x14ac:dyDescent="0.25">
      <c r="A293" s="9">
        <v>110</v>
      </c>
      <c r="B293" s="9" t="s">
        <v>277</v>
      </c>
      <c r="C293" s="9" t="s">
        <v>363</v>
      </c>
      <c r="D293" s="9" t="s">
        <v>364</v>
      </c>
      <c r="E293" s="9" t="s">
        <v>273</v>
      </c>
      <c r="F293" s="9">
        <v>751</v>
      </c>
      <c r="G293" s="9" t="s">
        <v>330</v>
      </c>
      <c r="H293" s="9">
        <v>2018</v>
      </c>
      <c r="I293" s="9" t="str">
        <f t="shared" si="16"/>
        <v>501</v>
      </c>
      <c r="J293" s="9" t="s">
        <v>10</v>
      </c>
      <c r="K293" s="9" t="s">
        <v>329</v>
      </c>
      <c r="L293" s="9" t="s">
        <v>282</v>
      </c>
      <c r="M293" s="112">
        <v>10206</v>
      </c>
      <c r="N293" s="112">
        <v>8741</v>
      </c>
      <c r="O293" s="112">
        <v>9994</v>
      </c>
      <c r="P293" s="112">
        <v>8896</v>
      </c>
      <c r="Q293" s="112">
        <v>10394</v>
      </c>
      <c r="R293" s="112">
        <v>9218</v>
      </c>
      <c r="S293" s="112"/>
      <c r="T293" s="112"/>
      <c r="U293" s="112"/>
      <c r="V293" s="112"/>
      <c r="W293" s="112"/>
      <c r="X293" s="112"/>
      <c r="Y293" s="102">
        <f t="shared" si="15"/>
        <v>57449</v>
      </c>
    </row>
    <row r="294" spans="1:25" x14ac:dyDescent="0.25">
      <c r="A294" s="9">
        <v>110</v>
      </c>
      <c r="B294" s="9" t="s">
        <v>277</v>
      </c>
      <c r="C294" s="9" t="s">
        <v>363</v>
      </c>
      <c r="D294" s="9" t="s">
        <v>364</v>
      </c>
      <c r="E294" s="9" t="s">
        <v>273</v>
      </c>
      <c r="F294" s="9">
        <v>752</v>
      </c>
      <c r="G294" s="9" t="s">
        <v>330</v>
      </c>
      <c r="H294" s="9">
        <v>2017</v>
      </c>
      <c r="I294" s="9" t="str">
        <f t="shared" si="16"/>
        <v>501</v>
      </c>
      <c r="J294" s="9" t="s">
        <v>10</v>
      </c>
      <c r="K294" s="9" t="s">
        <v>329</v>
      </c>
      <c r="L294" s="9" t="s">
        <v>282</v>
      </c>
      <c r="M294" s="112"/>
      <c r="N294" s="112"/>
      <c r="O294" s="112"/>
      <c r="P294" s="112"/>
      <c r="Q294" s="112"/>
      <c r="R294" s="112"/>
      <c r="S294" s="112">
        <v>403</v>
      </c>
      <c r="T294" s="112">
        <v>403</v>
      </c>
      <c r="U294" s="112">
        <v>403</v>
      </c>
      <c r="V294" s="112">
        <v>403</v>
      </c>
      <c r="W294" s="112">
        <v>415</v>
      </c>
      <c r="X294" s="112">
        <v>417</v>
      </c>
      <c r="Y294" s="102">
        <f t="shared" si="15"/>
        <v>2444</v>
      </c>
    </row>
    <row r="295" spans="1:25" x14ac:dyDescent="0.25">
      <c r="A295" s="9">
        <v>110</v>
      </c>
      <c r="B295" s="9" t="s">
        <v>277</v>
      </c>
      <c r="C295" s="9" t="s">
        <v>363</v>
      </c>
      <c r="D295" s="9" t="s">
        <v>364</v>
      </c>
      <c r="E295" s="9" t="s">
        <v>273</v>
      </c>
      <c r="F295" s="9">
        <v>752</v>
      </c>
      <c r="G295" s="9" t="s">
        <v>330</v>
      </c>
      <c r="H295" s="9">
        <v>2018</v>
      </c>
      <c r="I295" s="9" t="str">
        <f t="shared" si="16"/>
        <v>501</v>
      </c>
      <c r="J295" s="9" t="s">
        <v>10</v>
      </c>
      <c r="K295" s="9" t="s">
        <v>329</v>
      </c>
      <c r="L295" s="9" t="s">
        <v>282</v>
      </c>
      <c r="M295" s="112">
        <v>415</v>
      </c>
      <c r="N295" s="112">
        <v>415</v>
      </c>
      <c r="O295" s="112">
        <v>415</v>
      </c>
      <c r="P295" s="112">
        <v>415</v>
      </c>
      <c r="Q295" s="112">
        <v>415</v>
      </c>
      <c r="R295" s="112">
        <v>415</v>
      </c>
      <c r="S295" s="112"/>
      <c r="T295" s="112"/>
      <c r="U295" s="112"/>
      <c r="V295" s="112"/>
      <c r="W295" s="112"/>
      <c r="X295" s="112"/>
      <c r="Y295" s="102">
        <f t="shared" si="15"/>
        <v>2490</v>
      </c>
    </row>
    <row r="296" spans="1:25" x14ac:dyDescent="0.25">
      <c r="A296" s="9">
        <v>110</v>
      </c>
      <c r="B296" s="9" t="s">
        <v>278</v>
      </c>
      <c r="C296" s="9" t="s">
        <v>363</v>
      </c>
      <c r="D296" s="9" t="s">
        <v>364</v>
      </c>
      <c r="E296" s="9" t="s">
        <v>273</v>
      </c>
      <c r="F296" s="9">
        <v>101</v>
      </c>
      <c r="G296" s="9" t="s">
        <v>298</v>
      </c>
      <c r="H296" s="9">
        <v>2017</v>
      </c>
      <c r="I296" s="9" t="str">
        <f t="shared" si="16"/>
        <v>501</v>
      </c>
      <c r="J296" s="9" t="s">
        <v>10</v>
      </c>
      <c r="K296" s="9" t="s">
        <v>324</v>
      </c>
      <c r="L296" s="9" t="s">
        <v>282</v>
      </c>
      <c r="M296" s="112"/>
      <c r="N296" s="112"/>
      <c r="O296" s="112"/>
      <c r="P296" s="112"/>
      <c r="Q296" s="112"/>
      <c r="R296" s="112"/>
      <c r="S296" s="112">
        <v>65214</v>
      </c>
      <c r="T296" s="112">
        <v>73870</v>
      </c>
      <c r="U296" s="112">
        <v>73118</v>
      </c>
      <c r="V296" s="112">
        <v>77991</v>
      </c>
      <c r="W296" s="112">
        <v>66112</v>
      </c>
      <c r="X296" s="112">
        <v>66727</v>
      </c>
      <c r="Y296" s="102">
        <f t="shared" si="15"/>
        <v>423032</v>
      </c>
    </row>
    <row r="297" spans="1:25" x14ac:dyDescent="0.25">
      <c r="A297" s="9">
        <v>110</v>
      </c>
      <c r="B297" s="9" t="s">
        <v>278</v>
      </c>
      <c r="C297" s="9" t="s">
        <v>363</v>
      </c>
      <c r="D297" s="9" t="s">
        <v>364</v>
      </c>
      <c r="E297" s="9" t="s">
        <v>273</v>
      </c>
      <c r="F297" s="9">
        <v>101</v>
      </c>
      <c r="G297" s="9" t="s">
        <v>298</v>
      </c>
      <c r="H297" s="9">
        <v>2018</v>
      </c>
      <c r="I297" s="9" t="str">
        <f t="shared" si="16"/>
        <v>501</v>
      </c>
      <c r="J297" s="9" t="s">
        <v>10</v>
      </c>
      <c r="K297" s="9" t="s">
        <v>324</v>
      </c>
      <c r="L297" s="9" t="s">
        <v>282</v>
      </c>
      <c r="M297" s="112">
        <v>70132</v>
      </c>
      <c r="N297" s="112">
        <v>60950</v>
      </c>
      <c r="O297" s="112">
        <v>68991</v>
      </c>
      <c r="P297" s="112">
        <v>59406</v>
      </c>
      <c r="Q297" s="112">
        <v>61902</v>
      </c>
      <c r="R297" s="112">
        <v>61321</v>
      </c>
      <c r="S297" s="112"/>
      <c r="T297" s="112"/>
      <c r="U297" s="112"/>
      <c r="V297" s="112"/>
      <c r="W297" s="112"/>
      <c r="X297" s="112"/>
      <c r="Y297" s="102">
        <f t="shared" si="15"/>
        <v>382702</v>
      </c>
    </row>
    <row r="298" spans="1:25" x14ac:dyDescent="0.25">
      <c r="A298" s="9">
        <v>110</v>
      </c>
      <c r="B298" s="9" t="s">
        <v>278</v>
      </c>
      <c r="C298" s="9" t="s">
        <v>363</v>
      </c>
      <c r="D298" s="9" t="s">
        <v>364</v>
      </c>
      <c r="E298" s="9" t="s">
        <v>273</v>
      </c>
      <c r="F298" s="9">
        <v>110</v>
      </c>
      <c r="G298" s="9" t="s">
        <v>298</v>
      </c>
      <c r="H298" s="9">
        <v>2017</v>
      </c>
      <c r="I298" s="9" t="str">
        <f t="shared" si="16"/>
        <v>501</v>
      </c>
      <c r="J298" s="9" t="s">
        <v>10</v>
      </c>
      <c r="K298" s="9" t="s">
        <v>324</v>
      </c>
      <c r="L298" s="9" t="s">
        <v>282</v>
      </c>
      <c r="M298" s="112"/>
      <c r="N298" s="112"/>
      <c r="O298" s="112"/>
      <c r="P298" s="112"/>
      <c r="Q298" s="112"/>
      <c r="R298" s="112"/>
      <c r="S298" s="112">
        <v>-4337</v>
      </c>
      <c r="T298" s="112">
        <v>-5494</v>
      </c>
      <c r="U298" s="112">
        <v>-4709</v>
      </c>
      <c r="V298" s="112">
        <v>-5142</v>
      </c>
      <c r="W298" s="112">
        <v>-4712</v>
      </c>
      <c r="X298" s="112">
        <v>-4028</v>
      </c>
      <c r="Y298" s="102">
        <f t="shared" si="15"/>
        <v>-28422</v>
      </c>
    </row>
    <row r="299" spans="1:25" x14ac:dyDescent="0.25">
      <c r="A299" s="9">
        <v>110</v>
      </c>
      <c r="B299" s="9" t="s">
        <v>278</v>
      </c>
      <c r="C299" s="9" t="s">
        <v>363</v>
      </c>
      <c r="D299" s="9" t="s">
        <v>364</v>
      </c>
      <c r="E299" s="9" t="s">
        <v>273</v>
      </c>
      <c r="F299" s="9">
        <v>110</v>
      </c>
      <c r="G299" s="9" t="s">
        <v>298</v>
      </c>
      <c r="H299" s="9">
        <v>2018</v>
      </c>
      <c r="I299" s="9" t="str">
        <f t="shared" si="16"/>
        <v>501</v>
      </c>
      <c r="J299" s="9" t="s">
        <v>10</v>
      </c>
      <c r="K299" s="9" t="s">
        <v>324</v>
      </c>
      <c r="L299" s="9" t="s">
        <v>282</v>
      </c>
      <c r="M299" s="112">
        <v>-5419</v>
      </c>
      <c r="N299" s="112">
        <v>-4624</v>
      </c>
      <c r="O299" s="112">
        <v>-5254</v>
      </c>
      <c r="P299" s="112">
        <v>-4670</v>
      </c>
      <c r="Q299" s="112">
        <v>-5329</v>
      </c>
      <c r="R299" s="112">
        <v>-4646</v>
      </c>
      <c r="S299" s="112"/>
      <c r="T299" s="112"/>
      <c r="U299" s="112"/>
      <c r="V299" s="112"/>
      <c r="W299" s="112"/>
      <c r="X299" s="112"/>
      <c r="Y299" s="102">
        <f t="shared" si="15"/>
        <v>-29942</v>
      </c>
    </row>
    <row r="300" spans="1:25" x14ac:dyDescent="0.25">
      <c r="A300" s="9">
        <v>110</v>
      </c>
      <c r="B300" s="9" t="s">
        <v>278</v>
      </c>
      <c r="C300" s="9" t="s">
        <v>363</v>
      </c>
      <c r="D300" s="9" t="s">
        <v>364</v>
      </c>
      <c r="E300" s="9" t="s">
        <v>273</v>
      </c>
      <c r="F300" s="9">
        <v>111</v>
      </c>
      <c r="G300" s="9" t="s">
        <v>297</v>
      </c>
      <c r="H300" s="9">
        <v>2017</v>
      </c>
      <c r="I300" s="9" t="str">
        <f t="shared" si="16"/>
        <v>501</v>
      </c>
      <c r="J300" s="9" t="s">
        <v>10</v>
      </c>
      <c r="K300" s="9" t="s">
        <v>325</v>
      </c>
      <c r="L300" s="9" t="s">
        <v>282</v>
      </c>
      <c r="M300" s="112"/>
      <c r="N300" s="112"/>
      <c r="O300" s="112"/>
      <c r="P300" s="112"/>
      <c r="Q300" s="112"/>
      <c r="R300" s="112"/>
      <c r="S300" s="112">
        <v>9473</v>
      </c>
      <c r="T300" s="112">
        <v>10185</v>
      </c>
      <c r="U300" s="112">
        <v>21075</v>
      </c>
      <c r="V300" s="112">
        <v>38014</v>
      </c>
      <c r="W300" s="112">
        <v>35133</v>
      </c>
      <c r="X300" s="112">
        <v>8578</v>
      </c>
      <c r="Y300" s="102">
        <f t="shared" si="15"/>
        <v>122458</v>
      </c>
    </row>
    <row r="301" spans="1:25" x14ac:dyDescent="0.25">
      <c r="A301" s="9">
        <v>110</v>
      </c>
      <c r="B301" s="9" t="s">
        <v>278</v>
      </c>
      <c r="C301" s="9" t="s">
        <v>363</v>
      </c>
      <c r="D301" s="9" t="s">
        <v>364</v>
      </c>
      <c r="E301" s="9" t="s">
        <v>273</v>
      </c>
      <c r="F301" s="9">
        <v>111</v>
      </c>
      <c r="G301" s="9" t="s">
        <v>297</v>
      </c>
      <c r="H301" s="9">
        <v>2018</v>
      </c>
      <c r="I301" s="9" t="str">
        <f t="shared" si="16"/>
        <v>501</v>
      </c>
      <c r="J301" s="9" t="s">
        <v>10</v>
      </c>
      <c r="K301" s="9" t="s">
        <v>325</v>
      </c>
      <c r="L301" s="9" t="s">
        <v>282</v>
      </c>
      <c r="M301" s="112">
        <v>10251</v>
      </c>
      <c r="N301" s="112">
        <v>9088</v>
      </c>
      <c r="O301" s="112">
        <v>28034</v>
      </c>
      <c r="P301" s="112">
        <v>36690</v>
      </c>
      <c r="Q301" s="112">
        <v>9698</v>
      </c>
      <c r="R301" s="112">
        <v>10276</v>
      </c>
      <c r="S301" s="112"/>
      <c r="T301" s="112"/>
      <c r="U301" s="112"/>
      <c r="V301" s="112"/>
      <c r="W301" s="112"/>
      <c r="X301" s="112"/>
      <c r="Y301" s="102">
        <f t="shared" si="15"/>
        <v>104037</v>
      </c>
    </row>
    <row r="302" spans="1:25" x14ac:dyDescent="0.25">
      <c r="A302" s="9">
        <v>110</v>
      </c>
      <c r="B302" s="9" t="s">
        <v>278</v>
      </c>
      <c r="C302" s="9" t="s">
        <v>363</v>
      </c>
      <c r="D302" s="9" t="s">
        <v>364</v>
      </c>
      <c r="E302" s="9" t="s">
        <v>273</v>
      </c>
      <c r="F302" s="9">
        <v>751</v>
      </c>
      <c r="G302" s="9" t="s">
        <v>330</v>
      </c>
      <c r="H302" s="9">
        <v>2017</v>
      </c>
      <c r="I302" s="9" t="str">
        <f t="shared" ref="I302:I325" si="17">LEFT(C302,3)</f>
        <v>501</v>
      </c>
      <c r="J302" s="9" t="s">
        <v>10</v>
      </c>
      <c r="K302" s="9" t="s">
        <v>329</v>
      </c>
      <c r="L302" s="9" t="s">
        <v>282</v>
      </c>
      <c r="M302" s="112"/>
      <c r="N302" s="112"/>
      <c r="O302" s="112"/>
      <c r="P302" s="112"/>
      <c r="Q302" s="112"/>
      <c r="R302" s="112"/>
      <c r="S302" s="112">
        <v>17430</v>
      </c>
      <c r="T302" s="112">
        <v>19589</v>
      </c>
      <c r="U302" s="112">
        <v>19584</v>
      </c>
      <c r="V302" s="112">
        <v>20857</v>
      </c>
      <c r="W302" s="112">
        <v>17586</v>
      </c>
      <c r="X302" s="112">
        <v>17944</v>
      </c>
      <c r="Y302" s="102">
        <f t="shared" si="15"/>
        <v>112990</v>
      </c>
    </row>
    <row r="303" spans="1:25" x14ac:dyDescent="0.25">
      <c r="A303" s="9">
        <v>110</v>
      </c>
      <c r="B303" s="9" t="s">
        <v>278</v>
      </c>
      <c r="C303" s="9" t="s">
        <v>363</v>
      </c>
      <c r="D303" s="9" t="s">
        <v>364</v>
      </c>
      <c r="E303" s="9" t="s">
        <v>273</v>
      </c>
      <c r="F303" s="9">
        <v>751</v>
      </c>
      <c r="G303" s="9" t="s">
        <v>330</v>
      </c>
      <c r="H303" s="9">
        <v>2018</v>
      </c>
      <c r="I303" s="9" t="str">
        <f t="shared" si="17"/>
        <v>501</v>
      </c>
      <c r="J303" s="9" t="s">
        <v>10</v>
      </c>
      <c r="K303" s="9" t="s">
        <v>329</v>
      </c>
      <c r="L303" s="9" t="s">
        <v>282</v>
      </c>
      <c r="M303" s="112">
        <v>18543</v>
      </c>
      <c r="N303" s="112">
        <v>16138</v>
      </c>
      <c r="O303" s="112">
        <v>18262</v>
      </c>
      <c r="P303" s="112">
        <v>15686</v>
      </c>
      <c r="Q303" s="112">
        <v>16221</v>
      </c>
      <c r="R303" s="112">
        <v>16237</v>
      </c>
      <c r="S303" s="112"/>
      <c r="T303" s="112"/>
      <c r="U303" s="112"/>
      <c r="V303" s="112"/>
      <c r="W303" s="112"/>
      <c r="X303" s="112"/>
      <c r="Y303" s="102">
        <f t="shared" si="15"/>
        <v>101087</v>
      </c>
    </row>
    <row r="304" spans="1:25" x14ac:dyDescent="0.25">
      <c r="A304" s="9">
        <v>110</v>
      </c>
      <c r="B304" s="9" t="s">
        <v>278</v>
      </c>
      <c r="C304" s="9" t="s">
        <v>363</v>
      </c>
      <c r="D304" s="9" t="s">
        <v>364</v>
      </c>
      <c r="E304" s="9" t="s">
        <v>273</v>
      </c>
      <c r="F304" s="9">
        <v>752</v>
      </c>
      <c r="G304" s="9" t="s">
        <v>330</v>
      </c>
      <c r="H304" s="9">
        <v>2017</v>
      </c>
      <c r="I304" s="9" t="str">
        <f t="shared" si="17"/>
        <v>501</v>
      </c>
      <c r="J304" s="9" t="s">
        <v>10</v>
      </c>
      <c r="K304" s="9" t="s">
        <v>329</v>
      </c>
      <c r="L304" s="9" t="s">
        <v>282</v>
      </c>
      <c r="M304" s="112"/>
      <c r="N304" s="112"/>
      <c r="O304" s="112"/>
      <c r="P304" s="112"/>
      <c r="Q304" s="112"/>
      <c r="R304" s="112"/>
      <c r="S304" s="112">
        <v>804</v>
      </c>
      <c r="T304" s="112">
        <v>865</v>
      </c>
      <c r="U304" s="112">
        <v>898</v>
      </c>
      <c r="V304" s="112">
        <v>936</v>
      </c>
      <c r="W304" s="112">
        <v>690</v>
      </c>
      <c r="X304" s="112">
        <v>728</v>
      </c>
      <c r="Y304" s="102">
        <f t="shared" si="15"/>
        <v>4921</v>
      </c>
    </row>
    <row r="305" spans="1:25" x14ac:dyDescent="0.25">
      <c r="A305" s="9">
        <v>110</v>
      </c>
      <c r="B305" s="9" t="s">
        <v>278</v>
      </c>
      <c r="C305" s="9" t="s">
        <v>363</v>
      </c>
      <c r="D305" s="9" t="s">
        <v>364</v>
      </c>
      <c r="E305" s="9" t="s">
        <v>273</v>
      </c>
      <c r="F305" s="9">
        <v>752</v>
      </c>
      <c r="G305" s="9" t="s">
        <v>330</v>
      </c>
      <c r="H305" s="9">
        <v>2018</v>
      </c>
      <c r="I305" s="9" t="str">
        <f t="shared" si="17"/>
        <v>501</v>
      </c>
      <c r="J305" s="9" t="s">
        <v>10</v>
      </c>
      <c r="K305" s="9" t="s">
        <v>329</v>
      </c>
      <c r="L305" s="9" t="s">
        <v>282</v>
      </c>
      <c r="M305" s="112">
        <v>871</v>
      </c>
      <c r="N305" s="112">
        <v>771</v>
      </c>
      <c r="O305" s="112">
        <v>980</v>
      </c>
      <c r="P305" s="112">
        <v>823</v>
      </c>
      <c r="Q305" s="112">
        <v>823</v>
      </c>
      <c r="R305" s="112">
        <v>873</v>
      </c>
      <c r="S305" s="112"/>
      <c r="T305" s="112"/>
      <c r="U305" s="112"/>
      <c r="V305" s="112"/>
      <c r="W305" s="112"/>
      <c r="X305" s="112"/>
      <c r="Y305" s="102">
        <f t="shared" si="15"/>
        <v>5141</v>
      </c>
    </row>
    <row r="306" spans="1:25" x14ac:dyDescent="0.25">
      <c r="A306" s="9">
        <v>110</v>
      </c>
      <c r="B306" s="9" t="s">
        <v>272</v>
      </c>
      <c r="C306" s="9" t="s">
        <v>365</v>
      </c>
      <c r="D306" s="9" t="s">
        <v>364</v>
      </c>
      <c r="E306" s="9" t="s">
        <v>273</v>
      </c>
      <c r="F306" s="9">
        <v>101</v>
      </c>
      <c r="G306" s="9" t="s">
        <v>298</v>
      </c>
      <c r="H306" s="9">
        <v>2017</v>
      </c>
      <c r="I306" s="9" t="str">
        <f t="shared" si="17"/>
        <v>501</v>
      </c>
      <c r="J306" s="9" t="s">
        <v>10</v>
      </c>
      <c r="K306" s="9" t="s">
        <v>324</v>
      </c>
      <c r="L306" s="9" t="s">
        <v>282</v>
      </c>
      <c r="M306" s="112"/>
      <c r="N306" s="112"/>
      <c r="O306" s="112"/>
      <c r="P306" s="112"/>
      <c r="Q306" s="112"/>
      <c r="R306" s="112"/>
      <c r="S306" s="112">
        <v>63508</v>
      </c>
      <c r="T306" s="112">
        <v>73725</v>
      </c>
      <c r="U306" s="112">
        <v>62958</v>
      </c>
      <c r="V306" s="112">
        <v>70090</v>
      </c>
      <c r="W306" s="112">
        <v>63937</v>
      </c>
      <c r="X306" s="112">
        <v>58997</v>
      </c>
      <c r="Y306" s="102">
        <f t="shared" si="15"/>
        <v>393215</v>
      </c>
    </row>
    <row r="307" spans="1:25" x14ac:dyDescent="0.25">
      <c r="A307" s="9">
        <v>110</v>
      </c>
      <c r="B307" s="9" t="s">
        <v>272</v>
      </c>
      <c r="C307" s="9" t="s">
        <v>365</v>
      </c>
      <c r="D307" s="9" t="s">
        <v>364</v>
      </c>
      <c r="E307" s="9" t="s">
        <v>273</v>
      </c>
      <c r="F307" s="9">
        <v>101</v>
      </c>
      <c r="G307" s="9" t="s">
        <v>298</v>
      </c>
      <c r="H307" s="9">
        <v>2018</v>
      </c>
      <c r="I307" s="9" t="str">
        <f t="shared" si="17"/>
        <v>501</v>
      </c>
      <c r="J307" s="9" t="s">
        <v>10</v>
      </c>
      <c r="K307" s="9" t="s">
        <v>324</v>
      </c>
      <c r="L307" s="9" t="s">
        <v>282</v>
      </c>
      <c r="M307" s="112">
        <v>72429</v>
      </c>
      <c r="N307" s="112">
        <v>62338</v>
      </c>
      <c r="O307" s="112">
        <v>71857</v>
      </c>
      <c r="P307" s="112">
        <v>64064</v>
      </c>
      <c r="Q307" s="112">
        <v>77096</v>
      </c>
      <c r="R307" s="112">
        <v>69768</v>
      </c>
      <c r="S307" s="112"/>
      <c r="T307" s="112"/>
      <c r="U307" s="112"/>
      <c r="V307" s="112"/>
      <c r="W307" s="112"/>
      <c r="X307" s="112"/>
      <c r="Y307" s="102">
        <f t="shared" si="15"/>
        <v>417552</v>
      </c>
    </row>
    <row r="308" spans="1:25" x14ac:dyDescent="0.25">
      <c r="A308" s="9">
        <v>110</v>
      </c>
      <c r="B308" s="9" t="s">
        <v>272</v>
      </c>
      <c r="C308" s="9" t="s">
        <v>365</v>
      </c>
      <c r="D308" s="9" t="s">
        <v>364</v>
      </c>
      <c r="E308" s="9" t="s">
        <v>273</v>
      </c>
      <c r="F308" s="9">
        <v>751</v>
      </c>
      <c r="G308" s="9" t="s">
        <v>330</v>
      </c>
      <c r="H308" s="9">
        <v>2017</v>
      </c>
      <c r="I308" s="9" t="str">
        <f t="shared" si="17"/>
        <v>501</v>
      </c>
      <c r="J308" s="9" t="s">
        <v>10</v>
      </c>
      <c r="K308" s="9" t="s">
        <v>329</v>
      </c>
      <c r="L308" s="9" t="s">
        <v>282</v>
      </c>
      <c r="M308" s="112"/>
      <c r="N308" s="112"/>
      <c r="O308" s="112"/>
      <c r="P308" s="112"/>
      <c r="Q308" s="112"/>
      <c r="R308" s="112"/>
      <c r="S308" s="112">
        <v>18658</v>
      </c>
      <c r="T308" s="112">
        <v>21660</v>
      </c>
      <c r="U308" s="112">
        <v>18496</v>
      </c>
      <c r="V308" s="112">
        <v>20592</v>
      </c>
      <c r="W308" s="112">
        <v>18784</v>
      </c>
      <c r="X308" s="112">
        <v>17333</v>
      </c>
      <c r="Y308" s="102">
        <f t="shared" si="15"/>
        <v>115523</v>
      </c>
    </row>
    <row r="309" spans="1:25" x14ac:dyDescent="0.25">
      <c r="A309" s="9">
        <v>110</v>
      </c>
      <c r="B309" s="9" t="s">
        <v>272</v>
      </c>
      <c r="C309" s="9" t="s">
        <v>365</v>
      </c>
      <c r="D309" s="9" t="s">
        <v>364</v>
      </c>
      <c r="E309" s="9" t="s">
        <v>273</v>
      </c>
      <c r="F309" s="9">
        <v>751</v>
      </c>
      <c r="G309" s="9" t="s">
        <v>330</v>
      </c>
      <c r="H309" s="9">
        <v>2018</v>
      </c>
      <c r="I309" s="9" t="str">
        <f t="shared" si="17"/>
        <v>501</v>
      </c>
      <c r="J309" s="9" t="s">
        <v>10</v>
      </c>
      <c r="K309" s="9" t="s">
        <v>329</v>
      </c>
      <c r="L309" s="9" t="s">
        <v>282</v>
      </c>
      <c r="M309" s="112">
        <v>21279</v>
      </c>
      <c r="N309" s="112">
        <v>18314</v>
      </c>
      <c r="O309" s="112">
        <v>21111</v>
      </c>
      <c r="P309" s="112">
        <v>18821</v>
      </c>
      <c r="Q309" s="112">
        <v>22650</v>
      </c>
      <c r="R309" s="112">
        <v>20497</v>
      </c>
      <c r="S309" s="112"/>
      <c r="T309" s="112"/>
      <c r="U309" s="112"/>
      <c r="V309" s="112"/>
      <c r="W309" s="112"/>
      <c r="X309" s="112"/>
      <c r="Y309" s="102">
        <f t="shared" si="15"/>
        <v>122672</v>
      </c>
    </row>
    <row r="310" spans="1:25" x14ac:dyDescent="0.25">
      <c r="A310" s="9">
        <v>110</v>
      </c>
      <c r="B310" s="9" t="s">
        <v>278</v>
      </c>
      <c r="C310" s="9" t="s">
        <v>365</v>
      </c>
      <c r="D310" s="9" t="s">
        <v>364</v>
      </c>
      <c r="E310" s="9" t="s">
        <v>273</v>
      </c>
      <c r="F310" s="9">
        <v>110</v>
      </c>
      <c r="G310" s="9" t="s">
        <v>298</v>
      </c>
      <c r="H310" s="9">
        <v>2017</v>
      </c>
      <c r="I310" s="9" t="str">
        <f t="shared" si="17"/>
        <v>501</v>
      </c>
      <c r="J310" s="9" t="s">
        <v>10</v>
      </c>
      <c r="K310" s="9" t="s">
        <v>324</v>
      </c>
      <c r="L310" s="9" t="s">
        <v>282</v>
      </c>
      <c r="M310" s="112"/>
      <c r="N310" s="112"/>
      <c r="O310" s="112"/>
      <c r="P310" s="112"/>
      <c r="Q310" s="112"/>
      <c r="R310" s="112"/>
      <c r="S310" s="112">
        <v>-3284</v>
      </c>
      <c r="T310" s="112">
        <v>-3813</v>
      </c>
      <c r="U310" s="112">
        <v>-3256</v>
      </c>
      <c r="V310" s="112">
        <v>-3625</v>
      </c>
      <c r="W310" s="112">
        <v>-3306</v>
      </c>
      <c r="X310" s="112">
        <v>-3051</v>
      </c>
      <c r="Y310" s="102">
        <f t="shared" si="15"/>
        <v>-20335</v>
      </c>
    </row>
    <row r="311" spans="1:25" x14ac:dyDescent="0.25">
      <c r="A311" s="9">
        <v>110</v>
      </c>
      <c r="B311" s="9" t="s">
        <v>278</v>
      </c>
      <c r="C311" s="9" t="s">
        <v>365</v>
      </c>
      <c r="D311" s="9" t="s">
        <v>364</v>
      </c>
      <c r="E311" s="9" t="s">
        <v>273</v>
      </c>
      <c r="F311" s="9">
        <v>110</v>
      </c>
      <c r="G311" s="9" t="s">
        <v>298</v>
      </c>
      <c r="H311" s="9">
        <v>2018</v>
      </c>
      <c r="I311" s="9" t="str">
        <f t="shared" si="17"/>
        <v>501</v>
      </c>
      <c r="J311" s="9" t="s">
        <v>10</v>
      </c>
      <c r="K311" s="9" t="s">
        <v>324</v>
      </c>
      <c r="L311" s="9" t="s">
        <v>282</v>
      </c>
      <c r="M311" s="112">
        <v>-3749</v>
      </c>
      <c r="N311" s="112">
        <v>-3227</v>
      </c>
      <c r="O311" s="112">
        <v>-3719</v>
      </c>
      <c r="P311" s="112">
        <v>-3316</v>
      </c>
      <c r="Q311" s="112">
        <v>-3990</v>
      </c>
      <c r="R311" s="112">
        <v>-3611</v>
      </c>
      <c r="S311" s="112"/>
      <c r="T311" s="112"/>
      <c r="U311" s="112"/>
      <c r="V311" s="112"/>
      <c r="W311" s="112"/>
      <c r="X311" s="112"/>
      <c r="Y311" s="102">
        <f t="shared" si="15"/>
        <v>-21612</v>
      </c>
    </row>
    <row r="312" spans="1:25" x14ac:dyDescent="0.25">
      <c r="A312" s="9">
        <v>110</v>
      </c>
      <c r="B312" s="9" t="s">
        <v>278</v>
      </c>
      <c r="C312" s="9" t="s">
        <v>365</v>
      </c>
      <c r="D312" s="9" t="s">
        <v>364</v>
      </c>
      <c r="E312" s="9" t="s">
        <v>273</v>
      </c>
      <c r="F312" s="9">
        <v>751</v>
      </c>
      <c r="G312" s="9" t="s">
        <v>330</v>
      </c>
      <c r="H312" s="9">
        <v>2017</v>
      </c>
      <c r="I312" s="9" t="str">
        <f t="shared" si="17"/>
        <v>501</v>
      </c>
      <c r="J312" s="9" t="s">
        <v>10</v>
      </c>
      <c r="K312" s="9" t="s">
        <v>329</v>
      </c>
      <c r="L312" s="9" t="s">
        <v>282</v>
      </c>
      <c r="M312" s="112"/>
      <c r="N312" s="112"/>
      <c r="O312" s="112"/>
      <c r="P312" s="112"/>
      <c r="Q312" s="112"/>
      <c r="R312" s="112"/>
      <c r="S312" s="112">
        <v>-965</v>
      </c>
      <c r="T312" s="112">
        <v>-1120</v>
      </c>
      <c r="U312" s="112">
        <v>-957</v>
      </c>
      <c r="V312" s="112">
        <v>-1065</v>
      </c>
      <c r="W312" s="112">
        <v>-971</v>
      </c>
      <c r="X312" s="112">
        <v>-896</v>
      </c>
      <c r="Y312" s="102">
        <f t="shared" si="15"/>
        <v>-5974</v>
      </c>
    </row>
    <row r="313" spans="1:25" x14ac:dyDescent="0.25">
      <c r="A313" s="9">
        <v>110</v>
      </c>
      <c r="B313" s="9" t="s">
        <v>278</v>
      </c>
      <c r="C313" s="9" t="s">
        <v>365</v>
      </c>
      <c r="D313" s="9" t="s">
        <v>364</v>
      </c>
      <c r="E313" s="9" t="s">
        <v>273</v>
      </c>
      <c r="F313" s="9">
        <v>751</v>
      </c>
      <c r="G313" s="9" t="s">
        <v>330</v>
      </c>
      <c r="H313" s="9">
        <v>2018</v>
      </c>
      <c r="I313" s="9" t="str">
        <f t="shared" si="17"/>
        <v>501</v>
      </c>
      <c r="J313" s="9" t="s">
        <v>10</v>
      </c>
      <c r="K313" s="9" t="s">
        <v>329</v>
      </c>
      <c r="L313" s="9" t="s">
        <v>282</v>
      </c>
      <c r="M313" s="112">
        <v>-1102</v>
      </c>
      <c r="N313" s="112">
        <v>-948</v>
      </c>
      <c r="O313" s="112">
        <v>-1093</v>
      </c>
      <c r="P313" s="112">
        <v>-974</v>
      </c>
      <c r="Q313" s="112">
        <v>-1172</v>
      </c>
      <c r="R313" s="112">
        <v>-1061</v>
      </c>
      <c r="S313" s="112"/>
      <c r="T313" s="112"/>
      <c r="U313" s="112"/>
      <c r="V313" s="112"/>
      <c r="W313" s="112"/>
      <c r="X313" s="112"/>
      <c r="Y313" s="102">
        <f t="shared" si="15"/>
        <v>-6350</v>
      </c>
    </row>
    <row r="314" spans="1:25" x14ac:dyDescent="0.25">
      <c r="A314" s="9">
        <v>110</v>
      </c>
      <c r="B314" s="9" t="s">
        <v>278</v>
      </c>
      <c r="C314" s="9" t="s">
        <v>366</v>
      </c>
      <c r="D314" s="9" t="s">
        <v>351</v>
      </c>
      <c r="E314" s="9" t="s">
        <v>273</v>
      </c>
      <c r="F314" s="9">
        <v>101</v>
      </c>
      <c r="G314" s="9" t="s">
        <v>298</v>
      </c>
      <c r="H314" s="9">
        <v>2017</v>
      </c>
      <c r="I314" s="9" t="str">
        <f t="shared" si="17"/>
        <v>502</v>
      </c>
      <c r="J314" s="9" t="s">
        <v>10</v>
      </c>
      <c r="K314" s="9" t="s">
        <v>324</v>
      </c>
      <c r="L314" s="9" t="s">
        <v>282</v>
      </c>
      <c r="M314" s="112"/>
      <c r="N314" s="112"/>
      <c r="O314" s="112"/>
      <c r="P314" s="112"/>
      <c r="Q314" s="112"/>
      <c r="R314" s="112"/>
      <c r="S314" s="112">
        <v>257623</v>
      </c>
      <c r="T314" s="112">
        <v>277731</v>
      </c>
      <c r="U314" s="112">
        <v>269461</v>
      </c>
      <c r="V314" s="112">
        <v>277125</v>
      </c>
      <c r="W314" s="112">
        <v>250735</v>
      </c>
      <c r="X314" s="112">
        <v>244329</v>
      </c>
      <c r="Y314" s="102">
        <f t="shared" si="15"/>
        <v>1577004</v>
      </c>
    </row>
    <row r="315" spans="1:25" x14ac:dyDescent="0.25">
      <c r="A315" s="9">
        <v>110</v>
      </c>
      <c r="B315" s="9" t="s">
        <v>278</v>
      </c>
      <c r="C315" s="9" t="s">
        <v>366</v>
      </c>
      <c r="D315" s="9" t="s">
        <v>351</v>
      </c>
      <c r="E315" s="9" t="s">
        <v>273</v>
      </c>
      <c r="F315" s="9">
        <v>101</v>
      </c>
      <c r="G315" s="9" t="s">
        <v>298</v>
      </c>
      <c r="H315" s="9">
        <v>2018</v>
      </c>
      <c r="I315" s="9" t="str">
        <f t="shared" si="17"/>
        <v>502</v>
      </c>
      <c r="J315" s="9" t="s">
        <v>10</v>
      </c>
      <c r="K315" s="9" t="s">
        <v>324</v>
      </c>
      <c r="L315" s="9" t="s">
        <v>282</v>
      </c>
      <c r="M315" s="112">
        <v>286337</v>
      </c>
      <c r="N315" s="112">
        <v>258989</v>
      </c>
      <c r="O315" s="112">
        <v>277567</v>
      </c>
      <c r="P315" s="112">
        <v>258185</v>
      </c>
      <c r="Q315" s="112">
        <v>283665</v>
      </c>
      <c r="R315" s="112">
        <v>258625</v>
      </c>
      <c r="S315" s="112"/>
      <c r="T315" s="112"/>
      <c r="U315" s="112"/>
      <c r="V315" s="112"/>
      <c r="W315" s="112"/>
      <c r="X315" s="112"/>
      <c r="Y315" s="102">
        <f t="shared" si="15"/>
        <v>1623368</v>
      </c>
    </row>
    <row r="316" spans="1:25" x14ac:dyDescent="0.25">
      <c r="A316" s="9">
        <v>110</v>
      </c>
      <c r="B316" s="9" t="s">
        <v>278</v>
      </c>
      <c r="C316" s="9" t="s">
        <v>366</v>
      </c>
      <c r="D316" s="9" t="s">
        <v>351</v>
      </c>
      <c r="E316" s="9" t="s">
        <v>273</v>
      </c>
      <c r="F316" s="9">
        <v>110</v>
      </c>
      <c r="G316" s="9" t="s">
        <v>298</v>
      </c>
      <c r="H316" s="9">
        <v>2017</v>
      </c>
      <c r="I316" s="9" t="str">
        <f t="shared" si="17"/>
        <v>502</v>
      </c>
      <c r="J316" s="9" t="s">
        <v>10</v>
      </c>
      <c r="K316" s="9" t="s">
        <v>324</v>
      </c>
      <c r="L316" s="9" t="s">
        <v>282</v>
      </c>
      <c r="M316" s="112"/>
      <c r="N316" s="112"/>
      <c r="O316" s="112"/>
      <c r="P316" s="112"/>
      <c r="Q316" s="112"/>
      <c r="R316" s="112"/>
      <c r="S316" s="112">
        <v>-43946</v>
      </c>
      <c r="T316" s="112">
        <v>-54497</v>
      </c>
      <c r="U316" s="112">
        <v>-46888</v>
      </c>
      <c r="V316" s="112">
        <v>-51240</v>
      </c>
      <c r="W316" s="112">
        <v>-47578</v>
      </c>
      <c r="X316" s="112">
        <v>-41661</v>
      </c>
      <c r="Y316" s="102">
        <f t="shared" si="15"/>
        <v>-285810</v>
      </c>
    </row>
    <row r="317" spans="1:25" x14ac:dyDescent="0.25">
      <c r="A317" s="9">
        <v>110</v>
      </c>
      <c r="B317" s="9" t="s">
        <v>278</v>
      </c>
      <c r="C317" s="9" t="s">
        <v>366</v>
      </c>
      <c r="D317" s="9" t="s">
        <v>351</v>
      </c>
      <c r="E317" s="9" t="s">
        <v>273</v>
      </c>
      <c r="F317" s="9">
        <v>110</v>
      </c>
      <c r="G317" s="9" t="s">
        <v>298</v>
      </c>
      <c r="H317" s="9">
        <v>2018</v>
      </c>
      <c r="I317" s="9" t="str">
        <f t="shared" si="17"/>
        <v>502</v>
      </c>
      <c r="J317" s="9" t="s">
        <v>10</v>
      </c>
      <c r="K317" s="9" t="s">
        <v>324</v>
      </c>
      <c r="L317" s="9" t="s">
        <v>282</v>
      </c>
      <c r="M317" s="112">
        <v>-54116</v>
      </c>
      <c r="N317" s="112">
        <v>-46339</v>
      </c>
      <c r="O317" s="112">
        <v>-51967</v>
      </c>
      <c r="P317" s="112">
        <v>-47127</v>
      </c>
      <c r="Q317" s="112">
        <v>-53059</v>
      </c>
      <c r="R317" s="112">
        <v>-46727</v>
      </c>
      <c r="S317" s="112"/>
      <c r="T317" s="112"/>
      <c r="U317" s="112"/>
      <c r="V317" s="112"/>
      <c r="W317" s="112"/>
      <c r="X317" s="112"/>
      <c r="Y317" s="102">
        <f t="shared" si="15"/>
        <v>-299335</v>
      </c>
    </row>
    <row r="318" spans="1:25" x14ac:dyDescent="0.25">
      <c r="A318" s="9">
        <v>110</v>
      </c>
      <c r="B318" s="9" t="s">
        <v>278</v>
      </c>
      <c r="C318" s="9" t="s">
        <v>366</v>
      </c>
      <c r="D318" s="9" t="s">
        <v>351</v>
      </c>
      <c r="E318" s="9" t="s">
        <v>273</v>
      </c>
      <c r="F318" s="9">
        <v>111</v>
      </c>
      <c r="G318" s="9" t="s">
        <v>297</v>
      </c>
      <c r="H318" s="9">
        <v>2017</v>
      </c>
      <c r="I318" s="9" t="str">
        <f t="shared" si="17"/>
        <v>502</v>
      </c>
      <c r="J318" s="9" t="s">
        <v>10</v>
      </c>
      <c r="K318" s="9" t="s">
        <v>325</v>
      </c>
      <c r="L318" s="9" t="s">
        <v>282</v>
      </c>
      <c r="M318" s="112"/>
      <c r="N318" s="112"/>
      <c r="O318" s="112"/>
      <c r="P318" s="112"/>
      <c r="Q318" s="112"/>
      <c r="R318" s="112"/>
      <c r="S318" s="112">
        <v>34075</v>
      </c>
      <c r="T318" s="112">
        <v>34472</v>
      </c>
      <c r="U318" s="112">
        <v>36416</v>
      </c>
      <c r="V318" s="112">
        <v>55342</v>
      </c>
      <c r="W318" s="112">
        <v>52956</v>
      </c>
      <c r="X318" s="112">
        <v>34269</v>
      </c>
      <c r="Y318" s="102">
        <f t="shared" si="15"/>
        <v>247530</v>
      </c>
    </row>
    <row r="319" spans="1:25" x14ac:dyDescent="0.25">
      <c r="A319" s="9">
        <v>110</v>
      </c>
      <c r="B319" s="9" t="s">
        <v>278</v>
      </c>
      <c r="C319" s="9" t="s">
        <v>366</v>
      </c>
      <c r="D319" s="9" t="s">
        <v>351</v>
      </c>
      <c r="E319" s="9" t="s">
        <v>273</v>
      </c>
      <c r="F319" s="9">
        <v>111</v>
      </c>
      <c r="G319" s="9" t="s">
        <v>297</v>
      </c>
      <c r="H319" s="9">
        <v>2018</v>
      </c>
      <c r="I319" s="9" t="str">
        <f t="shared" si="17"/>
        <v>502</v>
      </c>
      <c r="J319" s="9" t="s">
        <v>10</v>
      </c>
      <c r="K319" s="9" t="s">
        <v>325</v>
      </c>
      <c r="L319" s="9" t="s">
        <v>282</v>
      </c>
      <c r="M319" s="112">
        <v>40359</v>
      </c>
      <c r="N319" s="112">
        <v>39044</v>
      </c>
      <c r="O319" s="112">
        <v>64683</v>
      </c>
      <c r="P319" s="112">
        <v>62275</v>
      </c>
      <c r="Q319" s="112">
        <v>40222</v>
      </c>
      <c r="R319" s="112">
        <v>35339</v>
      </c>
      <c r="S319" s="112"/>
      <c r="T319" s="112"/>
      <c r="U319" s="112"/>
      <c r="V319" s="112"/>
      <c r="W319" s="112"/>
      <c r="X319" s="112"/>
      <c r="Y319" s="102">
        <f t="shared" si="15"/>
        <v>281922</v>
      </c>
    </row>
    <row r="320" spans="1:25" x14ac:dyDescent="0.25">
      <c r="A320" s="9">
        <v>110</v>
      </c>
      <c r="B320" s="9" t="s">
        <v>278</v>
      </c>
      <c r="C320" s="9" t="s">
        <v>366</v>
      </c>
      <c r="D320" s="9" t="s">
        <v>351</v>
      </c>
      <c r="E320" s="9" t="s">
        <v>273</v>
      </c>
      <c r="F320" s="9">
        <v>175</v>
      </c>
      <c r="G320" s="9" t="s">
        <v>326</v>
      </c>
      <c r="H320" s="9">
        <v>2017</v>
      </c>
      <c r="I320" s="9" t="str">
        <f t="shared" si="17"/>
        <v>502</v>
      </c>
      <c r="J320" s="9" t="s">
        <v>10</v>
      </c>
      <c r="K320" s="9" t="s">
        <v>324</v>
      </c>
      <c r="L320" s="9" t="s">
        <v>282</v>
      </c>
      <c r="M320" s="112"/>
      <c r="N320" s="112"/>
      <c r="O320" s="112"/>
      <c r="P320" s="112"/>
      <c r="Q320" s="112"/>
      <c r="R320" s="112"/>
      <c r="S320" s="112">
        <v>35944</v>
      </c>
      <c r="T320" s="112">
        <v>35944</v>
      </c>
      <c r="U320" s="112">
        <v>35944</v>
      </c>
      <c r="V320" s="112">
        <v>35944</v>
      </c>
      <c r="W320" s="112">
        <v>35944</v>
      </c>
      <c r="X320" s="112">
        <v>35944</v>
      </c>
      <c r="Y320" s="102">
        <f t="shared" si="15"/>
        <v>215664</v>
      </c>
    </row>
    <row r="321" spans="1:25" x14ac:dyDescent="0.25">
      <c r="A321" s="9">
        <v>110</v>
      </c>
      <c r="B321" s="9" t="s">
        <v>278</v>
      </c>
      <c r="C321" s="9" t="s">
        <v>366</v>
      </c>
      <c r="D321" s="9" t="s">
        <v>351</v>
      </c>
      <c r="E321" s="9" t="s">
        <v>273</v>
      </c>
      <c r="F321" s="9">
        <v>175</v>
      </c>
      <c r="G321" s="9" t="s">
        <v>326</v>
      </c>
      <c r="H321" s="9">
        <v>2018</v>
      </c>
      <c r="I321" s="9" t="str">
        <f t="shared" si="17"/>
        <v>502</v>
      </c>
      <c r="J321" s="9" t="s">
        <v>10</v>
      </c>
      <c r="K321" s="9" t="s">
        <v>324</v>
      </c>
      <c r="L321" s="9" t="s">
        <v>282</v>
      </c>
      <c r="M321" s="112">
        <v>35944</v>
      </c>
      <c r="N321" s="112">
        <v>35944</v>
      </c>
      <c r="O321" s="112">
        <v>35944</v>
      </c>
      <c r="P321" s="112">
        <v>35944</v>
      </c>
      <c r="Q321" s="112">
        <v>35944</v>
      </c>
      <c r="R321" s="112">
        <v>35944</v>
      </c>
      <c r="S321" s="112"/>
      <c r="T321" s="112"/>
      <c r="U321" s="112"/>
      <c r="V321" s="112"/>
      <c r="W321" s="112"/>
      <c r="X321" s="112"/>
      <c r="Y321" s="102">
        <f t="shared" si="15"/>
        <v>215664</v>
      </c>
    </row>
    <row r="322" spans="1:25" x14ac:dyDescent="0.25">
      <c r="A322" s="9">
        <v>110</v>
      </c>
      <c r="B322" s="9" t="s">
        <v>278</v>
      </c>
      <c r="C322" s="9" t="s">
        <v>366</v>
      </c>
      <c r="D322" s="9" t="s">
        <v>351</v>
      </c>
      <c r="E322" s="9" t="s">
        <v>273</v>
      </c>
      <c r="F322" s="9">
        <v>751</v>
      </c>
      <c r="G322" s="9" t="s">
        <v>330</v>
      </c>
      <c r="H322" s="9">
        <v>2017</v>
      </c>
      <c r="I322" s="9" t="str">
        <f t="shared" si="17"/>
        <v>502</v>
      </c>
      <c r="J322" s="9" t="s">
        <v>10</v>
      </c>
      <c r="K322" s="9" t="s">
        <v>329</v>
      </c>
      <c r="L322" s="9" t="s">
        <v>282</v>
      </c>
      <c r="M322" s="112"/>
      <c r="N322" s="112"/>
      <c r="O322" s="112"/>
      <c r="P322" s="112"/>
      <c r="Q322" s="112"/>
      <c r="R322" s="112"/>
      <c r="S322" s="112">
        <v>61738</v>
      </c>
      <c r="T322" s="112">
        <v>64660</v>
      </c>
      <c r="U322" s="112">
        <v>64329</v>
      </c>
      <c r="V322" s="112">
        <v>65354</v>
      </c>
      <c r="W322" s="112">
        <v>58807</v>
      </c>
      <c r="X322" s="112">
        <v>58556</v>
      </c>
      <c r="Y322" s="102">
        <f t="shared" ref="Y322:Y385" si="18">+IF(AND(H322=2017,L322="2017 BP"),SUM(S322:X322),
IF(AND(H322=2018,L322="2017 BP"),SUM(M322:R322),
0))</f>
        <v>373444</v>
      </c>
    </row>
    <row r="323" spans="1:25" x14ac:dyDescent="0.25">
      <c r="A323" s="9">
        <v>110</v>
      </c>
      <c r="B323" s="9" t="s">
        <v>278</v>
      </c>
      <c r="C323" s="9" t="s">
        <v>366</v>
      </c>
      <c r="D323" s="9" t="s">
        <v>351</v>
      </c>
      <c r="E323" s="9" t="s">
        <v>273</v>
      </c>
      <c r="F323" s="9">
        <v>751</v>
      </c>
      <c r="G323" s="9" t="s">
        <v>330</v>
      </c>
      <c r="H323" s="9">
        <v>2018</v>
      </c>
      <c r="I323" s="9" t="str">
        <f t="shared" si="17"/>
        <v>502</v>
      </c>
      <c r="J323" s="9" t="s">
        <v>10</v>
      </c>
      <c r="K323" s="9" t="s">
        <v>329</v>
      </c>
      <c r="L323" s="9" t="s">
        <v>282</v>
      </c>
      <c r="M323" s="112">
        <v>67215</v>
      </c>
      <c r="N323" s="112">
        <v>61490</v>
      </c>
      <c r="O323" s="112">
        <v>65287</v>
      </c>
      <c r="P323" s="112">
        <v>61051</v>
      </c>
      <c r="Q323" s="112">
        <v>66735</v>
      </c>
      <c r="R323" s="112">
        <v>61283</v>
      </c>
      <c r="S323" s="112"/>
      <c r="T323" s="112"/>
      <c r="U323" s="112"/>
      <c r="V323" s="112"/>
      <c r="W323" s="112"/>
      <c r="X323" s="112"/>
      <c r="Y323" s="102">
        <f t="shared" si="18"/>
        <v>383061</v>
      </c>
    </row>
    <row r="324" spans="1:25" x14ac:dyDescent="0.25">
      <c r="A324" s="9">
        <v>110</v>
      </c>
      <c r="B324" s="9" t="s">
        <v>278</v>
      </c>
      <c r="C324" s="9" t="s">
        <v>366</v>
      </c>
      <c r="D324" s="9" t="s">
        <v>351</v>
      </c>
      <c r="E324" s="9" t="s">
        <v>273</v>
      </c>
      <c r="F324" s="9">
        <v>752</v>
      </c>
      <c r="G324" s="9" t="s">
        <v>330</v>
      </c>
      <c r="H324" s="9">
        <v>2017</v>
      </c>
      <c r="I324" s="9" t="str">
        <f t="shared" si="17"/>
        <v>502</v>
      </c>
      <c r="J324" s="9" t="s">
        <v>10</v>
      </c>
      <c r="K324" s="9" t="s">
        <v>329</v>
      </c>
      <c r="L324" s="9" t="s">
        <v>282</v>
      </c>
      <c r="M324" s="112"/>
      <c r="N324" s="112"/>
      <c r="O324" s="112"/>
      <c r="P324" s="112"/>
      <c r="Q324" s="112"/>
      <c r="R324" s="112"/>
      <c r="S324" s="112">
        <v>2880</v>
      </c>
      <c r="T324" s="112">
        <v>2914</v>
      </c>
      <c r="U324" s="112">
        <v>3080</v>
      </c>
      <c r="V324" s="112">
        <v>4695</v>
      </c>
      <c r="W324" s="112">
        <v>4491</v>
      </c>
      <c r="X324" s="112">
        <v>2896</v>
      </c>
      <c r="Y324" s="102">
        <f t="shared" si="18"/>
        <v>20956</v>
      </c>
    </row>
    <row r="325" spans="1:25" x14ac:dyDescent="0.25">
      <c r="A325" s="9">
        <v>110</v>
      </c>
      <c r="B325" s="9" t="s">
        <v>278</v>
      </c>
      <c r="C325" s="9" t="s">
        <v>366</v>
      </c>
      <c r="D325" s="9" t="s">
        <v>351</v>
      </c>
      <c r="E325" s="9" t="s">
        <v>273</v>
      </c>
      <c r="F325" s="9">
        <v>752</v>
      </c>
      <c r="G325" s="9" t="s">
        <v>330</v>
      </c>
      <c r="H325" s="9">
        <v>2018</v>
      </c>
      <c r="I325" s="9" t="str">
        <f t="shared" si="17"/>
        <v>502</v>
      </c>
      <c r="J325" s="9" t="s">
        <v>10</v>
      </c>
      <c r="K325" s="9" t="s">
        <v>329</v>
      </c>
      <c r="L325" s="9" t="s">
        <v>282</v>
      </c>
      <c r="M325" s="112">
        <v>3416</v>
      </c>
      <c r="N325" s="112">
        <v>3303</v>
      </c>
      <c r="O325" s="112">
        <v>5492</v>
      </c>
      <c r="P325" s="112">
        <v>5286</v>
      </c>
      <c r="Q325" s="112">
        <v>3404</v>
      </c>
      <c r="R325" s="112">
        <v>2987</v>
      </c>
      <c r="S325" s="112"/>
      <c r="T325" s="112"/>
      <c r="U325" s="112"/>
      <c r="V325" s="112"/>
      <c r="W325" s="112"/>
      <c r="X325" s="112"/>
      <c r="Y325" s="102">
        <f t="shared" si="18"/>
        <v>23888</v>
      </c>
    </row>
    <row r="326" spans="1:25" x14ac:dyDescent="0.25">
      <c r="A326" s="9">
        <v>110</v>
      </c>
      <c r="B326" s="9" t="s">
        <v>278</v>
      </c>
      <c r="C326" s="9" t="s">
        <v>367</v>
      </c>
      <c r="D326" s="9" t="s">
        <v>351</v>
      </c>
      <c r="E326" s="9" t="s">
        <v>273</v>
      </c>
      <c r="F326" s="9">
        <v>101</v>
      </c>
      <c r="G326" s="9" t="s">
        <v>298</v>
      </c>
      <c r="H326" s="9">
        <v>2017</v>
      </c>
      <c r="I326" s="9" t="str">
        <f t="shared" ref="I326:I345" si="19">LEFT(C326,3)</f>
        <v>502</v>
      </c>
      <c r="J326" s="9" t="s">
        <v>10</v>
      </c>
      <c r="K326" s="9" t="s">
        <v>324</v>
      </c>
      <c r="L326" s="9" t="s">
        <v>282</v>
      </c>
      <c r="M326" s="112"/>
      <c r="N326" s="112"/>
      <c r="O326" s="112"/>
      <c r="P326" s="112"/>
      <c r="Q326" s="112"/>
      <c r="R326" s="112"/>
      <c r="S326" s="112">
        <v>72399</v>
      </c>
      <c r="T326" s="112">
        <v>85372</v>
      </c>
      <c r="U326" s="112">
        <v>74096</v>
      </c>
      <c r="V326" s="112">
        <v>81174</v>
      </c>
      <c r="W326" s="112">
        <v>74153</v>
      </c>
      <c r="X326" s="112">
        <v>69331</v>
      </c>
      <c r="Y326" s="102">
        <f t="shared" si="18"/>
        <v>456525</v>
      </c>
    </row>
    <row r="327" spans="1:25" x14ac:dyDescent="0.25">
      <c r="A327" s="9">
        <v>110</v>
      </c>
      <c r="B327" s="9" t="s">
        <v>278</v>
      </c>
      <c r="C327" s="9" t="s">
        <v>367</v>
      </c>
      <c r="D327" s="9" t="s">
        <v>351</v>
      </c>
      <c r="E327" s="9" t="s">
        <v>273</v>
      </c>
      <c r="F327" s="9">
        <v>101</v>
      </c>
      <c r="G327" s="9" t="s">
        <v>298</v>
      </c>
      <c r="H327" s="9">
        <v>2018</v>
      </c>
      <c r="I327" s="9" t="str">
        <f t="shared" si="19"/>
        <v>502</v>
      </c>
      <c r="J327" s="9" t="s">
        <v>10</v>
      </c>
      <c r="K327" s="9" t="s">
        <v>324</v>
      </c>
      <c r="L327" s="9" t="s">
        <v>282</v>
      </c>
      <c r="M327" s="112">
        <v>81494</v>
      </c>
      <c r="N327" s="112">
        <v>71460</v>
      </c>
      <c r="O327" s="112">
        <v>76364</v>
      </c>
      <c r="P327" s="112">
        <v>74628</v>
      </c>
      <c r="Q327" s="112">
        <v>80511</v>
      </c>
      <c r="R327" s="112">
        <v>73628</v>
      </c>
      <c r="S327" s="112"/>
      <c r="T327" s="112"/>
      <c r="U327" s="112"/>
      <c r="V327" s="112"/>
      <c r="W327" s="112"/>
      <c r="X327" s="112"/>
      <c r="Y327" s="102">
        <f t="shared" si="18"/>
        <v>458085</v>
      </c>
    </row>
    <row r="328" spans="1:25" x14ac:dyDescent="0.25">
      <c r="A328" s="9">
        <v>110</v>
      </c>
      <c r="B328" s="9" t="s">
        <v>278</v>
      </c>
      <c r="C328" s="9" t="s">
        <v>367</v>
      </c>
      <c r="D328" s="9" t="s">
        <v>351</v>
      </c>
      <c r="E328" s="9" t="s">
        <v>273</v>
      </c>
      <c r="F328" s="9">
        <v>111</v>
      </c>
      <c r="G328" s="9" t="s">
        <v>297</v>
      </c>
      <c r="H328" s="9">
        <v>2017</v>
      </c>
      <c r="I328" s="9" t="str">
        <f t="shared" si="19"/>
        <v>502</v>
      </c>
      <c r="J328" s="9" t="s">
        <v>10</v>
      </c>
      <c r="K328" s="9" t="s">
        <v>325</v>
      </c>
      <c r="L328" s="9" t="s">
        <v>282</v>
      </c>
      <c r="M328" s="112"/>
      <c r="N328" s="112"/>
      <c r="O328" s="112"/>
      <c r="P328" s="112"/>
      <c r="Q328" s="112"/>
      <c r="R328" s="112"/>
      <c r="S328" s="112">
        <v>11127</v>
      </c>
      <c r="T328" s="112">
        <v>11424</v>
      </c>
      <c r="U328" s="112">
        <v>12013</v>
      </c>
      <c r="V328" s="112">
        <v>19473</v>
      </c>
      <c r="W328" s="112">
        <v>19473</v>
      </c>
      <c r="X328" s="112">
        <v>12013</v>
      </c>
      <c r="Y328" s="102">
        <f t="shared" si="18"/>
        <v>85523</v>
      </c>
    </row>
    <row r="329" spans="1:25" x14ac:dyDescent="0.25">
      <c r="A329" s="9">
        <v>110</v>
      </c>
      <c r="B329" s="9" t="s">
        <v>278</v>
      </c>
      <c r="C329" s="9" t="s">
        <v>367</v>
      </c>
      <c r="D329" s="9" t="s">
        <v>351</v>
      </c>
      <c r="E329" s="9" t="s">
        <v>273</v>
      </c>
      <c r="F329" s="9">
        <v>111</v>
      </c>
      <c r="G329" s="9" t="s">
        <v>297</v>
      </c>
      <c r="H329" s="9">
        <v>2018</v>
      </c>
      <c r="I329" s="9" t="str">
        <f t="shared" si="19"/>
        <v>502</v>
      </c>
      <c r="J329" s="9" t="s">
        <v>10</v>
      </c>
      <c r="K329" s="9" t="s">
        <v>325</v>
      </c>
      <c r="L329" s="9" t="s">
        <v>282</v>
      </c>
      <c r="M329" s="112">
        <v>14050</v>
      </c>
      <c r="N329" s="112">
        <v>14068</v>
      </c>
      <c r="O329" s="112">
        <v>24361</v>
      </c>
      <c r="P329" s="112">
        <v>24361</v>
      </c>
      <c r="Q329" s="112">
        <v>14014</v>
      </c>
      <c r="R329" s="112">
        <v>12190</v>
      </c>
      <c r="S329" s="112"/>
      <c r="T329" s="112"/>
      <c r="U329" s="112"/>
      <c r="V329" s="112"/>
      <c r="W329" s="112"/>
      <c r="X329" s="112"/>
      <c r="Y329" s="102">
        <f t="shared" si="18"/>
        <v>103044</v>
      </c>
    </row>
    <row r="330" spans="1:25" x14ac:dyDescent="0.25">
      <c r="A330" s="9">
        <v>110</v>
      </c>
      <c r="B330" s="9" t="s">
        <v>278</v>
      </c>
      <c r="C330" s="9" t="s">
        <v>367</v>
      </c>
      <c r="D330" s="9" t="s">
        <v>351</v>
      </c>
      <c r="E330" s="9" t="s">
        <v>273</v>
      </c>
      <c r="F330" s="9">
        <v>751</v>
      </c>
      <c r="G330" s="9" t="s">
        <v>330</v>
      </c>
      <c r="H330" s="9">
        <v>2017</v>
      </c>
      <c r="I330" s="9" t="str">
        <f t="shared" si="19"/>
        <v>502</v>
      </c>
      <c r="J330" s="9" t="s">
        <v>10</v>
      </c>
      <c r="K330" s="9" t="s">
        <v>329</v>
      </c>
      <c r="L330" s="9" t="s">
        <v>282</v>
      </c>
      <c r="M330" s="112"/>
      <c r="N330" s="112"/>
      <c r="O330" s="112"/>
      <c r="P330" s="112"/>
      <c r="Q330" s="112"/>
      <c r="R330" s="112"/>
      <c r="S330" s="112">
        <v>20639</v>
      </c>
      <c r="T330" s="112">
        <v>24338</v>
      </c>
      <c r="U330" s="112">
        <v>21123</v>
      </c>
      <c r="V330" s="112">
        <v>23141</v>
      </c>
      <c r="W330" s="112">
        <v>21140</v>
      </c>
      <c r="X330" s="112">
        <v>19765</v>
      </c>
      <c r="Y330" s="102">
        <f t="shared" si="18"/>
        <v>130146</v>
      </c>
    </row>
    <row r="331" spans="1:25" x14ac:dyDescent="0.25">
      <c r="A331" s="9">
        <v>110</v>
      </c>
      <c r="B331" s="9" t="s">
        <v>278</v>
      </c>
      <c r="C331" s="9" t="s">
        <v>367</v>
      </c>
      <c r="D331" s="9" t="s">
        <v>351</v>
      </c>
      <c r="E331" s="9" t="s">
        <v>273</v>
      </c>
      <c r="F331" s="9">
        <v>751</v>
      </c>
      <c r="G331" s="9" t="s">
        <v>330</v>
      </c>
      <c r="H331" s="9">
        <v>2018</v>
      </c>
      <c r="I331" s="9" t="str">
        <f t="shared" si="19"/>
        <v>502</v>
      </c>
      <c r="J331" s="9" t="s">
        <v>10</v>
      </c>
      <c r="K331" s="9" t="s">
        <v>329</v>
      </c>
      <c r="L331" s="9" t="s">
        <v>282</v>
      </c>
      <c r="M331" s="112">
        <v>23232</v>
      </c>
      <c r="N331" s="112">
        <v>20372</v>
      </c>
      <c r="O331" s="112">
        <v>21770</v>
      </c>
      <c r="P331" s="112">
        <v>21275</v>
      </c>
      <c r="Q331" s="112">
        <v>22952</v>
      </c>
      <c r="R331" s="112">
        <v>20990</v>
      </c>
      <c r="S331" s="112"/>
      <c r="T331" s="112"/>
      <c r="U331" s="112"/>
      <c r="V331" s="112"/>
      <c r="W331" s="112"/>
      <c r="X331" s="112"/>
      <c r="Y331" s="102">
        <f t="shared" si="18"/>
        <v>130591</v>
      </c>
    </row>
    <row r="332" spans="1:25" x14ac:dyDescent="0.25">
      <c r="A332" s="9">
        <v>110</v>
      </c>
      <c r="B332" s="9" t="s">
        <v>278</v>
      </c>
      <c r="C332" s="9" t="s">
        <v>367</v>
      </c>
      <c r="D332" s="9" t="s">
        <v>351</v>
      </c>
      <c r="E332" s="9" t="s">
        <v>273</v>
      </c>
      <c r="F332" s="9">
        <v>752</v>
      </c>
      <c r="G332" s="9" t="s">
        <v>330</v>
      </c>
      <c r="H332" s="9">
        <v>2017</v>
      </c>
      <c r="I332" s="9" t="str">
        <f t="shared" si="19"/>
        <v>502</v>
      </c>
      <c r="J332" s="9" t="s">
        <v>10</v>
      </c>
      <c r="K332" s="9" t="s">
        <v>329</v>
      </c>
      <c r="L332" s="9" t="s">
        <v>282</v>
      </c>
      <c r="M332" s="112"/>
      <c r="N332" s="112"/>
      <c r="O332" s="112"/>
      <c r="P332" s="112"/>
      <c r="Q332" s="112"/>
      <c r="R332" s="112"/>
      <c r="S332" s="112">
        <v>950</v>
      </c>
      <c r="T332" s="112">
        <v>975</v>
      </c>
      <c r="U332" s="112">
        <v>1025</v>
      </c>
      <c r="V332" s="112">
        <v>1662</v>
      </c>
      <c r="W332" s="112">
        <v>1662</v>
      </c>
      <c r="X332" s="112">
        <v>1025</v>
      </c>
      <c r="Y332" s="102">
        <f t="shared" si="18"/>
        <v>7299</v>
      </c>
    </row>
    <row r="333" spans="1:25" x14ac:dyDescent="0.25">
      <c r="A333" s="9">
        <v>110</v>
      </c>
      <c r="B333" s="9" t="s">
        <v>278</v>
      </c>
      <c r="C333" s="9" t="s">
        <v>367</v>
      </c>
      <c r="D333" s="9" t="s">
        <v>351</v>
      </c>
      <c r="E333" s="9" t="s">
        <v>273</v>
      </c>
      <c r="F333" s="9">
        <v>752</v>
      </c>
      <c r="G333" s="9" t="s">
        <v>330</v>
      </c>
      <c r="H333" s="9">
        <v>2018</v>
      </c>
      <c r="I333" s="9" t="str">
        <f t="shared" si="19"/>
        <v>502</v>
      </c>
      <c r="J333" s="9" t="s">
        <v>10</v>
      </c>
      <c r="K333" s="9" t="s">
        <v>329</v>
      </c>
      <c r="L333" s="9" t="s">
        <v>282</v>
      </c>
      <c r="M333" s="112">
        <v>1199</v>
      </c>
      <c r="N333" s="112">
        <v>1201</v>
      </c>
      <c r="O333" s="112">
        <v>2079</v>
      </c>
      <c r="P333" s="112">
        <v>2079</v>
      </c>
      <c r="Q333" s="112">
        <v>1196</v>
      </c>
      <c r="R333" s="112">
        <v>1040</v>
      </c>
      <c r="S333" s="112"/>
      <c r="T333" s="112"/>
      <c r="U333" s="112"/>
      <c r="V333" s="112"/>
      <c r="W333" s="112"/>
      <c r="X333" s="112"/>
      <c r="Y333" s="102">
        <f t="shared" si="18"/>
        <v>8794</v>
      </c>
    </row>
    <row r="334" spans="1:25" x14ac:dyDescent="0.25">
      <c r="A334" s="9">
        <v>110</v>
      </c>
      <c r="B334" s="9" t="s">
        <v>278</v>
      </c>
      <c r="C334" s="9" t="s">
        <v>368</v>
      </c>
      <c r="D334" s="9" t="s">
        <v>351</v>
      </c>
      <c r="E334" s="9" t="s">
        <v>273</v>
      </c>
      <c r="F334" s="9">
        <v>101</v>
      </c>
      <c r="G334" s="9" t="s">
        <v>298</v>
      </c>
      <c r="H334" s="9">
        <v>2017</v>
      </c>
      <c r="I334" s="9" t="str">
        <f t="shared" si="19"/>
        <v>502</v>
      </c>
      <c r="J334" s="9" t="s">
        <v>10</v>
      </c>
      <c r="K334" s="9" t="s">
        <v>324</v>
      </c>
      <c r="L334" s="9" t="s">
        <v>282</v>
      </c>
      <c r="M334" s="112"/>
      <c r="N334" s="112"/>
      <c r="O334" s="112"/>
      <c r="P334" s="112"/>
      <c r="Q334" s="112"/>
      <c r="R334" s="112"/>
      <c r="S334" s="112">
        <v>20167</v>
      </c>
      <c r="T334" s="112">
        <v>16201</v>
      </c>
      <c r="U334" s="112">
        <v>20735</v>
      </c>
      <c r="V334" s="112">
        <v>18739</v>
      </c>
      <c r="W334" s="112">
        <v>18993</v>
      </c>
      <c r="X334" s="112">
        <v>17413</v>
      </c>
      <c r="Y334" s="102">
        <f t="shared" si="18"/>
        <v>112248</v>
      </c>
    </row>
    <row r="335" spans="1:25" x14ac:dyDescent="0.25">
      <c r="A335" s="9">
        <v>110</v>
      </c>
      <c r="B335" s="9" t="s">
        <v>278</v>
      </c>
      <c r="C335" s="9" t="s">
        <v>368</v>
      </c>
      <c r="D335" s="9" t="s">
        <v>351</v>
      </c>
      <c r="E335" s="9" t="s">
        <v>273</v>
      </c>
      <c r="F335" s="9">
        <v>101</v>
      </c>
      <c r="G335" s="9" t="s">
        <v>298</v>
      </c>
      <c r="H335" s="9">
        <v>2018</v>
      </c>
      <c r="I335" s="9" t="str">
        <f t="shared" si="19"/>
        <v>502</v>
      </c>
      <c r="J335" s="9" t="s">
        <v>10</v>
      </c>
      <c r="K335" s="9" t="s">
        <v>324</v>
      </c>
      <c r="L335" s="9" t="s">
        <v>282</v>
      </c>
      <c r="M335" s="112">
        <v>20658</v>
      </c>
      <c r="N335" s="112">
        <v>18052</v>
      </c>
      <c r="O335" s="112">
        <v>20388</v>
      </c>
      <c r="P335" s="112">
        <v>20244</v>
      </c>
      <c r="Q335" s="112">
        <v>21710</v>
      </c>
      <c r="R335" s="112">
        <v>18549</v>
      </c>
      <c r="S335" s="112"/>
      <c r="T335" s="112"/>
      <c r="U335" s="112"/>
      <c r="V335" s="112"/>
      <c r="W335" s="112"/>
      <c r="X335" s="112"/>
      <c r="Y335" s="102">
        <f t="shared" si="18"/>
        <v>119601</v>
      </c>
    </row>
    <row r="336" spans="1:25" x14ac:dyDescent="0.25">
      <c r="A336" s="9">
        <v>110</v>
      </c>
      <c r="B336" s="9" t="s">
        <v>278</v>
      </c>
      <c r="C336" s="9" t="s">
        <v>368</v>
      </c>
      <c r="D336" s="9" t="s">
        <v>351</v>
      </c>
      <c r="E336" s="9" t="s">
        <v>273</v>
      </c>
      <c r="F336" s="9">
        <v>111</v>
      </c>
      <c r="G336" s="9" t="s">
        <v>297</v>
      </c>
      <c r="H336" s="9">
        <v>2017</v>
      </c>
      <c r="I336" s="9" t="str">
        <f t="shared" si="19"/>
        <v>502</v>
      </c>
      <c r="J336" s="9" t="s">
        <v>10</v>
      </c>
      <c r="K336" s="9" t="s">
        <v>325</v>
      </c>
      <c r="L336" s="9" t="s">
        <v>282</v>
      </c>
      <c r="M336" s="112"/>
      <c r="N336" s="112"/>
      <c r="O336" s="112"/>
      <c r="P336" s="112"/>
      <c r="Q336" s="112"/>
      <c r="R336" s="112"/>
      <c r="S336" s="112">
        <v>923</v>
      </c>
      <c r="T336" s="112">
        <v>772</v>
      </c>
      <c r="U336" s="112">
        <v>935</v>
      </c>
      <c r="V336" s="112">
        <v>877</v>
      </c>
      <c r="W336" s="112">
        <v>854</v>
      </c>
      <c r="X336" s="112">
        <v>819</v>
      </c>
      <c r="Y336" s="102">
        <f t="shared" si="18"/>
        <v>5180</v>
      </c>
    </row>
    <row r="337" spans="1:25" x14ac:dyDescent="0.25">
      <c r="A337" s="9">
        <v>110</v>
      </c>
      <c r="B337" s="9" t="s">
        <v>278</v>
      </c>
      <c r="C337" s="9" t="s">
        <v>368</v>
      </c>
      <c r="D337" s="9" t="s">
        <v>351</v>
      </c>
      <c r="E337" s="9" t="s">
        <v>273</v>
      </c>
      <c r="F337" s="9">
        <v>111</v>
      </c>
      <c r="G337" s="9" t="s">
        <v>297</v>
      </c>
      <c r="H337" s="9">
        <v>2018</v>
      </c>
      <c r="I337" s="9" t="str">
        <f t="shared" si="19"/>
        <v>502</v>
      </c>
      <c r="J337" s="9" t="s">
        <v>10</v>
      </c>
      <c r="K337" s="9" t="s">
        <v>325</v>
      </c>
      <c r="L337" s="9" t="s">
        <v>282</v>
      </c>
      <c r="M337" s="112">
        <v>946</v>
      </c>
      <c r="N337" s="112">
        <v>842</v>
      </c>
      <c r="O337" s="112">
        <v>903</v>
      </c>
      <c r="P337" s="112">
        <v>921</v>
      </c>
      <c r="Q337" s="112">
        <v>1005</v>
      </c>
      <c r="R337" s="112">
        <v>843</v>
      </c>
      <c r="S337" s="112"/>
      <c r="T337" s="112"/>
      <c r="U337" s="112"/>
      <c r="V337" s="112"/>
      <c r="W337" s="112"/>
      <c r="X337" s="112"/>
      <c r="Y337" s="102">
        <f t="shared" si="18"/>
        <v>5460</v>
      </c>
    </row>
    <row r="338" spans="1:25" x14ac:dyDescent="0.25">
      <c r="A338" s="9">
        <v>110</v>
      </c>
      <c r="B338" s="9" t="s">
        <v>278</v>
      </c>
      <c r="C338" s="9" t="s">
        <v>368</v>
      </c>
      <c r="D338" s="9" t="s">
        <v>351</v>
      </c>
      <c r="E338" s="9" t="s">
        <v>273</v>
      </c>
      <c r="F338" s="9">
        <v>751</v>
      </c>
      <c r="G338" s="9" t="s">
        <v>330</v>
      </c>
      <c r="H338" s="9">
        <v>2017</v>
      </c>
      <c r="I338" s="9" t="str">
        <f t="shared" si="19"/>
        <v>502</v>
      </c>
      <c r="J338" s="9" t="s">
        <v>10</v>
      </c>
      <c r="K338" s="9" t="s">
        <v>329</v>
      </c>
      <c r="L338" s="9" t="s">
        <v>282</v>
      </c>
      <c r="M338" s="112"/>
      <c r="N338" s="112"/>
      <c r="O338" s="112"/>
      <c r="P338" s="112"/>
      <c r="Q338" s="112"/>
      <c r="R338" s="112"/>
      <c r="S338" s="112">
        <v>5749</v>
      </c>
      <c r="T338" s="112">
        <v>4619</v>
      </c>
      <c r="U338" s="112">
        <v>5911</v>
      </c>
      <c r="V338" s="112">
        <v>5342</v>
      </c>
      <c r="W338" s="112">
        <v>5415</v>
      </c>
      <c r="X338" s="112">
        <v>4964</v>
      </c>
      <c r="Y338" s="102">
        <f t="shared" si="18"/>
        <v>32000</v>
      </c>
    </row>
    <row r="339" spans="1:25" x14ac:dyDescent="0.25">
      <c r="A339" s="9">
        <v>110</v>
      </c>
      <c r="B339" s="9" t="s">
        <v>278</v>
      </c>
      <c r="C339" s="9" t="s">
        <v>368</v>
      </c>
      <c r="D339" s="9" t="s">
        <v>351</v>
      </c>
      <c r="E339" s="9" t="s">
        <v>273</v>
      </c>
      <c r="F339" s="9">
        <v>751</v>
      </c>
      <c r="G339" s="9" t="s">
        <v>330</v>
      </c>
      <c r="H339" s="9">
        <v>2018</v>
      </c>
      <c r="I339" s="9" t="str">
        <f t="shared" si="19"/>
        <v>502</v>
      </c>
      <c r="J339" s="9" t="s">
        <v>10</v>
      </c>
      <c r="K339" s="9" t="s">
        <v>329</v>
      </c>
      <c r="L339" s="9" t="s">
        <v>282</v>
      </c>
      <c r="M339" s="112">
        <v>5889</v>
      </c>
      <c r="N339" s="112">
        <v>5146</v>
      </c>
      <c r="O339" s="112">
        <v>5812</v>
      </c>
      <c r="P339" s="112">
        <v>5771</v>
      </c>
      <c r="Q339" s="112">
        <v>6189</v>
      </c>
      <c r="R339" s="112">
        <v>5288</v>
      </c>
      <c r="S339" s="112"/>
      <c r="T339" s="112"/>
      <c r="U339" s="112"/>
      <c r="V339" s="112"/>
      <c r="W339" s="112"/>
      <c r="X339" s="112"/>
      <c r="Y339" s="102">
        <f t="shared" si="18"/>
        <v>34095</v>
      </c>
    </row>
    <row r="340" spans="1:25" x14ac:dyDescent="0.25">
      <c r="A340" s="9">
        <v>110</v>
      </c>
      <c r="B340" s="9" t="s">
        <v>278</v>
      </c>
      <c r="C340" s="9" t="s">
        <v>368</v>
      </c>
      <c r="D340" s="9" t="s">
        <v>351</v>
      </c>
      <c r="E340" s="9" t="s">
        <v>273</v>
      </c>
      <c r="F340" s="9">
        <v>752</v>
      </c>
      <c r="G340" s="9" t="s">
        <v>330</v>
      </c>
      <c r="H340" s="9">
        <v>2017</v>
      </c>
      <c r="I340" s="9" t="str">
        <f t="shared" si="19"/>
        <v>502</v>
      </c>
      <c r="J340" s="9" t="s">
        <v>10</v>
      </c>
      <c r="K340" s="9" t="s">
        <v>329</v>
      </c>
      <c r="L340" s="9" t="s">
        <v>282</v>
      </c>
      <c r="M340" s="112"/>
      <c r="N340" s="112"/>
      <c r="O340" s="112"/>
      <c r="P340" s="112"/>
      <c r="Q340" s="112"/>
      <c r="R340" s="112"/>
      <c r="S340" s="112">
        <v>79</v>
      </c>
      <c r="T340" s="112">
        <v>66</v>
      </c>
      <c r="U340" s="112">
        <v>80</v>
      </c>
      <c r="V340" s="112">
        <v>75</v>
      </c>
      <c r="W340" s="112">
        <v>73</v>
      </c>
      <c r="X340" s="112">
        <v>70</v>
      </c>
      <c r="Y340" s="102">
        <f t="shared" si="18"/>
        <v>443</v>
      </c>
    </row>
    <row r="341" spans="1:25" x14ac:dyDescent="0.25">
      <c r="A341" s="9">
        <v>110</v>
      </c>
      <c r="B341" s="9" t="s">
        <v>278</v>
      </c>
      <c r="C341" s="9" t="s">
        <v>368</v>
      </c>
      <c r="D341" s="9" t="s">
        <v>351</v>
      </c>
      <c r="E341" s="9" t="s">
        <v>273</v>
      </c>
      <c r="F341" s="9">
        <v>752</v>
      </c>
      <c r="G341" s="9" t="s">
        <v>330</v>
      </c>
      <c r="H341" s="9">
        <v>2018</v>
      </c>
      <c r="I341" s="9" t="str">
        <f t="shared" si="19"/>
        <v>502</v>
      </c>
      <c r="J341" s="9" t="s">
        <v>10</v>
      </c>
      <c r="K341" s="9" t="s">
        <v>329</v>
      </c>
      <c r="L341" s="9" t="s">
        <v>282</v>
      </c>
      <c r="M341" s="112">
        <v>81</v>
      </c>
      <c r="N341" s="112">
        <v>72</v>
      </c>
      <c r="O341" s="112">
        <v>77</v>
      </c>
      <c r="P341" s="112">
        <v>79</v>
      </c>
      <c r="Q341" s="112">
        <v>86</v>
      </c>
      <c r="R341" s="112">
        <v>72</v>
      </c>
      <c r="S341" s="112"/>
      <c r="T341" s="112"/>
      <c r="U341" s="112"/>
      <c r="V341" s="112"/>
      <c r="W341" s="112"/>
      <c r="X341" s="112"/>
      <c r="Y341" s="102">
        <f t="shared" si="18"/>
        <v>467</v>
      </c>
    </row>
    <row r="342" spans="1:25" x14ac:dyDescent="0.25">
      <c r="A342" s="9">
        <v>110</v>
      </c>
      <c r="B342" s="9" t="s">
        <v>277</v>
      </c>
      <c r="C342" s="9" t="s">
        <v>369</v>
      </c>
      <c r="D342" s="9" t="s">
        <v>351</v>
      </c>
      <c r="E342" s="9" t="s">
        <v>273</v>
      </c>
      <c r="F342" s="9">
        <v>110</v>
      </c>
      <c r="G342" s="9" t="s">
        <v>298</v>
      </c>
      <c r="H342" s="9">
        <v>2017</v>
      </c>
      <c r="I342" s="9" t="str">
        <f t="shared" si="19"/>
        <v>502</v>
      </c>
      <c r="J342" s="9" t="s">
        <v>10</v>
      </c>
      <c r="K342" s="9" t="s">
        <v>324</v>
      </c>
      <c r="L342" s="9" t="s">
        <v>282</v>
      </c>
      <c r="M342" s="112"/>
      <c r="N342" s="112"/>
      <c r="O342" s="112"/>
      <c r="P342" s="112"/>
      <c r="Q342" s="112"/>
      <c r="R342" s="112"/>
      <c r="S342" s="112">
        <v>175786</v>
      </c>
      <c r="T342" s="112">
        <v>217989</v>
      </c>
      <c r="U342" s="112">
        <v>187553</v>
      </c>
      <c r="V342" s="112">
        <v>204961</v>
      </c>
      <c r="W342" s="112">
        <v>190311</v>
      </c>
      <c r="X342" s="112">
        <v>166646</v>
      </c>
      <c r="Y342" s="102">
        <f t="shared" si="18"/>
        <v>1143246</v>
      </c>
    </row>
    <row r="343" spans="1:25" x14ac:dyDescent="0.25">
      <c r="A343" s="9">
        <v>110</v>
      </c>
      <c r="B343" s="9" t="s">
        <v>277</v>
      </c>
      <c r="C343" s="9" t="s">
        <v>369</v>
      </c>
      <c r="D343" s="9" t="s">
        <v>351</v>
      </c>
      <c r="E343" s="9" t="s">
        <v>273</v>
      </c>
      <c r="F343" s="9">
        <v>110</v>
      </c>
      <c r="G343" s="9" t="s">
        <v>298</v>
      </c>
      <c r="H343" s="9">
        <v>2018</v>
      </c>
      <c r="I343" s="9" t="str">
        <f t="shared" si="19"/>
        <v>502</v>
      </c>
      <c r="J343" s="9" t="s">
        <v>10</v>
      </c>
      <c r="K343" s="9" t="s">
        <v>324</v>
      </c>
      <c r="L343" s="9" t="s">
        <v>282</v>
      </c>
      <c r="M343" s="112">
        <v>216463</v>
      </c>
      <c r="N343" s="112">
        <v>185356</v>
      </c>
      <c r="O343" s="112">
        <v>207868</v>
      </c>
      <c r="P343" s="112">
        <v>188508</v>
      </c>
      <c r="Q343" s="112">
        <v>212234</v>
      </c>
      <c r="R343" s="112">
        <v>186908</v>
      </c>
      <c r="S343" s="112"/>
      <c r="T343" s="112"/>
      <c r="U343" s="112"/>
      <c r="V343" s="112"/>
      <c r="W343" s="112"/>
      <c r="X343" s="112"/>
      <c r="Y343" s="102">
        <f t="shared" si="18"/>
        <v>1197337</v>
      </c>
    </row>
    <row r="344" spans="1:25" x14ac:dyDescent="0.25">
      <c r="A344" s="9">
        <v>110</v>
      </c>
      <c r="B344" s="9" t="s">
        <v>277</v>
      </c>
      <c r="C344" s="9" t="s">
        <v>369</v>
      </c>
      <c r="D344" s="9" t="s">
        <v>351</v>
      </c>
      <c r="E344" s="9" t="s">
        <v>273</v>
      </c>
      <c r="F344" s="9">
        <v>111</v>
      </c>
      <c r="G344" s="9" t="s">
        <v>297</v>
      </c>
      <c r="H344" s="9">
        <v>2017</v>
      </c>
      <c r="I344" s="9" t="str">
        <f t="shared" si="19"/>
        <v>502</v>
      </c>
      <c r="J344" s="9" t="s">
        <v>10</v>
      </c>
      <c r="K344" s="9" t="s">
        <v>325</v>
      </c>
      <c r="L344" s="9" t="s">
        <v>282</v>
      </c>
      <c r="M344" s="112"/>
      <c r="N344" s="112"/>
      <c r="O344" s="112"/>
      <c r="P344" s="112"/>
      <c r="Q344" s="112"/>
      <c r="R344" s="112"/>
      <c r="S344" s="112">
        <v>29982</v>
      </c>
      <c r="T344" s="112">
        <v>29982</v>
      </c>
      <c r="U344" s="112">
        <v>29982</v>
      </c>
      <c r="V344" s="112">
        <v>29982</v>
      </c>
      <c r="W344" s="112">
        <v>30880</v>
      </c>
      <c r="X344" s="112">
        <v>30880</v>
      </c>
      <c r="Y344" s="102">
        <f t="shared" si="18"/>
        <v>181688</v>
      </c>
    </row>
    <row r="345" spans="1:25" x14ac:dyDescent="0.25">
      <c r="A345" s="9">
        <v>110</v>
      </c>
      <c r="B345" s="9" t="s">
        <v>277</v>
      </c>
      <c r="C345" s="9" t="s">
        <v>369</v>
      </c>
      <c r="D345" s="9" t="s">
        <v>351</v>
      </c>
      <c r="E345" s="9" t="s">
        <v>273</v>
      </c>
      <c r="F345" s="9">
        <v>111</v>
      </c>
      <c r="G345" s="9" t="s">
        <v>297</v>
      </c>
      <c r="H345" s="9">
        <v>2018</v>
      </c>
      <c r="I345" s="9" t="str">
        <f t="shared" si="19"/>
        <v>502</v>
      </c>
      <c r="J345" s="9" t="s">
        <v>10</v>
      </c>
      <c r="K345" s="9" t="s">
        <v>325</v>
      </c>
      <c r="L345" s="9" t="s">
        <v>282</v>
      </c>
      <c r="M345" s="112">
        <v>30880</v>
      </c>
      <c r="N345" s="112">
        <v>30880</v>
      </c>
      <c r="O345" s="112">
        <v>30880</v>
      </c>
      <c r="P345" s="112">
        <v>30880</v>
      </c>
      <c r="Q345" s="112">
        <v>30880</v>
      </c>
      <c r="R345" s="112">
        <v>30880</v>
      </c>
      <c r="S345" s="112"/>
      <c r="T345" s="112"/>
      <c r="U345" s="112"/>
      <c r="V345" s="112"/>
      <c r="W345" s="112"/>
      <c r="X345" s="112"/>
      <c r="Y345" s="102">
        <f t="shared" si="18"/>
        <v>185280</v>
      </c>
    </row>
    <row r="346" spans="1:25" x14ac:dyDescent="0.25">
      <c r="A346" s="9">
        <v>110</v>
      </c>
      <c r="B346" s="9" t="s">
        <v>277</v>
      </c>
      <c r="C346" s="9" t="s">
        <v>369</v>
      </c>
      <c r="D346" s="9" t="s">
        <v>351</v>
      </c>
      <c r="E346" s="9" t="s">
        <v>273</v>
      </c>
      <c r="F346" s="9">
        <v>175</v>
      </c>
      <c r="G346" s="9" t="s">
        <v>326</v>
      </c>
      <c r="H346" s="9">
        <v>2017</v>
      </c>
      <c r="I346" s="9" t="str">
        <f t="shared" ref="I346:I369" si="20">LEFT(C346,3)</f>
        <v>502</v>
      </c>
      <c r="J346" s="9" t="s">
        <v>10</v>
      </c>
      <c r="K346" s="9" t="s">
        <v>324</v>
      </c>
      <c r="L346" s="9" t="s">
        <v>282</v>
      </c>
      <c r="M346" s="112"/>
      <c r="N346" s="112"/>
      <c r="O346" s="112"/>
      <c r="P346" s="112"/>
      <c r="Q346" s="112"/>
      <c r="R346" s="112"/>
      <c r="S346" s="112">
        <v>-143775</v>
      </c>
      <c r="T346" s="112">
        <v>-143775</v>
      </c>
      <c r="U346" s="112">
        <v>-143775</v>
      </c>
      <c r="V346" s="112">
        <v>-143775</v>
      </c>
      <c r="W346" s="112">
        <v>-143775</v>
      </c>
      <c r="X346" s="112">
        <v>-143775</v>
      </c>
      <c r="Y346" s="102">
        <f t="shared" si="18"/>
        <v>-862650</v>
      </c>
    </row>
    <row r="347" spans="1:25" x14ac:dyDescent="0.25">
      <c r="A347" s="9">
        <v>110</v>
      </c>
      <c r="B347" s="9" t="s">
        <v>277</v>
      </c>
      <c r="C347" s="9" t="s">
        <v>369</v>
      </c>
      <c r="D347" s="9" t="s">
        <v>351</v>
      </c>
      <c r="E347" s="9" t="s">
        <v>273</v>
      </c>
      <c r="F347" s="9">
        <v>175</v>
      </c>
      <c r="G347" s="9" t="s">
        <v>326</v>
      </c>
      <c r="H347" s="9">
        <v>2018</v>
      </c>
      <c r="I347" s="9" t="str">
        <f t="shared" si="20"/>
        <v>502</v>
      </c>
      <c r="J347" s="9" t="s">
        <v>10</v>
      </c>
      <c r="K347" s="9" t="s">
        <v>324</v>
      </c>
      <c r="L347" s="9" t="s">
        <v>282</v>
      </c>
      <c r="M347" s="112">
        <v>-143775</v>
      </c>
      <c r="N347" s="112">
        <v>-143775</v>
      </c>
      <c r="O347" s="112">
        <v>-143775</v>
      </c>
      <c r="P347" s="112">
        <v>-143775</v>
      </c>
      <c r="Q347" s="112">
        <v>-143775</v>
      </c>
      <c r="R347" s="112">
        <v>-143775</v>
      </c>
      <c r="S347" s="112"/>
      <c r="T347" s="112"/>
      <c r="U347" s="112"/>
      <c r="V347" s="112"/>
      <c r="W347" s="112"/>
      <c r="X347" s="112"/>
      <c r="Y347" s="102">
        <f t="shared" si="18"/>
        <v>-862650</v>
      </c>
    </row>
    <row r="348" spans="1:25" x14ac:dyDescent="0.25">
      <c r="A348" s="9">
        <v>110</v>
      </c>
      <c r="B348" s="9" t="s">
        <v>277</v>
      </c>
      <c r="C348" s="9" t="s">
        <v>369</v>
      </c>
      <c r="D348" s="9" t="s">
        <v>351</v>
      </c>
      <c r="E348" s="9" t="s">
        <v>273</v>
      </c>
      <c r="F348" s="9">
        <v>751</v>
      </c>
      <c r="G348" s="9" t="s">
        <v>330</v>
      </c>
      <c r="H348" s="9">
        <v>2017</v>
      </c>
      <c r="I348" s="9" t="str">
        <f t="shared" si="20"/>
        <v>502</v>
      </c>
      <c r="J348" s="9" t="s">
        <v>10</v>
      </c>
      <c r="K348" s="9" t="s">
        <v>329</v>
      </c>
      <c r="L348" s="9" t="s">
        <v>282</v>
      </c>
      <c r="M348" s="112"/>
      <c r="N348" s="112"/>
      <c r="O348" s="112"/>
      <c r="P348" s="112"/>
      <c r="Q348" s="112"/>
      <c r="R348" s="112"/>
      <c r="S348" s="112">
        <v>46822</v>
      </c>
      <c r="T348" s="112">
        <v>58064</v>
      </c>
      <c r="U348" s="112">
        <v>49957</v>
      </c>
      <c r="V348" s="112">
        <v>54593</v>
      </c>
      <c r="W348" s="112">
        <v>50691</v>
      </c>
      <c r="X348" s="112">
        <v>44388</v>
      </c>
      <c r="Y348" s="102">
        <f t="shared" si="18"/>
        <v>304515</v>
      </c>
    </row>
    <row r="349" spans="1:25" x14ac:dyDescent="0.25">
      <c r="A349" s="9">
        <v>110</v>
      </c>
      <c r="B349" s="9" t="s">
        <v>277</v>
      </c>
      <c r="C349" s="9" t="s">
        <v>369</v>
      </c>
      <c r="D349" s="9" t="s">
        <v>351</v>
      </c>
      <c r="E349" s="9" t="s">
        <v>273</v>
      </c>
      <c r="F349" s="9">
        <v>751</v>
      </c>
      <c r="G349" s="9" t="s">
        <v>330</v>
      </c>
      <c r="H349" s="9">
        <v>2018</v>
      </c>
      <c r="I349" s="9" t="str">
        <f t="shared" si="20"/>
        <v>502</v>
      </c>
      <c r="J349" s="9" t="s">
        <v>10</v>
      </c>
      <c r="K349" s="9" t="s">
        <v>329</v>
      </c>
      <c r="L349" s="9" t="s">
        <v>282</v>
      </c>
      <c r="M349" s="112">
        <v>57657</v>
      </c>
      <c r="N349" s="112">
        <v>49372</v>
      </c>
      <c r="O349" s="112">
        <v>55368</v>
      </c>
      <c r="P349" s="112">
        <v>50211</v>
      </c>
      <c r="Q349" s="112">
        <v>56531</v>
      </c>
      <c r="R349" s="112">
        <v>49785</v>
      </c>
      <c r="S349" s="112"/>
      <c r="T349" s="112"/>
      <c r="U349" s="112"/>
      <c r="V349" s="112"/>
      <c r="W349" s="112"/>
      <c r="X349" s="112"/>
      <c r="Y349" s="102">
        <f t="shared" si="18"/>
        <v>318924</v>
      </c>
    </row>
    <row r="350" spans="1:25" x14ac:dyDescent="0.25">
      <c r="A350" s="9">
        <v>110</v>
      </c>
      <c r="B350" s="9" t="s">
        <v>277</v>
      </c>
      <c r="C350" s="9" t="s">
        <v>369</v>
      </c>
      <c r="D350" s="9" t="s">
        <v>351</v>
      </c>
      <c r="E350" s="9" t="s">
        <v>273</v>
      </c>
      <c r="F350" s="9">
        <v>752</v>
      </c>
      <c r="G350" s="9" t="s">
        <v>330</v>
      </c>
      <c r="H350" s="9">
        <v>2017</v>
      </c>
      <c r="I350" s="9" t="str">
        <f t="shared" si="20"/>
        <v>502</v>
      </c>
      <c r="J350" s="9" t="s">
        <v>10</v>
      </c>
      <c r="K350" s="9" t="s">
        <v>329</v>
      </c>
      <c r="L350" s="9" t="s">
        <v>282</v>
      </c>
      <c r="M350" s="112"/>
      <c r="N350" s="112"/>
      <c r="O350" s="112"/>
      <c r="P350" s="112"/>
      <c r="Q350" s="112"/>
      <c r="R350" s="112"/>
      <c r="S350" s="112">
        <v>2672</v>
      </c>
      <c r="T350" s="112">
        <v>2672</v>
      </c>
      <c r="U350" s="112">
        <v>2672</v>
      </c>
      <c r="V350" s="112">
        <v>2672</v>
      </c>
      <c r="W350" s="112">
        <v>2752</v>
      </c>
      <c r="X350" s="112">
        <v>2752</v>
      </c>
      <c r="Y350" s="102">
        <f t="shared" si="18"/>
        <v>16192</v>
      </c>
    </row>
    <row r="351" spans="1:25" x14ac:dyDescent="0.25">
      <c r="A351" s="9">
        <v>110</v>
      </c>
      <c r="B351" s="9" t="s">
        <v>277</v>
      </c>
      <c r="C351" s="9" t="s">
        <v>369</v>
      </c>
      <c r="D351" s="9" t="s">
        <v>351</v>
      </c>
      <c r="E351" s="9" t="s">
        <v>273</v>
      </c>
      <c r="F351" s="9">
        <v>752</v>
      </c>
      <c r="G351" s="9" t="s">
        <v>330</v>
      </c>
      <c r="H351" s="9">
        <v>2018</v>
      </c>
      <c r="I351" s="9" t="str">
        <f t="shared" si="20"/>
        <v>502</v>
      </c>
      <c r="J351" s="9" t="s">
        <v>10</v>
      </c>
      <c r="K351" s="9" t="s">
        <v>329</v>
      </c>
      <c r="L351" s="9" t="s">
        <v>282</v>
      </c>
      <c r="M351" s="112">
        <v>2752</v>
      </c>
      <c r="N351" s="112">
        <v>2752</v>
      </c>
      <c r="O351" s="112">
        <v>2752</v>
      </c>
      <c r="P351" s="112">
        <v>2752</v>
      </c>
      <c r="Q351" s="112">
        <v>2752</v>
      </c>
      <c r="R351" s="112">
        <v>2752</v>
      </c>
      <c r="S351" s="112"/>
      <c r="T351" s="112"/>
      <c r="U351" s="112"/>
      <c r="V351" s="112"/>
      <c r="W351" s="112"/>
      <c r="X351" s="112"/>
      <c r="Y351" s="102">
        <f t="shared" si="18"/>
        <v>16512</v>
      </c>
    </row>
    <row r="352" spans="1:25" x14ac:dyDescent="0.25">
      <c r="A352" s="9">
        <v>110</v>
      </c>
      <c r="B352" s="9" t="s">
        <v>278</v>
      </c>
      <c r="C352" s="9" t="s">
        <v>369</v>
      </c>
      <c r="D352" s="9" t="s">
        <v>351</v>
      </c>
      <c r="E352" s="9" t="s">
        <v>273</v>
      </c>
      <c r="F352" s="9">
        <v>101</v>
      </c>
      <c r="G352" s="9" t="s">
        <v>298</v>
      </c>
      <c r="H352" s="9">
        <v>2017</v>
      </c>
      <c r="I352" s="9" t="str">
        <f t="shared" si="20"/>
        <v>502</v>
      </c>
      <c r="J352" s="9" t="s">
        <v>10</v>
      </c>
      <c r="K352" s="9" t="s">
        <v>324</v>
      </c>
      <c r="L352" s="9" t="s">
        <v>282</v>
      </c>
      <c r="M352" s="112"/>
      <c r="N352" s="112"/>
      <c r="O352" s="112"/>
      <c r="P352" s="112"/>
      <c r="Q352" s="112"/>
      <c r="R352" s="112"/>
      <c r="S352" s="112">
        <v>85175</v>
      </c>
      <c r="T352" s="112">
        <v>100437</v>
      </c>
      <c r="U352" s="112">
        <v>87171</v>
      </c>
      <c r="V352" s="112">
        <v>95498</v>
      </c>
      <c r="W352" s="112">
        <v>87239</v>
      </c>
      <c r="X352" s="112">
        <v>81565</v>
      </c>
      <c r="Y352" s="102">
        <f t="shared" si="18"/>
        <v>537085</v>
      </c>
    </row>
    <row r="353" spans="1:25" x14ac:dyDescent="0.25">
      <c r="A353" s="9">
        <v>110</v>
      </c>
      <c r="B353" s="9" t="s">
        <v>278</v>
      </c>
      <c r="C353" s="9" t="s">
        <v>369</v>
      </c>
      <c r="D353" s="9" t="s">
        <v>351</v>
      </c>
      <c r="E353" s="9" t="s">
        <v>273</v>
      </c>
      <c r="F353" s="9">
        <v>101</v>
      </c>
      <c r="G353" s="9" t="s">
        <v>298</v>
      </c>
      <c r="H353" s="9">
        <v>2018</v>
      </c>
      <c r="I353" s="9" t="str">
        <f t="shared" si="20"/>
        <v>502</v>
      </c>
      <c r="J353" s="9" t="s">
        <v>10</v>
      </c>
      <c r="K353" s="9" t="s">
        <v>324</v>
      </c>
      <c r="L353" s="9" t="s">
        <v>282</v>
      </c>
      <c r="M353" s="112">
        <v>95875</v>
      </c>
      <c r="N353" s="112">
        <v>84071</v>
      </c>
      <c r="O353" s="112">
        <v>89840</v>
      </c>
      <c r="P353" s="112">
        <v>87797</v>
      </c>
      <c r="Q353" s="112">
        <v>94718</v>
      </c>
      <c r="R353" s="112">
        <v>86621</v>
      </c>
      <c r="S353" s="112"/>
      <c r="T353" s="112"/>
      <c r="U353" s="112"/>
      <c r="V353" s="112"/>
      <c r="W353" s="112"/>
      <c r="X353" s="112"/>
      <c r="Y353" s="102">
        <f t="shared" si="18"/>
        <v>538922</v>
      </c>
    </row>
    <row r="354" spans="1:25" x14ac:dyDescent="0.25">
      <c r="A354" s="9">
        <v>110</v>
      </c>
      <c r="B354" s="9" t="s">
        <v>278</v>
      </c>
      <c r="C354" s="9" t="s">
        <v>369</v>
      </c>
      <c r="D354" s="9" t="s">
        <v>351</v>
      </c>
      <c r="E354" s="9" t="s">
        <v>273</v>
      </c>
      <c r="F354" s="9">
        <v>111</v>
      </c>
      <c r="G354" s="9" t="s">
        <v>297</v>
      </c>
      <c r="H354" s="9">
        <v>2017</v>
      </c>
      <c r="I354" s="9" t="str">
        <f t="shared" si="20"/>
        <v>502</v>
      </c>
      <c r="J354" s="9" t="s">
        <v>10</v>
      </c>
      <c r="K354" s="9" t="s">
        <v>325</v>
      </c>
      <c r="L354" s="9" t="s">
        <v>282</v>
      </c>
      <c r="M354" s="112"/>
      <c r="N354" s="112"/>
      <c r="O354" s="112"/>
      <c r="P354" s="112"/>
      <c r="Q354" s="112"/>
      <c r="R354" s="112"/>
      <c r="S354" s="112">
        <v>19157</v>
      </c>
      <c r="T354" s="112">
        <v>19546</v>
      </c>
      <c r="U354" s="112">
        <v>23316</v>
      </c>
      <c r="V354" s="112">
        <v>49571</v>
      </c>
      <c r="W354" s="112">
        <v>49571</v>
      </c>
      <c r="X354" s="112">
        <v>20316</v>
      </c>
      <c r="Y354" s="102">
        <f t="shared" si="18"/>
        <v>181477</v>
      </c>
    </row>
    <row r="355" spans="1:25" x14ac:dyDescent="0.25">
      <c r="A355" s="9">
        <v>110</v>
      </c>
      <c r="B355" s="9" t="s">
        <v>278</v>
      </c>
      <c r="C355" s="9" t="s">
        <v>369</v>
      </c>
      <c r="D355" s="9" t="s">
        <v>351</v>
      </c>
      <c r="E355" s="9" t="s">
        <v>273</v>
      </c>
      <c r="F355" s="9">
        <v>111</v>
      </c>
      <c r="G355" s="9" t="s">
        <v>297</v>
      </c>
      <c r="H355" s="9">
        <v>2018</v>
      </c>
      <c r="I355" s="9" t="str">
        <f t="shared" si="20"/>
        <v>502</v>
      </c>
      <c r="J355" s="9" t="s">
        <v>10</v>
      </c>
      <c r="K355" s="9" t="s">
        <v>325</v>
      </c>
      <c r="L355" s="9" t="s">
        <v>282</v>
      </c>
      <c r="M355" s="112">
        <v>22365</v>
      </c>
      <c r="N355" s="112">
        <v>22389</v>
      </c>
      <c r="O355" s="112">
        <v>52350</v>
      </c>
      <c r="P355" s="112">
        <v>55350</v>
      </c>
      <c r="Q355" s="112">
        <v>22319</v>
      </c>
      <c r="R355" s="112">
        <v>19933</v>
      </c>
      <c r="S355" s="112"/>
      <c r="T355" s="112"/>
      <c r="U355" s="112"/>
      <c r="V355" s="112"/>
      <c r="W355" s="112"/>
      <c r="X355" s="112"/>
      <c r="Y355" s="102">
        <f t="shared" si="18"/>
        <v>194706</v>
      </c>
    </row>
    <row r="356" spans="1:25" x14ac:dyDescent="0.25">
      <c r="A356" s="9">
        <v>110</v>
      </c>
      <c r="B356" s="9" t="s">
        <v>278</v>
      </c>
      <c r="C356" s="9" t="s">
        <v>369</v>
      </c>
      <c r="D356" s="9" t="s">
        <v>351</v>
      </c>
      <c r="E356" s="9" t="s">
        <v>273</v>
      </c>
      <c r="F356" s="9">
        <v>751</v>
      </c>
      <c r="G356" s="9" t="s">
        <v>330</v>
      </c>
      <c r="H356" s="9">
        <v>2017</v>
      </c>
      <c r="I356" s="9" t="str">
        <f t="shared" si="20"/>
        <v>502</v>
      </c>
      <c r="J356" s="9" t="s">
        <v>10</v>
      </c>
      <c r="K356" s="9" t="s">
        <v>329</v>
      </c>
      <c r="L356" s="9" t="s">
        <v>282</v>
      </c>
      <c r="M356" s="112"/>
      <c r="N356" s="112"/>
      <c r="O356" s="112"/>
      <c r="P356" s="112"/>
      <c r="Q356" s="112"/>
      <c r="R356" s="112"/>
      <c r="S356" s="112">
        <v>24282</v>
      </c>
      <c r="T356" s="112">
        <v>28633</v>
      </c>
      <c r="U356" s="112">
        <v>24851</v>
      </c>
      <c r="V356" s="112">
        <v>27225</v>
      </c>
      <c r="W356" s="112">
        <v>24870</v>
      </c>
      <c r="X356" s="112">
        <v>23253</v>
      </c>
      <c r="Y356" s="102">
        <f t="shared" si="18"/>
        <v>153114</v>
      </c>
    </row>
    <row r="357" spans="1:25" x14ac:dyDescent="0.25">
      <c r="A357" s="9">
        <v>110</v>
      </c>
      <c r="B357" s="9" t="s">
        <v>278</v>
      </c>
      <c r="C357" s="9" t="s">
        <v>369</v>
      </c>
      <c r="D357" s="9" t="s">
        <v>351</v>
      </c>
      <c r="E357" s="9" t="s">
        <v>273</v>
      </c>
      <c r="F357" s="9">
        <v>751</v>
      </c>
      <c r="G357" s="9" t="s">
        <v>330</v>
      </c>
      <c r="H357" s="9">
        <v>2018</v>
      </c>
      <c r="I357" s="9" t="str">
        <f t="shared" si="20"/>
        <v>502</v>
      </c>
      <c r="J357" s="9" t="s">
        <v>10</v>
      </c>
      <c r="K357" s="9" t="s">
        <v>329</v>
      </c>
      <c r="L357" s="9" t="s">
        <v>282</v>
      </c>
      <c r="M357" s="112">
        <v>27332</v>
      </c>
      <c r="N357" s="112">
        <v>23967</v>
      </c>
      <c r="O357" s="112">
        <v>25612</v>
      </c>
      <c r="P357" s="112">
        <v>25029</v>
      </c>
      <c r="Q357" s="112">
        <v>27002</v>
      </c>
      <c r="R357" s="112">
        <v>24694</v>
      </c>
      <c r="S357" s="112"/>
      <c r="T357" s="112"/>
      <c r="U357" s="112"/>
      <c r="V357" s="112"/>
      <c r="W357" s="112"/>
      <c r="X357" s="112"/>
      <c r="Y357" s="102">
        <f t="shared" si="18"/>
        <v>153636</v>
      </c>
    </row>
    <row r="358" spans="1:25" x14ac:dyDescent="0.25">
      <c r="A358" s="9">
        <v>110</v>
      </c>
      <c r="B358" s="9" t="s">
        <v>278</v>
      </c>
      <c r="C358" s="9" t="s">
        <v>369</v>
      </c>
      <c r="D358" s="9" t="s">
        <v>351</v>
      </c>
      <c r="E358" s="9" t="s">
        <v>273</v>
      </c>
      <c r="F358" s="9">
        <v>752</v>
      </c>
      <c r="G358" s="9" t="s">
        <v>330</v>
      </c>
      <c r="H358" s="9">
        <v>2017</v>
      </c>
      <c r="I358" s="9" t="str">
        <f t="shared" si="20"/>
        <v>502</v>
      </c>
      <c r="J358" s="9" t="s">
        <v>10</v>
      </c>
      <c r="K358" s="9" t="s">
        <v>329</v>
      </c>
      <c r="L358" s="9" t="s">
        <v>282</v>
      </c>
      <c r="M358" s="112"/>
      <c r="N358" s="112"/>
      <c r="O358" s="112"/>
      <c r="P358" s="112"/>
      <c r="Q358" s="112"/>
      <c r="R358" s="112"/>
      <c r="S358" s="112">
        <v>1635</v>
      </c>
      <c r="T358" s="112">
        <v>1668</v>
      </c>
      <c r="U358" s="112">
        <v>1734</v>
      </c>
      <c r="V358" s="112">
        <v>2567</v>
      </c>
      <c r="W358" s="112">
        <v>2567</v>
      </c>
      <c r="X358" s="112">
        <v>1734</v>
      </c>
      <c r="Y358" s="102">
        <f t="shared" si="18"/>
        <v>11905</v>
      </c>
    </row>
    <row r="359" spans="1:25" x14ac:dyDescent="0.25">
      <c r="A359" s="9">
        <v>110</v>
      </c>
      <c r="B359" s="9" t="s">
        <v>278</v>
      </c>
      <c r="C359" s="9" t="s">
        <v>369</v>
      </c>
      <c r="D359" s="9" t="s">
        <v>351</v>
      </c>
      <c r="E359" s="9" t="s">
        <v>273</v>
      </c>
      <c r="F359" s="9">
        <v>752</v>
      </c>
      <c r="G359" s="9" t="s">
        <v>330</v>
      </c>
      <c r="H359" s="9">
        <v>2018</v>
      </c>
      <c r="I359" s="9" t="str">
        <f t="shared" si="20"/>
        <v>502</v>
      </c>
      <c r="J359" s="9" t="s">
        <v>10</v>
      </c>
      <c r="K359" s="9" t="s">
        <v>329</v>
      </c>
      <c r="L359" s="9" t="s">
        <v>282</v>
      </c>
      <c r="M359" s="112">
        <v>1909</v>
      </c>
      <c r="N359" s="112">
        <v>1911</v>
      </c>
      <c r="O359" s="112">
        <v>3060</v>
      </c>
      <c r="P359" s="112">
        <v>3060</v>
      </c>
      <c r="Q359" s="112">
        <v>1905</v>
      </c>
      <c r="R359" s="112">
        <v>1701</v>
      </c>
      <c r="S359" s="112"/>
      <c r="T359" s="112"/>
      <c r="U359" s="112"/>
      <c r="V359" s="112"/>
      <c r="W359" s="112"/>
      <c r="X359" s="112"/>
      <c r="Y359" s="102">
        <f t="shared" si="18"/>
        <v>13546</v>
      </c>
    </row>
    <row r="360" spans="1:25" x14ac:dyDescent="0.25">
      <c r="A360" s="9">
        <v>110</v>
      </c>
      <c r="B360" s="9" t="s">
        <v>277</v>
      </c>
      <c r="C360" s="9" t="s">
        <v>370</v>
      </c>
      <c r="D360" s="9" t="s">
        <v>351</v>
      </c>
      <c r="E360" s="9" t="s">
        <v>273</v>
      </c>
      <c r="F360" s="9">
        <v>110</v>
      </c>
      <c r="G360" s="9" t="s">
        <v>298</v>
      </c>
      <c r="H360" s="9">
        <v>2017</v>
      </c>
      <c r="I360" s="9" t="str">
        <f t="shared" si="20"/>
        <v>505</v>
      </c>
      <c r="J360" s="9" t="s">
        <v>10</v>
      </c>
      <c r="K360" s="9" t="s">
        <v>324</v>
      </c>
      <c r="L360" s="9" t="s">
        <v>282</v>
      </c>
      <c r="M360" s="112"/>
      <c r="N360" s="112"/>
      <c r="O360" s="112"/>
      <c r="P360" s="112"/>
      <c r="Q360" s="112"/>
      <c r="R360" s="112"/>
      <c r="S360" s="112">
        <v>70656</v>
      </c>
      <c r="T360" s="112">
        <v>87558</v>
      </c>
      <c r="U360" s="112">
        <v>75342</v>
      </c>
      <c r="V360" s="112">
        <v>82338</v>
      </c>
      <c r="W360" s="112">
        <v>76918</v>
      </c>
      <c r="X360" s="112">
        <v>67414</v>
      </c>
      <c r="Y360" s="102">
        <f t="shared" si="18"/>
        <v>460226</v>
      </c>
    </row>
    <row r="361" spans="1:25" x14ac:dyDescent="0.25">
      <c r="A361" s="9">
        <v>110</v>
      </c>
      <c r="B361" s="9" t="s">
        <v>277</v>
      </c>
      <c r="C361" s="9" t="s">
        <v>370</v>
      </c>
      <c r="D361" s="9" t="s">
        <v>351</v>
      </c>
      <c r="E361" s="9" t="s">
        <v>273</v>
      </c>
      <c r="F361" s="9">
        <v>110</v>
      </c>
      <c r="G361" s="9" t="s">
        <v>298</v>
      </c>
      <c r="H361" s="9">
        <v>2018</v>
      </c>
      <c r="I361" s="9" t="str">
        <f t="shared" si="20"/>
        <v>505</v>
      </c>
      <c r="J361" s="9" t="s">
        <v>10</v>
      </c>
      <c r="K361" s="9" t="s">
        <v>324</v>
      </c>
      <c r="L361" s="9" t="s">
        <v>282</v>
      </c>
      <c r="M361" s="112">
        <v>87468</v>
      </c>
      <c r="N361" s="112">
        <v>74900</v>
      </c>
      <c r="O361" s="112">
        <v>83532</v>
      </c>
      <c r="P361" s="112">
        <v>77305</v>
      </c>
      <c r="Q361" s="112">
        <v>85329</v>
      </c>
      <c r="R361" s="112">
        <v>75199</v>
      </c>
      <c r="S361" s="112"/>
      <c r="T361" s="112"/>
      <c r="U361" s="112"/>
      <c r="V361" s="112"/>
      <c r="W361" s="112"/>
      <c r="X361" s="112"/>
      <c r="Y361" s="102">
        <f t="shared" si="18"/>
        <v>483733</v>
      </c>
    </row>
    <row r="362" spans="1:25" x14ac:dyDescent="0.25">
      <c r="A362" s="9">
        <v>110</v>
      </c>
      <c r="B362" s="9" t="s">
        <v>277</v>
      </c>
      <c r="C362" s="9" t="s">
        <v>370</v>
      </c>
      <c r="D362" s="9" t="s">
        <v>351</v>
      </c>
      <c r="E362" s="9" t="s">
        <v>273</v>
      </c>
      <c r="F362" s="9">
        <v>751</v>
      </c>
      <c r="G362" s="9" t="s">
        <v>330</v>
      </c>
      <c r="H362" s="9">
        <v>2017</v>
      </c>
      <c r="I362" s="9" t="str">
        <f t="shared" si="20"/>
        <v>505</v>
      </c>
      <c r="J362" s="9" t="s">
        <v>10</v>
      </c>
      <c r="K362" s="9" t="s">
        <v>329</v>
      </c>
      <c r="L362" s="9" t="s">
        <v>282</v>
      </c>
      <c r="M362" s="112"/>
      <c r="N362" s="112"/>
      <c r="O362" s="112"/>
      <c r="P362" s="112"/>
      <c r="Q362" s="112"/>
      <c r="R362" s="112"/>
      <c r="S362" s="112">
        <v>18820</v>
      </c>
      <c r="T362" s="112">
        <v>23322</v>
      </c>
      <c r="U362" s="112">
        <v>20068</v>
      </c>
      <c r="V362" s="112">
        <v>21932</v>
      </c>
      <c r="W362" s="112">
        <v>20488</v>
      </c>
      <c r="X362" s="112">
        <v>17956</v>
      </c>
      <c r="Y362" s="102">
        <f t="shared" si="18"/>
        <v>122586</v>
      </c>
    </row>
    <row r="363" spans="1:25" x14ac:dyDescent="0.25">
      <c r="A363" s="9">
        <v>110</v>
      </c>
      <c r="B363" s="9" t="s">
        <v>277</v>
      </c>
      <c r="C363" s="9" t="s">
        <v>370</v>
      </c>
      <c r="D363" s="9" t="s">
        <v>351</v>
      </c>
      <c r="E363" s="9" t="s">
        <v>273</v>
      </c>
      <c r="F363" s="9">
        <v>751</v>
      </c>
      <c r="G363" s="9" t="s">
        <v>330</v>
      </c>
      <c r="H363" s="9">
        <v>2018</v>
      </c>
      <c r="I363" s="9" t="str">
        <f t="shared" si="20"/>
        <v>505</v>
      </c>
      <c r="J363" s="9" t="s">
        <v>10</v>
      </c>
      <c r="K363" s="9" t="s">
        <v>329</v>
      </c>
      <c r="L363" s="9" t="s">
        <v>282</v>
      </c>
      <c r="M363" s="112">
        <v>23298</v>
      </c>
      <c r="N363" s="112">
        <v>19950</v>
      </c>
      <c r="O363" s="112">
        <v>22249</v>
      </c>
      <c r="P363" s="112">
        <v>20591</v>
      </c>
      <c r="Q363" s="112">
        <v>22728</v>
      </c>
      <c r="R363" s="112">
        <v>20030</v>
      </c>
      <c r="S363" s="112"/>
      <c r="T363" s="112"/>
      <c r="U363" s="112"/>
      <c r="V363" s="112"/>
      <c r="W363" s="112"/>
      <c r="X363" s="112"/>
      <c r="Y363" s="102">
        <f t="shared" si="18"/>
        <v>128846</v>
      </c>
    </row>
    <row r="364" spans="1:25" x14ac:dyDescent="0.25">
      <c r="A364" s="9">
        <v>110</v>
      </c>
      <c r="B364" s="9" t="s">
        <v>278</v>
      </c>
      <c r="C364" s="9" t="s">
        <v>370</v>
      </c>
      <c r="D364" s="9" t="s">
        <v>351</v>
      </c>
      <c r="E364" s="9" t="s">
        <v>273</v>
      </c>
      <c r="F364" s="9">
        <v>101</v>
      </c>
      <c r="G364" s="9" t="s">
        <v>298</v>
      </c>
      <c r="H364" s="9">
        <v>2017</v>
      </c>
      <c r="I364" s="9" t="str">
        <f t="shared" si="20"/>
        <v>505</v>
      </c>
      <c r="J364" s="9" t="s">
        <v>10</v>
      </c>
      <c r="K364" s="9" t="s">
        <v>324</v>
      </c>
      <c r="L364" s="9" t="s">
        <v>282</v>
      </c>
      <c r="M364" s="112"/>
      <c r="N364" s="112"/>
      <c r="O364" s="112"/>
      <c r="P364" s="112"/>
      <c r="Q364" s="112"/>
      <c r="R364" s="112"/>
      <c r="S364" s="112">
        <v>309859</v>
      </c>
      <c r="T364" s="112">
        <v>339186</v>
      </c>
      <c r="U364" s="112">
        <v>319650</v>
      </c>
      <c r="V364" s="112">
        <v>333158</v>
      </c>
      <c r="W364" s="112">
        <v>300233</v>
      </c>
      <c r="X364" s="112">
        <v>293250</v>
      </c>
      <c r="Y364" s="102">
        <f t="shared" si="18"/>
        <v>1895336</v>
      </c>
    </row>
    <row r="365" spans="1:25" x14ac:dyDescent="0.25">
      <c r="A365" s="9">
        <v>110</v>
      </c>
      <c r="B365" s="9" t="s">
        <v>278</v>
      </c>
      <c r="C365" s="9" t="s">
        <v>370</v>
      </c>
      <c r="D365" s="9" t="s">
        <v>351</v>
      </c>
      <c r="E365" s="9" t="s">
        <v>273</v>
      </c>
      <c r="F365" s="9">
        <v>101</v>
      </c>
      <c r="G365" s="9" t="s">
        <v>298</v>
      </c>
      <c r="H365" s="9">
        <v>2018</v>
      </c>
      <c r="I365" s="9" t="str">
        <f t="shared" si="20"/>
        <v>505</v>
      </c>
      <c r="J365" s="9" t="s">
        <v>10</v>
      </c>
      <c r="K365" s="9" t="s">
        <v>324</v>
      </c>
      <c r="L365" s="9" t="s">
        <v>282</v>
      </c>
      <c r="M365" s="112">
        <v>340750</v>
      </c>
      <c r="N365" s="112">
        <v>306368</v>
      </c>
      <c r="O365" s="112">
        <v>327474</v>
      </c>
      <c r="P365" s="112">
        <v>305993</v>
      </c>
      <c r="Q365" s="112">
        <v>337239</v>
      </c>
      <c r="R365" s="112">
        <v>310381</v>
      </c>
      <c r="S365" s="112"/>
      <c r="T365" s="112"/>
      <c r="U365" s="112"/>
      <c r="V365" s="112"/>
      <c r="W365" s="112"/>
      <c r="X365" s="112"/>
      <c r="Y365" s="102">
        <f t="shared" si="18"/>
        <v>1928205</v>
      </c>
    </row>
    <row r="366" spans="1:25" x14ac:dyDescent="0.25">
      <c r="A366" s="9">
        <v>110</v>
      </c>
      <c r="B366" s="9" t="s">
        <v>278</v>
      </c>
      <c r="C366" s="9" t="s">
        <v>370</v>
      </c>
      <c r="D366" s="9" t="s">
        <v>351</v>
      </c>
      <c r="E366" s="9" t="s">
        <v>273</v>
      </c>
      <c r="F366" s="9">
        <v>110</v>
      </c>
      <c r="G366" s="9" t="s">
        <v>298</v>
      </c>
      <c r="H366" s="9">
        <v>2017</v>
      </c>
      <c r="I366" s="9" t="str">
        <f t="shared" si="20"/>
        <v>505</v>
      </c>
      <c r="J366" s="9" t="s">
        <v>10</v>
      </c>
      <c r="K366" s="9" t="s">
        <v>324</v>
      </c>
      <c r="L366" s="9" t="s">
        <v>282</v>
      </c>
      <c r="M366" s="112"/>
      <c r="N366" s="112"/>
      <c r="O366" s="112"/>
      <c r="P366" s="112"/>
      <c r="Q366" s="112"/>
      <c r="R366" s="112"/>
      <c r="S366" s="112">
        <v>-17664</v>
      </c>
      <c r="T366" s="112">
        <v>-21890</v>
      </c>
      <c r="U366" s="112">
        <v>-18835</v>
      </c>
      <c r="V366" s="112">
        <v>-20584</v>
      </c>
      <c r="W366" s="112">
        <v>-19230</v>
      </c>
      <c r="X366" s="112">
        <v>-16854</v>
      </c>
      <c r="Y366" s="102">
        <f t="shared" si="18"/>
        <v>-115057</v>
      </c>
    </row>
    <row r="367" spans="1:25" x14ac:dyDescent="0.25">
      <c r="A367" s="9">
        <v>110</v>
      </c>
      <c r="B367" s="9" t="s">
        <v>278</v>
      </c>
      <c r="C367" s="9" t="s">
        <v>370</v>
      </c>
      <c r="D367" s="9" t="s">
        <v>351</v>
      </c>
      <c r="E367" s="9" t="s">
        <v>273</v>
      </c>
      <c r="F367" s="9">
        <v>110</v>
      </c>
      <c r="G367" s="9" t="s">
        <v>298</v>
      </c>
      <c r="H367" s="9">
        <v>2018</v>
      </c>
      <c r="I367" s="9" t="str">
        <f t="shared" si="20"/>
        <v>505</v>
      </c>
      <c r="J367" s="9" t="s">
        <v>10</v>
      </c>
      <c r="K367" s="9" t="s">
        <v>324</v>
      </c>
      <c r="L367" s="9" t="s">
        <v>282</v>
      </c>
      <c r="M367" s="112">
        <v>-21867</v>
      </c>
      <c r="N367" s="112">
        <v>-18725</v>
      </c>
      <c r="O367" s="112">
        <v>-20883</v>
      </c>
      <c r="P367" s="112">
        <v>-19326</v>
      </c>
      <c r="Q367" s="112">
        <v>-21332</v>
      </c>
      <c r="R367" s="112">
        <v>-18800</v>
      </c>
      <c r="S367" s="112"/>
      <c r="T367" s="112"/>
      <c r="U367" s="112"/>
      <c r="V367" s="112"/>
      <c r="W367" s="112"/>
      <c r="X367" s="112"/>
      <c r="Y367" s="102">
        <f t="shared" si="18"/>
        <v>-120933</v>
      </c>
    </row>
    <row r="368" spans="1:25" x14ac:dyDescent="0.25">
      <c r="A368" s="9">
        <v>110</v>
      </c>
      <c r="B368" s="9" t="s">
        <v>278</v>
      </c>
      <c r="C368" s="9" t="s">
        <v>370</v>
      </c>
      <c r="D368" s="9" t="s">
        <v>351</v>
      </c>
      <c r="E368" s="9" t="s">
        <v>273</v>
      </c>
      <c r="F368" s="9">
        <v>111</v>
      </c>
      <c r="G368" s="9" t="s">
        <v>297</v>
      </c>
      <c r="H368" s="9">
        <v>2017</v>
      </c>
      <c r="I368" s="9" t="str">
        <f t="shared" si="20"/>
        <v>505</v>
      </c>
      <c r="J368" s="9" t="s">
        <v>10</v>
      </c>
      <c r="K368" s="9" t="s">
        <v>325</v>
      </c>
      <c r="L368" s="9" t="s">
        <v>282</v>
      </c>
      <c r="M368" s="112"/>
      <c r="N368" s="112"/>
      <c r="O368" s="112"/>
      <c r="P368" s="112"/>
      <c r="Q368" s="112"/>
      <c r="R368" s="112"/>
      <c r="S368" s="112">
        <v>47326</v>
      </c>
      <c r="T368" s="112">
        <v>47974</v>
      </c>
      <c r="U368" s="112">
        <v>80666</v>
      </c>
      <c r="V368" s="112">
        <v>116306</v>
      </c>
      <c r="W368" s="112">
        <v>114144</v>
      </c>
      <c r="X368" s="112">
        <v>48494</v>
      </c>
      <c r="Y368" s="102">
        <f t="shared" si="18"/>
        <v>454910</v>
      </c>
    </row>
    <row r="369" spans="1:25" x14ac:dyDescent="0.25">
      <c r="A369" s="9">
        <v>110</v>
      </c>
      <c r="B369" s="9" t="s">
        <v>278</v>
      </c>
      <c r="C369" s="9" t="s">
        <v>370</v>
      </c>
      <c r="D369" s="9" t="s">
        <v>351</v>
      </c>
      <c r="E369" s="9" t="s">
        <v>273</v>
      </c>
      <c r="F369" s="9">
        <v>111</v>
      </c>
      <c r="G369" s="9" t="s">
        <v>297</v>
      </c>
      <c r="H369" s="9">
        <v>2018</v>
      </c>
      <c r="I369" s="9" t="str">
        <f t="shared" si="20"/>
        <v>505</v>
      </c>
      <c r="J369" s="9" t="s">
        <v>10</v>
      </c>
      <c r="K369" s="9" t="s">
        <v>325</v>
      </c>
      <c r="L369" s="9" t="s">
        <v>282</v>
      </c>
      <c r="M369" s="112">
        <v>56308</v>
      </c>
      <c r="N369" s="112">
        <v>55008</v>
      </c>
      <c r="O369" s="112">
        <v>99467</v>
      </c>
      <c r="P369" s="112">
        <v>127309</v>
      </c>
      <c r="Q369" s="112">
        <v>56031</v>
      </c>
      <c r="R369" s="112">
        <v>49605</v>
      </c>
      <c r="S369" s="112"/>
      <c r="T369" s="112"/>
      <c r="U369" s="112"/>
      <c r="V369" s="112"/>
      <c r="W369" s="112"/>
      <c r="X369" s="112"/>
      <c r="Y369" s="102">
        <f t="shared" si="18"/>
        <v>443728</v>
      </c>
    </row>
    <row r="370" spans="1:25" x14ac:dyDescent="0.25">
      <c r="A370" s="9">
        <v>110</v>
      </c>
      <c r="B370" s="9" t="s">
        <v>278</v>
      </c>
      <c r="C370" s="9" t="s">
        <v>370</v>
      </c>
      <c r="D370" s="9" t="s">
        <v>351</v>
      </c>
      <c r="E370" s="9" t="s">
        <v>273</v>
      </c>
      <c r="F370" s="9">
        <v>751</v>
      </c>
      <c r="G370" s="9" t="s">
        <v>330</v>
      </c>
      <c r="H370" s="9">
        <v>2017</v>
      </c>
      <c r="I370" s="9" t="str">
        <f t="shared" ref="I370:I389" si="21">LEFT(C370,3)</f>
        <v>505</v>
      </c>
      <c r="J370" s="9" t="s">
        <v>10</v>
      </c>
      <c r="K370" s="9" t="s">
        <v>329</v>
      </c>
      <c r="L370" s="9" t="s">
        <v>282</v>
      </c>
      <c r="M370" s="112"/>
      <c r="N370" s="112"/>
      <c r="O370" s="112"/>
      <c r="P370" s="112"/>
      <c r="Q370" s="112"/>
      <c r="R370" s="112"/>
      <c r="S370" s="112">
        <v>83630</v>
      </c>
      <c r="T370" s="112">
        <v>90865</v>
      </c>
      <c r="U370" s="112">
        <v>86109</v>
      </c>
      <c r="V370" s="112">
        <v>89494</v>
      </c>
      <c r="W370" s="112">
        <v>80468</v>
      </c>
      <c r="X370" s="112">
        <v>79111</v>
      </c>
      <c r="Y370" s="102">
        <f t="shared" si="18"/>
        <v>509677</v>
      </c>
    </row>
    <row r="371" spans="1:25" x14ac:dyDescent="0.25">
      <c r="A371" s="9">
        <v>110</v>
      </c>
      <c r="B371" s="9" t="s">
        <v>278</v>
      </c>
      <c r="C371" s="9" t="s">
        <v>370</v>
      </c>
      <c r="D371" s="9" t="s">
        <v>351</v>
      </c>
      <c r="E371" s="9" t="s">
        <v>273</v>
      </c>
      <c r="F371" s="9">
        <v>751</v>
      </c>
      <c r="G371" s="9" t="s">
        <v>330</v>
      </c>
      <c r="H371" s="9">
        <v>2018</v>
      </c>
      <c r="I371" s="9" t="str">
        <f t="shared" si="21"/>
        <v>505</v>
      </c>
      <c r="J371" s="9" t="s">
        <v>10</v>
      </c>
      <c r="K371" s="9" t="s">
        <v>329</v>
      </c>
      <c r="L371" s="9" t="s">
        <v>282</v>
      </c>
      <c r="M371" s="112">
        <v>91317</v>
      </c>
      <c r="N371" s="112">
        <v>82352</v>
      </c>
      <c r="O371" s="112">
        <v>87794</v>
      </c>
      <c r="P371" s="112">
        <v>82085</v>
      </c>
      <c r="Q371" s="112">
        <v>90458</v>
      </c>
      <c r="R371" s="112">
        <v>83476</v>
      </c>
      <c r="S371" s="112"/>
      <c r="T371" s="112"/>
      <c r="U371" s="112"/>
      <c r="V371" s="112"/>
      <c r="W371" s="112"/>
      <c r="X371" s="112"/>
      <c r="Y371" s="102">
        <f t="shared" si="18"/>
        <v>517482</v>
      </c>
    </row>
    <row r="372" spans="1:25" x14ac:dyDescent="0.25">
      <c r="A372" s="9">
        <v>110</v>
      </c>
      <c r="B372" s="9" t="s">
        <v>278</v>
      </c>
      <c r="C372" s="9" t="s">
        <v>370</v>
      </c>
      <c r="D372" s="9" t="s">
        <v>351</v>
      </c>
      <c r="E372" s="9" t="s">
        <v>273</v>
      </c>
      <c r="F372" s="9">
        <v>752</v>
      </c>
      <c r="G372" s="9" t="s">
        <v>330</v>
      </c>
      <c r="H372" s="9">
        <v>2017</v>
      </c>
      <c r="I372" s="9" t="str">
        <f t="shared" si="21"/>
        <v>505</v>
      </c>
      <c r="J372" s="9" t="s">
        <v>10</v>
      </c>
      <c r="K372" s="9" t="s">
        <v>329</v>
      </c>
      <c r="L372" s="9" t="s">
        <v>282</v>
      </c>
      <c r="M372" s="112"/>
      <c r="N372" s="112"/>
      <c r="O372" s="112"/>
      <c r="P372" s="112"/>
      <c r="Q372" s="112"/>
      <c r="R372" s="112"/>
      <c r="S372" s="112">
        <v>4039</v>
      </c>
      <c r="T372" s="112">
        <v>4095</v>
      </c>
      <c r="U372" s="112">
        <v>4303</v>
      </c>
      <c r="V372" s="112">
        <v>5937</v>
      </c>
      <c r="W372" s="112">
        <v>5752</v>
      </c>
      <c r="X372" s="112">
        <v>4139</v>
      </c>
      <c r="Y372" s="102">
        <f t="shared" si="18"/>
        <v>28265</v>
      </c>
    </row>
    <row r="373" spans="1:25" x14ac:dyDescent="0.25">
      <c r="A373" s="9">
        <v>110</v>
      </c>
      <c r="B373" s="9" t="s">
        <v>278</v>
      </c>
      <c r="C373" s="9" t="s">
        <v>370</v>
      </c>
      <c r="D373" s="9" t="s">
        <v>351</v>
      </c>
      <c r="E373" s="9" t="s">
        <v>273</v>
      </c>
      <c r="F373" s="9">
        <v>752</v>
      </c>
      <c r="G373" s="9" t="s">
        <v>330</v>
      </c>
      <c r="H373" s="9">
        <v>2018</v>
      </c>
      <c r="I373" s="9" t="str">
        <f t="shared" si="21"/>
        <v>505</v>
      </c>
      <c r="J373" s="9" t="s">
        <v>10</v>
      </c>
      <c r="K373" s="9" t="s">
        <v>329</v>
      </c>
      <c r="L373" s="9" t="s">
        <v>282</v>
      </c>
      <c r="M373" s="112">
        <v>4806</v>
      </c>
      <c r="N373" s="112">
        <v>4695</v>
      </c>
      <c r="O373" s="112">
        <v>7081</v>
      </c>
      <c r="P373" s="112">
        <v>6876</v>
      </c>
      <c r="Q373" s="112">
        <v>4782</v>
      </c>
      <c r="R373" s="112">
        <v>4234</v>
      </c>
      <c r="S373" s="112"/>
      <c r="T373" s="112"/>
      <c r="U373" s="112"/>
      <c r="V373" s="112"/>
      <c r="W373" s="112"/>
      <c r="X373" s="112"/>
      <c r="Y373" s="102">
        <f t="shared" si="18"/>
        <v>32474</v>
      </c>
    </row>
    <row r="374" spans="1:25" x14ac:dyDescent="0.25">
      <c r="A374" s="9">
        <v>110</v>
      </c>
      <c r="B374" s="9" t="s">
        <v>277</v>
      </c>
      <c r="C374" s="9" t="s">
        <v>371</v>
      </c>
      <c r="D374" s="9" t="s">
        <v>351</v>
      </c>
      <c r="E374" s="9" t="s">
        <v>273</v>
      </c>
      <c r="F374" s="9">
        <v>110</v>
      </c>
      <c r="G374" s="9" t="s">
        <v>298</v>
      </c>
      <c r="H374" s="9">
        <v>2017</v>
      </c>
      <c r="I374" s="9" t="str">
        <f t="shared" si="21"/>
        <v>506</v>
      </c>
      <c r="J374" s="9" t="s">
        <v>10</v>
      </c>
      <c r="K374" s="9" t="s">
        <v>324</v>
      </c>
      <c r="L374" s="9" t="s">
        <v>282</v>
      </c>
      <c r="M374" s="112"/>
      <c r="N374" s="112"/>
      <c r="O374" s="112"/>
      <c r="P374" s="112"/>
      <c r="Q374" s="112"/>
      <c r="R374" s="112"/>
      <c r="S374" s="112">
        <v>15524</v>
      </c>
      <c r="T374" s="112">
        <v>19312</v>
      </c>
      <c r="U374" s="112">
        <v>16578</v>
      </c>
      <c r="V374" s="112">
        <v>18145</v>
      </c>
      <c r="W374" s="112">
        <v>16595</v>
      </c>
      <c r="X374" s="112">
        <v>14454</v>
      </c>
      <c r="Y374" s="102">
        <f t="shared" si="18"/>
        <v>100608</v>
      </c>
    </row>
    <row r="375" spans="1:25" x14ac:dyDescent="0.25">
      <c r="A375" s="9">
        <v>110</v>
      </c>
      <c r="B375" s="9" t="s">
        <v>277</v>
      </c>
      <c r="C375" s="9" t="s">
        <v>371</v>
      </c>
      <c r="D375" s="9" t="s">
        <v>351</v>
      </c>
      <c r="E375" s="9" t="s">
        <v>273</v>
      </c>
      <c r="F375" s="9">
        <v>110</v>
      </c>
      <c r="G375" s="9" t="s">
        <v>298</v>
      </c>
      <c r="H375" s="9">
        <v>2018</v>
      </c>
      <c r="I375" s="9" t="str">
        <f t="shared" si="21"/>
        <v>506</v>
      </c>
      <c r="J375" s="9" t="s">
        <v>10</v>
      </c>
      <c r="K375" s="9" t="s">
        <v>324</v>
      </c>
      <c r="L375" s="9" t="s">
        <v>282</v>
      </c>
      <c r="M375" s="112">
        <v>18836</v>
      </c>
      <c r="N375" s="112">
        <v>16119</v>
      </c>
      <c r="O375" s="112">
        <v>18387</v>
      </c>
      <c r="P375" s="112">
        <v>16321</v>
      </c>
      <c r="Q375" s="112">
        <v>18816</v>
      </c>
      <c r="R375" s="112">
        <v>16570</v>
      </c>
      <c r="S375" s="112"/>
      <c r="T375" s="112"/>
      <c r="U375" s="112"/>
      <c r="V375" s="112"/>
      <c r="W375" s="112"/>
      <c r="X375" s="112"/>
      <c r="Y375" s="102">
        <f t="shared" si="18"/>
        <v>105049</v>
      </c>
    </row>
    <row r="376" spans="1:25" x14ac:dyDescent="0.25">
      <c r="A376" s="9">
        <v>110</v>
      </c>
      <c r="B376" s="9" t="s">
        <v>277</v>
      </c>
      <c r="C376" s="9" t="s">
        <v>371</v>
      </c>
      <c r="D376" s="9" t="s">
        <v>351</v>
      </c>
      <c r="E376" s="9" t="s">
        <v>273</v>
      </c>
      <c r="F376" s="9">
        <v>175</v>
      </c>
      <c r="G376" s="9" t="s">
        <v>326</v>
      </c>
      <c r="H376" s="9">
        <v>2017</v>
      </c>
      <c r="I376" s="9" t="str">
        <f t="shared" si="21"/>
        <v>506</v>
      </c>
      <c r="J376" s="9" t="s">
        <v>10</v>
      </c>
      <c r="K376" s="9" t="s">
        <v>324</v>
      </c>
      <c r="L376" s="9" t="s">
        <v>282</v>
      </c>
      <c r="M376" s="112"/>
      <c r="N376" s="112"/>
      <c r="O376" s="112"/>
      <c r="P376" s="112"/>
      <c r="Q376" s="112"/>
      <c r="R376" s="112"/>
      <c r="S376" s="112">
        <v>32400</v>
      </c>
      <c r="T376" s="112">
        <v>32400</v>
      </c>
      <c r="U376" s="112">
        <v>32400</v>
      </c>
      <c r="V376" s="112">
        <v>32400</v>
      </c>
      <c r="W376" s="112">
        <v>32400</v>
      </c>
      <c r="X376" s="112">
        <v>32400</v>
      </c>
      <c r="Y376" s="102">
        <f t="shared" si="18"/>
        <v>194400</v>
      </c>
    </row>
    <row r="377" spans="1:25" x14ac:dyDescent="0.25">
      <c r="A377" s="9">
        <v>110</v>
      </c>
      <c r="B377" s="9" t="s">
        <v>277</v>
      </c>
      <c r="C377" s="9" t="s">
        <v>371</v>
      </c>
      <c r="D377" s="9" t="s">
        <v>351</v>
      </c>
      <c r="E377" s="9" t="s">
        <v>273</v>
      </c>
      <c r="F377" s="9">
        <v>175</v>
      </c>
      <c r="G377" s="9" t="s">
        <v>326</v>
      </c>
      <c r="H377" s="9">
        <v>2018</v>
      </c>
      <c r="I377" s="9" t="str">
        <f t="shared" si="21"/>
        <v>506</v>
      </c>
      <c r="J377" s="9" t="s">
        <v>10</v>
      </c>
      <c r="K377" s="9" t="s">
        <v>324</v>
      </c>
      <c r="L377" s="9" t="s">
        <v>282</v>
      </c>
      <c r="M377" s="112">
        <v>32400</v>
      </c>
      <c r="N377" s="112">
        <v>32400</v>
      </c>
      <c r="O377" s="112">
        <v>32400</v>
      </c>
      <c r="P377" s="112">
        <v>32400</v>
      </c>
      <c r="Q377" s="112">
        <v>32400</v>
      </c>
      <c r="R377" s="112">
        <v>32400</v>
      </c>
      <c r="S377" s="112"/>
      <c r="T377" s="112"/>
      <c r="U377" s="112"/>
      <c r="V377" s="112"/>
      <c r="W377" s="112"/>
      <c r="X377" s="112"/>
      <c r="Y377" s="102">
        <f t="shared" si="18"/>
        <v>194400</v>
      </c>
    </row>
    <row r="378" spans="1:25" x14ac:dyDescent="0.25">
      <c r="A378" s="9">
        <v>110</v>
      </c>
      <c r="B378" s="9" t="s">
        <v>277</v>
      </c>
      <c r="C378" s="9" t="s">
        <v>371</v>
      </c>
      <c r="D378" s="9" t="s">
        <v>351</v>
      </c>
      <c r="E378" s="9" t="s">
        <v>273</v>
      </c>
      <c r="F378" s="9">
        <v>751</v>
      </c>
      <c r="G378" s="9" t="s">
        <v>330</v>
      </c>
      <c r="H378" s="9">
        <v>2017</v>
      </c>
      <c r="I378" s="9" t="str">
        <f t="shared" si="21"/>
        <v>506</v>
      </c>
      <c r="J378" s="9" t="s">
        <v>10</v>
      </c>
      <c r="K378" s="9" t="s">
        <v>329</v>
      </c>
      <c r="L378" s="9" t="s">
        <v>282</v>
      </c>
      <c r="M378" s="112"/>
      <c r="N378" s="112"/>
      <c r="O378" s="112"/>
      <c r="P378" s="112"/>
      <c r="Q378" s="112"/>
      <c r="R378" s="112"/>
      <c r="S378" s="112">
        <v>4199</v>
      </c>
      <c r="T378" s="112">
        <v>5219</v>
      </c>
      <c r="U378" s="112">
        <v>4480</v>
      </c>
      <c r="V378" s="112">
        <v>4904</v>
      </c>
      <c r="W378" s="112">
        <v>4485</v>
      </c>
      <c r="X378" s="112">
        <v>3910</v>
      </c>
      <c r="Y378" s="102">
        <f t="shared" si="18"/>
        <v>27197</v>
      </c>
    </row>
    <row r="379" spans="1:25" x14ac:dyDescent="0.25">
      <c r="A379" s="9">
        <v>110</v>
      </c>
      <c r="B379" s="9" t="s">
        <v>277</v>
      </c>
      <c r="C379" s="9" t="s">
        <v>371</v>
      </c>
      <c r="D379" s="9" t="s">
        <v>351</v>
      </c>
      <c r="E379" s="9" t="s">
        <v>273</v>
      </c>
      <c r="F379" s="9">
        <v>751</v>
      </c>
      <c r="G379" s="9" t="s">
        <v>330</v>
      </c>
      <c r="H379" s="9">
        <v>2018</v>
      </c>
      <c r="I379" s="9" t="str">
        <f t="shared" si="21"/>
        <v>506</v>
      </c>
      <c r="J379" s="9" t="s">
        <v>10</v>
      </c>
      <c r="K379" s="9" t="s">
        <v>329</v>
      </c>
      <c r="L379" s="9" t="s">
        <v>282</v>
      </c>
      <c r="M379" s="112">
        <v>5086</v>
      </c>
      <c r="N379" s="112">
        <v>4353</v>
      </c>
      <c r="O379" s="112">
        <v>4966</v>
      </c>
      <c r="P379" s="112">
        <v>4408</v>
      </c>
      <c r="Q379" s="112">
        <v>5085</v>
      </c>
      <c r="R379" s="112">
        <v>4480</v>
      </c>
      <c r="S379" s="112"/>
      <c r="T379" s="112"/>
      <c r="U379" s="112"/>
      <c r="V379" s="112"/>
      <c r="W379" s="112"/>
      <c r="X379" s="112"/>
      <c r="Y379" s="102">
        <f t="shared" si="18"/>
        <v>28378</v>
      </c>
    </row>
    <row r="380" spans="1:25" x14ac:dyDescent="0.25">
      <c r="A380" s="9">
        <v>110</v>
      </c>
      <c r="B380" s="9" t="s">
        <v>278</v>
      </c>
      <c r="C380" s="9" t="s">
        <v>371</v>
      </c>
      <c r="D380" s="9" t="s">
        <v>351</v>
      </c>
      <c r="E380" s="9" t="s">
        <v>273</v>
      </c>
      <c r="F380" s="9">
        <v>101</v>
      </c>
      <c r="G380" s="9" t="s">
        <v>298</v>
      </c>
      <c r="H380" s="9">
        <v>2017</v>
      </c>
      <c r="I380" s="9" t="str">
        <f t="shared" si="21"/>
        <v>506</v>
      </c>
      <c r="J380" s="9" t="s">
        <v>10</v>
      </c>
      <c r="K380" s="9" t="s">
        <v>324</v>
      </c>
      <c r="L380" s="9" t="s">
        <v>282</v>
      </c>
      <c r="M380" s="112"/>
      <c r="N380" s="112"/>
      <c r="O380" s="112"/>
      <c r="P380" s="112"/>
      <c r="Q380" s="112"/>
      <c r="R380" s="112"/>
      <c r="S380" s="112">
        <v>58848</v>
      </c>
      <c r="T380" s="112">
        <v>64362</v>
      </c>
      <c r="U380" s="112">
        <v>58753</v>
      </c>
      <c r="V380" s="112">
        <v>62922</v>
      </c>
      <c r="W380" s="112">
        <v>57700</v>
      </c>
      <c r="X380" s="112">
        <v>50681</v>
      </c>
      <c r="Y380" s="102">
        <f t="shared" si="18"/>
        <v>353266</v>
      </c>
    </row>
    <row r="381" spans="1:25" x14ac:dyDescent="0.25">
      <c r="A381" s="9">
        <v>110</v>
      </c>
      <c r="B381" s="9" t="s">
        <v>278</v>
      </c>
      <c r="C381" s="9" t="s">
        <v>371</v>
      </c>
      <c r="D381" s="9" t="s">
        <v>351</v>
      </c>
      <c r="E381" s="9" t="s">
        <v>273</v>
      </c>
      <c r="F381" s="9">
        <v>101</v>
      </c>
      <c r="G381" s="9" t="s">
        <v>298</v>
      </c>
      <c r="H381" s="9">
        <v>2018</v>
      </c>
      <c r="I381" s="9" t="str">
        <f t="shared" si="21"/>
        <v>506</v>
      </c>
      <c r="J381" s="9" t="s">
        <v>10</v>
      </c>
      <c r="K381" s="9" t="s">
        <v>324</v>
      </c>
      <c r="L381" s="9" t="s">
        <v>282</v>
      </c>
      <c r="M381" s="112">
        <v>59959</v>
      </c>
      <c r="N381" s="112">
        <v>53149</v>
      </c>
      <c r="O381" s="112">
        <v>61128</v>
      </c>
      <c r="P381" s="112">
        <v>56466</v>
      </c>
      <c r="Q381" s="112">
        <v>61029</v>
      </c>
      <c r="R381" s="112">
        <v>55625</v>
      </c>
      <c r="S381" s="112"/>
      <c r="T381" s="112"/>
      <c r="U381" s="112"/>
      <c r="V381" s="112"/>
      <c r="W381" s="112"/>
      <c r="X381" s="112"/>
      <c r="Y381" s="102">
        <f t="shared" si="18"/>
        <v>347356</v>
      </c>
    </row>
    <row r="382" spans="1:25" x14ac:dyDescent="0.25">
      <c r="A382" s="9">
        <v>110</v>
      </c>
      <c r="B382" s="9" t="s">
        <v>278</v>
      </c>
      <c r="C382" s="9" t="s">
        <v>371</v>
      </c>
      <c r="D382" s="9" t="s">
        <v>351</v>
      </c>
      <c r="E382" s="9" t="s">
        <v>273</v>
      </c>
      <c r="F382" s="9">
        <v>110</v>
      </c>
      <c r="G382" s="9" t="s">
        <v>298</v>
      </c>
      <c r="H382" s="9">
        <v>2017</v>
      </c>
      <c r="I382" s="9" t="str">
        <f t="shared" si="21"/>
        <v>506</v>
      </c>
      <c r="J382" s="9" t="s">
        <v>10</v>
      </c>
      <c r="K382" s="9" t="s">
        <v>324</v>
      </c>
      <c r="L382" s="9" t="s">
        <v>282</v>
      </c>
      <c r="M382" s="112"/>
      <c r="N382" s="112"/>
      <c r="O382" s="112"/>
      <c r="P382" s="112"/>
      <c r="Q382" s="112"/>
      <c r="R382" s="112"/>
      <c r="S382" s="112">
        <v>-3301</v>
      </c>
      <c r="T382" s="112">
        <v>-4147</v>
      </c>
      <c r="U382" s="112">
        <v>-3561</v>
      </c>
      <c r="V382" s="112">
        <v>-3888</v>
      </c>
      <c r="W382" s="112">
        <v>-3555</v>
      </c>
      <c r="X382" s="112">
        <v>-3067</v>
      </c>
      <c r="Y382" s="102">
        <f t="shared" si="18"/>
        <v>-21519</v>
      </c>
    </row>
    <row r="383" spans="1:25" x14ac:dyDescent="0.25">
      <c r="A383" s="9">
        <v>110</v>
      </c>
      <c r="B383" s="9" t="s">
        <v>278</v>
      </c>
      <c r="C383" s="9" t="s">
        <v>371</v>
      </c>
      <c r="D383" s="9" t="s">
        <v>351</v>
      </c>
      <c r="E383" s="9" t="s">
        <v>273</v>
      </c>
      <c r="F383" s="9">
        <v>110</v>
      </c>
      <c r="G383" s="9" t="s">
        <v>298</v>
      </c>
      <c r="H383" s="9">
        <v>2018</v>
      </c>
      <c r="I383" s="9" t="str">
        <f t="shared" si="21"/>
        <v>506</v>
      </c>
      <c r="J383" s="9" t="s">
        <v>10</v>
      </c>
      <c r="K383" s="9" t="s">
        <v>324</v>
      </c>
      <c r="L383" s="9" t="s">
        <v>282</v>
      </c>
      <c r="M383" s="112">
        <v>-4080</v>
      </c>
      <c r="N383" s="112">
        <v>-3486</v>
      </c>
      <c r="O383" s="112">
        <v>-3970</v>
      </c>
      <c r="P383" s="112">
        <v>-3522</v>
      </c>
      <c r="Q383" s="112">
        <v>-4039</v>
      </c>
      <c r="R383" s="112">
        <v>-3539</v>
      </c>
      <c r="S383" s="112"/>
      <c r="T383" s="112"/>
      <c r="U383" s="112"/>
      <c r="V383" s="112"/>
      <c r="W383" s="112"/>
      <c r="X383" s="112"/>
      <c r="Y383" s="102">
        <f t="shared" si="18"/>
        <v>-22636</v>
      </c>
    </row>
    <row r="384" spans="1:25" x14ac:dyDescent="0.25">
      <c r="A384" s="9">
        <v>110</v>
      </c>
      <c r="B384" s="9" t="s">
        <v>278</v>
      </c>
      <c r="C384" s="9" t="s">
        <v>371</v>
      </c>
      <c r="D384" s="9" t="s">
        <v>351</v>
      </c>
      <c r="E384" s="9" t="s">
        <v>273</v>
      </c>
      <c r="F384" s="9">
        <v>111</v>
      </c>
      <c r="G384" s="9" t="s">
        <v>297</v>
      </c>
      <c r="H384" s="9">
        <v>2017</v>
      </c>
      <c r="I384" s="9" t="str">
        <f t="shared" si="21"/>
        <v>506</v>
      </c>
      <c r="J384" s="9" t="s">
        <v>10</v>
      </c>
      <c r="K384" s="9" t="s">
        <v>325</v>
      </c>
      <c r="L384" s="9" t="s">
        <v>282</v>
      </c>
      <c r="M384" s="112"/>
      <c r="N384" s="112"/>
      <c r="O384" s="112"/>
      <c r="P384" s="112"/>
      <c r="Q384" s="112"/>
      <c r="R384" s="112"/>
      <c r="S384" s="112">
        <v>11323</v>
      </c>
      <c r="T384" s="112">
        <v>11619</v>
      </c>
      <c r="U384" s="112">
        <v>12213</v>
      </c>
      <c r="V384" s="112">
        <v>19717</v>
      </c>
      <c r="W384" s="112">
        <v>19750</v>
      </c>
      <c r="X384" s="112">
        <v>12201</v>
      </c>
      <c r="Y384" s="102">
        <f t="shared" si="18"/>
        <v>86823</v>
      </c>
    </row>
    <row r="385" spans="1:25" x14ac:dyDescent="0.25">
      <c r="A385" s="9">
        <v>110</v>
      </c>
      <c r="B385" s="9" t="s">
        <v>278</v>
      </c>
      <c r="C385" s="9" t="s">
        <v>371</v>
      </c>
      <c r="D385" s="9" t="s">
        <v>351</v>
      </c>
      <c r="E385" s="9" t="s">
        <v>273</v>
      </c>
      <c r="F385" s="9">
        <v>111</v>
      </c>
      <c r="G385" s="9" t="s">
        <v>297</v>
      </c>
      <c r="H385" s="9">
        <v>2018</v>
      </c>
      <c r="I385" s="9" t="str">
        <f t="shared" si="21"/>
        <v>506</v>
      </c>
      <c r="J385" s="9" t="s">
        <v>10</v>
      </c>
      <c r="K385" s="9" t="s">
        <v>325</v>
      </c>
      <c r="L385" s="9" t="s">
        <v>282</v>
      </c>
      <c r="M385" s="112">
        <v>14236</v>
      </c>
      <c r="N385" s="112">
        <v>14251</v>
      </c>
      <c r="O385" s="112">
        <v>24609</v>
      </c>
      <c r="P385" s="112">
        <v>24650</v>
      </c>
      <c r="Q385" s="112">
        <v>14216</v>
      </c>
      <c r="R385" s="112">
        <v>12394</v>
      </c>
      <c r="S385" s="112"/>
      <c r="T385" s="112"/>
      <c r="U385" s="112"/>
      <c r="V385" s="112"/>
      <c r="W385" s="112"/>
      <c r="X385" s="112"/>
      <c r="Y385" s="102">
        <f t="shared" si="18"/>
        <v>104356</v>
      </c>
    </row>
    <row r="386" spans="1:25" x14ac:dyDescent="0.25">
      <c r="A386" s="9">
        <v>110</v>
      </c>
      <c r="B386" s="9" t="s">
        <v>278</v>
      </c>
      <c r="C386" s="9" t="s">
        <v>371</v>
      </c>
      <c r="D386" s="9" t="s">
        <v>351</v>
      </c>
      <c r="E386" s="9" t="s">
        <v>273</v>
      </c>
      <c r="F386" s="9">
        <v>175</v>
      </c>
      <c r="G386" s="9" t="s">
        <v>326</v>
      </c>
      <c r="H386" s="9">
        <v>2017</v>
      </c>
      <c r="I386" s="9" t="str">
        <f t="shared" si="21"/>
        <v>506</v>
      </c>
      <c r="J386" s="9" t="s">
        <v>10</v>
      </c>
      <c r="K386" s="9" t="s">
        <v>324</v>
      </c>
      <c r="L386" s="9" t="s">
        <v>282</v>
      </c>
      <c r="M386" s="112"/>
      <c r="N386" s="112"/>
      <c r="O386" s="112"/>
      <c r="P386" s="112"/>
      <c r="Q386" s="112"/>
      <c r="R386" s="112"/>
      <c r="S386" s="112">
        <v>-8100</v>
      </c>
      <c r="T386" s="112">
        <v>-8100</v>
      </c>
      <c r="U386" s="112">
        <v>-8100</v>
      </c>
      <c r="V386" s="112">
        <v>-8100</v>
      </c>
      <c r="W386" s="112">
        <v>-8100</v>
      </c>
      <c r="X386" s="112">
        <v>-8100</v>
      </c>
      <c r="Y386" s="102">
        <f t="shared" ref="Y386:Y449" si="22">+IF(AND(H386=2017,L386="2017 BP"),SUM(S386:X386),
IF(AND(H386=2018,L386="2017 BP"),SUM(M386:R386),
0))</f>
        <v>-48600</v>
      </c>
    </row>
    <row r="387" spans="1:25" x14ac:dyDescent="0.25">
      <c r="A387" s="9">
        <v>110</v>
      </c>
      <c r="B387" s="9" t="s">
        <v>278</v>
      </c>
      <c r="C387" s="9" t="s">
        <v>371</v>
      </c>
      <c r="D387" s="9" t="s">
        <v>351</v>
      </c>
      <c r="E387" s="9" t="s">
        <v>273</v>
      </c>
      <c r="F387" s="9">
        <v>175</v>
      </c>
      <c r="G387" s="9" t="s">
        <v>326</v>
      </c>
      <c r="H387" s="9">
        <v>2018</v>
      </c>
      <c r="I387" s="9" t="str">
        <f t="shared" si="21"/>
        <v>506</v>
      </c>
      <c r="J387" s="9" t="s">
        <v>10</v>
      </c>
      <c r="K387" s="9" t="s">
        <v>324</v>
      </c>
      <c r="L387" s="9" t="s">
        <v>282</v>
      </c>
      <c r="M387" s="112">
        <v>-8100</v>
      </c>
      <c r="N387" s="112">
        <v>-8100</v>
      </c>
      <c r="O387" s="112">
        <v>-8100</v>
      </c>
      <c r="P387" s="112">
        <v>-8100</v>
      </c>
      <c r="Q387" s="112">
        <v>-8100</v>
      </c>
      <c r="R387" s="112">
        <v>-8100</v>
      </c>
      <c r="S387" s="112"/>
      <c r="T387" s="112"/>
      <c r="U387" s="112"/>
      <c r="V387" s="112"/>
      <c r="W387" s="112"/>
      <c r="X387" s="112"/>
      <c r="Y387" s="102">
        <f t="shared" si="22"/>
        <v>-48600</v>
      </c>
    </row>
    <row r="388" spans="1:25" x14ac:dyDescent="0.25">
      <c r="A388" s="9">
        <v>110</v>
      </c>
      <c r="B388" s="9" t="s">
        <v>278</v>
      </c>
      <c r="C388" s="9" t="s">
        <v>371</v>
      </c>
      <c r="D388" s="9" t="s">
        <v>351</v>
      </c>
      <c r="E388" s="9" t="s">
        <v>273</v>
      </c>
      <c r="F388" s="9">
        <v>751</v>
      </c>
      <c r="G388" s="9" t="s">
        <v>330</v>
      </c>
      <c r="H388" s="9">
        <v>2017</v>
      </c>
      <c r="I388" s="9" t="str">
        <f t="shared" si="21"/>
        <v>506</v>
      </c>
      <c r="J388" s="9" t="s">
        <v>10</v>
      </c>
      <c r="K388" s="9" t="s">
        <v>329</v>
      </c>
      <c r="L388" s="9" t="s">
        <v>282</v>
      </c>
      <c r="M388" s="112"/>
      <c r="N388" s="112"/>
      <c r="O388" s="112"/>
      <c r="P388" s="112"/>
      <c r="Q388" s="112"/>
      <c r="R388" s="112"/>
      <c r="S388" s="112">
        <v>15897</v>
      </c>
      <c r="T388" s="112">
        <v>17244</v>
      </c>
      <c r="U388" s="112">
        <v>15801</v>
      </c>
      <c r="V388" s="112">
        <v>16902</v>
      </c>
      <c r="W388" s="112">
        <v>15502</v>
      </c>
      <c r="X388" s="112">
        <v>13631</v>
      </c>
      <c r="Y388" s="102">
        <f t="shared" si="22"/>
        <v>94977</v>
      </c>
    </row>
    <row r="389" spans="1:25" x14ac:dyDescent="0.25">
      <c r="A389" s="9">
        <v>110</v>
      </c>
      <c r="B389" s="9" t="s">
        <v>278</v>
      </c>
      <c r="C389" s="9" t="s">
        <v>371</v>
      </c>
      <c r="D389" s="9" t="s">
        <v>351</v>
      </c>
      <c r="E389" s="9" t="s">
        <v>273</v>
      </c>
      <c r="F389" s="9">
        <v>751</v>
      </c>
      <c r="G389" s="9" t="s">
        <v>330</v>
      </c>
      <c r="H389" s="9">
        <v>2018</v>
      </c>
      <c r="I389" s="9" t="str">
        <f t="shared" si="21"/>
        <v>506</v>
      </c>
      <c r="J389" s="9" t="s">
        <v>10</v>
      </c>
      <c r="K389" s="9" t="s">
        <v>329</v>
      </c>
      <c r="L389" s="9" t="s">
        <v>282</v>
      </c>
      <c r="M389" s="112">
        <v>16006</v>
      </c>
      <c r="N389" s="112">
        <v>14223</v>
      </c>
      <c r="O389" s="112">
        <v>16369</v>
      </c>
      <c r="P389" s="112">
        <v>15159</v>
      </c>
      <c r="Q389" s="112">
        <v>16322</v>
      </c>
      <c r="R389" s="112">
        <v>14915</v>
      </c>
      <c r="S389" s="112"/>
      <c r="T389" s="112"/>
      <c r="U389" s="112"/>
      <c r="V389" s="112"/>
      <c r="W389" s="112"/>
      <c r="X389" s="112"/>
      <c r="Y389" s="102">
        <f t="shared" si="22"/>
        <v>92994</v>
      </c>
    </row>
    <row r="390" spans="1:25" x14ac:dyDescent="0.25">
      <c r="A390" s="9">
        <v>110</v>
      </c>
      <c r="B390" s="9" t="s">
        <v>278</v>
      </c>
      <c r="C390" s="9" t="s">
        <v>371</v>
      </c>
      <c r="D390" s="9" t="s">
        <v>351</v>
      </c>
      <c r="E390" s="9" t="s">
        <v>273</v>
      </c>
      <c r="F390" s="9">
        <v>752</v>
      </c>
      <c r="G390" s="9" t="s">
        <v>330</v>
      </c>
      <c r="H390" s="9">
        <v>2017</v>
      </c>
      <c r="I390" s="9" t="str">
        <f t="shared" ref="I390:I409" si="23">LEFT(C390,3)</f>
        <v>506</v>
      </c>
      <c r="J390" s="9" t="s">
        <v>10</v>
      </c>
      <c r="K390" s="9" t="s">
        <v>329</v>
      </c>
      <c r="L390" s="9" t="s">
        <v>282</v>
      </c>
      <c r="M390" s="112"/>
      <c r="N390" s="112"/>
      <c r="O390" s="112"/>
      <c r="P390" s="112"/>
      <c r="Q390" s="112"/>
      <c r="R390" s="112"/>
      <c r="S390" s="112">
        <v>966</v>
      </c>
      <c r="T390" s="112">
        <v>992</v>
      </c>
      <c r="U390" s="112">
        <v>1042</v>
      </c>
      <c r="V390" s="112">
        <v>1683</v>
      </c>
      <c r="W390" s="112">
        <v>1686</v>
      </c>
      <c r="X390" s="112">
        <v>1041</v>
      </c>
      <c r="Y390" s="102">
        <f t="shared" si="22"/>
        <v>7410</v>
      </c>
    </row>
    <row r="391" spans="1:25" x14ac:dyDescent="0.25">
      <c r="A391" s="9">
        <v>110</v>
      </c>
      <c r="B391" s="9" t="s">
        <v>278</v>
      </c>
      <c r="C391" s="9" t="s">
        <v>371</v>
      </c>
      <c r="D391" s="9" t="s">
        <v>351</v>
      </c>
      <c r="E391" s="9" t="s">
        <v>273</v>
      </c>
      <c r="F391" s="9">
        <v>752</v>
      </c>
      <c r="G391" s="9" t="s">
        <v>330</v>
      </c>
      <c r="H391" s="9">
        <v>2018</v>
      </c>
      <c r="I391" s="9" t="str">
        <f t="shared" si="23"/>
        <v>506</v>
      </c>
      <c r="J391" s="9" t="s">
        <v>10</v>
      </c>
      <c r="K391" s="9" t="s">
        <v>329</v>
      </c>
      <c r="L391" s="9" t="s">
        <v>282</v>
      </c>
      <c r="M391" s="112">
        <v>1215</v>
      </c>
      <c r="N391" s="112">
        <v>1216</v>
      </c>
      <c r="O391" s="112">
        <v>2100</v>
      </c>
      <c r="P391" s="112">
        <v>2104</v>
      </c>
      <c r="Q391" s="112">
        <v>1213</v>
      </c>
      <c r="R391" s="112">
        <v>1058</v>
      </c>
      <c r="S391" s="112"/>
      <c r="T391" s="112"/>
      <c r="U391" s="112"/>
      <c r="V391" s="112"/>
      <c r="W391" s="112"/>
      <c r="X391" s="112"/>
      <c r="Y391" s="102">
        <f t="shared" si="22"/>
        <v>8906</v>
      </c>
    </row>
    <row r="392" spans="1:25" x14ac:dyDescent="0.25">
      <c r="A392" s="9">
        <v>110</v>
      </c>
      <c r="B392" s="9" t="s">
        <v>272</v>
      </c>
      <c r="C392" s="9" t="s">
        <v>372</v>
      </c>
      <c r="D392" s="9" t="s">
        <v>351</v>
      </c>
      <c r="E392" s="9" t="s">
        <v>273</v>
      </c>
      <c r="F392" s="9">
        <v>101</v>
      </c>
      <c r="G392" s="9" t="s">
        <v>298</v>
      </c>
      <c r="H392" s="9">
        <v>2017</v>
      </c>
      <c r="I392" s="9" t="str">
        <f t="shared" si="23"/>
        <v>506</v>
      </c>
      <c r="J392" s="9" t="s">
        <v>10</v>
      </c>
      <c r="K392" s="9" t="s">
        <v>324</v>
      </c>
      <c r="L392" s="9" t="s">
        <v>282</v>
      </c>
      <c r="M392" s="112"/>
      <c r="N392" s="112"/>
      <c r="O392" s="112"/>
      <c r="P392" s="112"/>
      <c r="Q392" s="112"/>
      <c r="R392" s="112"/>
      <c r="S392" s="112">
        <v>23321</v>
      </c>
      <c r="T392" s="112">
        <v>27237</v>
      </c>
      <c r="U392" s="112">
        <v>23434</v>
      </c>
      <c r="V392" s="112">
        <v>25949</v>
      </c>
      <c r="W392" s="112">
        <v>23847</v>
      </c>
      <c r="X392" s="112">
        <v>22008</v>
      </c>
      <c r="Y392" s="102">
        <f t="shared" si="22"/>
        <v>145796</v>
      </c>
    </row>
    <row r="393" spans="1:25" x14ac:dyDescent="0.25">
      <c r="A393" s="9">
        <v>110</v>
      </c>
      <c r="B393" s="9" t="s">
        <v>272</v>
      </c>
      <c r="C393" s="9" t="s">
        <v>372</v>
      </c>
      <c r="D393" s="9" t="s">
        <v>351</v>
      </c>
      <c r="E393" s="9" t="s">
        <v>273</v>
      </c>
      <c r="F393" s="9">
        <v>101</v>
      </c>
      <c r="G393" s="9" t="s">
        <v>298</v>
      </c>
      <c r="H393" s="9">
        <v>2018</v>
      </c>
      <c r="I393" s="9" t="str">
        <f t="shared" si="23"/>
        <v>506</v>
      </c>
      <c r="J393" s="9" t="s">
        <v>10</v>
      </c>
      <c r="K393" s="9" t="s">
        <v>324</v>
      </c>
      <c r="L393" s="9" t="s">
        <v>282</v>
      </c>
      <c r="M393" s="112">
        <v>24354</v>
      </c>
      <c r="N393" s="112">
        <v>21155</v>
      </c>
      <c r="O393" s="112">
        <v>24267</v>
      </c>
      <c r="P393" s="112">
        <v>21709</v>
      </c>
      <c r="Q393" s="112">
        <v>25732</v>
      </c>
      <c r="R393" s="112">
        <v>23402</v>
      </c>
      <c r="S393" s="112"/>
      <c r="T393" s="112"/>
      <c r="U393" s="112"/>
      <c r="V393" s="112"/>
      <c r="W393" s="112"/>
      <c r="X393" s="112"/>
      <c r="Y393" s="102">
        <f t="shared" si="22"/>
        <v>140619</v>
      </c>
    </row>
    <row r="394" spans="1:25" x14ac:dyDescent="0.25">
      <c r="A394" s="9">
        <v>110</v>
      </c>
      <c r="B394" s="9" t="s">
        <v>272</v>
      </c>
      <c r="C394" s="9" t="s">
        <v>372</v>
      </c>
      <c r="D394" s="9" t="s">
        <v>351</v>
      </c>
      <c r="E394" s="9" t="s">
        <v>273</v>
      </c>
      <c r="F394" s="9">
        <v>751</v>
      </c>
      <c r="G394" s="9" t="s">
        <v>330</v>
      </c>
      <c r="H394" s="9">
        <v>2017</v>
      </c>
      <c r="I394" s="9" t="str">
        <f t="shared" si="23"/>
        <v>506</v>
      </c>
      <c r="J394" s="9" t="s">
        <v>10</v>
      </c>
      <c r="K394" s="9" t="s">
        <v>329</v>
      </c>
      <c r="L394" s="9" t="s">
        <v>282</v>
      </c>
      <c r="M394" s="112"/>
      <c r="N394" s="112"/>
      <c r="O394" s="112"/>
      <c r="P394" s="112"/>
      <c r="Q394" s="112"/>
      <c r="R394" s="112"/>
      <c r="S394" s="112">
        <v>6611</v>
      </c>
      <c r="T394" s="112">
        <v>7762</v>
      </c>
      <c r="U394" s="112">
        <v>6645</v>
      </c>
      <c r="V394" s="112">
        <v>7384</v>
      </c>
      <c r="W394" s="112">
        <v>6766</v>
      </c>
      <c r="X394" s="112">
        <v>6226</v>
      </c>
      <c r="Y394" s="102">
        <f t="shared" si="22"/>
        <v>41394</v>
      </c>
    </row>
    <row r="395" spans="1:25" x14ac:dyDescent="0.25">
      <c r="A395" s="9">
        <v>110</v>
      </c>
      <c r="B395" s="9" t="s">
        <v>272</v>
      </c>
      <c r="C395" s="9" t="s">
        <v>372</v>
      </c>
      <c r="D395" s="9" t="s">
        <v>351</v>
      </c>
      <c r="E395" s="9" t="s">
        <v>273</v>
      </c>
      <c r="F395" s="9">
        <v>751</v>
      </c>
      <c r="G395" s="9" t="s">
        <v>330</v>
      </c>
      <c r="H395" s="9">
        <v>2018</v>
      </c>
      <c r="I395" s="9" t="str">
        <f t="shared" si="23"/>
        <v>506</v>
      </c>
      <c r="J395" s="9" t="s">
        <v>10</v>
      </c>
      <c r="K395" s="9" t="s">
        <v>329</v>
      </c>
      <c r="L395" s="9" t="s">
        <v>282</v>
      </c>
      <c r="M395" s="112">
        <v>6953</v>
      </c>
      <c r="N395" s="112">
        <v>6014</v>
      </c>
      <c r="O395" s="112">
        <v>6928</v>
      </c>
      <c r="P395" s="112">
        <v>6176</v>
      </c>
      <c r="Q395" s="112">
        <v>7358</v>
      </c>
      <c r="R395" s="112">
        <v>6674</v>
      </c>
      <c r="S395" s="112"/>
      <c r="T395" s="112"/>
      <c r="U395" s="112"/>
      <c r="V395" s="112"/>
      <c r="W395" s="112"/>
      <c r="X395" s="112"/>
      <c r="Y395" s="102">
        <f t="shared" si="22"/>
        <v>40103</v>
      </c>
    </row>
    <row r="396" spans="1:25" x14ac:dyDescent="0.25">
      <c r="A396" s="9">
        <v>110</v>
      </c>
      <c r="B396" s="9" t="s">
        <v>278</v>
      </c>
      <c r="C396" s="9" t="s">
        <v>372</v>
      </c>
      <c r="D396" s="9" t="s">
        <v>351</v>
      </c>
      <c r="E396" s="9" t="s">
        <v>273</v>
      </c>
      <c r="F396" s="9">
        <v>110</v>
      </c>
      <c r="G396" s="9" t="s">
        <v>298</v>
      </c>
      <c r="H396" s="9">
        <v>2017</v>
      </c>
      <c r="I396" s="9" t="str">
        <f t="shared" si="23"/>
        <v>506</v>
      </c>
      <c r="J396" s="9" t="s">
        <v>10</v>
      </c>
      <c r="K396" s="9" t="s">
        <v>324</v>
      </c>
      <c r="L396" s="9" t="s">
        <v>282</v>
      </c>
      <c r="M396" s="112"/>
      <c r="N396" s="112"/>
      <c r="O396" s="112"/>
      <c r="P396" s="112"/>
      <c r="Q396" s="112"/>
      <c r="R396" s="112"/>
      <c r="S396" s="112">
        <v>-581</v>
      </c>
      <c r="T396" s="112">
        <v>-681</v>
      </c>
      <c r="U396" s="112">
        <v>-583</v>
      </c>
      <c r="V396" s="112">
        <v>-648</v>
      </c>
      <c r="W396" s="112">
        <v>-594</v>
      </c>
      <c r="X396" s="112">
        <v>-547</v>
      </c>
      <c r="Y396" s="102">
        <f t="shared" si="22"/>
        <v>-3634</v>
      </c>
    </row>
    <row r="397" spans="1:25" x14ac:dyDescent="0.25">
      <c r="A397" s="9">
        <v>110</v>
      </c>
      <c r="B397" s="9" t="s">
        <v>278</v>
      </c>
      <c r="C397" s="9" t="s">
        <v>372</v>
      </c>
      <c r="D397" s="9" t="s">
        <v>351</v>
      </c>
      <c r="E397" s="9" t="s">
        <v>273</v>
      </c>
      <c r="F397" s="9">
        <v>110</v>
      </c>
      <c r="G397" s="9" t="s">
        <v>298</v>
      </c>
      <c r="H397" s="9">
        <v>2018</v>
      </c>
      <c r="I397" s="9" t="str">
        <f t="shared" si="23"/>
        <v>506</v>
      </c>
      <c r="J397" s="9" t="s">
        <v>10</v>
      </c>
      <c r="K397" s="9" t="s">
        <v>324</v>
      </c>
      <c r="L397" s="9" t="s">
        <v>282</v>
      </c>
      <c r="M397" s="112">
        <v>-629</v>
      </c>
      <c r="N397" s="112">
        <v>-544</v>
      </c>
      <c r="O397" s="112">
        <v>-626</v>
      </c>
      <c r="P397" s="112">
        <v>-559</v>
      </c>
      <c r="Q397" s="112">
        <v>-665</v>
      </c>
      <c r="R397" s="112">
        <v>-603</v>
      </c>
      <c r="S397" s="112"/>
      <c r="T397" s="112"/>
      <c r="U397" s="112"/>
      <c r="V397" s="112"/>
      <c r="W397" s="112"/>
      <c r="X397" s="112"/>
      <c r="Y397" s="102">
        <f t="shared" si="22"/>
        <v>-3626</v>
      </c>
    </row>
    <row r="398" spans="1:25" x14ac:dyDescent="0.25">
      <c r="A398" s="9">
        <v>110</v>
      </c>
      <c r="B398" s="9" t="s">
        <v>278</v>
      </c>
      <c r="C398" s="9" t="s">
        <v>372</v>
      </c>
      <c r="D398" s="9" t="s">
        <v>351</v>
      </c>
      <c r="E398" s="9" t="s">
        <v>273</v>
      </c>
      <c r="F398" s="9">
        <v>751</v>
      </c>
      <c r="G398" s="9" t="s">
        <v>330</v>
      </c>
      <c r="H398" s="9">
        <v>2017</v>
      </c>
      <c r="I398" s="9" t="str">
        <f t="shared" si="23"/>
        <v>506</v>
      </c>
      <c r="J398" s="9" t="s">
        <v>10</v>
      </c>
      <c r="K398" s="9" t="s">
        <v>329</v>
      </c>
      <c r="L398" s="9" t="s">
        <v>282</v>
      </c>
      <c r="M398" s="112"/>
      <c r="N398" s="112"/>
      <c r="O398" s="112"/>
      <c r="P398" s="112"/>
      <c r="Q398" s="112"/>
      <c r="R398" s="112"/>
      <c r="S398" s="112">
        <v>-171</v>
      </c>
      <c r="T398" s="112">
        <v>-200</v>
      </c>
      <c r="U398" s="112">
        <v>-171</v>
      </c>
      <c r="V398" s="112">
        <v>-190</v>
      </c>
      <c r="W398" s="112">
        <v>-174</v>
      </c>
      <c r="X398" s="112">
        <v>-161</v>
      </c>
      <c r="Y398" s="102">
        <f t="shared" si="22"/>
        <v>-1067</v>
      </c>
    </row>
    <row r="399" spans="1:25" x14ac:dyDescent="0.25">
      <c r="A399" s="9">
        <v>110</v>
      </c>
      <c r="B399" s="9" t="s">
        <v>278</v>
      </c>
      <c r="C399" s="9" t="s">
        <v>372</v>
      </c>
      <c r="D399" s="9" t="s">
        <v>351</v>
      </c>
      <c r="E399" s="9" t="s">
        <v>273</v>
      </c>
      <c r="F399" s="9">
        <v>751</v>
      </c>
      <c r="G399" s="9" t="s">
        <v>330</v>
      </c>
      <c r="H399" s="9">
        <v>2018</v>
      </c>
      <c r="I399" s="9" t="str">
        <f t="shared" si="23"/>
        <v>506</v>
      </c>
      <c r="J399" s="9" t="s">
        <v>10</v>
      </c>
      <c r="K399" s="9" t="s">
        <v>329</v>
      </c>
      <c r="L399" s="9" t="s">
        <v>282</v>
      </c>
      <c r="M399" s="112">
        <v>-185</v>
      </c>
      <c r="N399" s="112">
        <v>-160</v>
      </c>
      <c r="O399" s="112">
        <v>-184</v>
      </c>
      <c r="P399" s="112">
        <v>-164</v>
      </c>
      <c r="Q399" s="112">
        <v>-195</v>
      </c>
      <c r="R399" s="112">
        <v>-177</v>
      </c>
      <c r="S399" s="112"/>
      <c r="T399" s="112"/>
      <c r="U399" s="112"/>
      <c r="V399" s="112"/>
      <c r="W399" s="112"/>
      <c r="X399" s="112"/>
      <c r="Y399" s="102">
        <f t="shared" si="22"/>
        <v>-1065</v>
      </c>
    </row>
    <row r="400" spans="1:25" x14ac:dyDescent="0.25">
      <c r="A400" s="9">
        <v>110</v>
      </c>
      <c r="B400" s="9" t="s">
        <v>277</v>
      </c>
      <c r="C400" s="9" t="s">
        <v>373</v>
      </c>
      <c r="D400" s="9" t="s">
        <v>351</v>
      </c>
      <c r="E400" s="9" t="s">
        <v>273</v>
      </c>
      <c r="F400" s="9">
        <v>110</v>
      </c>
      <c r="G400" s="9" t="s">
        <v>298</v>
      </c>
      <c r="H400" s="9">
        <v>2017</v>
      </c>
      <c r="I400" s="9" t="str">
        <f t="shared" si="23"/>
        <v>510</v>
      </c>
      <c r="J400" s="9" t="s">
        <v>10</v>
      </c>
      <c r="K400" s="9" t="s">
        <v>324</v>
      </c>
      <c r="L400" s="9" t="s">
        <v>282</v>
      </c>
      <c r="M400" s="112"/>
      <c r="N400" s="112"/>
      <c r="O400" s="112"/>
      <c r="P400" s="112"/>
      <c r="Q400" s="112"/>
      <c r="R400" s="112"/>
      <c r="S400" s="112">
        <v>57457</v>
      </c>
      <c r="T400" s="112">
        <v>71696</v>
      </c>
      <c r="U400" s="112">
        <v>61574</v>
      </c>
      <c r="V400" s="112">
        <v>67133</v>
      </c>
      <c r="W400" s="112">
        <v>61384</v>
      </c>
      <c r="X400" s="112">
        <v>53343</v>
      </c>
      <c r="Y400" s="102">
        <f t="shared" si="22"/>
        <v>372587</v>
      </c>
    </row>
    <row r="401" spans="1:25" x14ac:dyDescent="0.25">
      <c r="A401" s="9">
        <v>110</v>
      </c>
      <c r="B401" s="9" t="s">
        <v>277</v>
      </c>
      <c r="C401" s="9" t="s">
        <v>373</v>
      </c>
      <c r="D401" s="9" t="s">
        <v>351</v>
      </c>
      <c r="E401" s="9" t="s">
        <v>273</v>
      </c>
      <c r="F401" s="9">
        <v>110</v>
      </c>
      <c r="G401" s="9" t="s">
        <v>298</v>
      </c>
      <c r="H401" s="9">
        <v>2018</v>
      </c>
      <c r="I401" s="9" t="str">
        <f t="shared" si="23"/>
        <v>510</v>
      </c>
      <c r="J401" s="9" t="s">
        <v>10</v>
      </c>
      <c r="K401" s="9" t="s">
        <v>324</v>
      </c>
      <c r="L401" s="9" t="s">
        <v>282</v>
      </c>
      <c r="M401" s="112">
        <v>67797</v>
      </c>
      <c r="N401" s="112">
        <v>57997</v>
      </c>
      <c r="O401" s="112">
        <v>66411</v>
      </c>
      <c r="P401" s="112">
        <v>58231</v>
      </c>
      <c r="Q401" s="112">
        <v>67614</v>
      </c>
      <c r="R401" s="112">
        <v>59222</v>
      </c>
      <c r="S401" s="112"/>
      <c r="T401" s="112"/>
      <c r="U401" s="112"/>
      <c r="V401" s="112"/>
      <c r="W401" s="112"/>
      <c r="X401" s="112"/>
      <c r="Y401" s="102">
        <f t="shared" si="22"/>
        <v>377272</v>
      </c>
    </row>
    <row r="402" spans="1:25" x14ac:dyDescent="0.25">
      <c r="A402" s="9">
        <v>110</v>
      </c>
      <c r="B402" s="9" t="s">
        <v>277</v>
      </c>
      <c r="C402" s="9" t="s">
        <v>373</v>
      </c>
      <c r="D402" s="9" t="s">
        <v>351</v>
      </c>
      <c r="E402" s="9" t="s">
        <v>273</v>
      </c>
      <c r="F402" s="9">
        <v>751</v>
      </c>
      <c r="G402" s="9" t="s">
        <v>330</v>
      </c>
      <c r="H402" s="9">
        <v>2017</v>
      </c>
      <c r="I402" s="9" t="str">
        <f t="shared" si="23"/>
        <v>510</v>
      </c>
      <c r="J402" s="9" t="s">
        <v>10</v>
      </c>
      <c r="K402" s="9" t="s">
        <v>329</v>
      </c>
      <c r="L402" s="9" t="s">
        <v>282</v>
      </c>
      <c r="M402" s="112"/>
      <c r="N402" s="112"/>
      <c r="O402" s="112"/>
      <c r="P402" s="112"/>
      <c r="Q402" s="112"/>
      <c r="R402" s="112"/>
      <c r="S402" s="112">
        <v>15510</v>
      </c>
      <c r="T402" s="112">
        <v>19345</v>
      </c>
      <c r="U402" s="112">
        <v>16614</v>
      </c>
      <c r="V402" s="112">
        <v>18111</v>
      </c>
      <c r="W402" s="112">
        <v>16568</v>
      </c>
      <c r="X402" s="112">
        <v>14404</v>
      </c>
      <c r="Y402" s="102">
        <f t="shared" si="22"/>
        <v>100552</v>
      </c>
    </row>
    <row r="403" spans="1:25" x14ac:dyDescent="0.25">
      <c r="A403" s="9">
        <v>110</v>
      </c>
      <c r="B403" s="9" t="s">
        <v>277</v>
      </c>
      <c r="C403" s="9" t="s">
        <v>373</v>
      </c>
      <c r="D403" s="9" t="s">
        <v>351</v>
      </c>
      <c r="E403" s="9" t="s">
        <v>273</v>
      </c>
      <c r="F403" s="9">
        <v>751</v>
      </c>
      <c r="G403" s="9" t="s">
        <v>330</v>
      </c>
      <c r="H403" s="9">
        <v>2018</v>
      </c>
      <c r="I403" s="9" t="str">
        <f t="shared" si="23"/>
        <v>510</v>
      </c>
      <c r="J403" s="9" t="s">
        <v>10</v>
      </c>
      <c r="K403" s="9" t="s">
        <v>329</v>
      </c>
      <c r="L403" s="9" t="s">
        <v>282</v>
      </c>
      <c r="M403" s="112">
        <v>18238</v>
      </c>
      <c r="N403" s="112">
        <v>15603</v>
      </c>
      <c r="O403" s="112">
        <v>17868</v>
      </c>
      <c r="P403" s="112">
        <v>15665</v>
      </c>
      <c r="Q403" s="112">
        <v>18192</v>
      </c>
      <c r="R403" s="112">
        <v>15934</v>
      </c>
      <c r="S403" s="112"/>
      <c r="T403" s="112"/>
      <c r="U403" s="112"/>
      <c r="V403" s="112"/>
      <c r="W403" s="112"/>
      <c r="X403" s="112"/>
      <c r="Y403" s="102">
        <f t="shared" si="22"/>
        <v>101500</v>
      </c>
    </row>
    <row r="404" spans="1:25" x14ac:dyDescent="0.25">
      <c r="A404" s="9">
        <v>110</v>
      </c>
      <c r="B404" s="9" t="s">
        <v>278</v>
      </c>
      <c r="C404" s="9" t="s">
        <v>373</v>
      </c>
      <c r="D404" s="9" t="s">
        <v>351</v>
      </c>
      <c r="E404" s="9" t="s">
        <v>273</v>
      </c>
      <c r="F404" s="9">
        <v>101</v>
      </c>
      <c r="G404" s="9" t="s">
        <v>298</v>
      </c>
      <c r="H404" s="9">
        <v>2017</v>
      </c>
      <c r="I404" s="9" t="str">
        <f t="shared" si="23"/>
        <v>510</v>
      </c>
      <c r="J404" s="9" t="s">
        <v>10</v>
      </c>
      <c r="K404" s="9" t="s">
        <v>324</v>
      </c>
      <c r="L404" s="9" t="s">
        <v>282</v>
      </c>
      <c r="M404" s="112"/>
      <c r="N404" s="112"/>
      <c r="O404" s="112"/>
      <c r="P404" s="112"/>
      <c r="Q404" s="112"/>
      <c r="R404" s="112"/>
      <c r="S404" s="112">
        <v>412014</v>
      </c>
      <c r="T404" s="112">
        <v>448147</v>
      </c>
      <c r="U404" s="112">
        <v>413971</v>
      </c>
      <c r="V404" s="112">
        <v>462081</v>
      </c>
      <c r="W404" s="112">
        <v>413807</v>
      </c>
      <c r="X404" s="112">
        <v>379181</v>
      </c>
      <c r="Y404" s="102">
        <f t="shared" si="22"/>
        <v>2529201</v>
      </c>
    </row>
    <row r="405" spans="1:25" x14ac:dyDescent="0.25">
      <c r="A405" s="9">
        <v>110</v>
      </c>
      <c r="B405" s="9" t="s">
        <v>278</v>
      </c>
      <c r="C405" s="9" t="s">
        <v>373</v>
      </c>
      <c r="D405" s="9" t="s">
        <v>351</v>
      </c>
      <c r="E405" s="9" t="s">
        <v>273</v>
      </c>
      <c r="F405" s="9">
        <v>101</v>
      </c>
      <c r="G405" s="9" t="s">
        <v>298</v>
      </c>
      <c r="H405" s="9">
        <v>2018</v>
      </c>
      <c r="I405" s="9" t="str">
        <f t="shared" si="23"/>
        <v>510</v>
      </c>
      <c r="J405" s="9" t="s">
        <v>10</v>
      </c>
      <c r="K405" s="9" t="s">
        <v>324</v>
      </c>
      <c r="L405" s="9" t="s">
        <v>282</v>
      </c>
      <c r="M405" s="112">
        <v>454507</v>
      </c>
      <c r="N405" s="112">
        <v>403750</v>
      </c>
      <c r="O405" s="112">
        <v>454268</v>
      </c>
      <c r="P405" s="112">
        <v>425451</v>
      </c>
      <c r="Q405" s="112">
        <v>450002</v>
      </c>
      <c r="R405" s="112">
        <v>414643</v>
      </c>
      <c r="S405" s="112"/>
      <c r="T405" s="112"/>
      <c r="U405" s="112"/>
      <c r="V405" s="112"/>
      <c r="W405" s="112"/>
      <c r="X405" s="112"/>
      <c r="Y405" s="102">
        <f t="shared" si="22"/>
        <v>2602621</v>
      </c>
    </row>
    <row r="406" spans="1:25" x14ac:dyDescent="0.25">
      <c r="A406" s="9">
        <v>110</v>
      </c>
      <c r="B406" s="9" t="s">
        <v>278</v>
      </c>
      <c r="C406" s="9" t="s">
        <v>373</v>
      </c>
      <c r="D406" s="9" t="s">
        <v>351</v>
      </c>
      <c r="E406" s="9" t="s">
        <v>273</v>
      </c>
      <c r="F406" s="9">
        <v>110</v>
      </c>
      <c r="G406" s="9" t="s">
        <v>298</v>
      </c>
      <c r="H406" s="9">
        <v>2017</v>
      </c>
      <c r="I406" s="9" t="str">
        <f t="shared" si="23"/>
        <v>510</v>
      </c>
      <c r="J406" s="9" t="s">
        <v>10</v>
      </c>
      <c r="K406" s="9" t="s">
        <v>324</v>
      </c>
      <c r="L406" s="9" t="s">
        <v>282</v>
      </c>
      <c r="M406" s="112"/>
      <c r="N406" s="112"/>
      <c r="O406" s="112"/>
      <c r="P406" s="112"/>
      <c r="Q406" s="112"/>
      <c r="R406" s="112"/>
      <c r="S406" s="112">
        <v>-12487</v>
      </c>
      <c r="T406" s="112">
        <v>-15663</v>
      </c>
      <c r="U406" s="112">
        <v>-13453</v>
      </c>
      <c r="V406" s="112">
        <v>-14691</v>
      </c>
      <c r="W406" s="112">
        <v>-13364</v>
      </c>
      <c r="X406" s="112">
        <v>-11550</v>
      </c>
      <c r="Y406" s="102">
        <f t="shared" si="22"/>
        <v>-81208</v>
      </c>
    </row>
    <row r="407" spans="1:25" x14ac:dyDescent="0.25">
      <c r="A407" s="9">
        <v>110</v>
      </c>
      <c r="B407" s="9" t="s">
        <v>278</v>
      </c>
      <c r="C407" s="9" t="s">
        <v>373</v>
      </c>
      <c r="D407" s="9" t="s">
        <v>351</v>
      </c>
      <c r="E407" s="9" t="s">
        <v>273</v>
      </c>
      <c r="F407" s="9">
        <v>110</v>
      </c>
      <c r="G407" s="9" t="s">
        <v>298</v>
      </c>
      <c r="H407" s="9">
        <v>2018</v>
      </c>
      <c r="I407" s="9" t="str">
        <f t="shared" si="23"/>
        <v>510</v>
      </c>
      <c r="J407" s="9" t="s">
        <v>10</v>
      </c>
      <c r="K407" s="9" t="s">
        <v>324</v>
      </c>
      <c r="L407" s="9" t="s">
        <v>282</v>
      </c>
      <c r="M407" s="112">
        <v>-15312</v>
      </c>
      <c r="N407" s="112">
        <v>-13082</v>
      </c>
      <c r="O407" s="112">
        <v>-14978</v>
      </c>
      <c r="P407" s="112">
        <v>-13152</v>
      </c>
      <c r="Q407" s="112">
        <v>-15237</v>
      </c>
      <c r="R407" s="112">
        <v>-13354</v>
      </c>
      <c r="S407" s="112"/>
      <c r="T407" s="112"/>
      <c r="U407" s="112"/>
      <c r="V407" s="112"/>
      <c r="W407" s="112"/>
      <c r="X407" s="112"/>
      <c r="Y407" s="102">
        <f t="shared" si="22"/>
        <v>-85115</v>
      </c>
    </row>
    <row r="408" spans="1:25" x14ac:dyDescent="0.25">
      <c r="A408" s="9">
        <v>110</v>
      </c>
      <c r="B408" s="9" t="s">
        <v>278</v>
      </c>
      <c r="C408" s="9" t="s">
        <v>373</v>
      </c>
      <c r="D408" s="9" t="s">
        <v>351</v>
      </c>
      <c r="E408" s="9" t="s">
        <v>273</v>
      </c>
      <c r="F408" s="9">
        <v>111</v>
      </c>
      <c r="G408" s="9" t="s">
        <v>297</v>
      </c>
      <c r="H408" s="9">
        <v>2017</v>
      </c>
      <c r="I408" s="9" t="str">
        <f t="shared" si="23"/>
        <v>510</v>
      </c>
      <c r="J408" s="9" t="s">
        <v>10</v>
      </c>
      <c r="K408" s="9" t="s">
        <v>325</v>
      </c>
      <c r="L408" s="9" t="s">
        <v>282</v>
      </c>
      <c r="M408" s="112"/>
      <c r="N408" s="112"/>
      <c r="O408" s="112"/>
      <c r="P408" s="112"/>
      <c r="Q408" s="112"/>
      <c r="R408" s="112"/>
      <c r="S408" s="112">
        <v>18944</v>
      </c>
      <c r="T408" s="112">
        <v>19327</v>
      </c>
      <c r="U408" s="112">
        <v>32705</v>
      </c>
      <c r="V408" s="112">
        <v>72100</v>
      </c>
      <c r="W408" s="112">
        <v>71354</v>
      </c>
      <c r="X408" s="112">
        <v>19044</v>
      </c>
      <c r="Y408" s="102">
        <f t="shared" si="22"/>
        <v>233474</v>
      </c>
    </row>
    <row r="409" spans="1:25" x14ac:dyDescent="0.25">
      <c r="A409" s="9">
        <v>110</v>
      </c>
      <c r="B409" s="9" t="s">
        <v>278</v>
      </c>
      <c r="C409" s="9" t="s">
        <v>373</v>
      </c>
      <c r="D409" s="9" t="s">
        <v>351</v>
      </c>
      <c r="E409" s="9" t="s">
        <v>273</v>
      </c>
      <c r="F409" s="9">
        <v>111</v>
      </c>
      <c r="G409" s="9" t="s">
        <v>297</v>
      </c>
      <c r="H409" s="9">
        <v>2018</v>
      </c>
      <c r="I409" s="9" t="str">
        <f t="shared" si="23"/>
        <v>510</v>
      </c>
      <c r="J409" s="9" t="s">
        <v>10</v>
      </c>
      <c r="K409" s="9" t="s">
        <v>325</v>
      </c>
      <c r="L409" s="9" t="s">
        <v>282</v>
      </c>
      <c r="M409" s="112">
        <v>19577</v>
      </c>
      <c r="N409" s="112">
        <v>19552</v>
      </c>
      <c r="O409" s="112">
        <v>63917</v>
      </c>
      <c r="P409" s="112">
        <v>76440</v>
      </c>
      <c r="Q409" s="112">
        <v>16862</v>
      </c>
      <c r="R409" s="112">
        <v>15635</v>
      </c>
      <c r="S409" s="112"/>
      <c r="T409" s="112"/>
      <c r="U409" s="112"/>
      <c r="V409" s="112"/>
      <c r="W409" s="112"/>
      <c r="X409" s="112"/>
      <c r="Y409" s="102">
        <f t="shared" si="22"/>
        <v>211983</v>
      </c>
    </row>
    <row r="410" spans="1:25" x14ac:dyDescent="0.25">
      <c r="A410" s="9">
        <v>110</v>
      </c>
      <c r="B410" s="9" t="s">
        <v>278</v>
      </c>
      <c r="C410" s="9" t="s">
        <v>373</v>
      </c>
      <c r="D410" s="9" t="s">
        <v>351</v>
      </c>
      <c r="E410" s="9" t="s">
        <v>273</v>
      </c>
      <c r="F410" s="9">
        <v>751</v>
      </c>
      <c r="G410" s="9" t="s">
        <v>330</v>
      </c>
      <c r="H410" s="9">
        <v>2017</v>
      </c>
      <c r="I410" s="9" t="str">
        <f t="shared" ref="I410:I425" si="24">LEFT(C410,3)</f>
        <v>510</v>
      </c>
      <c r="J410" s="9" t="s">
        <v>10</v>
      </c>
      <c r="K410" s="9" t="s">
        <v>329</v>
      </c>
      <c r="L410" s="9" t="s">
        <v>282</v>
      </c>
      <c r="M410" s="112"/>
      <c r="N410" s="112"/>
      <c r="O410" s="112"/>
      <c r="P410" s="112"/>
      <c r="Q410" s="112"/>
      <c r="R410" s="112"/>
      <c r="S410" s="112">
        <v>114131</v>
      </c>
      <c r="T410" s="112">
        <v>123586</v>
      </c>
      <c r="U410" s="112">
        <v>114432</v>
      </c>
      <c r="V410" s="112">
        <v>127817</v>
      </c>
      <c r="W410" s="112">
        <v>114408</v>
      </c>
      <c r="X410" s="112">
        <v>105020</v>
      </c>
      <c r="Y410" s="102">
        <f t="shared" si="22"/>
        <v>699394</v>
      </c>
    </row>
    <row r="411" spans="1:25" x14ac:dyDescent="0.25">
      <c r="A411" s="9">
        <v>110</v>
      </c>
      <c r="B411" s="9" t="s">
        <v>278</v>
      </c>
      <c r="C411" s="9" t="s">
        <v>373</v>
      </c>
      <c r="D411" s="9" t="s">
        <v>351</v>
      </c>
      <c r="E411" s="9" t="s">
        <v>273</v>
      </c>
      <c r="F411" s="9">
        <v>751</v>
      </c>
      <c r="G411" s="9" t="s">
        <v>330</v>
      </c>
      <c r="H411" s="9">
        <v>2018</v>
      </c>
      <c r="I411" s="9" t="str">
        <f t="shared" si="24"/>
        <v>510</v>
      </c>
      <c r="J411" s="9" t="s">
        <v>10</v>
      </c>
      <c r="K411" s="9" t="s">
        <v>329</v>
      </c>
      <c r="L411" s="9" t="s">
        <v>282</v>
      </c>
      <c r="M411" s="112">
        <v>125492</v>
      </c>
      <c r="N411" s="112">
        <v>111616</v>
      </c>
      <c r="O411" s="112">
        <v>125513</v>
      </c>
      <c r="P411" s="112">
        <v>117785</v>
      </c>
      <c r="Q411" s="112">
        <v>124228</v>
      </c>
      <c r="R411" s="112">
        <v>114649</v>
      </c>
      <c r="S411" s="112"/>
      <c r="T411" s="112"/>
      <c r="U411" s="112"/>
      <c r="V411" s="112"/>
      <c r="W411" s="112"/>
      <c r="X411" s="112"/>
      <c r="Y411" s="102">
        <f t="shared" si="22"/>
        <v>719283</v>
      </c>
    </row>
    <row r="412" spans="1:25" x14ac:dyDescent="0.25">
      <c r="A412" s="9">
        <v>110</v>
      </c>
      <c r="B412" s="9" t="s">
        <v>278</v>
      </c>
      <c r="C412" s="9" t="s">
        <v>373</v>
      </c>
      <c r="D412" s="9" t="s">
        <v>351</v>
      </c>
      <c r="E412" s="9" t="s">
        <v>273</v>
      </c>
      <c r="F412" s="9">
        <v>752</v>
      </c>
      <c r="G412" s="9" t="s">
        <v>330</v>
      </c>
      <c r="H412" s="9">
        <v>2017</v>
      </c>
      <c r="I412" s="9" t="str">
        <f t="shared" si="24"/>
        <v>510</v>
      </c>
      <c r="J412" s="9" t="s">
        <v>10</v>
      </c>
      <c r="K412" s="9" t="s">
        <v>329</v>
      </c>
      <c r="L412" s="9" t="s">
        <v>282</v>
      </c>
      <c r="M412" s="112"/>
      <c r="N412" s="112"/>
      <c r="O412" s="112"/>
      <c r="P412" s="112"/>
      <c r="Q412" s="112"/>
      <c r="R412" s="112"/>
      <c r="S412" s="112">
        <v>1617</v>
      </c>
      <c r="T412" s="112">
        <v>1650</v>
      </c>
      <c r="U412" s="112">
        <v>1682</v>
      </c>
      <c r="V412" s="112">
        <v>3636</v>
      </c>
      <c r="W412" s="112">
        <v>3572</v>
      </c>
      <c r="X412" s="112">
        <v>1625</v>
      </c>
      <c r="Y412" s="102">
        <f t="shared" si="22"/>
        <v>13782</v>
      </c>
    </row>
    <row r="413" spans="1:25" x14ac:dyDescent="0.25">
      <c r="A413" s="9">
        <v>110</v>
      </c>
      <c r="B413" s="9" t="s">
        <v>278</v>
      </c>
      <c r="C413" s="9" t="s">
        <v>373</v>
      </c>
      <c r="D413" s="9" t="s">
        <v>351</v>
      </c>
      <c r="E413" s="9" t="s">
        <v>273</v>
      </c>
      <c r="F413" s="9">
        <v>752</v>
      </c>
      <c r="G413" s="9" t="s">
        <v>330</v>
      </c>
      <c r="H413" s="9">
        <v>2018</v>
      </c>
      <c r="I413" s="9" t="str">
        <f t="shared" si="24"/>
        <v>510</v>
      </c>
      <c r="J413" s="9" t="s">
        <v>10</v>
      </c>
      <c r="K413" s="9" t="s">
        <v>329</v>
      </c>
      <c r="L413" s="9" t="s">
        <v>282</v>
      </c>
      <c r="M413" s="112">
        <v>1671</v>
      </c>
      <c r="N413" s="112">
        <v>1669</v>
      </c>
      <c r="O413" s="112">
        <v>4047</v>
      </c>
      <c r="P413" s="112">
        <v>4006</v>
      </c>
      <c r="Q413" s="112">
        <v>1439</v>
      </c>
      <c r="R413" s="112">
        <v>1334</v>
      </c>
      <c r="S413" s="112"/>
      <c r="T413" s="112"/>
      <c r="U413" s="112"/>
      <c r="V413" s="112"/>
      <c r="W413" s="112"/>
      <c r="X413" s="112"/>
      <c r="Y413" s="102">
        <f t="shared" si="22"/>
        <v>14166</v>
      </c>
    </row>
    <row r="414" spans="1:25" x14ac:dyDescent="0.25">
      <c r="A414" s="9">
        <v>110</v>
      </c>
      <c r="B414" s="9" t="s">
        <v>272</v>
      </c>
      <c r="C414" s="9" t="s">
        <v>374</v>
      </c>
      <c r="D414" s="9" t="s">
        <v>351</v>
      </c>
      <c r="E414" s="9" t="s">
        <v>273</v>
      </c>
      <c r="F414" s="9">
        <v>101</v>
      </c>
      <c r="G414" s="9" t="s">
        <v>298</v>
      </c>
      <c r="H414" s="9">
        <v>2017</v>
      </c>
      <c r="I414" s="9" t="str">
        <f t="shared" si="24"/>
        <v>510</v>
      </c>
      <c r="J414" s="9" t="s">
        <v>10</v>
      </c>
      <c r="K414" s="9" t="s">
        <v>324</v>
      </c>
      <c r="L414" s="9" t="s">
        <v>282</v>
      </c>
      <c r="M414" s="112"/>
      <c r="N414" s="112"/>
      <c r="O414" s="112"/>
      <c r="P414" s="112"/>
      <c r="Q414" s="112"/>
      <c r="R414" s="112"/>
      <c r="S414" s="112">
        <v>39150</v>
      </c>
      <c r="T414" s="112">
        <v>46872</v>
      </c>
      <c r="U414" s="112">
        <v>40157</v>
      </c>
      <c r="V414" s="112">
        <v>43700</v>
      </c>
      <c r="W414" s="112">
        <v>41275</v>
      </c>
      <c r="X414" s="112">
        <v>37482</v>
      </c>
      <c r="Y414" s="102">
        <f t="shared" si="22"/>
        <v>248636</v>
      </c>
    </row>
    <row r="415" spans="1:25" x14ac:dyDescent="0.25">
      <c r="A415" s="9">
        <v>110</v>
      </c>
      <c r="B415" s="9" t="s">
        <v>272</v>
      </c>
      <c r="C415" s="9" t="s">
        <v>374</v>
      </c>
      <c r="D415" s="9" t="s">
        <v>351</v>
      </c>
      <c r="E415" s="9" t="s">
        <v>273</v>
      </c>
      <c r="F415" s="9">
        <v>101</v>
      </c>
      <c r="G415" s="9" t="s">
        <v>298</v>
      </c>
      <c r="H415" s="9">
        <v>2018</v>
      </c>
      <c r="I415" s="9" t="str">
        <f t="shared" si="24"/>
        <v>510</v>
      </c>
      <c r="J415" s="9" t="s">
        <v>10</v>
      </c>
      <c r="K415" s="9" t="s">
        <v>324</v>
      </c>
      <c r="L415" s="9" t="s">
        <v>282</v>
      </c>
      <c r="M415" s="112">
        <v>54069</v>
      </c>
      <c r="N415" s="112">
        <v>46797</v>
      </c>
      <c r="O415" s="112">
        <v>53729</v>
      </c>
      <c r="P415" s="112">
        <v>46520</v>
      </c>
      <c r="Q415" s="112">
        <v>55156</v>
      </c>
      <c r="R415" s="112">
        <v>48106</v>
      </c>
      <c r="S415" s="112"/>
      <c r="T415" s="112"/>
      <c r="U415" s="112"/>
      <c r="V415" s="112"/>
      <c r="W415" s="112"/>
      <c r="X415" s="112"/>
      <c r="Y415" s="102">
        <f t="shared" si="22"/>
        <v>304377</v>
      </c>
    </row>
    <row r="416" spans="1:25" x14ac:dyDescent="0.25">
      <c r="A416" s="9">
        <v>110</v>
      </c>
      <c r="B416" s="9" t="s">
        <v>272</v>
      </c>
      <c r="C416" s="9" t="s">
        <v>374</v>
      </c>
      <c r="D416" s="9" t="s">
        <v>351</v>
      </c>
      <c r="E416" s="9" t="s">
        <v>273</v>
      </c>
      <c r="F416" s="9">
        <v>751</v>
      </c>
      <c r="G416" s="9" t="s">
        <v>330</v>
      </c>
      <c r="H416" s="9">
        <v>2017</v>
      </c>
      <c r="I416" s="9" t="str">
        <f t="shared" si="24"/>
        <v>510</v>
      </c>
      <c r="J416" s="9" t="s">
        <v>10</v>
      </c>
      <c r="K416" s="9" t="s">
        <v>329</v>
      </c>
      <c r="L416" s="9" t="s">
        <v>282</v>
      </c>
      <c r="M416" s="112"/>
      <c r="N416" s="112"/>
      <c r="O416" s="112"/>
      <c r="P416" s="112"/>
      <c r="Q416" s="112"/>
      <c r="R416" s="112"/>
      <c r="S416" s="112">
        <v>11502</v>
      </c>
      <c r="T416" s="112">
        <v>13771</v>
      </c>
      <c r="U416" s="112">
        <v>11798</v>
      </c>
      <c r="V416" s="112">
        <v>12839</v>
      </c>
      <c r="W416" s="112">
        <v>12126</v>
      </c>
      <c r="X416" s="112">
        <v>11012</v>
      </c>
      <c r="Y416" s="102">
        <f t="shared" si="22"/>
        <v>73048</v>
      </c>
    </row>
    <row r="417" spans="1:25" x14ac:dyDescent="0.25">
      <c r="A417" s="9">
        <v>110</v>
      </c>
      <c r="B417" s="9" t="s">
        <v>272</v>
      </c>
      <c r="C417" s="9" t="s">
        <v>374</v>
      </c>
      <c r="D417" s="9" t="s">
        <v>351</v>
      </c>
      <c r="E417" s="9" t="s">
        <v>273</v>
      </c>
      <c r="F417" s="9">
        <v>751</v>
      </c>
      <c r="G417" s="9" t="s">
        <v>330</v>
      </c>
      <c r="H417" s="9">
        <v>2018</v>
      </c>
      <c r="I417" s="9" t="str">
        <f t="shared" si="24"/>
        <v>510</v>
      </c>
      <c r="J417" s="9" t="s">
        <v>10</v>
      </c>
      <c r="K417" s="9" t="s">
        <v>329</v>
      </c>
      <c r="L417" s="9" t="s">
        <v>282</v>
      </c>
      <c r="M417" s="112">
        <v>15885</v>
      </c>
      <c r="N417" s="112">
        <v>13748</v>
      </c>
      <c r="O417" s="112">
        <v>15785</v>
      </c>
      <c r="P417" s="112">
        <v>13667</v>
      </c>
      <c r="Q417" s="112">
        <v>16204</v>
      </c>
      <c r="R417" s="112">
        <v>14133</v>
      </c>
      <c r="S417" s="112"/>
      <c r="T417" s="112"/>
      <c r="U417" s="112"/>
      <c r="V417" s="112"/>
      <c r="W417" s="112"/>
      <c r="X417" s="112"/>
      <c r="Y417" s="102">
        <f t="shared" si="22"/>
        <v>89422</v>
      </c>
    </row>
    <row r="418" spans="1:25" x14ac:dyDescent="0.25">
      <c r="A418" s="9">
        <v>110</v>
      </c>
      <c r="B418" s="9" t="s">
        <v>278</v>
      </c>
      <c r="C418" s="9" t="s">
        <v>374</v>
      </c>
      <c r="D418" s="9" t="s">
        <v>351</v>
      </c>
      <c r="E418" s="9" t="s">
        <v>273</v>
      </c>
      <c r="F418" s="9">
        <v>110</v>
      </c>
      <c r="G418" s="9" t="s">
        <v>298</v>
      </c>
      <c r="H418" s="9">
        <v>2017</v>
      </c>
      <c r="I418" s="9" t="str">
        <f t="shared" si="24"/>
        <v>510</v>
      </c>
      <c r="J418" s="9" t="s">
        <v>10</v>
      </c>
      <c r="K418" s="9" t="s">
        <v>324</v>
      </c>
      <c r="L418" s="9" t="s">
        <v>282</v>
      </c>
      <c r="M418" s="112"/>
      <c r="N418" s="112"/>
      <c r="O418" s="112"/>
      <c r="P418" s="112"/>
      <c r="Q418" s="112"/>
      <c r="R418" s="112"/>
      <c r="S418" s="112">
        <v>-1877</v>
      </c>
      <c r="T418" s="112">
        <v>-2261</v>
      </c>
      <c r="U418" s="112">
        <v>-1940</v>
      </c>
      <c r="V418" s="112">
        <v>-2092</v>
      </c>
      <c r="W418" s="112">
        <v>-1982</v>
      </c>
      <c r="X418" s="112">
        <v>-1786</v>
      </c>
      <c r="Y418" s="102">
        <f t="shared" si="22"/>
        <v>-11938</v>
      </c>
    </row>
    <row r="419" spans="1:25" x14ac:dyDescent="0.25">
      <c r="A419" s="9">
        <v>110</v>
      </c>
      <c r="B419" s="9" t="s">
        <v>278</v>
      </c>
      <c r="C419" s="9" t="s">
        <v>374</v>
      </c>
      <c r="D419" s="9" t="s">
        <v>351</v>
      </c>
      <c r="E419" s="9" t="s">
        <v>273</v>
      </c>
      <c r="F419" s="9">
        <v>110</v>
      </c>
      <c r="G419" s="9" t="s">
        <v>298</v>
      </c>
      <c r="H419" s="9">
        <v>2018</v>
      </c>
      <c r="I419" s="9" t="str">
        <f t="shared" si="24"/>
        <v>510</v>
      </c>
      <c r="J419" s="9" t="s">
        <v>10</v>
      </c>
      <c r="K419" s="9" t="s">
        <v>324</v>
      </c>
      <c r="L419" s="9" t="s">
        <v>282</v>
      </c>
      <c r="M419" s="112">
        <v>-1637</v>
      </c>
      <c r="N419" s="112">
        <v>-1417</v>
      </c>
      <c r="O419" s="112">
        <v>-1625</v>
      </c>
      <c r="P419" s="112">
        <v>-1406</v>
      </c>
      <c r="Q419" s="112">
        <v>-1666</v>
      </c>
      <c r="R419" s="112">
        <v>-1451</v>
      </c>
      <c r="S419" s="112"/>
      <c r="T419" s="112"/>
      <c r="U419" s="112"/>
      <c r="V419" s="112"/>
      <c r="W419" s="112"/>
      <c r="X419" s="112"/>
      <c r="Y419" s="102">
        <f t="shared" si="22"/>
        <v>-9202</v>
      </c>
    </row>
    <row r="420" spans="1:25" x14ac:dyDescent="0.25">
      <c r="A420" s="9">
        <v>110</v>
      </c>
      <c r="B420" s="9" t="s">
        <v>278</v>
      </c>
      <c r="C420" s="9" t="s">
        <v>374</v>
      </c>
      <c r="D420" s="9" t="s">
        <v>351</v>
      </c>
      <c r="E420" s="9" t="s">
        <v>273</v>
      </c>
      <c r="F420" s="9">
        <v>751</v>
      </c>
      <c r="G420" s="9" t="s">
        <v>330</v>
      </c>
      <c r="H420" s="9">
        <v>2017</v>
      </c>
      <c r="I420" s="9" t="str">
        <f t="shared" si="24"/>
        <v>510</v>
      </c>
      <c r="J420" s="9" t="s">
        <v>10</v>
      </c>
      <c r="K420" s="9" t="s">
        <v>329</v>
      </c>
      <c r="L420" s="9" t="s">
        <v>282</v>
      </c>
      <c r="M420" s="112"/>
      <c r="N420" s="112"/>
      <c r="O420" s="112"/>
      <c r="P420" s="112"/>
      <c r="Q420" s="112"/>
      <c r="R420" s="112"/>
      <c r="S420" s="112">
        <v>-551</v>
      </c>
      <c r="T420" s="112">
        <v>-664</v>
      </c>
      <c r="U420" s="112">
        <v>-570</v>
      </c>
      <c r="V420" s="112">
        <v>-615</v>
      </c>
      <c r="W420" s="112">
        <v>-582</v>
      </c>
      <c r="X420" s="112">
        <v>-525</v>
      </c>
      <c r="Y420" s="102">
        <f t="shared" si="22"/>
        <v>-3507</v>
      </c>
    </row>
    <row r="421" spans="1:25" x14ac:dyDescent="0.25">
      <c r="A421" s="9">
        <v>110</v>
      </c>
      <c r="B421" s="9" t="s">
        <v>278</v>
      </c>
      <c r="C421" s="9" t="s">
        <v>374</v>
      </c>
      <c r="D421" s="9" t="s">
        <v>351</v>
      </c>
      <c r="E421" s="9" t="s">
        <v>273</v>
      </c>
      <c r="F421" s="9">
        <v>751</v>
      </c>
      <c r="G421" s="9" t="s">
        <v>330</v>
      </c>
      <c r="H421" s="9">
        <v>2018</v>
      </c>
      <c r="I421" s="9" t="str">
        <f t="shared" si="24"/>
        <v>510</v>
      </c>
      <c r="J421" s="9" t="s">
        <v>10</v>
      </c>
      <c r="K421" s="9" t="s">
        <v>329</v>
      </c>
      <c r="L421" s="9" t="s">
        <v>282</v>
      </c>
      <c r="M421" s="112">
        <v>-481</v>
      </c>
      <c r="N421" s="112">
        <v>-416</v>
      </c>
      <c r="O421" s="112">
        <v>-477</v>
      </c>
      <c r="P421" s="112">
        <v>-413</v>
      </c>
      <c r="Q421" s="112">
        <v>-489</v>
      </c>
      <c r="R421" s="112">
        <v>-426</v>
      </c>
      <c r="S421" s="112"/>
      <c r="T421" s="112"/>
      <c r="U421" s="112"/>
      <c r="V421" s="112"/>
      <c r="W421" s="112"/>
      <c r="X421" s="112"/>
      <c r="Y421" s="102">
        <f t="shared" si="22"/>
        <v>-2702</v>
      </c>
    </row>
    <row r="422" spans="1:25" x14ac:dyDescent="0.25">
      <c r="A422" s="9">
        <v>110</v>
      </c>
      <c r="B422" s="9" t="s">
        <v>278</v>
      </c>
      <c r="C422" s="9" t="s">
        <v>375</v>
      </c>
      <c r="D422" s="9" t="s">
        <v>351</v>
      </c>
      <c r="E422" s="9" t="s">
        <v>273</v>
      </c>
      <c r="F422" s="9">
        <v>101</v>
      </c>
      <c r="G422" s="9" t="s">
        <v>298</v>
      </c>
      <c r="H422" s="9">
        <v>2017</v>
      </c>
      <c r="I422" s="9" t="str">
        <f t="shared" si="24"/>
        <v>511</v>
      </c>
      <c r="J422" s="9" t="s">
        <v>10</v>
      </c>
      <c r="K422" s="9" t="s">
        <v>324</v>
      </c>
      <c r="L422" s="9" t="s">
        <v>282</v>
      </c>
      <c r="M422" s="112"/>
      <c r="N422" s="112"/>
      <c r="O422" s="112"/>
      <c r="P422" s="112"/>
      <c r="Q422" s="112"/>
      <c r="R422" s="112"/>
      <c r="S422" s="112">
        <v>75837</v>
      </c>
      <c r="T422" s="112">
        <v>85051</v>
      </c>
      <c r="U422" s="112">
        <v>77935</v>
      </c>
      <c r="V422" s="112">
        <v>87728</v>
      </c>
      <c r="W422" s="112">
        <v>78659</v>
      </c>
      <c r="X422" s="112">
        <v>72692</v>
      </c>
      <c r="Y422" s="102">
        <f t="shared" si="22"/>
        <v>477902</v>
      </c>
    </row>
    <row r="423" spans="1:25" x14ac:dyDescent="0.25">
      <c r="A423" s="9">
        <v>110</v>
      </c>
      <c r="B423" s="9" t="s">
        <v>278</v>
      </c>
      <c r="C423" s="9" t="s">
        <v>375</v>
      </c>
      <c r="D423" s="9" t="s">
        <v>351</v>
      </c>
      <c r="E423" s="9" t="s">
        <v>273</v>
      </c>
      <c r="F423" s="9">
        <v>101</v>
      </c>
      <c r="G423" s="9" t="s">
        <v>298</v>
      </c>
      <c r="H423" s="9">
        <v>2018</v>
      </c>
      <c r="I423" s="9" t="str">
        <f t="shared" si="24"/>
        <v>511</v>
      </c>
      <c r="J423" s="9" t="s">
        <v>10</v>
      </c>
      <c r="K423" s="9" t="s">
        <v>324</v>
      </c>
      <c r="L423" s="9" t="s">
        <v>282</v>
      </c>
      <c r="M423" s="112">
        <v>85838</v>
      </c>
      <c r="N423" s="112">
        <v>76648</v>
      </c>
      <c r="O423" s="112">
        <v>83203</v>
      </c>
      <c r="P423" s="112">
        <v>81149</v>
      </c>
      <c r="Q423" s="112">
        <v>84731</v>
      </c>
      <c r="R423" s="112">
        <v>76288</v>
      </c>
      <c r="S423" s="112"/>
      <c r="T423" s="112"/>
      <c r="U423" s="112"/>
      <c r="V423" s="112"/>
      <c r="W423" s="112"/>
      <c r="X423" s="112"/>
      <c r="Y423" s="102">
        <f t="shared" si="22"/>
        <v>487857</v>
      </c>
    </row>
    <row r="424" spans="1:25" x14ac:dyDescent="0.25">
      <c r="A424" s="9">
        <v>110</v>
      </c>
      <c r="B424" s="9" t="s">
        <v>278</v>
      </c>
      <c r="C424" s="9" t="s">
        <v>375</v>
      </c>
      <c r="D424" s="9" t="s">
        <v>351</v>
      </c>
      <c r="E424" s="9" t="s">
        <v>273</v>
      </c>
      <c r="F424" s="9">
        <v>111</v>
      </c>
      <c r="G424" s="9" t="s">
        <v>297</v>
      </c>
      <c r="H424" s="9">
        <v>2017</v>
      </c>
      <c r="I424" s="9" t="str">
        <f t="shared" si="24"/>
        <v>511</v>
      </c>
      <c r="J424" s="9" t="s">
        <v>10</v>
      </c>
      <c r="K424" s="9" t="s">
        <v>325</v>
      </c>
      <c r="L424" s="9" t="s">
        <v>282</v>
      </c>
      <c r="M424" s="112"/>
      <c r="N424" s="112"/>
      <c r="O424" s="112"/>
      <c r="P424" s="112"/>
      <c r="Q424" s="112"/>
      <c r="R424" s="112"/>
      <c r="S424" s="112">
        <v>7665</v>
      </c>
      <c r="T424" s="112">
        <v>7857</v>
      </c>
      <c r="U424" s="112">
        <v>7760</v>
      </c>
      <c r="V424" s="112">
        <v>13158</v>
      </c>
      <c r="W424" s="112">
        <v>12675</v>
      </c>
      <c r="X424" s="112">
        <v>7240</v>
      </c>
      <c r="Y424" s="102">
        <f t="shared" si="22"/>
        <v>56355</v>
      </c>
    </row>
    <row r="425" spans="1:25" x14ac:dyDescent="0.25">
      <c r="A425" s="9">
        <v>110</v>
      </c>
      <c r="B425" s="9" t="s">
        <v>278</v>
      </c>
      <c r="C425" s="9" t="s">
        <v>375</v>
      </c>
      <c r="D425" s="9" t="s">
        <v>351</v>
      </c>
      <c r="E425" s="9" t="s">
        <v>273</v>
      </c>
      <c r="F425" s="9">
        <v>111</v>
      </c>
      <c r="G425" s="9" t="s">
        <v>297</v>
      </c>
      <c r="H425" s="9">
        <v>2018</v>
      </c>
      <c r="I425" s="9" t="str">
        <f t="shared" si="24"/>
        <v>511</v>
      </c>
      <c r="J425" s="9" t="s">
        <v>10</v>
      </c>
      <c r="K425" s="9" t="s">
        <v>325</v>
      </c>
      <c r="L425" s="9" t="s">
        <v>282</v>
      </c>
      <c r="M425" s="112">
        <v>8087</v>
      </c>
      <c r="N425" s="112">
        <v>7864</v>
      </c>
      <c r="O425" s="112">
        <v>15864</v>
      </c>
      <c r="P425" s="112">
        <v>15955</v>
      </c>
      <c r="Q425" s="112">
        <v>6232</v>
      </c>
      <c r="R425" s="112">
        <v>5809</v>
      </c>
      <c r="S425" s="112"/>
      <c r="T425" s="112"/>
      <c r="U425" s="112"/>
      <c r="V425" s="112"/>
      <c r="W425" s="112"/>
      <c r="X425" s="112"/>
      <c r="Y425" s="102">
        <f t="shared" si="22"/>
        <v>59811</v>
      </c>
    </row>
    <row r="426" spans="1:25" x14ac:dyDescent="0.25">
      <c r="A426" s="9">
        <v>110</v>
      </c>
      <c r="B426" s="9" t="s">
        <v>278</v>
      </c>
      <c r="C426" s="9" t="s">
        <v>375</v>
      </c>
      <c r="D426" s="9" t="s">
        <v>351</v>
      </c>
      <c r="E426" s="9" t="s">
        <v>273</v>
      </c>
      <c r="F426" s="9">
        <v>751</v>
      </c>
      <c r="G426" s="9" t="s">
        <v>330</v>
      </c>
      <c r="H426" s="9">
        <v>2017</v>
      </c>
      <c r="I426" s="9" t="str">
        <f t="shared" ref="I426:I437" si="25">LEFT(C426,3)</f>
        <v>511</v>
      </c>
      <c r="J426" s="9" t="s">
        <v>10</v>
      </c>
      <c r="K426" s="9" t="s">
        <v>329</v>
      </c>
      <c r="L426" s="9" t="s">
        <v>282</v>
      </c>
      <c r="M426" s="112"/>
      <c r="N426" s="112"/>
      <c r="O426" s="112"/>
      <c r="P426" s="112"/>
      <c r="Q426" s="112"/>
      <c r="R426" s="112"/>
      <c r="S426" s="112">
        <v>21620</v>
      </c>
      <c r="T426" s="112">
        <v>24246</v>
      </c>
      <c r="U426" s="112">
        <v>22218</v>
      </c>
      <c r="V426" s="112">
        <v>25010</v>
      </c>
      <c r="W426" s="112">
        <v>22424</v>
      </c>
      <c r="X426" s="112">
        <v>20723</v>
      </c>
      <c r="Y426" s="102">
        <f t="shared" si="22"/>
        <v>136241</v>
      </c>
    </row>
    <row r="427" spans="1:25" x14ac:dyDescent="0.25">
      <c r="A427" s="9">
        <v>110</v>
      </c>
      <c r="B427" s="9" t="s">
        <v>278</v>
      </c>
      <c r="C427" s="9" t="s">
        <v>375</v>
      </c>
      <c r="D427" s="9" t="s">
        <v>351</v>
      </c>
      <c r="E427" s="9" t="s">
        <v>273</v>
      </c>
      <c r="F427" s="9">
        <v>751</v>
      </c>
      <c r="G427" s="9" t="s">
        <v>330</v>
      </c>
      <c r="H427" s="9">
        <v>2018</v>
      </c>
      <c r="I427" s="9" t="str">
        <f t="shared" si="25"/>
        <v>511</v>
      </c>
      <c r="J427" s="9" t="s">
        <v>10</v>
      </c>
      <c r="K427" s="9" t="s">
        <v>329</v>
      </c>
      <c r="L427" s="9" t="s">
        <v>282</v>
      </c>
      <c r="M427" s="112">
        <v>24471</v>
      </c>
      <c r="N427" s="112">
        <v>21851</v>
      </c>
      <c r="O427" s="112">
        <v>23720</v>
      </c>
      <c r="P427" s="112">
        <v>23134</v>
      </c>
      <c r="Q427" s="112">
        <v>24155</v>
      </c>
      <c r="R427" s="112">
        <v>21748</v>
      </c>
      <c r="S427" s="112"/>
      <c r="T427" s="112"/>
      <c r="U427" s="112"/>
      <c r="V427" s="112"/>
      <c r="W427" s="112"/>
      <c r="X427" s="112"/>
      <c r="Y427" s="102">
        <f t="shared" si="22"/>
        <v>139079</v>
      </c>
    </row>
    <row r="428" spans="1:25" x14ac:dyDescent="0.25">
      <c r="A428" s="9">
        <v>110</v>
      </c>
      <c r="B428" s="9" t="s">
        <v>278</v>
      </c>
      <c r="C428" s="9" t="s">
        <v>375</v>
      </c>
      <c r="D428" s="9" t="s">
        <v>351</v>
      </c>
      <c r="E428" s="9" t="s">
        <v>273</v>
      </c>
      <c r="F428" s="9">
        <v>752</v>
      </c>
      <c r="G428" s="9" t="s">
        <v>330</v>
      </c>
      <c r="H428" s="9">
        <v>2017</v>
      </c>
      <c r="I428" s="9" t="str">
        <f t="shared" si="25"/>
        <v>511</v>
      </c>
      <c r="J428" s="9" t="s">
        <v>10</v>
      </c>
      <c r="K428" s="9" t="s">
        <v>329</v>
      </c>
      <c r="L428" s="9" t="s">
        <v>282</v>
      </c>
      <c r="M428" s="112"/>
      <c r="N428" s="112"/>
      <c r="O428" s="112"/>
      <c r="P428" s="112"/>
      <c r="Q428" s="112"/>
      <c r="R428" s="112"/>
      <c r="S428" s="112">
        <v>654</v>
      </c>
      <c r="T428" s="112">
        <v>671</v>
      </c>
      <c r="U428" s="112">
        <v>662</v>
      </c>
      <c r="V428" s="112">
        <v>1123</v>
      </c>
      <c r="W428" s="112">
        <v>1082</v>
      </c>
      <c r="X428" s="112">
        <v>618</v>
      </c>
      <c r="Y428" s="102">
        <f t="shared" si="22"/>
        <v>4810</v>
      </c>
    </row>
    <row r="429" spans="1:25" x14ac:dyDescent="0.25">
      <c r="A429" s="9">
        <v>110</v>
      </c>
      <c r="B429" s="9" t="s">
        <v>278</v>
      </c>
      <c r="C429" s="9" t="s">
        <v>375</v>
      </c>
      <c r="D429" s="9" t="s">
        <v>351</v>
      </c>
      <c r="E429" s="9" t="s">
        <v>273</v>
      </c>
      <c r="F429" s="9">
        <v>752</v>
      </c>
      <c r="G429" s="9" t="s">
        <v>330</v>
      </c>
      <c r="H429" s="9">
        <v>2018</v>
      </c>
      <c r="I429" s="9" t="str">
        <f t="shared" si="25"/>
        <v>511</v>
      </c>
      <c r="J429" s="9" t="s">
        <v>10</v>
      </c>
      <c r="K429" s="9" t="s">
        <v>329</v>
      </c>
      <c r="L429" s="9" t="s">
        <v>282</v>
      </c>
      <c r="M429" s="112">
        <v>690</v>
      </c>
      <c r="N429" s="112">
        <v>671</v>
      </c>
      <c r="O429" s="112">
        <v>1354</v>
      </c>
      <c r="P429" s="112">
        <v>1362</v>
      </c>
      <c r="Q429" s="112">
        <v>532</v>
      </c>
      <c r="R429" s="112">
        <v>496</v>
      </c>
      <c r="S429" s="112"/>
      <c r="T429" s="112"/>
      <c r="U429" s="112"/>
      <c r="V429" s="112"/>
      <c r="W429" s="112"/>
      <c r="X429" s="112"/>
      <c r="Y429" s="102">
        <f t="shared" si="22"/>
        <v>5105</v>
      </c>
    </row>
    <row r="430" spans="1:25" x14ac:dyDescent="0.25">
      <c r="A430" s="9">
        <v>110</v>
      </c>
      <c r="B430" s="9" t="s">
        <v>278</v>
      </c>
      <c r="C430" s="9" t="s">
        <v>376</v>
      </c>
      <c r="D430" s="9" t="s">
        <v>351</v>
      </c>
      <c r="E430" s="9" t="s">
        <v>273</v>
      </c>
      <c r="F430" s="9">
        <v>101</v>
      </c>
      <c r="G430" s="9" t="s">
        <v>298</v>
      </c>
      <c r="H430" s="9">
        <v>2017</v>
      </c>
      <c r="I430" s="9" t="str">
        <f t="shared" si="25"/>
        <v>512</v>
      </c>
      <c r="J430" s="9" t="s">
        <v>10</v>
      </c>
      <c r="K430" s="9" t="s">
        <v>324</v>
      </c>
      <c r="L430" s="9" t="s">
        <v>282</v>
      </c>
      <c r="M430" s="112"/>
      <c r="N430" s="112"/>
      <c r="O430" s="112"/>
      <c r="P430" s="112"/>
      <c r="Q430" s="112"/>
      <c r="R430" s="112"/>
      <c r="S430" s="112">
        <v>53820</v>
      </c>
      <c r="T430" s="112">
        <v>61850</v>
      </c>
      <c r="U430" s="112">
        <v>55588</v>
      </c>
      <c r="V430" s="112">
        <v>60767</v>
      </c>
      <c r="W430" s="112">
        <v>57041</v>
      </c>
      <c r="X430" s="112">
        <v>49883</v>
      </c>
      <c r="Y430" s="102">
        <f t="shared" si="22"/>
        <v>338949</v>
      </c>
    </row>
    <row r="431" spans="1:25" x14ac:dyDescent="0.25">
      <c r="A431" s="9">
        <v>110</v>
      </c>
      <c r="B431" s="9" t="s">
        <v>278</v>
      </c>
      <c r="C431" s="9" t="s">
        <v>376</v>
      </c>
      <c r="D431" s="9" t="s">
        <v>351</v>
      </c>
      <c r="E431" s="9" t="s">
        <v>273</v>
      </c>
      <c r="F431" s="9">
        <v>101</v>
      </c>
      <c r="G431" s="9" t="s">
        <v>298</v>
      </c>
      <c r="H431" s="9">
        <v>2018</v>
      </c>
      <c r="I431" s="9" t="str">
        <f t="shared" si="25"/>
        <v>512</v>
      </c>
      <c r="J431" s="9" t="s">
        <v>10</v>
      </c>
      <c r="K431" s="9" t="s">
        <v>324</v>
      </c>
      <c r="L431" s="9" t="s">
        <v>282</v>
      </c>
      <c r="M431" s="112">
        <v>62861</v>
      </c>
      <c r="N431" s="112">
        <v>56009</v>
      </c>
      <c r="O431" s="112">
        <v>59146</v>
      </c>
      <c r="P431" s="112">
        <v>58071</v>
      </c>
      <c r="Q431" s="112">
        <v>60265</v>
      </c>
      <c r="R431" s="112">
        <v>56687</v>
      </c>
      <c r="S431" s="112"/>
      <c r="T431" s="112"/>
      <c r="U431" s="112"/>
      <c r="V431" s="112"/>
      <c r="W431" s="112"/>
      <c r="X431" s="112"/>
      <c r="Y431" s="102">
        <f t="shared" si="22"/>
        <v>353039</v>
      </c>
    </row>
    <row r="432" spans="1:25" x14ac:dyDescent="0.25">
      <c r="A432" s="9">
        <v>110</v>
      </c>
      <c r="B432" s="9" t="s">
        <v>278</v>
      </c>
      <c r="C432" s="9" t="s">
        <v>376</v>
      </c>
      <c r="D432" s="9" t="s">
        <v>351</v>
      </c>
      <c r="E432" s="9" t="s">
        <v>273</v>
      </c>
      <c r="F432" s="9">
        <v>111</v>
      </c>
      <c r="G432" s="9" t="s">
        <v>297</v>
      </c>
      <c r="H432" s="9">
        <v>2017</v>
      </c>
      <c r="I432" s="9" t="str">
        <f t="shared" si="25"/>
        <v>512</v>
      </c>
      <c r="J432" s="9" t="s">
        <v>10</v>
      </c>
      <c r="K432" s="9" t="s">
        <v>325</v>
      </c>
      <c r="L432" s="9" t="s">
        <v>282</v>
      </c>
      <c r="M432" s="112"/>
      <c r="N432" s="112"/>
      <c r="O432" s="112"/>
      <c r="P432" s="112"/>
      <c r="Q432" s="112"/>
      <c r="R432" s="112"/>
      <c r="S432" s="112">
        <v>8933</v>
      </c>
      <c r="T432" s="112">
        <v>9134</v>
      </c>
      <c r="U432" s="112">
        <v>9061</v>
      </c>
      <c r="V432" s="112">
        <v>26791</v>
      </c>
      <c r="W432" s="112">
        <v>28635</v>
      </c>
      <c r="X432" s="112">
        <v>8938</v>
      </c>
      <c r="Y432" s="102">
        <f t="shared" si="22"/>
        <v>91492</v>
      </c>
    </row>
    <row r="433" spans="1:25" x14ac:dyDescent="0.25">
      <c r="A433" s="9">
        <v>110</v>
      </c>
      <c r="B433" s="9" t="s">
        <v>278</v>
      </c>
      <c r="C433" s="9" t="s">
        <v>376</v>
      </c>
      <c r="D433" s="9" t="s">
        <v>351</v>
      </c>
      <c r="E433" s="9" t="s">
        <v>273</v>
      </c>
      <c r="F433" s="9">
        <v>111</v>
      </c>
      <c r="G433" s="9" t="s">
        <v>297</v>
      </c>
      <c r="H433" s="9">
        <v>2018</v>
      </c>
      <c r="I433" s="9" t="str">
        <f t="shared" si="25"/>
        <v>512</v>
      </c>
      <c r="J433" s="9" t="s">
        <v>10</v>
      </c>
      <c r="K433" s="9" t="s">
        <v>325</v>
      </c>
      <c r="L433" s="9" t="s">
        <v>282</v>
      </c>
      <c r="M433" s="112">
        <v>9316</v>
      </c>
      <c r="N433" s="112">
        <v>9043</v>
      </c>
      <c r="O433" s="112">
        <v>28516</v>
      </c>
      <c r="P433" s="112">
        <v>30492</v>
      </c>
      <c r="Q433" s="112">
        <v>7875</v>
      </c>
      <c r="R433" s="112">
        <v>7751</v>
      </c>
      <c r="S433" s="112"/>
      <c r="T433" s="112"/>
      <c r="U433" s="112"/>
      <c r="V433" s="112"/>
      <c r="W433" s="112"/>
      <c r="X433" s="112"/>
      <c r="Y433" s="102">
        <f t="shared" si="22"/>
        <v>92993</v>
      </c>
    </row>
    <row r="434" spans="1:25" x14ac:dyDescent="0.25">
      <c r="A434" s="9">
        <v>110</v>
      </c>
      <c r="B434" s="9" t="s">
        <v>278</v>
      </c>
      <c r="C434" s="9" t="s">
        <v>376</v>
      </c>
      <c r="D434" s="9" t="s">
        <v>351</v>
      </c>
      <c r="E434" s="9" t="s">
        <v>273</v>
      </c>
      <c r="F434" s="9">
        <v>751</v>
      </c>
      <c r="G434" s="9" t="s">
        <v>330</v>
      </c>
      <c r="H434" s="9">
        <v>2017</v>
      </c>
      <c r="I434" s="9" t="str">
        <f t="shared" si="25"/>
        <v>512</v>
      </c>
      <c r="J434" s="9" t="s">
        <v>10</v>
      </c>
      <c r="K434" s="9" t="s">
        <v>329</v>
      </c>
      <c r="L434" s="9" t="s">
        <v>282</v>
      </c>
      <c r="M434" s="112"/>
      <c r="N434" s="112"/>
      <c r="O434" s="112"/>
      <c r="P434" s="112"/>
      <c r="Q434" s="112"/>
      <c r="R434" s="112"/>
      <c r="S434" s="112">
        <v>15343</v>
      </c>
      <c r="T434" s="112">
        <v>17632</v>
      </c>
      <c r="U434" s="112">
        <v>15847</v>
      </c>
      <c r="V434" s="112">
        <v>17323</v>
      </c>
      <c r="W434" s="112">
        <v>16261</v>
      </c>
      <c r="X434" s="112">
        <v>14221</v>
      </c>
      <c r="Y434" s="102">
        <f t="shared" si="22"/>
        <v>96627</v>
      </c>
    </row>
    <row r="435" spans="1:25" x14ac:dyDescent="0.25">
      <c r="A435" s="9">
        <v>110</v>
      </c>
      <c r="B435" s="9" t="s">
        <v>278</v>
      </c>
      <c r="C435" s="9" t="s">
        <v>376</v>
      </c>
      <c r="D435" s="9" t="s">
        <v>351</v>
      </c>
      <c r="E435" s="9" t="s">
        <v>273</v>
      </c>
      <c r="F435" s="9">
        <v>751</v>
      </c>
      <c r="G435" s="9" t="s">
        <v>330</v>
      </c>
      <c r="H435" s="9">
        <v>2018</v>
      </c>
      <c r="I435" s="9" t="str">
        <f t="shared" si="25"/>
        <v>512</v>
      </c>
      <c r="J435" s="9" t="s">
        <v>10</v>
      </c>
      <c r="K435" s="9" t="s">
        <v>329</v>
      </c>
      <c r="L435" s="9" t="s">
        <v>282</v>
      </c>
      <c r="M435" s="112">
        <v>17920</v>
      </c>
      <c r="N435" s="112">
        <v>15967</v>
      </c>
      <c r="O435" s="112">
        <v>16861</v>
      </c>
      <c r="P435" s="112">
        <v>16555</v>
      </c>
      <c r="Q435" s="112">
        <v>17180</v>
      </c>
      <c r="R435" s="112">
        <v>16160</v>
      </c>
      <c r="S435" s="112"/>
      <c r="T435" s="112"/>
      <c r="U435" s="112"/>
      <c r="V435" s="112"/>
      <c r="W435" s="112"/>
      <c r="X435" s="112"/>
      <c r="Y435" s="102">
        <f t="shared" si="22"/>
        <v>100643</v>
      </c>
    </row>
    <row r="436" spans="1:25" x14ac:dyDescent="0.25">
      <c r="A436" s="9">
        <v>110</v>
      </c>
      <c r="B436" s="9" t="s">
        <v>278</v>
      </c>
      <c r="C436" s="9" t="s">
        <v>376</v>
      </c>
      <c r="D436" s="9" t="s">
        <v>351</v>
      </c>
      <c r="E436" s="9" t="s">
        <v>273</v>
      </c>
      <c r="F436" s="9">
        <v>752</v>
      </c>
      <c r="G436" s="9" t="s">
        <v>330</v>
      </c>
      <c r="H436" s="9">
        <v>2017</v>
      </c>
      <c r="I436" s="9" t="str">
        <f t="shared" si="25"/>
        <v>512</v>
      </c>
      <c r="J436" s="9" t="s">
        <v>10</v>
      </c>
      <c r="K436" s="9" t="s">
        <v>329</v>
      </c>
      <c r="L436" s="9" t="s">
        <v>282</v>
      </c>
      <c r="M436" s="112"/>
      <c r="N436" s="112"/>
      <c r="O436" s="112"/>
      <c r="P436" s="112"/>
      <c r="Q436" s="112"/>
      <c r="R436" s="112"/>
      <c r="S436" s="112">
        <v>762</v>
      </c>
      <c r="T436" s="112">
        <v>780</v>
      </c>
      <c r="U436" s="112">
        <v>773</v>
      </c>
      <c r="V436" s="112">
        <v>2287</v>
      </c>
      <c r="W436" s="112">
        <v>2444</v>
      </c>
      <c r="X436" s="112">
        <v>763</v>
      </c>
      <c r="Y436" s="102">
        <f t="shared" si="22"/>
        <v>7809</v>
      </c>
    </row>
    <row r="437" spans="1:25" x14ac:dyDescent="0.25">
      <c r="A437" s="9">
        <v>110</v>
      </c>
      <c r="B437" s="9" t="s">
        <v>278</v>
      </c>
      <c r="C437" s="9" t="s">
        <v>376</v>
      </c>
      <c r="D437" s="9" t="s">
        <v>351</v>
      </c>
      <c r="E437" s="9" t="s">
        <v>273</v>
      </c>
      <c r="F437" s="9">
        <v>752</v>
      </c>
      <c r="G437" s="9" t="s">
        <v>330</v>
      </c>
      <c r="H437" s="9">
        <v>2018</v>
      </c>
      <c r="I437" s="9" t="str">
        <f t="shared" si="25"/>
        <v>512</v>
      </c>
      <c r="J437" s="9" t="s">
        <v>10</v>
      </c>
      <c r="K437" s="9" t="s">
        <v>329</v>
      </c>
      <c r="L437" s="9" t="s">
        <v>282</v>
      </c>
      <c r="M437" s="112">
        <v>795</v>
      </c>
      <c r="N437" s="112">
        <v>772</v>
      </c>
      <c r="O437" s="112">
        <v>2434</v>
      </c>
      <c r="P437" s="112">
        <v>2603</v>
      </c>
      <c r="Q437" s="112">
        <v>672</v>
      </c>
      <c r="R437" s="112">
        <v>662</v>
      </c>
      <c r="S437" s="112"/>
      <c r="T437" s="112"/>
      <c r="U437" s="112"/>
      <c r="V437" s="112"/>
      <c r="W437" s="112"/>
      <c r="X437" s="112"/>
      <c r="Y437" s="102">
        <f t="shared" si="22"/>
        <v>7938</v>
      </c>
    </row>
    <row r="438" spans="1:25" x14ac:dyDescent="0.25">
      <c r="A438" s="9">
        <v>110</v>
      </c>
      <c r="B438" s="9" t="s">
        <v>278</v>
      </c>
      <c r="C438" s="9" t="s">
        <v>377</v>
      </c>
      <c r="D438" s="9" t="s">
        <v>351</v>
      </c>
      <c r="E438" s="9" t="s">
        <v>273</v>
      </c>
      <c r="F438" s="9">
        <v>101</v>
      </c>
      <c r="G438" s="9" t="s">
        <v>298</v>
      </c>
      <c r="H438" s="9">
        <v>2017</v>
      </c>
      <c r="I438" s="9" t="str">
        <f t="shared" ref="I438:I457" si="26">LEFT(C438,3)</f>
        <v>512</v>
      </c>
      <c r="J438" s="9" t="s">
        <v>10</v>
      </c>
      <c r="K438" s="9" t="s">
        <v>324</v>
      </c>
      <c r="L438" s="9" t="s">
        <v>282</v>
      </c>
      <c r="M438" s="112"/>
      <c r="N438" s="112"/>
      <c r="O438" s="112"/>
      <c r="P438" s="112"/>
      <c r="Q438" s="112"/>
      <c r="R438" s="112"/>
      <c r="S438" s="112">
        <v>24486</v>
      </c>
      <c r="T438" s="112">
        <v>27201</v>
      </c>
      <c r="U438" s="112">
        <v>24881</v>
      </c>
      <c r="V438" s="112">
        <v>28068</v>
      </c>
      <c r="W438" s="112">
        <v>25308</v>
      </c>
      <c r="X438" s="112">
        <v>24071</v>
      </c>
      <c r="Y438" s="102">
        <f t="shared" si="22"/>
        <v>154015</v>
      </c>
    </row>
    <row r="439" spans="1:25" x14ac:dyDescent="0.25">
      <c r="A439" s="9">
        <v>110</v>
      </c>
      <c r="B439" s="9" t="s">
        <v>278</v>
      </c>
      <c r="C439" s="9" t="s">
        <v>377</v>
      </c>
      <c r="D439" s="9" t="s">
        <v>351</v>
      </c>
      <c r="E439" s="9" t="s">
        <v>273</v>
      </c>
      <c r="F439" s="9">
        <v>101</v>
      </c>
      <c r="G439" s="9" t="s">
        <v>298</v>
      </c>
      <c r="H439" s="9">
        <v>2018</v>
      </c>
      <c r="I439" s="9" t="str">
        <f t="shared" si="26"/>
        <v>512</v>
      </c>
      <c r="J439" s="9" t="s">
        <v>10</v>
      </c>
      <c r="K439" s="9" t="s">
        <v>324</v>
      </c>
      <c r="L439" s="9" t="s">
        <v>282</v>
      </c>
      <c r="M439" s="112">
        <v>28084</v>
      </c>
      <c r="N439" s="112">
        <v>25156</v>
      </c>
      <c r="O439" s="112">
        <v>27614</v>
      </c>
      <c r="P439" s="112">
        <v>26683</v>
      </c>
      <c r="Q439" s="112">
        <v>28280</v>
      </c>
      <c r="R439" s="112">
        <v>25792</v>
      </c>
      <c r="S439" s="112"/>
      <c r="T439" s="112"/>
      <c r="U439" s="112"/>
      <c r="V439" s="112"/>
      <c r="W439" s="112"/>
      <c r="X439" s="112"/>
      <c r="Y439" s="102">
        <f t="shared" si="22"/>
        <v>161609</v>
      </c>
    </row>
    <row r="440" spans="1:25" x14ac:dyDescent="0.25">
      <c r="A440" s="9">
        <v>110</v>
      </c>
      <c r="B440" s="9" t="s">
        <v>278</v>
      </c>
      <c r="C440" s="9" t="s">
        <v>377</v>
      </c>
      <c r="D440" s="9" t="s">
        <v>351</v>
      </c>
      <c r="E440" s="9" t="s">
        <v>273</v>
      </c>
      <c r="F440" s="9">
        <v>111</v>
      </c>
      <c r="G440" s="9" t="s">
        <v>297</v>
      </c>
      <c r="H440" s="9">
        <v>2017</v>
      </c>
      <c r="I440" s="9" t="str">
        <f t="shared" si="26"/>
        <v>512</v>
      </c>
      <c r="J440" s="9" t="s">
        <v>10</v>
      </c>
      <c r="K440" s="9" t="s">
        <v>325</v>
      </c>
      <c r="L440" s="9" t="s">
        <v>282</v>
      </c>
      <c r="M440" s="112"/>
      <c r="N440" s="112"/>
      <c r="O440" s="112"/>
      <c r="P440" s="112"/>
      <c r="Q440" s="112"/>
      <c r="R440" s="112"/>
      <c r="S440" s="112">
        <v>3002</v>
      </c>
      <c r="T440" s="112">
        <v>3034</v>
      </c>
      <c r="U440" s="112">
        <v>3039</v>
      </c>
      <c r="V440" s="112">
        <v>4505</v>
      </c>
      <c r="W440" s="112">
        <v>4304</v>
      </c>
      <c r="X440" s="112">
        <v>3011</v>
      </c>
      <c r="Y440" s="102">
        <f t="shared" si="22"/>
        <v>20895</v>
      </c>
    </row>
    <row r="441" spans="1:25" x14ac:dyDescent="0.25">
      <c r="A441" s="9">
        <v>110</v>
      </c>
      <c r="B441" s="9" t="s">
        <v>278</v>
      </c>
      <c r="C441" s="9" t="s">
        <v>377</v>
      </c>
      <c r="D441" s="9" t="s">
        <v>351</v>
      </c>
      <c r="E441" s="9" t="s">
        <v>273</v>
      </c>
      <c r="F441" s="9">
        <v>111</v>
      </c>
      <c r="G441" s="9" t="s">
        <v>297</v>
      </c>
      <c r="H441" s="9">
        <v>2018</v>
      </c>
      <c r="I441" s="9" t="str">
        <f t="shared" si="26"/>
        <v>512</v>
      </c>
      <c r="J441" s="9" t="s">
        <v>10</v>
      </c>
      <c r="K441" s="9" t="s">
        <v>325</v>
      </c>
      <c r="L441" s="9" t="s">
        <v>282</v>
      </c>
      <c r="M441" s="112">
        <v>3042</v>
      </c>
      <c r="N441" s="112">
        <v>2920</v>
      </c>
      <c r="O441" s="112">
        <v>5265</v>
      </c>
      <c r="P441" s="112">
        <v>4970</v>
      </c>
      <c r="Q441" s="112">
        <v>2550</v>
      </c>
      <c r="R441" s="112">
        <v>2531</v>
      </c>
      <c r="S441" s="112"/>
      <c r="T441" s="112"/>
      <c r="U441" s="112"/>
      <c r="V441" s="112"/>
      <c r="W441" s="112"/>
      <c r="X441" s="112"/>
      <c r="Y441" s="102">
        <f t="shared" si="22"/>
        <v>21278</v>
      </c>
    </row>
    <row r="442" spans="1:25" x14ac:dyDescent="0.25">
      <c r="A442" s="9">
        <v>110</v>
      </c>
      <c r="B442" s="9" t="s">
        <v>278</v>
      </c>
      <c r="C442" s="9" t="s">
        <v>377</v>
      </c>
      <c r="D442" s="9" t="s">
        <v>351</v>
      </c>
      <c r="E442" s="9" t="s">
        <v>273</v>
      </c>
      <c r="F442" s="9">
        <v>751</v>
      </c>
      <c r="G442" s="9" t="s">
        <v>330</v>
      </c>
      <c r="H442" s="9">
        <v>2017</v>
      </c>
      <c r="I442" s="9" t="str">
        <f t="shared" si="26"/>
        <v>512</v>
      </c>
      <c r="J442" s="9" t="s">
        <v>10</v>
      </c>
      <c r="K442" s="9" t="s">
        <v>329</v>
      </c>
      <c r="L442" s="9" t="s">
        <v>282</v>
      </c>
      <c r="M442" s="112"/>
      <c r="N442" s="112"/>
      <c r="O442" s="112"/>
      <c r="P442" s="112"/>
      <c r="Q442" s="112"/>
      <c r="R442" s="112"/>
      <c r="S442" s="112">
        <v>6981</v>
      </c>
      <c r="T442" s="112">
        <v>7755</v>
      </c>
      <c r="U442" s="112">
        <v>7093</v>
      </c>
      <c r="V442" s="112">
        <v>8001</v>
      </c>
      <c r="W442" s="112">
        <v>7215</v>
      </c>
      <c r="X442" s="112">
        <v>6862</v>
      </c>
      <c r="Y442" s="102">
        <f t="shared" si="22"/>
        <v>43907</v>
      </c>
    </row>
    <row r="443" spans="1:25" x14ac:dyDescent="0.25">
      <c r="A443" s="9">
        <v>110</v>
      </c>
      <c r="B443" s="9" t="s">
        <v>278</v>
      </c>
      <c r="C443" s="9" t="s">
        <v>377</v>
      </c>
      <c r="D443" s="9" t="s">
        <v>351</v>
      </c>
      <c r="E443" s="9" t="s">
        <v>273</v>
      </c>
      <c r="F443" s="9">
        <v>751</v>
      </c>
      <c r="G443" s="9" t="s">
        <v>330</v>
      </c>
      <c r="H443" s="9">
        <v>2018</v>
      </c>
      <c r="I443" s="9" t="str">
        <f t="shared" si="26"/>
        <v>512</v>
      </c>
      <c r="J443" s="9" t="s">
        <v>10</v>
      </c>
      <c r="K443" s="9" t="s">
        <v>329</v>
      </c>
      <c r="L443" s="9" t="s">
        <v>282</v>
      </c>
      <c r="M443" s="112">
        <v>8006</v>
      </c>
      <c r="N443" s="112">
        <v>7171</v>
      </c>
      <c r="O443" s="112">
        <v>7872</v>
      </c>
      <c r="P443" s="112">
        <v>7607</v>
      </c>
      <c r="Q443" s="112">
        <v>8062</v>
      </c>
      <c r="R443" s="112">
        <v>7353</v>
      </c>
      <c r="S443" s="112"/>
      <c r="T443" s="112"/>
      <c r="U443" s="112"/>
      <c r="V443" s="112"/>
      <c r="W443" s="112"/>
      <c r="X443" s="112"/>
      <c r="Y443" s="102">
        <f t="shared" si="22"/>
        <v>46071</v>
      </c>
    </row>
    <row r="444" spans="1:25" x14ac:dyDescent="0.25">
      <c r="A444" s="9">
        <v>110</v>
      </c>
      <c r="B444" s="9" t="s">
        <v>278</v>
      </c>
      <c r="C444" s="9" t="s">
        <v>377</v>
      </c>
      <c r="D444" s="9" t="s">
        <v>351</v>
      </c>
      <c r="E444" s="9" t="s">
        <v>273</v>
      </c>
      <c r="F444" s="9">
        <v>752</v>
      </c>
      <c r="G444" s="9" t="s">
        <v>330</v>
      </c>
      <c r="H444" s="9">
        <v>2017</v>
      </c>
      <c r="I444" s="9" t="str">
        <f t="shared" si="26"/>
        <v>512</v>
      </c>
      <c r="J444" s="9" t="s">
        <v>10</v>
      </c>
      <c r="K444" s="9" t="s">
        <v>329</v>
      </c>
      <c r="L444" s="9" t="s">
        <v>282</v>
      </c>
      <c r="M444" s="112"/>
      <c r="N444" s="112"/>
      <c r="O444" s="112"/>
      <c r="P444" s="112"/>
      <c r="Q444" s="112"/>
      <c r="R444" s="112"/>
      <c r="S444" s="112">
        <v>256</v>
      </c>
      <c r="T444" s="112">
        <v>259</v>
      </c>
      <c r="U444" s="112">
        <v>259</v>
      </c>
      <c r="V444" s="112">
        <v>385</v>
      </c>
      <c r="W444" s="112">
        <v>367</v>
      </c>
      <c r="X444" s="112">
        <v>257</v>
      </c>
      <c r="Y444" s="102">
        <f t="shared" si="22"/>
        <v>1783</v>
      </c>
    </row>
    <row r="445" spans="1:25" x14ac:dyDescent="0.25">
      <c r="A445" s="9">
        <v>110</v>
      </c>
      <c r="B445" s="9" t="s">
        <v>278</v>
      </c>
      <c r="C445" s="9" t="s">
        <v>377</v>
      </c>
      <c r="D445" s="9" t="s">
        <v>351</v>
      </c>
      <c r="E445" s="9" t="s">
        <v>273</v>
      </c>
      <c r="F445" s="9">
        <v>752</v>
      </c>
      <c r="G445" s="9" t="s">
        <v>330</v>
      </c>
      <c r="H445" s="9">
        <v>2018</v>
      </c>
      <c r="I445" s="9" t="str">
        <f t="shared" si="26"/>
        <v>512</v>
      </c>
      <c r="J445" s="9" t="s">
        <v>10</v>
      </c>
      <c r="K445" s="9" t="s">
        <v>329</v>
      </c>
      <c r="L445" s="9" t="s">
        <v>282</v>
      </c>
      <c r="M445" s="112">
        <v>260</v>
      </c>
      <c r="N445" s="112">
        <v>249</v>
      </c>
      <c r="O445" s="112">
        <v>449</v>
      </c>
      <c r="P445" s="112">
        <v>424</v>
      </c>
      <c r="Q445" s="112">
        <v>218</v>
      </c>
      <c r="R445" s="112">
        <v>216</v>
      </c>
      <c r="S445" s="112"/>
      <c r="T445" s="112"/>
      <c r="U445" s="112"/>
      <c r="V445" s="112"/>
      <c r="W445" s="112"/>
      <c r="X445" s="112"/>
      <c r="Y445" s="102">
        <f t="shared" si="22"/>
        <v>1816</v>
      </c>
    </row>
    <row r="446" spans="1:25" x14ac:dyDescent="0.25">
      <c r="A446" s="9">
        <v>110</v>
      </c>
      <c r="B446" s="9" t="s">
        <v>277</v>
      </c>
      <c r="C446" s="9" t="s">
        <v>378</v>
      </c>
      <c r="D446" s="9" t="s">
        <v>351</v>
      </c>
      <c r="E446" s="9" t="s">
        <v>273</v>
      </c>
      <c r="F446" s="9">
        <v>110</v>
      </c>
      <c r="G446" s="9" t="s">
        <v>298</v>
      </c>
      <c r="H446" s="9">
        <v>2017</v>
      </c>
      <c r="I446" s="9" t="str">
        <f t="shared" si="26"/>
        <v>512</v>
      </c>
      <c r="J446" s="9" t="s">
        <v>10</v>
      </c>
      <c r="K446" s="9" t="s">
        <v>324</v>
      </c>
      <c r="L446" s="9" t="s">
        <v>282</v>
      </c>
      <c r="M446" s="112"/>
      <c r="N446" s="112"/>
      <c r="O446" s="112"/>
      <c r="P446" s="112"/>
      <c r="Q446" s="112"/>
      <c r="R446" s="112"/>
      <c r="S446" s="112">
        <v>55548</v>
      </c>
      <c r="T446" s="112">
        <v>68331</v>
      </c>
      <c r="U446" s="112">
        <v>58862</v>
      </c>
      <c r="V446" s="112">
        <v>64358</v>
      </c>
      <c r="W446" s="112">
        <v>59797</v>
      </c>
      <c r="X446" s="112">
        <v>52856</v>
      </c>
      <c r="Y446" s="102">
        <f t="shared" si="22"/>
        <v>359752</v>
      </c>
    </row>
    <row r="447" spans="1:25" x14ac:dyDescent="0.25">
      <c r="A447" s="9">
        <v>110</v>
      </c>
      <c r="B447" s="9" t="s">
        <v>277</v>
      </c>
      <c r="C447" s="9" t="s">
        <v>378</v>
      </c>
      <c r="D447" s="9" t="s">
        <v>351</v>
      </c>
      <c r="E447" s="9" t="s">
        <v>273</v>
      </c>
      <c r="F447" s="9">
        <v>110</v>
      </c>
      <c r="G447" s="9" t="s">
        <v>298</v>
      </c>
      <c r="H447" s="9">
        <v>2018</v>
      </c>
      <c r="I447" s="9" t="str">
        <f t="shared" si="26"/>
        <v>512</v>
      </c>
      <c r="J447" s="9" t="s">
        <v>10</v>
      </c>
      <c r="K447" s="9" t="s">
        <v>324</v>
      </c>
      <c r="L447" s="9" t="s">
        <v>282</v>
      </c>
      <c r="M447" s="112">
        <v>67655</v>
      </c>
      <c r="N447" s="112">
        <v>57972</v>
      </c>
      <c r="O447" s="112">
        <v>65066</v>
      </c>
      <c r="P447" s="112">
        <v>59628</v>
      </c>
      <c r="Q447" s="112">
        <v>66622</v>
      </c>
      <c r="R447" s="112">
        <v>58899</v>
      </c>
      <c r="S447" s="112"/>
      <c r="T447" s="112"/>
      <c r="U447" s="112"/>
      <c r="V447" s="112"/>
      <c r="W447" s="112"/>
      <c r="X447" s="112"/>
      <c r="Y447" s="102">
        <f t="shared" si="22"/>
        <v>375842</v>
      </c>
    </row>
    <row r="448" spans="1:25" x14ac:dyDescent="0.25">
      <c r="A448" s="9">
        <v>110</v>
      </c>
      <c r="B448" s="9" t="s">
        <v>277</v>
      </c>
      <c r="C448" s="9" t="s">
        <v>378</v>
      </c>
      <c r="D448" s="9" t="s">
        <v>351</v>
      </c>
      <c r="E448" s="9" t="s">
        <v>273</v>
      </c>
      <c r="F448" s="9">
        <v>111</v>
      </c>
      <c r="G448" s="9" t="s">
        <v>297</v>
      </c>
      <c r="H448" s="9">
        <v>2017</v>
      </c>
      <c r="I448" s="9" t="str">
        <f t="shared" si="26"/>
        <v>512</v>
      </c>
      <c r="J448" s="9" t="s">
        <v>10</v>
      </c>
      <c r="K448" s="9" t="s">
        <v>325</v>
      </c>
      <c r="L448" s="9" t="s">
        <v>282</v>
      </c>
      <c r="M448" s="112"/>
      <c r="N448" s="112"/>
      <c r="O448" s="112"/>
      <c r="P448" s="112"/>
      <c r="Q448" s="112"/>
      <c r="R448" s="112"/>
      <c r="S448" s="112">
        <v>16412</v>
      </c>
      <c r="T448" s="112">
        <v>16412</v>
      </c>
      <c r="U448" s="112">
        <v>16412</v>
      </c>
      <c r="V448" s="112">
        <v>60411</v>
      </c>
      <c r="W448" s="112">
        <v>49898</v>
      </c>
      <c r="X448" s="112">
        <v>23268</v>
      </c>
      <c r="Y448" s="102">
        <f t="shared" si="22"/>
        <v>182813</v>
      </c>
    </row>
    <row r="449" spans="1:25" x14ac:dyDescent="0.25">
      <c r="A449" s="9">
        <v>110</v>
      </c>
      <c r="B449" s="9" t="s">
        <v>277</v>
      </c>
      <c r="C449" s="9" t="s">
        <v>378</v>
      </c>
      <c r="D449" s="9" t="s">
        <v>351</v>
      </c>
      <c r="E449" s="9" t="s">
        <v>273</v>
      </c>
      <c r="F449" s="9">
        <v>111</v>
      </c>
      <c r="G449" s="9" t="s">
        <v>297</v>
      </c>
      <c r="H449" s="9">
        <v>2018</v>
      </c>
      <c r="I449" s="9" t="str">
        <f t="shared" si="26"/>
        <v>512</v>
      </c>
      <c r="J449" s="9" t="s">
        <v>10</v>
      </c>
      <c r="K449" s="9" t="s">
        <v>325</v>
      </c>
      <c r="L449" s="9" t="s">
        <v>282</v>
      </c>
      <c r="M449" s="112">
        <v>21389</v>
      </c>
      <c r="N449" s="112">
        <v>21389</v>
      </c>
      <c r="O449" s="112">
        <v>21389</v>
      </c>
      <c r="P449" s="112">
        <v>53260</v>
      </c>
      <c r="Q449" s="112">
        <v>29023</v>
      </c>
      <c r="R449" s="112">
        <v>21389</v>
      </c>
      <c r="S449" s="112"/>
      <c r="T449" s="112"/>
      <c r="U449" s="112"/>
      <c r="V449" s="112"/>
      <c r="W449" s="112"/>
      <c r="X449" s="112"/>
      <c r="Y449" s="102">
        <f t="shared" si="22"/>
        <v>167839</v>
      </c>
    </row>
    <row r="450" spans="1:25" x14ac:dyDescent="0.25">
      <c r="A450" s="9">
        <v>110</v>
      </c>
      <c r="B450" s="9" t="s">
        <v>277</v>
      </c>
      <c r="C450" s="9" t="s">
        <v>378</v>
      </c>
      <c r="D450" s="9" t="s">
        <v>351</v>
      </c>
      <c r="E450" s="9" t="s">
        <v>273</v>
      </c>
      <c r="F450" s="9">
        <v>175</v>
      </c>
      <c r="G450" s="9" t="s">
        <v>326</v>
      </c>
      <c r="H450" s="9">
        <v>2017</v>
      </c>
      <c r="I450" s="9" t="str">
        <f t="shared" si="26"/>
        <v>512</v>
      </c>
      <c r="J450" s="9" t="s">
        <v>10</v>
      </c>
      <c r="K450" s="9" t="s">
        <v>324</v>
      </c>
      <c r="L450" s="9" t="s">
        <v>282</v>
      </c>
      <c r="M450" s="112"/>
      <c r="N450" s="112"/>
      <c r="O450" s="112"/>
      <c r="P450" s="112"/>
      <c r="Q450" s="112"/>
      <c r="R450" s="112"/>
      <c r="S450" s="112">
        <v>44550</v>
      </c>
      <c r="T450" s="112">
        <v>44550</v>
      </c>
      <c r="U450" s="112">
        <v>44550</v>
      </c>
      <c r="V450" s="112">
        <v>44550</v>
      </c>
      <c r="W450" s="112">
        <v>44550</v>
      </c>
      <c r="X450" s="112">
        <v>44550</v>
      </c>
      <c r="Y450" s="102">
        <f t="shared" ref="Y450:Y513" si="27">+IF(AND(H450=2017,L450="2017 BP"),SUM(S450:X450),
IF(AND(H450=2018,L450="2017 BP"),SUM(M450:R450),
0))</f>
        <v>267300</v>
      </c>
    </row>
    <row r="451" spans="1:25" x14ac:dyDescent="0.25">
      <c r="A451" s="9">
        <v>110</v>
      </c>
      <c r="B451" s="9" t="s">
        <v>277</v>
      </c>
      <c r="C451" s="9" t="s">
        <v>378</v>
      </c>
      <c r="D451" s="9" t="s">
        <v>351</v>
      </c>
      <c r="E451" s="9" t="s">
        <v>273</v>
      </c>
      <c r="F451" s="9">
        <v>175</v>
      </c>
      <c r="G451" s="9" t="s">
        <v>326</v>
      </c>
      <c r="H451" s="9">
        <v>2018</v>
      </c>
      <c r="I451" s="9" t="str">
        <f t="shared" si="26"/>
        <v>512</v>
      </c>
      <c r="J451" s="9" t="s">
        <v>10</v>
      </c>
      <c r="K451" s="9" t="s">
        <v>324</v>
      </c>
      <c r="L451" s="9" t="s">
        <v>282</v>
      </c>
      <c r="M451" s="112">
        <v>44550</v>
      </c>
      <c r="N451" s="112">
        <v>44550</v>
      </c>
      <c r="O451" s="112">
        <v>44550</v>
      </c>
      <c r="P451" s="112">
        <v>44550</v>
      </c>
      <c r="Q451" s="112">
        <v>44550</v>
      </c>
      <c r="R451" s="112">
        <v>44550</v>
      </c>
      <c r="S451" s="112"/>
      <c r="T451" s="112"/>
      <c r="U451" s="112"/>
      <c r="V451" s="112"/>
      <c r="W451" s="112"/>
      <c r="X451" s="112"/>
      <c r="Y451" s="102">
        <f t="shared" si="27"/>
        <v>267300</v>
      </c>
    </row>
    <row r="452" spans="1:25" x14ac:dyDescent="0.25">
      <c r="A452" s="9">
        <v>110</v>
      </c>
      <c r="B452" s="9" t="s">
        <v>277</v>
      </c>
      <c r="C452" s="9" t="s">
        <v>378</v>
      </c>
      <c r="D452" s="9" t="s">
        <v>351</v>
      </c>
      <c r="E452" s="9" t="s">
        <v>273</v>
      </c>
      <c r="F452" s="9">
        <v>751</v>
      </c>
      <c r="G452" s="9" t="s">
        <v>330</v>
      </c>
      <c r="H452" s="9">
        <v>2017</v>
      </c>
      <c r="I452" s="9" t="str">
        <f t="shared" si="26"/>
        <v>512</v>
      </c>
      <c r="J452" s="9" t="s">
        <v>10</v>
      </c>
      <c r="K452" s="9" t="s">
        <v>329</v>
      </c>
      <c r="L452" s="9" t="s">
        <v>282</v>
      </c>
      <c r="M452" s="112"/>
      <c r="N452" s="112"/>
      <c r="O452" s="112"/>
      <c r="P452" s="112"/>
      <c r="Q452" s="112"/>
      <c r="R452" s="112"/>
      <c r="S452" s="112">
        <v>14796</v>
      </c>
      <c r="T452" s="112">
        <v>18201</v>
      </c>
      <c r="U452" s="112">
        <v>15678</v>
      </c>
      <c r="V452" s="112">
        <v>17142</v>
      </c>
      <c r="W452" s="112">
        <v>15928</v>
      </c>
      <c r="X452" s="112">
        <v>14079</v>
      </c>
      <c r="Y452" s="102">
        <f t="shared" si="27"/>
        <v>95824</v>
      </c>
    </row>
    <row r="453" spans="1:25" x14ac:dyDescent="0.25">
      <c r="A453" s="9">
        <v>110</v>
      </c>
      <c r="B453" s="9" t="s">
        <v>277</v>
      </c>
      <c r="C453" s="9" t="s">
        <v>378</v>
      </c>
      <c r="D453" s="9" t="s">
        <v>351</v>
      </c>
      <c r="E453" s="9" t="s">
        <v>273</v>
      </c>
      <c r="F453" s="9">
        <v>751</v>
      </c>
      <c r="G453" s="9" t="s">
        <v>330</v>
      </c>
      <c r="H453" s="9">
        <v>2018</v>
      </c>
      <c r="I453" s="9" t="str">
        <f t="shared" si="26"/>
        <v>512</v>
      </c>
      <c r="J453" s="9" t="s">
        <v>10</v>
      </c>
      <c r="K453" s="9" t="s">
        <v>329</v>
      </c>
      <c r="L453" s="9" t="s">
        <v>282</v>
      </c>
      <c r="M453" s="112">
        <v>18021</v>
      </c>
      <c r="N453" s="112">
        <v>15441</v>
      </c>
      <c r="O453" s="112">
        <v>17331</v>
      </c>
      <c r="P453" s="112">
        <v>15883</v>
      </c>
      <c r="Q453" s="112">
        <v>17746</v>
      </c>
      <c r="R453" s="112">
        <v>15688</v>
      </c>
      <c r="S453" s="112"/>
      <c r="T453" s="112"/>
      <c r="U453" s="112"/>
      <c r="V453" s="112"/>
      <c r="W453" s="112"/>
      <c r="X453" s="112"/>
      <c r="Y453" s="102">
        <f t="shared" si="27"/>
        <v>100110</v>
      </c>
    </row>
    <row r="454" spans="1:25" x14ac:dyDescent="0.25">
      <c r="A454" s="9">
        <v>110</v>
      </c>
      <c r="B454" s="9" t="s">
        <v>277</v>
      </c>
      <c r="C454" s="9" t="s">
        <v>378</v>
      </c>
      <c r="D454" s="9" t="s">
        <v>351</v>
      </c>
      <c r="E454" s="9" t="s">
        <v>273</v>
      </c>
      <c r="F454" s="9">
        <v>752</v>
      </c>
      <c r="G454" s="9" t="s">
        <v>330</v>
      </c>
      <c r="H454" s="9">
        <v>2017</v>
      </c>
      <c r="I454" s="9" t="str">
        <f t="shared" si="26"/>
        <v>512</v>
      </c>
      <c r="J454" s="9" t="s">
        <v>10</v>
      </c>
      <c r="K454" s="9" t="s">
        <v>329</v>
      </c>
      <c r="L454" s="9" t="s">
        <v>282</v>
      </c>
      <c r="M454" s="112"/>
      <c r="N454" s="112"/>
      <c r="O454" s="112"/>
      <c r="P454" s="112"/>
      <c r="Q454" s="112"/>
      <c r="R454" s="112"/>
      <c r="S454" s="112">
        <v>1463</v>
      </c>
      <c r="T454" s="112">
        <v>1463</v>
      </c>
      <c r="U454" s="112">
        <v>1463</v>
      </c>
      <c r="V454" s="112">
        <v>5384</v>
      </c>
      <c r="W454" s="112">
        <v>4447</v>
      </c>
      <c r="X454" s="112">
        <v>2074</v>
      </c>
      <c r="Y454" s="102">
        <f t="shared" si="27"/>
        <v>16294</v>
      </c>
    </row>
    <row r="455" spans="1:25" x14ac:dyDescent="0.25">
      <c r="A455" s="9">
        <v>110</v>
      </c>
      <c r="B455" s="9" t="s">
        <v>277</v>
      </c>
      <c r="C455" s="9" t="s">
        <v>378</v>
      </c>
      <c r="D455" s="9" t="s">
        <v>351</v>
      </c>
      <c r="E455" s="9" t="s">
        <v>273</v>
      </c>
      <c r="F455" s="9">
        <v>752</v>
      </c>
      <c r="G455" s="9" t="s">
        <v>330</v>
      </c>
      <c r="H455" s="9">
        <v>2018</v>
      </c>
      <c r="I455" s="9" t="str">
        <f t="shared" si="26"/>
        <v>512</v>
      </c>
      <c r="J455" s="9" t="s">
        <v>10</v>
      </c>
      <c r="K455" s="9" t="s">
        <v>329</v>
      </c>
      <c r="L455" s="9" t="s">
        <v>282</v>
      </c>
      <c r="M455" s="112">
        <v>1906</v>
      </c>
      <c r="N455" s="112">
        <v>1906</v>
      </c>
      <c r="O455" s="112">
        <v>1906</v>
      </c>
      <c r="P455" s="112">
        <v>4747</v>
      </c>
      <c r="Q455" s="112">
        <v>2587</v>
      </c>
      <c r="R455" s="112">
        <v>1906</v>
      </c>
      <c r="S455" s="112"/>
      <c r="T455" s="112"/>
      <c r="U455" s="112"/>
      <c r="V455" s="112"/>
      <c r="W455" s="112"/>
      <c r="X455" s="112"/>
      <c r="Y455" s="102">
        <f t="shared" si="27"/>
        <v>14958</v>
      </c>
    </row>
    <row r="456" spans="1:25" x14ac:dyDescent="0.25">
      <c r="A456" s="9">
        <v>110</v>
      </c>
      <c r="B456" s="9" t="s">
        <v>278</v>
      </c>
      <c r="C456" s="9" t="s">
        <v>378</v>
      </c>
      <c r="D456" s="9" t="s">
        <v>351</v>
      </c>
      <c r="E456" s="9" t="s">
        <v>273</v>
      </c>
      <c r="F456" s="9">
        <v>101</v>
      </c>
      <c r="G456" s="9" t="s">
        <v>298</v>
      </c>
      <c r="H456" s="9">
        <v>2017</v>
      </c>
      <c r="I456" s="9" t="str">
        <f t="shared" si="26"/>
        <v>512</v>
      </c>
      <c r="J456" s="9" t="s">
        <v>10</v>
      </c>
      <c r="K456" s="9" t="s">
        <v>324</v>
      </c>
      <c r="L456" s="9" t="s">
        <v>282</v>
      </c>
      <c r="M456" s="112"/>
      <c r="N456" s="112"/>
      <c r="O456" s="112"/>
      <c r="P456" s="112"/>
      <c r="Q456" s="112"/>
      <c r="R456" s="112"/>
      <c r="S456" s="112">
        <v>274425</v>
      </c>
      <c r="T456" s="112">
        <v>310710</v>
      </c>
      <c r="U456" s="112">
        <v>282278</v>
      </c>
      <c r="V456" s="112">
        <v>315028</v>
      </c>
      <c r="W456" s="112">
        <v>283706</v>
      </c>
      <c r="X456" s="112">
        <v>264007</v>
      </c>
      <c r="Y456" s="102">
        <f t="shared" si="27"/>
        <v>1730154</v>
      </c>
    </row>
    <row r="457" spans="1:25" x14ac:dyDescent="0.25">
      <c r="A457" s="9">
        <v>110</v>
      </c>
      <c r="B457" s="9" t="s">
        <v>278</v>
      </c>
      <c r="C457" s="9" t="s">
        <v>378</v>
      </c>
      <c r="D457" s="9" t="s">
        <v>351</v>
      </c>
      <c r="E457" s="9" t="s">
        <v>273</v>
      </c>
      <c r="F457" s="9">
        <v>101</v>
      </c>
      <c r="G457" s="9" t="s">
        <v>298</v>
      </c>
      <c r="H457" s="9">
        <v>2018</v>
      </c>
      <c r="I457" s="9" t="str">
        <f t="shared" si="26"/>
        <v>512</v>
      </c>
      <c r="J457" s="9" t="s">
        <v>10</v>
      </c>
      <c r="K457" s="9" t="s">
        <v>324</v>
      </c>
      <c r="L457" s="9" t="s">
        <v>282</v>
      </c>
      <c r="M457" s="112">
        <v>316685</v>
      </c>
      <c r="N457" s="112">
        <v>282757</v>
      </c>
      <c r="O457" s="112">
        <v>307547</v>
      </c>
      <c r="P457" s="112">
        <v>298481</v>
      </c>
      <c r="Q457" s="112">
        <v>312097</v>
      </c>
      <c r="R457" s="112">
        <v>283115</v>
      </c>
      <c r="S457" s="112"/>
      <c r="T457" s="112"/>
      <c r="U457" s="112"/>
      <c r="V457" s="112"/>
      <c r="W457" s="112"/>
      <c r="X457" s="112"/>
      <c r="Y457" s="102">
        <f t="shared" si="27"/>
        <v>1800682</v>
      </c>
    </row>
    <row r="458" spans="1:25" x14ac:dyDescent="0.25">
      <c r="A458" s="9">
        <v>110</v>
      </c>
      <c r="B458" s="9" t="s">
        <v>278</v>
      </c>
      <c r="C458" s="9" t="s">
        <v>378</v>
      </c>
      <c r="D458" s="9" t="s">
        <v>351</v>
      </c>
      <c r="E458" s="9" t="s">
        <v>273</v>
      </c>
      <c r="F458" s="9">
        <v>110</v>
      </c>
      <c r="G458" s="9" t="s">
        <v>298</v>
      </c>
      <c r="H458" s="9">
        <v>2017</v>
      </c>
      <c r="I458" s="9" t="str">
        <f t="shared" ref="I458:I469" si="28">LEFT(C458,3)</f>
        <v>512</v>
      </c>
      <c r="J458" s="9" t="s">
        <v>10</v>
      </c>
      <c r="K458" s="9" t="s">
        <v>324</v>
      </c>
      <c r="L458" s="9" t="s">
        <v>282</v>
      </c>
      <c r="M458" s="112"/>
      <c r="N458" s="112"/>
      <c r="O458" s="112"/>
      <c r="P458" s="112"/>
      <c r="Q458" s="112"/>
      <c r="R458" s="112"/>
      <c r="S458" s="112">
        <v>-13887</v>
      </c>
      <c r="T458" s="112">
        <v>-17083</v>
      </c>
      <c r="U458" s="112">
        <v>-14715</v>
      </c>
      <c r="V458" s="112">
        <v>-16089</v>
      </c>
      <c r="W458" s="112">
        <v>-14949</v>
      </c>
      <c r="X458" s="112">
        <v>-13214</v>
      </c>
      <c r="Y458" s="102">
        <f t="shared" si="27"/>
        <v>-89937</v>
      </c>
    </row>
    <row r="459" spans="1:25" x14ac:dyDescent="0.25">
      <c r="A459" s="9">
        <v>110</v>
      </c>
      <c r="B459" s="9" t="s">
        <v>278</v>
      </c>
      <c r="C459" s="9" t="s">
        <v>378</v>
      </c>
      <c r="D459" s="9" t="s">
        <v>351</v>
      </c>
      <c r="E459" s="9" t="s">
        <v>273</v>
      </c>
      <c r="F459" s="9">
        <v>110</v>
      </c>
      <c r="G459" s="9" t="s">
        <v>298</v>
      </c>
      <c r="H459" s="9">
        <v>2018</v>
      </c>
      <c r="I459" s="9" t="str">
        <f t="shared" si="28"/>
        <v>512</v>
      </c>
      <c r="J459" s="9" t="s">
        <v>10</v>
      </c>
      <c r="K459" s="9" t="s">
        <v>324</v>
      </c>
      <c r="L459" s="9" t="s">
        <v>282</v>
      </c>
      <c r="M459" s="112">
        <v>-16914</v>
      </c>
      <c r="N459" s="112">
        <v>-14493</v>
      </c>
      <c r="O459" s="112">
        <v>-16266</v>
      </c>
      <c r="P459" s="112">
        <v>-14907</v>
      </c>
      <c r="Q459" s="112">
        <v>-16656</v>
      </c>
      <c r="R459" s="112">
        <v>-14725</v>
      </c>
      <c r="S459" s="112"/>
      <c r="T459" s="112"/>
      <c r="U459" s="112"/>
      <c r="V459" s="112"/>
      <c r="W459" s="112"/>
      <c r="X459" s="112"/>
      <c r="Y459" s="102">
        <f t="shared" si="27"/>
        <v>-93961</v>
      </c>
    </row>
    <row r="460" spans="1:25" x14ac:dyDescent="0.25">
      <c r="A460" s="9">
        <v>110</v>
      </c>
      <c r="B460" s="9" t="s">
        <v>278</v>
      </c>
      <c r="C460" s="9" t="s">
        <v>378</v>
      </c>
      <c r="D460" s="9" t="s">
        <v>351</v>
      </c>
      <c r="E460" s="9" t="s">
        <v>273</v>
      </c>
      <c r="F460" s="9">
        <v>111</v>
      </c>
      <c r="G460" s="9" t="s">
        <v>297</v>
      </c>
      <c r="H460" s="9">
        <v>2017</v>
      </c>
      <c r="I460" s="9" t="str">
        <f t="shared" si="28"/>
        <v>512</v>
      </c>
      <c r="J460" s="9" t="s">
        <v>10</v>
      </c>
      <c r="K460" s="9" t="s">
        <v>325</v>
      </c>
      <c r="L460" s="9" t="s">
        <v>282</v>
      </c>
      <c r="M460" s="112"/>
      <c r="N460" s="112"/>
      <c r="O460" s="112"/>
      <c r="P460" s="112"/>
      <c r="Q460" s="112"/>
      <c r="R460" s="112"/>
      <c r="S460" s="112">
        <v>33481</v>
      </c>
      <c r="T460" s="112">
        <v>34349</v>
      </c>
      <c r="U460" s="112">
        <v>70006</v>
      </c>
      <c r="V460" s="112">
        <v>117812</v>
      </c>
      <c r="W460" s="112">
        <v>118420</v>
      </c>
      <c r="X460" s="112">
        <v>31981</v>
      </c>
      <c r="Y460" s="102">
        <f t="shared" si="27"/>
        <v>406049</v>
      </c>
    </row>
    <row r="461" spans="1:25" x14ac:dyDescent="0.25">
      <c r="A461" s="9">
        <v>110</v>
      </c>
      <c r="B461" s="9" t="s">
        <v>278</v>
      </c>
      <c r="C461" s="9" t="s">
        <v>378</v>
      </c>
      <c r="D461" s="9" t="s">
        <v>351</v>
      </c>
      <c r="E461" s="9" t="s">
        <v>273</v>
      </c>
      <c r="F461" s="9">
        <v>111</v>
      </c>
      <c r="G461" s="9" t="s">
        <v>297</v>
      </c>
      <c r="H461" s="9">
        <v>2018</v>
      </c>
      <c r="I461" s="9" t="str">
        <f t="shared" si="28"/>
        <v>512</v>
      </c>
      <c r="J461" s="9" t="s">
        <v>10</v>
      </c>
      <c r="K461" s="9" t="s">
        <v>325</v>
      </c>
      <c r="L461" s="9" t="s">
        <v>282</v>
      </c>
      <c r="M461" s="112">
        <v>33901</v>
      </c>
      <c r="N461" s="112">
        <v>34556</v>
      </c>
      <c r="O461" s="112">
        <v>100772</v>
      </c>
      <c r="P461" s="112">
        <v>126281</v>
      </c>
      <c r="Q461" s="112">
        <v>29339</v>
      </c>
      <c r="R461" s="112">
        <v>28630</v>
      </c>
      <c r="S461" s="112"/>
      <c r="T461" s="112"/>
      <c r="U461" s="112"/>
      <c r="V461" s="112"/>
      <c r="W461" s="112"/>
      <c r="X461" s="112"/>
      <c r="Y461" s="102">
        <f t="shared" si="27"/>
        <v>353479</v>
      </c>
    </row>
    <row r="462" spans="1:25" x14ac:dyDescent="0.25">
      <c r="A462" s="9">
        <v>110</v>
      </c>
      <c r="B462" s="9" t="s">
        <v>278</v>
      </c>
      <c r="C462" s="9" t="s">
        <v>378</v>
      </c>
      <c r="D462" s="9" t="s">
        <v>351</v>
      </c>
      <c r="E462" s="9" t="s">
        <v>273</v>
      </c>
      <c r="F462" s="9">
        <v>175</v>
      </c>
      <c r="G462" s="9" t="s">
        <v>326</v>
      </c>
      <c r="H462" s="9">
        <v>2017</v>
      </c>
      <c r="I462" s="9" t="str">
        <f t="shared" si="28"/>
        <v>512</v>
      </c>
      <c r="J462" s="9" t="s">
        <v>10</v>
      </c>
      <c r="K462" s="9" t="s">
        <v>324</v>
      </c>
      <c r="L462" s="9" t="s">
        <v>282</v>
      </c>
      <c r="M462" s="112"/>
      <c r="N462" s="112"/>
      <c r="O462" s="112"/>
      <c r="P462" s="112"/>
      <c r="Q462" s="112"/>
      <c r="R462" s="112"/>
      <c r="S462" s="112">
        <v>-11138</v>
      </c>
      <c r="T462" s="112">
        <v>-11138</v>
      </c>
      <c r="U462" s="112">
        <v>-11138</v>
      </c>
      <c r="V462" s="112">
        <v>-11138</v>
      </c>
      <c r="W462" s="112">
        <v>-11138</v>
      </c>
      <c r="X462" s="112">
        <v>-11138</v>
      </c>
      <c r="Y462" s="102">
        <f t="shared" si="27"/>
        <v>-66828</v>
      </c>
    </row>
    <row r="463" spans="1:25" x14ac:dyDescent="0.25">
      <c r="A463" s="9">
        <v>110</v>
      </c>
      <c r="B463" s="9" t="s">
        <v>278</v>
      </c>
      <c r="C463" s="9" t="s">
        <v>378</v>
      </c>
      <c r="D463" s="9" t="s">
        <v>351</v>
      </c>
      <c r="E463" s="9" t="s">
        <v>273</v>
      </c>
      <c r="F463" s="9">
        <v>175</v>
      </c>
      <c r="G463" s="9" t="s">
        <v>326</v>
      </c>
      <c r="H463" s="9">
        <v>2018</v>
      </c>
      <c r="I463" s="9" t="str">
        <f t="shared" si="28"/>
        <v>512</v>
      </c>
      <c r="J463" s="9" t="s">
        <v>10</v>
      </c>
      <c r="K463" s="9" t="s">
        <v>324</v>
      </c>
      <c r="L463" s="9" t="s">
        <v>282</v>
      </c>
      <c r="M463" s="112">
        <v>-11138</v>
      </c>
      <c r="N463" s="112">
        <v>-11138</v>
      </c>
      <c r="O463" s="112">
        <v>-11138</v>
      </c>
      <c r="P463" s="112">
        <v>-11138</v>
      </c>
      <c r="Q463" s="112">
        <v>-11138</v>
      </c>
      <c r="R463" s="112">
        <v>-11138</v>
      </c>
      <c r="S463" s="112"/>
      <c r="T463" s="112"/>
      <c r="U463" s="112"/>
      <c r="V463" s="112"/>
      <c r="W463" s="112"/>
      <c r="X463" s="112"/>
      <c r="Y463" s="102">
        <f t="shared" si="27"/>
        <v>-66828</v>
      </c>
    </row>
    <row r="464" spans="1:25" x14ac:dyDescent="0.25">
      <c r="A464" s="9">
        <v>110</v>
      </c>
      <c r="B464" s="9" t="s">
        <v>278</v>
      </c>
      <c r="C464" s="9" t="s">
        <v>378</v>
      </c>
      <c r="D464" s="9" t="s">
        <v>351</v>
      </c>
      <c r="E464" s="9" t="s">
        <v>273</v>
      </c>
      <c r="F464" s="9">
        <v>751</v>
      </c>
      <c r="G464" s="9" t="s">
        <v>330</v>
      </c>
      <c r="H464" s="9">
        <v>2017</v>
      </c>
      <c r="I464" s="9" t="str">
        <f t="shared" si="28"/>
        <v>512</v>
      </c>
      <c r="J464" s="9" t="s">
        <v>10</v>
      </c>
      <c r="K464" s="9" t="s">
        <v>329</v>
      </c>
      <c r="L464" s="9" t="s">
        <v>282</v>
      </c>
      <c r="M464" s="112"/>
      <c r="N464" s="112"/>
      <c r="O464" s="112"/>
      <c r="P464" s="112"/>
      <c r="Q464" s="112"/>
      <c r="R464" s="112"/>
      <c r="S464" s="112">
        <v>74534</v>
      </c>
      <c r="T464" s="112">
        <v>84027</v>
      </c>
      <c r="U464" s="112">
        <v>76552</v>
      </c>
      <c r="V464" s="112">
        <v>85523</v>
      </c>
      <c r="W464" s="112">
        <v>76897</v>
      </c>
      <c r="X464" s="112">
        <v>71743</v>
      </c>
      <c r="Y464" s="102">
        <f t="shared" si="27"/>
        <v>469276</v>
      </c>
    </row>
    <row r="465" spans="1:25" x14ac:dyDescent="0.25">
      <c r="A465" s="9">
        <v>110</v>
      </c>
      <c r="B465" s="9" t="s">
        <v>278</v>
      </c>
      <c r="C465" s="9" t="s">
        <v>378</v>
      </c>
      <c r="D465" s="9" t="s">
        <v>351</v>
      </c>
      <c r="E465" s="9" t="s">
        <v>273</v>
      </c>
      <c r="F465" s="9">
        <v>751</v>
      </c>
      <c r="G465" s="9" t="s">
        <v>330</v>
      </c>
      <c r="H465" s="9">
        <v>2018</v>
      </c>
      <c r="I465" s="9" t="str">
        <f t="shared" si="28"/>
        <v>512</v>
      </c>
      <c r="J465" s="9" t="s">
        <v>10</v>
      </c>
      <c r="K465" s="9" t="s">
        <v>329</v>
      </c>
      <c r="L465" s="9" t="s">
        <v>282</v>
      </c>
      <c r="M465" s="112">
        <v>85775</v>
      </c>
      <c r="N465" s="112">
        <v>76748</v>
      </c>
      <c r="O465" s="112">
        <v>83343</v>
      </c>
      <c r="P465" s="112">
        <v>81120</v>
      </c>
      <c r="Q465" s="112">
        <v>84536</v>
      </c>
      <c r="R465" s="112">
        <v>76788</v>
      </c>
      <c r="S465" s="112"/>
      <c r="T465" s="112"/>
      <c r="U465" s="112"/>
      <c r="V465" s="112"/>
      <c r="W465" s="112"/>
      <c r="X465" s="112"/>
      <c r="Y465" s="102">
        <f t="shared" si="27"/>
        <v>488310</v>
      </c>
    </row>
    <row r="466" spans="1:25" x14ac:dyDescent="0.25">
      <c r="A466" s="9">
        <v>110</v>
      </c>
      <c r="B466" s="9" t="s">
        <v>278</v>
      </c>
      <c r="C466" s="9" t="s">
        <v>378</v>
      </c>
      <c r="D466" s="9" t="s">
        <v>351</v>
      </c>
      <c r="E466" s="9" t="s">
        <v>273</v>
      </c>
      <c r="F466" s="9">
        <v>752</v>
      </c>
      <c r="G466" s="9" t="s">
        <v>330</v>
      </c>
      <c r="H466" s="9">
        <v>2017</v>
      </c>
      <c r="I466" s="9" t="str">
        <f t="shared" si="28"/>
        <v>512</v>
      </c>
      <c r="J466" s="9" t="s">
        <v>10</v>
      </c>
      <c r="K466" s="9" t="s">
        <v>329</v>
      </c>
      <c r="L466" s="9" t="s">
        <v>282</v>
      </c>
      <c r="M466" s="112"/>
      <c r="N466" s="112"/>
      <c r="O466" s="112"/>
      <c r="P466" s="112"/>
      <c r="Q466" s="112"/>
      <c r="R466" s="112"/>
      <c r="S466" s="112">
        <v>2842</v>
      </c>
      <c r="T466" s="112">
        <v>2916</v>
      </c>
      <c r="U466" s="112">
        <v>2994</v>
      </c>
      <c r="V466" s="112">
        <v>5624</v>
      </c>
      <c r="W466" s="112">
        <v>5686</v>
      </c>
      <c r="X466" s="112">
        <v>2708</v>
      </c>
      <c r="Y466" s="102">
        <f t="shared" si="27"/>
        <v>22770</v>
      </c>
    </row>
    <row r="467" spans="1:25" x14ac:dyDescent="0.25">
      <c r="A467" s="9">
        <v>110</v>
      </c>
      <c r="B467" s="9" t="s">
        <v>278</v>
      </c>
      <c r="C467" s="9" t="s">
        <v>378</v>
      </c>
      <c r="D467" s="9" t="s">
        <v>351</v>
      </c>
      <c r="E467" s="9" t="s">
        <v>273</v>
      </c>
      <c r="F467" s="9">
        <v>752</v>
      </c>
      <c r="G467" s="9" t="s">
        <v>330</v>
      </c>
      <c r="H467" s="9">
        <v>2018</v>
      </c>
      <c r="I467" s="9" t="str">
        <f t="shared" si="28"/>
        <v>512</v>
      </c>
      <c r="J467" s="9" t="s">
        <v>10</v>
      </c>
      <c r="K467" s="9" t="s">
        <v>329</v>
      </c>
      <c r="L467" s="9" t="s">
        <v>282</v>
      </c>
      <c r="M467" s="112">
        <v>2873</v>
      </c>
      <c r="N467" s="112">
        <v>2929</v>
      </c>
      <c r="O467" s="112">
        <v>7172</v>
      </c>
      <c r="P467" s="112">
        <v>6354</v>
      </c>
      <c r="Q467" s="112">
        <v>2477</v>
      </c>
      <c r="R467" s="112">
        <v>2423</v>
      </c>
      <c r="S467" s="112"/>
      <c r="T467" s="112"/>
      <c r="U467" s="112"/>
      <c r="V467" s="112"/>
      <c r="W467" s="112"/>
      <c r="X467" s="112"/>
      <c r="Y467" s="102">
        <f t="shared" si="27"/>
        <v>24228</v>
      </c>
    </row>
    <row r="468" spans="1:25" x14ac:dyDescent="0.25">
      <c r="A468" s="9">
        <v>110</v>
      </c>
      <c r="B468" s="9" t="s">
        <v>277</v>
      </c>
      <c r="C468" s="9" t="s">
        <v>379</v>
      </c>
      <c r="D468" s="9" t="s">
        <v>361</v>
      </c>
      <c r="E468" s="9" t="s">
        <v>362</v>
      </c>
      <c r="F468" s="9">
        <v>175</v>
      </c>
      <c r="G468" s="9" t="s">
        <v>326</v>
      </c>
      <c r="H468" s="9">
        <v>2017</v>
      </c>
      <c r="I468" s="9" t="str">
        <f t="shared" si="28"/>
        <v>512</v>
      </c>
      <c r="J468" s="9" t="s">
        <v>1</v>
      </c>
      <c r="K468" s="9" t="s">
        <v>324</v>
      </c>
      <c r="L468" s="9" t="s">
        <v>282</v>
      </c>
      <c r="M468" s="112"/>
      <c r="N468" s="112"/>
      <c r="O468" s="112"/>
      <c r="P468" s="112"/>
      <c r="Q468" s="112"/>
      <c r="R468" s="112"/>
      <c r="S468" s="112">
        <v>3745</v>
      </c>
      <c r="T468" s="112">
        <v>3745</v>
      </c>
      <c r="U468" s="112">
        <v>3745</v>
      </c>
      <c r="V468" s="112">
        <v>3745</v>
      </c>
      <c r="W468" s="112">
        <v>3745</v>
      </c>
      <c r="X468" s="112">
        <v>3745</v>
      </c>
      <c r="Y468" s="102">
        <f t="shared" si="27"/>
        <v>22470</v>
      </c>
    </row>
    <row r="469" spans="1:25" x14ac:dyDescent="0.25">
      <c r="A469" s="9">
        <v>110</v>
      </c>
      <c r="B469" s="9" t="s">
        <v>277</v>
      </c>
      <c r="C469" s="9" t="s">
        <v>379</v>
      </c>
      <c r="D469" s="9" t="s">
        <v>361</v>
      </c>
      <c r="E469" s="9" t="s">
        <v>362</v>
      </c>
      <c r="F469" s="9">
        <v>175</v>
      </c>
      <c r="G469" s="9" t="s">
        <v>326</v>
      </c>
      <c r="H469" s="9">
        <v>2018</v>
      </c>
      <c r="I469" s="9" t="str">
        <f t="shared" si="28"/>
        <v>512</v>
      </c>
      <c r="J469" s="9" t="s">
        <v>1</v>
      </c>
      <c r="K469" s="9" t="s">
        <v>324</v>
      </c>
      <c r="L469" s="9" t="s">
        <v>282</v>
      </c>
      <c r="M469" s="112">
        <v>21107</v>
      </c>
      <c r="N469" s="112">
        <v>21107</v>
      </c>
      <c r="O469" s="112">
        <v>21107</v>
      </c>
      <c r="P469" s="112">
        <v>21107</v>
      </c>
      <c r="Q469" s="112">
        <v>21107</v>
      </c>
      <c r="R469" s="112">
        <v>21107</v>
      </c>
      <c r="S469" s="112"/>
      <c r="T469" s="112"/>
      <c r="U469" s="112"/>
      <c r="V469" s="112"/>
      <c r="W469" s="112"/>
      <c r="X469" s="112"/>
      <c r="Y469" s="102">
        <f t="shared" si="27"/>
        <v>126642</v>
      </c>
    </row>
    <row r="470" spans="1:25" x14ac:dyDescent="0.25">
      <c r="A470" s="9">
        <v>110</v>
      </c>
      <c r="B470" s="9" t="s">
        <v>278</v>
      </c>
      <c r="C470" s="9" t="s">
        <v>379</v>
      </c>
      <c r="D470" s="9" t="s">
        <v>361</v>
      </c>
      <c r="E470" s="9" t="s">
        <v>362</v>
      </c>
      <c r="F470" s="9">
        <v>101</v>
      </c>
      <c r="G470" s="9" t="s">
        <v>298</v>
      </c>
      <c r="H470" s="9">
        <v>2017</v>
      </c>
      <c r="I470" s="9" t="str">
        <f t="shared" ref="I470:I483" si="29">LEFT(C470,3)</f>
        <v>512</v>
      </c>
      <c r="J470" s="9" t="s">
        <v>1</v>
      </c>
      <c r="K470" s="9" t="s">
        <v>324</v>
      </c>
      <c r="L470" s="9" t="s">
        <v>282</v>
      </c>
      <c r="M470" s="112"/>
      <c r="N470" s="112"/>
      <c r="O470" s="112"/>
      <c r="P470" s="112"/>
      <c r="Q470" s="112"/>
      <c r="R470" s="112"/>
      <c r="S470" s="112">
        <v>23337</v>
      </c>
      <c r="T470" s="112">
        <v>30338</v>
      </c>
      <c r="U470" s="112">
        <v>26068</v>
      </c>
      <c r="V470" s="112">
        <v>28284</v>
      </c>
      <c r="W470" s="112">
        <v>27258</v>
      </c>
      <c r="X470" s="112">
        <v>21844</v>
      </c>
      <c r="Y470" s="102">
        <f t="shared" si="27"/>
        <v>157129</v>
      </c>
    </row>
    <row r="471" spans="1:25" x14ac:dyDescent="0.25">
      <c r="A471" s="9">
        <v>110</v>
      </c>
      <c r="B471" s="9" t="s">
        <v>278</v>
      </c>
      <c r="C471" s="9" t="s">
        <v>379</v>
      </c>
      <c r="D471" s="9" t="s">
        <v>361</v>
      </c>
      <c r="E471" s="9" t="s">
        <v>362</v>
      </c>
      <c r="F471" s="9">
        <v>101</v>
      </c>
      <c r="G471" s="9" t="s">
        <v>298</v>
      </c>
      <c r="H471" s="9">
        <v>2018</v>
      </c>
      <c r="I471" s="9" t="str">
        <f t="shared" si="29"/>
        <v>512</v>
      </c>
      <c r="J471" s="9" t="s">
        <v>1</v>
      </c>
      <c r="K471" s="9" t="s">
        <v>324</v>
      </c>
      <c r="L471" s="9" t="s">
        <v>282</v>
      </c>
      <c r="M471" s="112">
        <v>29887</v>
      </c>
      <c r="N471" s="112">
        <v>26561</v>
      </c>
      <c r="O471" s="112">
        <v>28594</v>
      </c>
      <c r="P471" s="112">
        <v>28222</v>
      </c>
      <c r="Q471" s="112">
        <v>29457</v>
      </c>
      <c r="R471" s="112">
        <v>25114</v>
      </c>
      <c r="S471" s="112"/>
      <c r="T471" s="112"/>
      <c r="U471" s="112"/>
      <c r="V471" s="112"/>
      <c r="W471" s="112"/>
      <c r="X471" s="112"/>
      <c r="Y471" s="102">
        <f t="shared" si="27"/>
        <v>167835</v>
      </c>
    </row>
    <row r="472" spans="1:25" x14ac:dyDescent="0.25">
      <c r="A472" s="9">
        <v>110</v>
      </c>
      <c r="B472" s="9" t="s">
        <v>278</v>
      </c>
      <c r="C472" s="9" t="s">
        <v>379</v>
      </c>
      <c r="D472" s="9" t="s">
        <v>361</v>
      </c>
      <c r="E472" s="9" t="s">
        <v>362</v>
      </c>
      <c r="F472" s="9">
        <v>111</v>
      </c>
      <c r="G472" s="9" t="s">
        <v>297</v>
      </c>
      <c r="H472" s="9">
        <v>2017</v>
      </c>
      <c r="I472" s="9" t="str">
        <f t="shared" si="29"/>
        <v>512</v>
      </c>
      <c r="J472" s="9" t="s">
        <v>1</v>
      </c>
      <c r="K472" s="9" t="s">
        <v>325</v>
      </c>
      <c r="L472" s="9" t="s">
        <v>282</v>
      </c>
      <c r="M472" s="112"/>
      <c r="N472" s="112"/>
      <c r="O472" s="112"/>
      <c r="P472" s="112"/>
      <c r="Q472" s="112"/>
      <c r="R472" s="112"/>
      <c r="S472" s="112">
        <v>6771</v>
      </c>
      <c r="T472" s="112">
        <v>6727</v>
      </c>
      <c r="U472" s="112">
        <v>6727</v>
      </c>
      <c r="V472" s="112">
        <v>6727</v>
      </c>
      <c r="W472" s="112">
        <v>6727</v>
      </c>
      <c r="X472" s="112">
        <v>6806</v>
      </c>
      <c r="Y472" s="102">
        <f t="shared" si="27"/>
        <v>40485</v>
      </c>
    </row>
    <row r="473" spans="1:25" x14ac:dyDescent="0.25">
      <c r="A473" s="9">
        <v>110</v>
      </c>
      <c r="B473" s="9" t="s">
        <v>278</v>
      </c>
      <c r="C473" s="9" t="s">
        <v>379</v>
      </c>
      <c r="D473" s="9" t="s">
        <v>361</v>
      </c>
      <c r="E473" s="9" t="s">
        <v>362</v>
      </c>
      <c r="F473" s="9">
        <v>111</v>
      </c>
      <c r="G473" s="9" t="s">
        <v>297</v>
      </c>
      <c r="H473" s="9">
        <v>2018</v>
      </c>
      <c r="I473" s="9" t="str">
        <f t="shared" si="29"/>
        <v>512</v>
      </c>
      <c r="J473" s="9" t="s">
        <v>1</v>
      </c>
      <c r="K473" s="9" t="s">
        <v>325</v>
      </c>
      <c r="L473" s="9" t="s">
        <v>282</v>
      </c>
      <c r="M473" s="112">
        <v>5776</v>
      </c>
      <c r="N473" s="112">
        <v>5776</v>
      </c>
      <c r="O473" s="112">
        <v>5822</v>
      </c>
      <c r="P473" s="112">
        <v>5822</v>
      </c>
      <c r="Q473" s="112">
        <v>5822</v>
      </c>
      <c r="R473" s="112">
        <v>5822</v>
      </c>
      <c r="S473" s="112"/>
      <c r="T473" s="112"/>
      <c r="U473" s="112"/>
      <c r="V473" s="112"/>
      <c r="W473" s="112"/>
      <c r="X473" s="112"/>
      <c r="Y473" s="102">
        <f t="shared" si="27"/>
        <v>34840</v>
      </c>
    </row>
    <row r="474" spans="1:25" x14ac:dyDescent="0.25">
      <c r="A474" s="9">
        <v>110</v>
      </c>
      <c r="B474" s="9" t="s">
        <v>278</v>
      </c>
      <c r="C474" s="9" t="s">
        <v>379</v>
      </c>
      <c r="D474" s="9" t="s">
        <v>361</v>
      </c>
      <c r="E474" s="9" t="s">
        <v>362</v>
      </c>
      <c r="F474" s="9">
        <v>175</v>
      </c>
      <c r="G474" s="9" t="s">
        <v>326</v>
      </c>
      <c r="H474" s="9">
        <v>2017</v>
      </c>
      <c r="I474" s="9" t="str">
        <f t="shared" si="29"/>
        <v>512</v>
      </c>
      <c r="J474" s="9" t="s">
        <v>1</v>
      </c>
      <c r="K474" s="9" t="s">
        <v>324</v>
      </c>
      <c r="L474" s="9" t="s">
        <v>282</v>
      </c>
      <c r="M474" s="112"/>
      <c r="N474" s="112"/>
      <c r="O474" s="112"/>
      <c r="P474" s="112"/>
      <c r="Q474" s="112"/>
      <c r="R474" s="112"/>
      <c r="S474" s="112">
        <v>-936</v>
      </c>
      <c r="T474" s="112">
        <v>-936</v>
      </c>
      <c r="U474" s="112">
        <v>-936</v>
      </c>
      <c r="V474" s="112">
        <v>-936</v>
      </c>
      <c r="W474" s="112">
        <v>-936</v>
      </c>
      <c r="X474" s="112">
        <v>-936</v>
      </c>
      <c r="Y474" s="102">
        <f t="shared" si="27"/>
        <v>-5616</v>
      </c>
    </row>
    <row r="475" spans="1:25" x14ac:dyDescent="0.25">
      <c r="A475" s="9">
        <v>110</v>
      </c>
      <c r="B475" s="9" t="s">
        <v>278</v>
      </c>
      <c r="C475" s="9" t="s">
        <v>379</v>
      </c>
      <c r="D475" s="9" t="s">
        <v>361</v>
      </c>
      <c r="E475" s="9" t="s">
        <v>362</v>
      </c>
      <c r="F475" s="9">
        <v>175</v>
      </c>
      <c r="G475" s="9" t="s">
        <v>326</v>
      </c>
      <c r="H475" s="9">
        <v>2018</v>
      </c>
      <c r="I475" s="9" t="str">
        <f t="shared" si="29"/>
        <v>512</v>
      </c>
      <c r="J475" s="9" t="s">
        <v>1</v>
      </c>
      <c r="K475" s="9" t="s">
        <v>324</v>
      </c>
      <c r="L475" s="9" t="s">
        <v>282</v>
      </c>
      <c r="M475" s="112">
        <v>-5277</v>
      </c>
      <c r="N475" s="112">
        <v>-5277</v>
      </c>
      <c r="O475" s="112">
        <v>-5277</v>
      </c>
      <c r="P475" s="112">
        <v>-5277</v>
      </c>
      <c r="Q475" s="112">
        <v>-5277</v>
      </c>
      <c r="R475" s="112">
        <v>-5277</v>
      </c>
      <c r="S475" s="112"/>
      <c r="T475" s="112"/>
      <c r="U475" s="112"/>
      <c r="V475" s="112"/>
      <c r="W475" s="112"/>
      <c r="X475" s="112"/>
      <c r="Y475" s="102">
        <f t="shared" si="27"/>
        <v>-31662</v>
      </c>
    </row>
    <row r="476" spans="1:25" x14ac:dyDescent="0.25">
      <c r="A476" s="9">
        <v>110</v>
      </c>
      <c r="B476" s="9" t="s">
        <v>278</v>
      </c>
      <c r="C476" s="9" t="s">
        <v>379</v>
      </c>
      <c r="D476" s="9" t="s">
        <v>361</v>
      </c>
      <c r="E476" s="9" t="s">
        <v>362</v>
      </c>
      <c r="F476" s="9">
        <v>751</v>
      </c>
      <c r="G476" s="9" t="s">
        <v>330</v>
      </c>
      <c r="H476" s="9">
        <v>2017</v>
      </c>
      <c r="I476" s="9" t="str">
        <f t="shared" si="29"/>
        <v>512</v>
      </c>
      <c r="J476" s="9" t="s">
        <v>1</v>
      </c>
      <c r="K476" s="9" t="s">
        <v>329</v>
      </c>
      <c r="L476" s="9" t="s">
        <v>282</v>
      </c>
      <c r="M476" s="112"/>
      <c r="N476" s="112"/>
      <c r="O476" s="112"/>
      <c r="P476" s="112"/>
      <c r="Q476" s="112"/>
      <c r="R476" s="112"/>
      <c r="S476" s="112">
        <v>6653</v>
      </c>
      <c r="T476" s="112">
        <v>8649</v>
      </c>
      <c r="U476" s="112">
        <v>7431</v>
      </c>
      <c r="V476" s="112">
        <v>8063</v>
      </c>
      <c r="W476" s="112">
        <v>7771</v>
      </c>
      <c r="X476" s="112">
        <v>6227</v>
      </c>
      <c r="Y476" s="102">
        <f t="shared" si="27"/>
        <v>44794</v>
      </c>
    </row>
    <row r="477" spans="1:25" x14ac:dyDescent="0.25">
      <c r="A477" s="9">
        <v>110</v>
      </c>
      <c r="B477" s="9" t="s">
        <v>278</v>
      </c>
      <c r="C477" s="9" t="s">
        <v>379</v>
      </c>
      <c r="D477" s="9" t="s">
        <v>361</v>
      </c>
      <c r="E477" s="9" t="s">
        <v>362</v>
      </c>
      <c r="F477" s="9">
        <v>751</v>
      </c>
      <c r="G477" s="9" t="s">
        <v>330</v>
      </c>
      <c r="H477" s="9">
        <v>2018</v>
      </c>
      <c r="I477" s="9" t="str">
        <f t="shared" si="29"/>
        <v>512</v>
      </c>
      <c r="J477" s="9" t="s">
        <v>1</v>
      </c>
      <c r="K477" s="9" t="s">
        <v>329</v>
      </c>
      <c r="L477" s="9" t="s">
        <v>282</v>
      </c>
      <c r="M477" s="112">
        <v>8520</v>
      </c>
      <c r="N477" s="112">
        <v>7572</v>
      </c>
      <c r="O477" s="112">
        <v>8152</v>
      </c>
      <c r="P477" s="112">
        <v>8046</v>
      </c>
      <c r="Q477" s="112">
        <v>8398</v>
      </c>
      <c r="R477" s="112">
        <v>7159</v>
      </c>
      <c r="S477" s="112"/>
      <c r="T477" s="112"/>
      <c r="U477" s="112"/>
      <c r="V477" s="112"/>
      <c r="W477" s="112"/>
      <c r="X477" s="112"/>
      <c r="Y477" s="102">
        <f t="shared" si="27"/>
        <v>47847</v>
      </c>
    </row>
    <row r="478" spans="1:25" x14ac:dyDescent="0.25">
      <c r="A478" s="9">
        <v>110</v>
      </c>
      <c r="B478" s="9" t="s">
        <v>278</v>
      </c>
      <c r="C478" s="9" t="s">
        <v>379</v>
      </c>
      <c r="D478" s="9" t="s">
        <v>361</v>
      </c>
      <c r="E478" s="9" t="s">
        <v>362</v>
      </c>
      <c r="F478" s="9">
        <v>752</v>
      </c>
      <c r="G478" s="9" t="s">
        <v>330</v>
      </c>
      <c r="H478" s="9">
        <v>2017</v>
      </c>
      <c r="I478" s="9" t="str">
        <f t="shared" si="29"/>
        <v>512</v>
      </c>
      <c r="J478" s="9" t="s">
        <v>1</v>
      </c>
      <c r="K478" s="9" t="s">
        <v>329</v>
      </c>
      <c r="L478" s="9" t="s">
        <v>282</v>
      </c>
      <c r="M478" s="112"/>
      <c r="N478" s="112"/>
      <c r="O478" s="112"/>
      <c r="P478" s="112"/>
      <c r="Q478" s="112"/>
      <c r="R478" s="112"/>
      <c r="S478" s="112">
        <v>578</v>
      </c>
      <c r="T478" s="112">
        <v>574</v>
      </c>
      <c r="U478" s="112">
        <v>574</v>
      </c>
      <c r="V478" s="112">
        <v>574</v>
      </c>
      <c r="W478" s="112">
        <v>574</v>
      </c>
      <c r="X478" s="112">
        <v>581</v>
      </c>
      <c r="Y478" s="102">
        <f t="shared" si="27"/>
        <v>3455</v>
      </c>
    </row>
    <row r="479" spans="1:25" x14ac:dyDescent="0.25">
      <c r="A479" s="9">
        <v>110</v>
      </c>
      <c r="B479" s="9" t="s">
        <v>278</v>
      </c>
      <c r="C479" s="9" t="s">
        <v>379</v>
      </c>
      <c r="D479" s="9" t="s">
        <v>361</v>
      </c>
      <c r="E479" s="9" t="s">
        <v>362</v>
      </c>
      <c r="F479" s="9">
        <v>752</v>
      </c>
      <c r="G479" s="9" t="s">
        <v>330</v>
      </c>
      <c r="H479" s="9">
        <v>2018</v>
      </c>
      <c r="I479" s="9" t="str">
        <f t="shared" si="29"/>
        <v>512</v>
      </c>
      <c r="J479" s="9" t="s">
        <v>1</v>
      </c>
      <c r="K479" s="9" t="s">
        <v>329</v>
      </c>
      <c r="L479" s="9" t="s">
        <v>282</v>
      </c>
      <c r="M479" s="112">
        <v>493</v>
      </c>
      <c r="N479" s="112">
        <v>493</v>
      </c>
      <c r="O479" s="112">
        <v>497</v>
      </c>
      <c r="P479" s="112">
        <v>497</v>
      </c>
      <c r="Q479" s="112">
        <v>497</v>
      </c>
      <c r="R479" s="112">
        <v>497</v>
      </c>
      <c r="S479" s="112"/>
      <c r="T479" s="112"/>
      <c r="U479" s="112"/>
      <c r="V479" s="112"/>
      <c r="W479" s="112"/>
      <c r="X479" s="112"/>
      <c r="Y479" s="102">
        <f t="shared" si="27"/>
        <v>2974</v>
      </c>
    </row>
    <row r="480" spans="1:25" x14ac:dyDescent="0.25">
      <c r="A480" s="9">
        <v>110</v>
      </c>
      <c r="B480" s="9" t="s">
        <v>278</v>
      </c>
      <c r="C480" s="9" t="s">
        <v>473</v>
      </c>
      <c r="D480" s="9" t="s">
        <v>361</v>
      </c>
      <c r="E480" s="9" t="s">
        <v>362</v>
      </c>
      <c r="F480" s="9">
        <v>101</v>
      </c>
      <c r="G480" s="9" t="s">
        <v>298</v>
      </c>
      <c r="H480" s="9">
        <v>2017</v>
      </c>
      <c r="I480" s="9" t="str">
        <f t="shared" si="29"/>
        <v>512</v>
      </c>
      <c r="J480" s="9" t="s">
        <v>1</v>
      </c>
      <c r="K480" s="9" t="s">
        <v>324</v>
      </c>
      <c r="L480" s="9" t="s">
        <v>282</v>
      </c>
      <c r="M480" s="112"/>
      <c r="N480" s="112"/>
      <c r="O480" s="112"/>
      <c r="P480" s="112"/>
      <c r="Q480" s="112"/>
      <c r="R480" s="112"/>
      <c r="S480" s="112">
        <v>23251</v>
      </c>
      <c r="T480" s="112">
        <v>23052</v>
      </c>
      <c r="U480" s="112">
        <v>24218</v>
      </c>
      <c r="V480" s="112">
        <v>23693</v>
      </c>
      <c r="W480" s="112">
        <v>20959</v>
      </c>
      <c r="X480" s="112">
        <v>21687</v>
      </c>
      <c r="Y480" s="102">
        <f t="shared" si="27"/>
        <v>136860</v>
      </c>
    </row>
    <row r="481" spans="1:25" x14ac:dyDescent="0.25">
      <c r="A481" s="9">
        <v>110</v>
      </c>
      <c r="B481" s="9" t="s">
        <v>278</v>
      </c>
      <c r="C481" s="9" t="s">
        <v>473</v>
      </c>
      <c r="D481" s="9" t="s">
        <v>361</v>
      </c>
      <c r="E481" s="9" t="s">
        <v>362</v>
      </c>
      <c r="F481" s="9">
        <v>101</v>
      </c>
      <c r="G481" s="9" t="s">
        <v>298</v>
      </c>
      <c r="H481" s="9">
        <v>2018</v>
      </c>
      <c r="I481" s="9" t="str">
        <f t="shared" si="29"/>
        <v>512</v>
      </c>
      <c r="J481" s="9" t="s">
        <v>1</v>
      </c>
      <c r="K481" s="9" t="s">
        <v>324</v>
      </c>
      <c r="L481" s="9" t="s">
        <v>282</v>
      </c>
      <c r="M481" s="112">
        <v>24833</v>
      </c>
      <c r="N481" s="112">
        <v>23038</v>
      </c>
      <c r="O481" s="112">
        <v>24632</v>
      </c>
      <c r="P481" s="112">
        <v>21733</v>
      </c>
      <c r="Q481" s="112">
        <v>24634</v>
      </c>
      <c r="R481" s="112">
        <v>22856</v>
      </c>
      <c r="S481" s="112"/>
      <c r="T481" s="112"/>
      <c r="U481" s="112"/>
      <c r="V481" s="112"/>
      <c r="W481" s="112"/>
      <c r="X481" s="112"/>
      <c r="Y481" s="102">
        <f t="shared" si="27"/>
        <v>141726</v>
      </c>
    </row>
    <row r="482" spans="1:25" x14ac:dyDescent="0.25">
      <c r="A482" s="9">
        <v>110</v>
      </c>
      <c r="B482" s="9" t="s">
        <v>278</v>
      </c>
      <c r="C482" s="9" t="s">
        <v>473</v>
      </c>
      <c r="D482" s="9" t="s">
        <v>361</v>
      </c>
      <c r="E482" s="9" t="s">
        <v>362</v>
      </c>
      <c r="F482" s="9">
        <v>751</v>
      </c>
      <c r="G482" s="9" t="s">
        <v>330</v>
      </c>
      <c r="H482" s="9">
        <v>2017</v>
      </c>
      <c r="I482" s="9" t="str">
        <f t="shared" si="29"/>
        <v>512</v>
      </c>
      <c r="J482" s="9" t="s">
        <v>1</v>
      </c>
      <c r="K482" s="9" t="s">
        <v>329</v>
      </c>
      <c r="L482" s="9" t="s">
        <v>282</v>
      </c>
      <c r="M482" s="112"/>
      <c r="N482" s="112"/>
      <c r="O482" s="112"/>
      <c r="P482" s="112"/>
      <c r="Q482" s="112"/>
      <c r="R482" s="112"/>
      <c r="S482" s="112">
        <v>6629</v>
      </c>
      <c r="T482" s="112">
        <v>6572</v>
      </c>
      <c r="U482" s="112">
        <v>6904</v>
      </c>
      <c r="V482" s="112">
        <v>6755</v>
      </c>
      <c r="W482" s="112">
        <v>5975</v>
      </c>
      <c r="X482" s="112">
        <v>6182</v>
      </c>
      <c r="Y482" s="102">
        <f t="shared" si="27"/>
        <v>39017</v>
      </c>
    </row>
    <row r="483" spans="1:25" x14ac:dyDescent="0.25">
      <c r="A483" s="9">
        <v>110</v>
      </c>
      <c r="B483" s="9" t="s">
        <v>278</v>
      </c>
      <c r="C483" s="9" t="s">
        <v>473</v>
      </c>
      <c r="D483" s="9" t="s">
        <v>361</v>
      </c>
      <c r="E483" s="9" t="s">
        <v>362</v>
      </c>
      <c r="F483" s="9">
        <v>751</v>
      </c>
      <c r="G483" s="9" t="s">
        <v>330</v>
      </c>
      <c r="H483" s="9">
        <v>2018</v>
      </c>
      <c r="I483" s="9" t="str">
        <f t="shared" si="29"/>
        <v>512</v>
      </c>
      <c r="J483" s="9" t="s">
        <v>1</v>
      </c>
      <c r="K483" s="9" t="s">
        <v>329</v>
      </c>
      <c r="L483" s="9" t="s">
        <v>282</v>
      </c>
      <c r="M483" s="112">
        <v>7080</v>
      </c>
      <c r="N483" s="112">
        <v>6568</v>
      </c>
      <c r="O483" s="112">
        <v>7022</v>
      </c>
      <c r="P483" s="112">
        <v>6196</v>
      </c>
      <c r="Q483" s="112">
        <v>7023</v>
      </c>
      <c r="R483" s="112">
        <v>6516</v>
      </c>
      <c r="S483" s="112"/>
      <c r="T483" s="112"/>
      <c r="U483" s="112"/>
      <c r="V483" s="112"/>
      <c r="W483" s="112"/>
      <c r="X483" s="112"/>
      <c r="Y483" s="102">
        <f t="shared" si="27"/>
        <v>40405</v>
      </c>
    </row>
    <row r="484" spans="1:25" x14ac:dyDescent="0.25">
      <c r="A484" s="9">
        <v>110</v>
      </c>
      <c r="B484" s="9" t="s">
        <v>277</v>
      </c>
      <c r="C484" s="9" t="s">
        <v>380</v>
      </c>
      <c r="D484" s="9" t="s">
        <v>351</v>
      </c>
      <c r="E484" s="9" t="s">
        <v>273</v>
      </c>
      <c r="F484" s="9">
        <v>175</v>
      </c>
      <c r="G484" s="9" t="s">
        <v>326</v>
      </c>
      <c r="H484" s="9">
        <v>2017</v>
      </c>
      <c r="I484" s="9" t="str">
        <f t="shared" ref="I484:I501" si="30">LEFT(C484,3)</f>
        <v>513</v>
      </c>
      <c r="J484" s="9" t="s">
        <v>10</v>
      </c>
      <c r="K484" s="9" t="s">
        <v>324</v>
      </c>
      <c r="L484" s="9" t="s">
        <v>282</v>
      </c>
      <c r="M484" s="112"/>
      <c r="N484" s="112"/>
      <c r="O484" s="112"/>
      <c r="P484" s="112"/>
      <c r="Q484" s="112"/>
      <c r="R484" s="112"/>
      <c r="S484" s="112">
        <v>40500</v>
      </c>
      <c r="T484" s="112">
        <v>40500</v>
      </c>
      <c r="U484" s="112">
        <v>40500</v>
      </c>
      <c r="V484" s="112">
        <v>40500</v>
      </c>
      <c r="W484" s="112">
        <v>40500</v>
      </c>
      <c r="X484" s="112">
        <v>40500</v>
      </c>
      <c r="Y484" s="102">
        <f t="shared" si="27"/>
        <v>243000</v>
      </c>
    </row>
    <row r="485" spans="1:25" x14ac:dyDescent="0.25">
      <c r="A485" s="9">
        <v>110</v>
      </c>
      <c r="B485" s="9" t="s">
        <v>277</v>
      </c>
      <c r="C485" s="9" t="s">
        <v>380</v>
      </c>
      <c r="D485" s="9" t="s">
        <v>351</v>
      </c>
      <c r="E485" s="9" t="s">
        <v>273</v>
      </c>
      <c r="F485" s="9">
        <v>175</v>
      </c>
      <c r="G485" s="9" t="s">
        <v>326</v>
      </c>
      <c r="H485" s="9">
        <v>2018</v>
      </c>
      <c r="I485" s="9" t="str">
        <f t="shared" si="30"/>
        <v>513</v>
      </c>
      <c r="J485" s="9" t="s">
        <v>10</v>
      </c>
      <c r="K485" s="9" t="s">
        <v>324</v>
      </c>
      <c r="L485" s="9" t="s">
        <v>282</v>
      </c>
      <c r="M485" s="112">
        <v>40500</v>
      </c>
      <c r="N485" s="112">
        <v>40500</v>
      </c>
      <c r="O485" s="112">
        <v>40500</v>
      </c>
      <c r="P485" s="112">
        <v>40500</v>
      </c>
      <c r="Q485" s="112">
        <v>40500</v>
      </c>
      <c r="R485" s="112">
        <v>40500</v>
      </c>
      <c r="S485" s="112"/>
      <c r="T485" s="112"/>
      <c r="U485" s="112"/>
      <c r="V485" s="112"/>
      <c r="W485" s="112"/>
      <c r="X485" s="112"/>
      <c r="Y485" s="102">
        <f t="shared" si="27"/>
        <v>243000</v>
      </c>
    </row>
    <row r="486" spans="1:25" x14ac:dyDescent="0.25">
      <c r="A486" s="9">
        <v>110</v>
      </c>
      <c r="B486" s="9" t="s">
        <v>278</v>
      </c>
      <c r="C486" s="9" t="s">
        <v>380</v>
      </c>
      <c r="D486" s="9" t="s">
        <v>351</v>
      </c>
      <c r="E486" s="9" t="s">
        <v>273</v>
      </c>
      <c r="F486" s="9">
        <v>101</v>
      </c>
      <c r="G486" s="9" t="s">
        <v>298</v>
      </c>
      <c r="H486" s="9">
        <v>2017</v>
      </c>
      <c r="I486" s="9" t="str">
        <f t="shared" si="30"/>
        <v>513</v>
      </c>
      <c r="J486" s="9" t="s">
        <v>10</v>
      </c>
      <c r="K486" s="9" t="s">
        <v>324</v>
      </c>
      <c r="L486" s="9" t="s">
        <v>282</v>
      </c>
      <c r="M486" s="112"/>
      <c r="N486" s="112"/>
      <c r="O486" s="112"/>
      <c r="P486" s="112"/>
      <c r="Q486" s="112"/>
      <c r="R486" s="112"/>
      <c r="S486" s="112">
        <v>87725</v>
      </c>
      <c r="T486" s="112">
        <v>98654</v>
      </c>
      <c r="U486" s="112">
        <v>90474</v>
      </c>
      <c r="V486" s="112">
        <v>101203</v>
      </c>
      <c r="W486" s="112">
        <v>91192</v>
      </c>
      <c r="X486" s="112">
        <v>84541</v>
      </c>
      <c r="Y486" s="102">
        <f t="shared" si="27"/>
        <v>553789</v>
      </c>
    </row>
    <row r="487" spans="1:25" x14ac:dyDescent="0.25">
      <c r="A487" s="9">
        <v>110</v>
      </c>
      <c r="B487" s="9" t="s">
        <v>278</v>
      </c>
      <c r="C487" s="9" t="s">
        <v>380</v>
      </c>
      <c r="D487" s="9" t="s">
        <v>351</v>
      </c>
      <c r="E487" s="9" t="s">
        <v>273</v>
      </c>
      <c r="F487" s="9">
        <v>101</v>
      </c>
      <c r="G487" s="9" t="s">
        <v>298</v>
      </c>
      <c r="H487" s="9">
        <v>2018</v>
      </c>
      <c r="I487" s="9" t="str">
        <f t="shared" si="30"/>
        <v>513</v>
      </c>
      <c r="J487" s="9" t="s">
        <v>10</v>
      </c>
      <c r="K487" s="9" t="s">
        <v>324</v>
      </c>
      <c r="L487" s="9" t="s">
        <v>282</v>
      </c>
      <c r="M487" s="112">
        <v>100526</v>
      </c>
      <c r="N487" s="112">
        <v>89730</v>
      </c>
      <c r="O487" s="112">
        <v>97441</v>
      </c>
      <c r="P487" s="112">
        <v>94902</v>
      </c>
      <c r="Q487" s="112">
        <v>99210</v>
      </c>
      <c r="R487" s="112">
        <v>89720</v>
      </c>
      <c r="S487" s="112"/>
      <c r="T487" s="112"/>
      <c r="U487" s="112"/>
      <c r="V487" s="112"/>
      <c r="W487" s="112"/>
      <c r="X487" s="112"/>
      <c r="Y487" s="102">
        <f t="shared" si="27"/>
        <v>571529</v>
      </c>
    </row>
    <row r="488" spans="1:25" x14ac:dyDescent="0.25">
      <c r="A488" s="9">
        <v>110</v>
      </c>
      <c r="B488" s="9" t="s">
        <v>278</v>
      </c>
      <c r="C488" s="9" t="s">
        <v>380</v>
      </c>
      <c r="D488" s="9" t="s">
        <v>351</v>
      </c>
      <c r="E488" s="9" t="s">
        <v>273</v>
      </c>
      <c r="F488" s="9">
        <v>111</v>
      </c>
      <c r="G488" s="9" t="s">
        <v>297</v>
      </c>
      <c r="H488" s="9">
        <v>2017</v>
      </c>
      <c r="I488" s="9" t="str">
        <f t="shared" si="30"/>
        <v>513</v>
      </c>
      <c r="J488" s="9" t="s">
        <v>10</v>
      </c>
      <c r="K488" s="9" t="s">
        <v>325</v>
      </c>
      <c r="L488" s="9" t="s">
        <v>282</v>
      </c>
      <c r="M488" s="112"/>
      <c r="N488" s="112"/>
      <c r="O488" s="112"/>
      <c r="P488" s="112"/>
      <c r="Q488" s="112"/>
      <c r="R488" s="112"/>
      <c r="S488" s="112">
        <v>12704</v>
      </c>
      <c r="T488" s="112">
        <v>12993</v>
      </c>
      <c r="U488" s="112">
        <v>28275</v>
      </c>
      <c r="V488" s="112">
        <v>56823</v>
      </c>
      <c r="W488" s="112">
        <v>56129</v>
      </c>
      <c r="X488" s="112">
        <v>12433</v>
      </c>
      <c r="Y488" s="102">
        <f t="shared" si="27"/>
        <v>179357</v>
      </c>
    </row>
    <row r="489" spans="1:25" x14ac:dyDescent="0.25">
      <c r="A489" s="9">
        <v>110</v>
      </c>
      <c r="B489" s="9" t="s">
        <v>278</v>
      </c>
      <c r="C489" s="9" t="s">
        <v>380</v>
      </c>
      <c r="D489" s="9" t="s">
        <v>351</v>
      </c>
      <c r="E489" s="9" t="s">
        <v>273</v>
      </c>
      <c r="F489" s="9">
        <v>111</v>
      </c>
      <c r="G489" s="9" t="s">
        <v>297</v>
      </c>
      <c r="H489" s="9">
        <v>2018</v>
      </c>
      <c r="I489" s="9" t="str">
        <f t="shared" si="30"/>
        <v>513</v>
      </c>
      <c r="J489" s="9" t="s">
        <v>10</v>
      </c>
      <c r="K489" s="9" t="s">
        <v>325</v>
      </c>
      <c r="L489" s="9" t="s">
        <v>282</v>
      </c>
      <c r="M489" s="112">
        <v>12906</v>
      </c>
      <c r="N489" s="112">
        <v>13008</v>
      </c>
      <c r="O489" s="112">
        <v>44447</v>
      </c>
      <c r="P489" s="112">
        <v>59247</v>
      </c>
      <c r="Q489" s="112">
        <v>11214</v>
      </c>
      <c r="R489" s="112">
        <v>10616</v>
      </c>
      <c r="S489" s="112"/>
      <c r="T489" s="112"/>
      <c r="U489" s="112"/>
      <c r="V489" s="112"/>
      <c r="W489" s="112"/>
      <c r="X489" s="112"/>
      <c r="Y489" s="102">
        <f t="shared" si="27"/>
        <v>151438</v>
      </c>
    </row>
    <row r="490" spans="1:25" x14ac:dyDescent="0.25">
      <c r="A490" s="9">
        <v>110</v>
      </c>
      <c r="B490" s="9" t="s">
        <v>278</v>
      </c>
      <c r="C490" s="9" t="s">
        <v>380</v>
      </c>
      <c r="D490" s="9" t="s">
        <v>351</v>
      </c>
      <c r="E490" s="9" t="s">
        <v>273</v>
      </c>
      <c r="F490" s="9">
        <v>175</v>
      </c>
      <c r="G490" s="9" t="s">
        <v>326</v>
      </c>
      <c r="H490" s="9">
        <v>2017</v>
      </c>
      <c r="I490" s="9" t="str">
        <f t="shared" si="30"/>
        <v>513</v>
      </c>
      <c r="J490" s="9" t="s">
        <v>10</v>
      </c>
      <c r="K490" s="9" t="s">
        <v>324</v>
      </c>
      <c r="L490" s="9" t="s">
        <v>282</v>
      </c>
      <c r="M490" s="112"/>
      <c r="N490" s="112"/>
      <c r="O490" s="112"/>
      <c r="P490" s="112"/>
      <c r="Q490" s="112"/>
      <c r="R490" s="112"/>
      <c r="S490" s="112">
        <v>-10125</v>
      </c>
      <c r="T490" s="112">
        <v>-10125</v>
      </c>
      <c r="U490" s="112">
        <v>-10125</v>
      </c>
      <c r="V490" s="112">
        <v>-10125</v>
      </c>
      <c r="W490" s="112">
        <v>-10125</v>
      </c>
      <c r="X490" s="112">
        <v>-10125</v>
      </c>
      <c r="Y490" s="102">
        <f t="shared" si="27"/>
        <v>-60750</v>
      </c>
    </row>
    <row r="491" spans="1:25" x14ac:dyDescent="0.25">
      <c r="A491" s="9">
        <v>110</v>
      </c>
      <c r="B491" s="9" t="s">
        <v>278</v>
      </c>
      <c r="C491" s="9" t="s">
        <v>380</v>
      </c>
      <c r="D491" s="9" t="s">
        <v>351</v>
      </c>
      <c r="E491" s="9" t="s">
        <v>273</v>
      </c>
      <c r="F491" s="9">
        <v>175</v>
      </c>
      <c r="G491" s="9" t="s">
        <v>326</v>
      </c>
      <c r="H491" s="9">
        <v>2018</v>
      </c>
      <c r="I491" s="9" t="str">
        <f t="shared" si="30"/>
        <v>513</v>
      </c>
      <c r="J491" s="9" t="s">
        <v>10</v>
      </c>
      <c r="K491" s="9" t="s">
        <v>324</v>
      </c>
      <c r="L491" s="9" t="s">
        <v>282</v>
      </c>
      <c r="M491" s="112">
        <v>-10125</v>
      </c>
      <c r="N491" s="112">
        <v>-10125</v>
      </c>
      <c r="O491" s="112">
        <v>-10125</v>
      </c>
      <c r="P491" s="112">
        <v>-10125</v>
      </c>
      <c r="Q491" s="112">
        <v>-10125</v>
      </c>
      <c r="R491" s="112">
        <v>-10125</v>
      </c>
      <c r="S491" s="112"/>
      <c r="T491" s="112"/>
      <c r="U491" s="112"/>
      <c r="V491" s="112"/>
      <c r="W491" s="112"/>
      <c r="X491" s="112"/>
      <c r="Y491" s="102">
        <f t="shared" si="27"/>
        <v>-60750</v>
      </c>
    </row>
    <row r="492" spans="1:25" x14ac:dyDescent="0.25">
      <c r="A492" s="9">
        <v>110</v>
      </c>
      <c r="B492" s="9" t="s">
        <v>278</v>
      </c>
      <c r="C492" s="9" t="s">
        <v>380</v>
      </c>
      <c r="D492" s="9" t="s">
        <v>351</v>
      </c>
      <c r="E492" s="9" t="s">
        <v>273</v>
      </c>
      <c r="F492" s="9">
        <v>751</v>
      </c>
      <c r="G492" s="9" t="s">
        <v>330</v>
      </c>
      <c r="H492" s="9">
        <v>2017</v>
      </c>
      <c r="I492" s="9" t="str">
        <f t="shared" si="30"/>
        <v>513</v>
      </c>
      <c r="J492" s="9" t="s">
        <v>10</v>
      </c>
      <c r="K492" s="9" t="s">
        <v>329</v>
      </c>
      <c r="L492" s="9" t="s">
        <v>282</v>
      </c>
      <c r="M492" s="112"/>
      <c r="N492" s="112"/>
      <c r="O492" s="112"/>
      <c r="P492" s="112"/>
      <c r="Q492" s="112"/>
      <c r="R492" s="112"/>
      <c r="S492" s="112">
        <v>25009</v>
      </c>
      <c r="T492" s="112">
        <v>28124</v>
      </c>
      <c r="U492" s="112">
        <v>25792</v>
      </c>
      <c r="V492" s="112">
        <v>28851</v>
      </c>
      <c r="W492" s="112">
        <v>25997</v>
      </c>
      <c r="X492" s="112">
        <v>24101</v>
      </c>
      <c r="Y492" s="102">
        <f t="shared" si="27"/>
        <v>157874</v>
      </c>
    </row>
    <row r="493" spans="1:25" x14ac:dyDescent="0.25">
      <c r="A493" s="9">
        <v>110</v>
      </c>
      <c r="B493" s="9" t="s">
        <v>278</v>
      </c>
      <c r="C493" s="9" t="s">
        <v>380</v>
      </c>
      <c r="D493" s="9" t="s">
        <v>351</v>
      </c>
      <c r="E493" s="9" t="s">
        <v>273</v>
      </c>
      <c r="F493" s="9">
        <v>751</v>
      </c>
      <c r="G493" s="9" t="s">
        <v>330</v>
      </c>
      <c r="H493" s="9">
        <v>2018</v>
      </c>
      <c r="I493" s="9" t="str">
        <f t="shared" si="30"/>
        <v>513</v>
      </c>
      <c r="J493" s="9" t="s">
        <v>10</v>
      </c>
      <c r="K493" s="9" t="s">
        <v>329</v>
      </c>
      <c r="L493" s="9" t="s">
        <v>282</v>
      </c>
      <c r="M493" s="112">
        <v>28658</v>
      </c>
      <c r="N493" s="112">
        <v>25580</v>
      </c>
      <c r="O493" s="112">
        <v>27778</v>
      </c>
      <c r="P493" s="112">
        <v>27055</v>
      </c>
      <c r="Q493" s="112">
        <v>28283</v>
      </c>
      <c r="R493" s="112">
        <v>25577</v>
      </c>
      <c r="S493" s="112"/>
      <c r="T493" s="112"/>
      <c r="U493" s="112"/>
      <c r="V493" s="112"/>
      <c r="W493" s="112"/>
      <c r="X493" s="112"/>
      <c r="Y493" s="102">
        <f t="shared" si="27"/>
        <v>162931</v>
      </c>
    </row>
    <row r="494" spans="1:25" x14ac:dyDescent="0.25">
      <c r="A494" s="9">
        <v>110</v>
      </c>
      <c r="B494" s="9" t="s">
        <v>278</v>
      </c>
      <c r="C494" s="9" t="s">
        <v>380</v>
      </c>
      <c r="D494" s="9" t="s">
        <v>351</v>
      </c>
      <c r="E494" s="9" t="s">
        <v>273</v>
      </c>
      <c r="F494" s="9">
        <v>752</v>
      </c>
      <c r="G494" s="9" t="s">
        <v>330</v>
      </c>
      <c r="H494" s="9">
        <v>2017</v>
      </c>
      <c r="I494" s="9" t="str">
        <f t="shared" si="30"/>
        <v>513</v>
      </c>
      <c r="J494" s="9" t="s">
        <v>10</v>
      </c>
      <c r="K494" s="9" t="s">
        <v>329</v>
      </c>
      <c r="L494" s="9" t="s">
        <v>282</v>
      </c>
      <c r="M494" s="112"/>
      <c r="N494" s="112"/>
      <c r="O494" s="112"/>
      <c r="P494" s="112"/>
      <c r="Q494" s="112"/>
      <c r="R494" s="112"/>
      <c r="S494" s="112">
        <v>1084</v>
      </c>
      <c r="T494" s="112">
        <v>1109</v>
      </c>
      <c r="U494" s="112">
        <v>1112</v>
      </c>
      <c r="V494" s="112">
        <v>2140</v>
      </c>
      <c r="W494" s="112">
        <v>2081</v>
      </c>
      <c r="X494" s="112">
        <v>1061</v>
      </c>
      <c r="Y494" s="102">
        <f t="shared" si="27"/>
        <v>8587</v>
      </c>
    </row>
    <row r="495" spans="1:25" x14ac:dyDescent="0.25">
      <c r="A495" s="9">
        <v>110</v>
      </c>
      <c r="B495" s="9" t="s">
        <v>278</v>
      </c>
      <c r="C495" s="9" t="s">
        <v>380</v>
      </c>
      <c r="D495" s="9" t="s">
        <v>351</v>
      </c>
      <c r="E495" s="9" t="s">
        <v>273</v>
      </c>
      <c r="F495" s="9">
        <v>752</v>
      </c>
      <c r="G495" s="9" t="s">
        <v>330</v>
      </c>
      <c r="H495" s="9">
        <v>2018</v>
      </c>
      <c r="I495" s="9" t="str">
        <f t="shared" si="30"/>
        <v>513</v>
      </c>
      <c r="J495" s="9" t="s">
        <v>10</v>
      </c>
      <c r="K495" s="9" t="s">
        <v>329</v>
      </c>
      <c r="L495" s="9" t="s">
        <v>282</v>
      </c>
      <c r="M495" s="112">
        <v>1102</v>
      </c>
      <c r="N495" s="112">
        <v>1110</v>
      </c>
      <c r="O495" s="112">
        <v>2385</v>
      </c>
      <c r="P495" s="112">
        <v>2347</v>
      </c>
      <c r="Q495" s="112">
        <v>957</v>
      </c>
      <c r="R495" s="112">
        <v>906</v>
      </c>
      <c r="S495" s="112"/>
      <c r="T495" s="112"/>
      <c r="U495" s="112"/>
      <c r="V495" s="112"/>
      <c r="W495" s="112"/>
      <c r="X495" s="112"/>
      <c r="Y495" s="102">
        <f t="shared" si="27"/>
        <v>8807</v>
      </c>
    </row>
    <row r="496" spans="1:25" x14ac:dyDescent="0.25">
      <c r="A496" s="9">
        <v>110</v>
      </c>
      <c r="B496" s="9" t="s">
        <v>277</v>
      </c>
      <c r="C496" s="9" t="s">
        <v>381</v>
      </c>
      <c r="D496" s="9" t="s">
        <v>351</v>
      </c>
      <c r="E496" s="9" t="s">
        <v>273</v>
      </c>
      <c r="F496" s="9">
        <v>175</v>
      </c>
      <c r="G496" s="9" t="s">
        <v>326</v>
      </c>
      <c r="H496" s="9">
        <v>2017</v>
      </c>
      <c r="I496" s="9" t="str">
        <f t="shared" si="30"/>
        <v>514</v>
      </c>
      <c r="J496" s="9" t="s">
        <v>10</v>
      </c>
      <c r="K496" s="9" t="s">
        <v>324</v>
      </c>
      <c r="L496" s="9" t="s">
        <v>282</v>
      </c>
      <c r="M496" s="112"/>
      <c r="N496" s="112"/>
      <c r="O496" s="112"/>
      <c r="P496" s="112"/>
      <c r="Q496" s="112"/>
      <c r="R496" s="112"/>
      <c r="S496" s="112">
        <v>6075</v>
      </c>
      <c r="T496" s="112">
        <v>6075</v>
      </c>
      <c r="U496" s="112">
        <v>6075</v>
      </c>
      <c r="V496" s="112">
        <v>6075</v>
      </c>
      <c r="W496" s="112">
        <v>6075</v>
      </c>
      <c r="X496" s="112">
        <v>6075</v>
      </c>
      <c r="Y496" s="102">
        <f t="shared" si="27"/>
        <v>36450</v>
      </c>
    </row>
    <row r="497" spans="1:25" x14ac:dyDescent="0.25">
      <c r="A497" s="9">
        <v>110</v>
      </c>
      <c r="B497" s="9" t="s">
        <v>277</v>
      </c>
      <c r="C497" s="9" t="s">
        <v>381</v>
      </c>
      <c r="D497" s="9" t="s">
        <v>351</v>
      </c>
      <c r="E497" s="9" t="s">
        <v>273</v>
      </c>
      <c r="F497" s="9">
        <v>175</v>
      </c>
      <c r="G497" s="9" t="s">
        <v>326</v>
      </c>
      <c r="H497" s="9">
        <v>2018</v>
      </c>
      <c r="I497" s="9" t="str">
        <f t="shared" si="30"/>
        <v>514</v>
      </c>
      <c r="J497" s="9" t="s">
        <v>10</v>
      </c>
      <c r="K497" s="9" t="s">
        <v>324</v>
      </c>
      <c r="L497" s="9" t="s">
        <v>282</v>
      </c>
      <c r="M497" s="112">
        <v>6075</v>
      </c>
      <c r="N497" s="112">
        <v>6075</v>
      </c>
      <c r="O497" s="112">
        <v>6075</v>
      </c>
      <c r="P497" s="112">
        <v>6075</v>
      </c>
      <c r="Q497" s="112">
        <v>6075</v>
      </c>
      <c r="R497" s="112">
        <v>6075</v>
      </c>
      <c r="S497" s="112"/>
      <c r="T497" s="112"/>
      <c r="U497" s="112"/>
      <c r="V497" s="112"/>
      <c r="W497" s="112"/>
      <c r="X497" s="112"/>
      <c r="Y497" s="102">
        <f t="shared" si="27"/>
        <v>36450</v>
      </c>
    </row>
    <row r="498" spans="1:25" x14ac:dyDescent="0.25">
      <c r="A498" s="9">
        <v>110</v>
      </c>
      <c r="B498" s="9" t="s">
        <v>278</v>
      </c>
      <c r="C498" s="9" t="s">
        <v>381</v>
      </c>
      <c r="D498" s="9" t="s">
        <v>351</v>
      </c>
      <c r="E498" s="9" t="s">
        <v>273</v>
      </c>
      <c r="F498" s="9">
        <v>101</v>
      </c>
      <c r="G498" s="9" t="s">
        <v>298</v>
      </c>
      <c r="H498" s="9">
        <v>2017</v>
      </c>
      <c r="I498" s="9" t="str">
        <f t="shared" si="30"/>
        <v>514</v>
      </c>
      <c r="J498" s="9" t="s">
        <v>10</v>
      </c>
      <c r="K498" s="9" t="s">
        <v>324</v>
      </c>
      <c r="L498" s="9" t="s">
        <v>282</v>
      </c>
      <c r="M498" s="112"/>
      <c r="N498" s="112"/>
      <c r="O498" s="112"/>
      <c r="P498" s="112"/>
      <c r="Q498" s="112"/>
      <c r="R498" s="112"/>
      <c r="S498" s="112">
        <v>20889</v>
      </c>
      <c r="T498" s="112">
        <v>21474</v>
      </c>
      <c r="U498" s="112">
        <v>20275</v>
      </c>
      <c r="V498" s="112">
        <v>23355</v>
      </c>
      <c r="W498" s="112">
        <v>19626</v>
      </c>
      <c r="X498" s="112">
        <v>19466</v>
      </c>
      <c r="Y498" s="102">
        <f t="shared" si="27"/>
        <v>125085</v>
      </c>
    </row>
    <row r="499" spans="1:25" x14ac:dyDescent="0.25">
      <c r="A499" s="9">
        <v>110</v>
      </c>
      <c r="B499" s="9" t="s">
        <v>278</v>
      </c>
      <c r="C499" s="9" t="s">
        <v>381</v>
      </c>
      <c r="D499" s="9" t="s">
        <v>351</v>
      </c>
      <c r="E499" s="9" t="s">
        <v>273</v>
      </c>
      <c r="F499" s="9">
        <v>101</v>
      </c>
      <c r="G499" s="9" t="s">
        <v>298</v>
      </c>
      <c r="H499" s="9">
        <v>2018</v>
      </c>
      <c r="I499" s="9" t="str">
        <f t="shared" si="30"/>
        <v>514</v>
      </c>
      <c r="J499" s="9" t="s">
        <v>10</v>
      </c>
      <c r="K499" s="9" t="s">
        <v>324</v>
      </c>
      <c r="L499" s="9" t="s">
        <v>282</v>
      </c>
      <c r="M499" s="112">
        <v>21837</v>
      </c>
      <c r="N499" s="112">
        <v>19777</v>
      </c>
      <c r="O499" s="112">
        <v>21629</v>
      </c>
      <c r="P499" s="112">
        <v>21180</v>
      </c>
      <c r="Q499" s="112">
        <v>21591</v>
      </c>
      <c r="R499" s="112">
        <v>20309</v>
      </c>
      <c r="S499" s="112"/>
      <c r="T499" s="112"/>
      <c r="U499" s="112"/>
      <c r="V499" s="112"/>
      <c r="W499" s="112"/>
      <c r="X499" s="112"/>
      <c r="Y499" s="102">
        <f t="shared" si="27"/>
        <v>126323</v>
      </c>
    </row>
    <row r="500" spans="1:25" x14ac:dyDescent="0.25">
      <c r="A500" s="9">
        <v>110</v>
      </c>
      <c r="B500" s="9" t="s">
        <v>278</v>
      </c>
      <c r="C500" s="9" t="s">
        <v>381</v>
      </c>
      <c r="D500" s="9" t="s">
        <v>351</v>
      </c>
      <c r="E500" s="9" t="s">
        <v>273</v>
      </c>
      <c r="F500" s="9">
        <v>111</v>
      </c>
      <c r="G500" s="9" t="s">
        <v>297</v>
      </c>
      <c r="H500" s="9">
        <v>2017</v>
      </c>
      <c r="I500" s="9" t="str">
        <f t="shared" si="30"/>
        <v>514</v>
      </c>
      <c r="J500" s="9" t="s">
        <v>10</v>
      </c>
      <c r="K500" s="9" t="s">
        <v>325</v>
      </c>
      <c r="L500" s="9" t="s">
        <v>282</v>
      </c>
      <c r="M500" s="112"/>
      <c r="N500" s="112"/>
      <c r="O500" s="112"/>
      <c r="P500" s="112"/>
      <c r="Q500" s="112"/>
      <c r="R500" s="112"/>
      <c r="S500" s="112">
        <v>2456</v>
      </c>
      <c r="T500" s="112">
        <v>2529</v>
      </c>
      <c r="U500" s="112">
        <v>2401</v>
      </c>
      <c r="V500" s="112">
        <v>2771</v>
      </c>
      <c r="W500" s="112">
        <v>2340</v>
      </c>
      <c r="X500" s="112">
        <v>2279</v>
      </c>
      <c r="Y500" s="102">
        <f t="shared" si="27"/>
        <v>14776</v>
      </c>
    </row>
    <row r="501" spans="1:25" x14ac:dyDescent="0.25">
      <c r="A501" s="9">
        <v>110</v>
      </c>
      <c r="B501" s="9" t="s">
        <v>278</v>
      </c>
      <c r="C501" s="9" t="s">
        <v>381</v>
      </c>
      <c r="D501" s="9" t="s">
        <v>351</v>
      </c>
      <c r="E501" s="9" t="s">
        <v>273</v>
      </c>
      <c r="F501" s="9">
        <v>111</v>
      </c>
      <c r="G501" s="9" t="s">
        <v>297</v>
      </c>
      <c r="H501" s="9">
        <v>2018</v>
      </c>
      <c r="I501" s="9" t="str">
        <f t="shared" si="30"/>
        <v>514</v>
      </c>
      <c r="J501" s="9" t="s">
        <v>10</v>
      </c>
      <c r="K501" s="9" t="s">
        <v>325</v>
      </c>
      <c r="L501" s="9" t="s">
        <v>282</v>
      </c>
      <c r="M501" s="112">
        <v>3122</v>
      </c>
      <c r="N501" s="112">
        <v>2829</v>
      </c>
      <c r="O501" s="112">
        <v>4661</v>
      </c>
      <c r="P501" s="112">
        <v>4496</v>
      </c>
      <c r="Q501" s="112">
        <v>1667</v>
      </c>
      <c r="R501" s="112">
        <v>1483</v>
      </c>
      <c r="S501" s="112"/>
      <c r="T501" s="112"/>
      <c r="U501" s="112"/>
      <c r="V501" s="112"/>
      <c r="W501" s="112"/>
      <c r="X501" s="112"/>
      <c r="Y501" s="102">
        <f t="shared" si="27"/>
        <v>18258</v>
      </c>
    </row>
    <row r="502" spans="1:25" x14ac:dyDescent="0.25">
      <c r="A502" s="9">
        <v>110</v>
      </c>
      <c r="B502" s="9" t="s">
        <v>278</v>
      </c>
      <c r="C502" s="9" t="s">
        <v>381</v>
      </c>
      <c r="D502" s="9" t="s">
        <v>351</v>
      </c>
      <c r="E502" s="9" t="s">
        <v>273</v>
      </c>
      <c r="F502" s="9">
        <v>175</v>
      </c>
      <c r="G502" s="9" t="s">
        <v>326</v>
      </c>
      <c r="H502" s="9">
        <v>2017</v>
      </c>
      <c r="I502" s="9" t="str">
        <f t="shared" ref="I502:I523" si="31">LEFT(C502,3)</f>
        <v>514</v>
      </c>
      <c r="J502" s="9" t="s">
        <v>10</v>
      </c>
      <c r="K502" s="9" t="s">
        <v>324</v>
      </c>
      <c r="L502" s="9" t="s">
        <v>282</v>
      </c>
      <c r="M502" s="112"/>
      <c r="N502" s="112"/>
      <c r="O502" s="112"/>
      <c r="P502" s="112"/>
      <c r="Q502" s="112"/>
      <c r="R502" s="112"/>
      <c r="S502" s="112">
        <v>-1519</v>
      </c>
      <c r="T502" s="112">
        <v>-1519</v>
      </c>
      <c r="U502" s="112">
        <v>-1519</v>
      </c>
      <c r="V502" s="112">
        <v>-1519</v>
      </c>
      <c r="W502" s="112">
        <v>-1519</v>
      </c>
      <c r="X502" s="112">
        <v>-1519</v>
      </c>
      <c r="Y502" s="102">
        <f t="shared" si="27"/>
        <v>-9114</v>
      </c>
    </row>
    <row r="503" spans="1:25" x14ac:dyDescent="0.25">
      <c r="A503" s="9">
        <v>110</v>
      </c>
      <c r="B503" s="9" t="s">
        <v>278</v>
      </c>
      <c r="C503" s="9" t="s">
        <v>381</v>
      </c>
      <c r="D503" s="9" t="s">
        <v>351</v>
      </c>
      <c r="E503" s="9" t="s">
        <v>273</v>
      </c>
      <c r="F503" s="9">
        <v>175</v>
      </c>
      <c r="G503" s="9" t="s">
        <v>326</v>
      </c>
      <c r="H503" s="9">
        <v>2018</v>
      </c>
      <c r="I503" s="9" t="str">
        <f t="shared" si="31"/>
        <v>514</v>
      </c>
      <c r="J503" s="9" t="s">
        <v>10</v>
      </c>
      <c r="K503" s="9" t="s">
        <v>324</v>
      </c>
      <c r="L503" s="9" t="s">
        <v>282</v>
      </c>
      <c r="M503" s="112">
        <v>-1519</v>
      </c>
      <c r="N503" s="112">
        <v>-1519</v>
      </c>
      <c r="O503" s="112">
        <v>-1519</v>
      </c>
      <c r="P503" s="112">
        <v>-1519</v>
      </c>
      <c r="Q503" s="112">
        <v>-1519</v>
      </c>
      <c r="R503" s="112">
        <v>-1519</v>
      </c>
      <c r="S503" s="112"/>
      <c r="T503" s="112"/>
      <c r="U503" s="112"/>
      <c r="V503" s="112"/>
      <c r="W503" s="112"/>
      <c r="X503" s="112"/>
      <c r="Y503" s="102">
        <f t="shared" si="27"/>
        <v>-9114</v>
      </c>
    </row>
    <row r="504" spans="1:25" x14ac:dyDescent="0.25">
      <c r="A504" s="9">
        <v>110</v>
      </c>
      <c r="B504" s="9" t="s">
        <v>278</v>
      </c>
      <c r="C504" s="9" t="s">
        <v>381</v>
      </c>
      <c r="D504" s="9" t="s">
        <v>351</v>
      </c>
      <c r="E504" s="9" t="s">
        <v>273</v>
      </c>
      <c r="F504" s="9">
        <v>751</v>
      </c>
      <c r="G504" s="9" t="s">
        <v>330</v>
      </c>
      <c r="H504" s="9">
        <v>2017</v>
      </c>
      <c r="I504" s="9" t="str">
        <f t="shared" si="31"/>
        <v>514</v>
      </c>
      <c r="J504" s="9" t="s">
        <v>10</v>
      </c>
      <c r="K504" s="9" t="s">
        <v>329</v>
      </c>
      <c r="L504" s="9" t="s">
        <v>282</v>
      </c>
      <c r="M504" s="112"/>
      <c r="N504" s="112"/>
      <c r="O504" s="112"/>
      <c r="P504" s="112"/>
      <c r="Q504" s="112"/>
      <c r="R504" s="112"/>
      <c r="S504" s="112">
        <v>5955</v>
      </c>
      <c r="T504" s="112">
        <v>6122</v>
      </c>
      <c r="U504" s="112">
        <v>5780</v>
      </c>
      <c r="V504" s="112">
        <v>6658</v>
      </c>
      <c r="W504" s="112">
        <v>5595</v>
      </c>
      <c r="X504" s="112">
        <v>5549</v>
      </c>
      <c r="Y504" s="102">
        <f t="shared" si="27"/>
        <v>35659</v>
      </c>
    </row>
    <row r="505" spans="1:25" x14ac:dyDescent="0.25">
      <c r="A505" s="9">
        <v>110</v>
      </c>
      <c r="B505" s="9" t="s">
        <v>278</v>
      </c>
      <c r="C505" s="9" t="s">
        <v>381</v>
      </c>
      <c r="D505" s="9" t="s">
        <v>351</v>
      </c>
      <c r="E505" s="9" t="s">
        <v>273</v>
      </c>
      <c r="F505" s="9">
        <v>751</v>
      </c>
      <c r="G505" s="9" t="s">
        <v>330</v>
      </c>
      <c r="H505" s="9">
        <v>2018</v>
      </c>
      <c r="I505" s="9" t="str">
        <f t="shared" si="31"/>
        <v>514</v>
      </c>
      <c r="J505" s="9" t="s">
        <v>10</v>
      </c>
      <c r="K505" s="9" t="s">
        <v>329</v>
      </c>
      <c r="L505" s="9" t="s">
        <v>282</v>
      </c>
      <c r="M505" s="112">
        <v>6225</v>
      </c>
      <c r="N505" s="112">
        <v>5638</v>
      </c>
      <c r="O505" s="112">
        <v>6166</v>
      </c>
      <c r="P505" s="112">
        <v>6038</v>
      </c>
      <c r="Q505" s="112">
        <v>6155</v>
      </c>
      <c r="R505" s="112">
        <v>5790</v>
      </c>
      <c r="S505" s="112"/>
      <c r="T505" s="112"/>
      <c r="U505" s="112"/>
      <c r="V505" s="112"/>
      <c r="W505" s="112"/>
      <c r="X505" s="112"/>
      <c r="Y505" s="102">
        <f t="shared" si="27"/>
        <v>36012</v>
      </c>
    </row>
    <row r="506" spans="1:25" x14ac:dyDescent="0.25">
      <c r="A506" s="9">
        <v>110</v>
      </c>
      <c r="B506" s="9" t="s">
        <v>278</v>
      </c>
      <c r="C506" s="9" t="s">
        <v>381</v>
      </c>
      <c r="D506" s="9" t="s">
        <v>351</v>
      </c>
      <c r="E506" s="9" t="s">
        <v>273</v>
      </c>
      <c r="F506" s="9">
        <v>752</v>
      </c>
      <c r="G506" s="9" t="s">
        <v>330</v>
      </c>
      <c r="H506" s="9">
        <v>2017</v>
      </c>
      <c r="I506" s="9" t="str">
        <f t="shared" si="31"/>
        <v>514</v>
      </c>
      <c r="J506" s="9" t="s">
        <v>10</v>
      </c>
      <c r="K506" s="9" t="s">
        <v>329</v>
      </c>
      <c r="L506" s="9" t="s">
        <v>282</v>
      </c>
      <c r="M506" s="112"/>
      <c r="N506" s="112"/>
      <c r="O506" s="112"/>
      <c r="P506" s="112"/>
      <c r="Q506" s="112"/>
      <c r="R506" s="112"/>
      <c r="S506" s="112">
        <v>210</v>
      </c>
      <c r="T506" s="112">
        <v>216</v>
      </c>
      <c r="U506" s="112">
        <v>205</v>
      </c>
      <c r="V506" s="112">
        <v>237</v>
      </c>
      <c r="W506" s="112">
        <v>200</v>
      </c>
      <c r="X506" s="112">
        <v>195</v>
      </c>
      <c r="Y506" s="102">
        <f t="shared" si="27"/>
        <v>1263</v>
      </c>
    </row>
    <row r="507" spans="1:25" x14ac:dyDescent="0.25">
      <c r="A507" s="9">
        <v>110</v>
      </c>
      <c r="B507" s="9" t="s">
        <v>278</v>
      </c>
      <c r="C507" s="9" t="s">
        <v>381</v>
      </c>
      <c r="D507" s="9" t="s">
        <v>351</v>
      </c>
      <c r="E507" s="9" t="s">
        <v>273</v>
      </c>
      <c r="F507" s="9">
        <v>752</v>
      </c>
      <c r="G507" s="9" t="s">
        <v>330</v>
      </c>
      <c r="H507" s="9">
        <v>2018</v>
      </c>
      <c r="I507" s="9" t="str">
        <f t="shared" si="31"/>
        <v>514</v>
      </c>
      <c r="J507" s="9" t="s">
        <v>10</v>
      </c>
      <c r="K507" s="9" t="s">
        <v>329</v>
      </c>
      <c r="L507" s="9" t="s">
        <v>282</v>
      </c>
      <c r="M507" s="112">
        <v>266</v>
      </c>
      <c r="N507" s="112">
        <v>241</v>
      </c>
      <c r="O507" s="112">
        <v>398</v>
      </c>
      <c r="P507" s="112">
        <v>384</v>
      </c>
      <c r="Q507" s="112">
        <v>142</v>
      </c>
      <c r="R507" s="112">
        <v>127</v>
      </c>
      <c r="S507" s="112"/>
      <c r="T507" s="112"/>
      <c r="U507" s="112"/>
      <c r="V507" s="112"/>
      <c r="W507" s="112"/>
      <c r="X507" s="112"/>
      <c r="Y507" s="102">
        <f t="shared" si="27"/>
        <v>1558</v>
      </c>
    </row>
    <row r="508" spans="1:25" x14ac:dyDescent="0.25">
      <c r="A508" s="9">
        <v>110</v>
      </c>
      <c r="B508" s="9" t="s">
        <v>278</v>
      </c>
      <c r="C508" s="9" t="s">
        <v>474</v>
      </c>
      <c r="D508" s="9" t="s">
        <v>351</v>
      </c>
      <c r="E508" s="9" t="s">
        <v>273</v>
      </c>
      <c r="F508" s="9">
        <v>101</v>
      </c>
      <c r="G508" s="9" t="s">
        <v>298</v>
      </c>
      <c r="H508" s="9">
        <v>2017</v>
      </c>
      <c r="I508" s="9" t="str">
        <f t="shared" si="31"/>
        <v>541</v>
      </c>
      <c r="J508" s="9" t="s">
        <v>10</v>
      </c>
      <c r="K508" s="9" t="s">
        <v>324</v>
      </c>
      <c r="L508" s="9" t="s">
        <v>282</v>
      </c>
      <c r="M508" s="112"/>
      <c r="N508" s="112"/>
      <c r="O508" s="112"/>
      <c r="P508" s="112"/>
      <c r="Q508" s="112"/>
      <c r="R508" s="112"/>
      <c r="S508" s="112">
        <v>11472</v>
      </c>
      <c r="T508" s="112">
        <v>11861</v>
      </c>
      <c r="U508" s="112">
        <v>10750</v>
      </c>
      <c r="V508" s="112">
        <v>12357</v>
      </c>
      <c r="W508" s="112">
        <v>9921</v>
      </c>
      <c r="X508" s="112">
        <v>11024</v>
      </c>
      <c r="Y508" s="102">
        <f t="shared" si="27"/>
        <v>67385</v>
      </c>
    </row>
    <row r="509" spans="1:25" x14ac:dyDescent="0.25">
      <c r="A509" s="9">
        <v>110</v>
      </c>
      <c r="B509" s="9" t="s">
        <v>278</v>
      </c>
      <c r="C509" s="9" t="s">
        <v>474</v>
      </c>
      <c r="D509" s="9" t="s">
        <v>351</v>
      </c>
      <c r="E509" s="9" t="s">
        <v>273</v>
      </c>
      <c r="F509" s="9">
        <v>101</v>
      </c>
      <c r="G509" s="9" t="s">
        <v>298</v>
      </c>
      <c r="H509" s="9">
        <v>2018</v>
      </c>
      <c r="I509" s="9" t="str">
        <f t="shared" si="31"/>
        <v>541</v>
      </c>
      <c r="J509" s="9" t="s">
        <v>10</v>
      </c>
      <c r="K509" s="9" t="s">
        <v>324</v>
      </c>
      <c r="L509" s="9" t="s">
        <v>282</v>
      </c>
      <c r="M509" s="112">
        <v>11810</v>
      </c>
      <c r="N509" s="112">
        <v>11008</v>
      </c>
      <c r="O509" s="112">
        <v>12474</v>
      </c>
      <c r="P509" s="112">
        <v>11713</v>
      </c>
      <c r="Q509" s="112">
        <v>12063</v>
      </c>
      <c r="R509" s="112">
        <v>11371</v>
      </c>
      <c r="S509" s="112"/>
      <c r="T509" s="112"/>
      <c r="U509" s="112"/>
      <c r="V509" s="112"/>
      <c r="W509" s="112"/>
      <c r="X509" s="112"/>
      <c r="Y509" s="102">
        <f t="shared" si="27"/>
        <v>70439</v>
      </c>
    </row>
    <row r="510" spans="1:25" x14ac:dyDescent="0.25">
      <c r="A510" s="9">
        <v>110</v>
      </c>
      <c r="B510" s="9" t="s">
        <v>278</v>
      </c>
      <c r="C510" s="9" t="s">
        <v>474</v>
      </c>
      <c r="D510" s="9" t="s">
        <v>351</v>
      </c>
      <c r="E510" s="9" t="s">
        <v>273</v>
      </c>
      <c r="F510" s="9">
        <v>111</v>
      </c>
      <c r="G510" s="9" t="s">
        <v>297</v>
      </c>
      <c r="H510" s="9">
        <v>2017</v>
      </c>
      <c r="I510" s="9" t="str">
        <f t="shared" si="31"/>
        <v>541</v>
      </c>
      <c r="J510" s="9" t="s">
        <v>10</v>
      </c>
      <c r="K510" s="9" t="s">
        <v>325</v>
      </c>
      <c r="L510" s="9" t="s">
        <v>282</v>
      </c>
      <c r="M510" s="112"/>
      <c r="N510" s="112"/>
      <c r="O510" s="112"/>
      <c r="P510" s="112"/>
      <c r="Q510" s="112"/>
      <c r="R510" s="112"/>
      <c r="S510" s="112">
        <v>696</v>
      </c>
      <c r="T510" s="112">
        <v>725</v>
      </c>
      <c r="U510" s="112">
        <v>653</v>
      </c>
      <c r="V510" s="112">
        <v>753</v>
      </c>
      <c r="W510" s="112">
        <v>604</v>
      </c>
      <c r="X510" s="112">
        <v>675</v>
      </c>
      <c r="Y510" s="102">
        <f t="shared" si="27"/>
        <v>4106</v>
      </c>
    </row>
    <row r="511" spans="1:25" x14ac:dyDescent="0.25">
      <c r="A511" s="9">
        <v>110</v>
      </c>
      <c r="B511" s="9" t="s">
        <v>278</v>
      </c>
      <c r="C511" s="9" t="s">
        <v>474</v>
      </c>
      <c r="D511" s="9" t="s">
        <v>351</v>
      </c>
      <c r="E511" s="9" t="s">
        <v>273</v>
      </c>
      <c r="F511" s="9">
        <v>111</v>
      </c>
      <c r="G511" s="9" t="s">
        <v>297</v>
      </c>
      <c r="H511" s="9">
        <v>2018</v>
      </c>
      <c r="I511" s="9" t="str">
        <f t="shared" si="31"/>
        <v>541</v>
      </c>
      <c r="J511" s="9" t="s">
        <v>10</v>
      </c>
      <c r="K511" s="9" t="s">
        <v>325</v>
      </c>
      <c r="L511" s="9" t="s">
        <v>282</v>
      </c>
      <c r="M511" s="112">
        <v>1545</v>
      </c>
      <c r="N511" s="112">
        <v>1446</v>
      </c>
      <c r="O511" s="112">
        <v>1627</v>
      </c>
      <c r="P511" s="112">
        <v>1544</v>
      </c>
      <c r="Q511" s="112">
        <v>1573</v>
      </c>
      <c r="R511" s="112">
        <v>1478</v>
      </c>
      <c r="S511" s="112"/>
      <c r="T511" s="112"/>
      <c r="U511" s="112"/>
      <c r="V511" s="112"/>
      <c r="W511" s="112"/>
      <c r="X511" s="112"/>
      <c r="Y511" s="102">
        <f t="shared" si="27"/>
        <v>9213</v>
      </c>
    </row>
    <row r="512" spans="1:25" x14ac:dyDescent="0.25">
      <c r="A512" s="9">
        <v>110</v>
      </c>
      <c r="B512" s="9" t="s">
        <v>278</v>
      </c>
      <c r="C512" s="9" t="s">
        <v>474</v>
      </c>
      <c r="D512" s="9" t="s">
        <v>351</v>
      </c>
      <c r="E512" s="9" t="s">
        <v>273</v>
      </c>
      <c r="F512" s="9">
        <v>751</v>
      </c>
      <c r="G512" s="9" t="s">
        <v>330</v>
      </c>
      <c r="H512" s="9">
        <v>2017</v>
      </c>
      <c r="I512" s="9" t="str">
        <f t="shared" si="31"/>
        <v>541</v>
      </c>
      <c r="J512" s="9" t="s">
        <v>10</v>
      </c>
      <c r="K512" s="9" t="s">
        <v>329</v>
      </c>
      <c r="L512" s="9" t="s">
        <v>282</v>
      </c>
      <c r="M512" s="112"/>
      <c r="N512" s="112"/>
      <c r="O512" s="112"/>
      <c r="P512" s="112"/>
      <c r="Q512" s="112"/>
      <c r="R512" s="112"/>
      <c r="S512" s="112">
        <v>3270</v>
      </c>
      <c r="T512" s="112">
        <v>3381</v>
      </c>
      <c r="U512" s="112">
        <v>3064</v>
      </c>
      <c r="V512" s="112">
        <v>3523</v>
      </c>
      <c r="W512" s="112">
        <v>2828</v>
      </c>
      <c r="X512" s="112">
        <v>3143</v>
      </c>
      <c r="Y512" s="102">
        <f t="shared" si="27"/>
        <v>19209</v>
      </c>
    </row>
    <row r="513" spans="1:25" x14ac:dyDescent="0.25">
      <c r="A513" s="9">
        <v>110</v>
      </c>
      <c r="B513" s="9" t="s">
        <v>278</v>
      </c>
      <c r="C513" s="9" t="s">
        <v>474</v>
      </c>
      <c r="D513" s="9" t="s">
        <v>351</v>
      </c>
      <c r="E513" s="9" t="s">
        <v>273</v>
      </c>
      <c r="F513" s="9">
        <v>751</v>
      </c>
      <c r="G513" s="9" t="s">
        <v>330</v>
      </c>
      <c r="H513" s="9">
        <v>2018</v>
      </c>
      <c r="I513" s="9" t="str">
        <f t="shared" si="31"/>
        <v>541</v>
      </c>
      <c r="J513" s="9" t="s">
        <v>10</v>
      </c>
      <c r="K513" s="9" t="s">
        <v>329</v>
      </c>
      <c r="L513" s="9" t="s">
        <v>282</v>
      </c>
      <c r="M513" s="112">
        <v>3367</v>
      </c>
      <c r="N513" s="112">
        <v>3138</v>
      </c>
      <c r="O513" s="112">
        <v>3556</v>
      </c>
      <c r="P513" s="112">
        <v>3339</v>
      </c>
      <c r="Q513" s="112">
        <v>3439</v>
      </c>
      <c r="R513" s="112">
        <v>3242</v>
      </c>
      <c r="S513" s="112"/>
      <c r="T513" s="112"/>
      <c r="U513" s="112"/>
      <c r="V513" s="112"/>
      <c r="W513" s="112"/>
      <c r="X513" s="112"/>
      <c r="Y513" s="102">
        <f t="shared" si="27"/>
        <v>20081</v>
      </c>
    </row>
    <row r="514" spans="1:25" x14ac:dyDescent="0.25">
      <c r="A514" s="9">
        <v>110</v>
      </c>
      <c r="B514" s="9" t="s">
        <v>278</v>
      </c>
      <c r="C514" s="9" t="s">
        <v>474</v>
      </c>
      <c r="D514" s="9" t="s">
        <v>351</v>
      </c>
      <c r="E514" s="9" t="s">
        <v>273</v>
      </c>
      <c r="F514" s="9">
        <v>752</v>
      </c>
      <c r="G514" s="9" t="s">
        <v>330</v>
      </c>
      <c r="H514" s="9">
        <v>2017</v>
      </c>
      <c r="I514" s="9" t="str">
        <f t="shared" si="31"/>
        <v>541</v>
      </c>
      <c r="J514" s="9" t="s">
        <v>10</v>
      </c>
      <c r="K514" s="9" t="s">
        <v>329</v>
      </c>
      <c r="L514" s="9" t="s">
        <v>282</v>
      </c>
      <c r="M514" s="112"/>
      <c r="N514" s="112"/>
      <c r="O514" s="112"/>
      <c r="P514" s="112"/>
      <c r="Q514" s="112"/>
      <c r="R514" s="112"/>
      <c r="S514" s="112">
        <v>59</v>
      </c>
      <c r="T514" s="112">
        <v>62</v>
      </c>
      <c r="U514" s="112">
        <v>56</v>
      </c>
      <c r="V514" s="112">
        <v>64</v>
      </c>
      <c r="W514" s="112">
        <v>52</v>
      </c>
      <c r="X514" s="112">
        <v>58</v>
      </c>
      <c r="Y514" s="102">
        <f t="shared" ref="Y514:Y577" si="32">+IF(AND(H514=2017,L514="2017 BP"),SUM(S514:X514),
IF(AND(H514=2018,L514="2017 BP"),SUM(M514:R514),
0))</f>
        <v>351</v>
      </c>
    </row>
    <row r="515" spans="1:25" x14ac:dyDescent="0.25">
      <c r="A515" s="9">
        <v>110</v>
      </c>
      <c r="B515" s="9" t="s">
        <v>278</v>
      </c>
      <c r="C515" s="9" t="s">
        <v>474</v>
      </c>
      <c r="D515" s="9" t="s">
        <v>351</v>
      </c>
      <c r="E515" s="9" t="s">
        <v>273</v>
      </c>
      <c r="F515" s="9">
        <v>752</v>
      </c>
      <c r="G515" s="9" t="s">
        <v>330</v>
      </c>
      <c r="H515" s="9">
        <v>2018</v>
      </c>
      <c r="I515" s="9" t="str">
        <f t="shared" si="31"/>
        <v>541</v>
      </c>
      <c r="J515" s="9" t="s">
        <v>10</v>
      </c>
      <c r="K515" s="9" t="s">
        <v>329</v>
      </c>
      <c r="L515" s="9" t="s">
        <v>282</v>
      </c>
      <c r="M515" s="112">
        <v>132</v>
      </c>
      <c r="N515" s="112">
        <v>123</v>
      </c>
      <c r="O515" s="112">
        <v>139</v>
      </c>
      <c r="P515" s="112">
        <v>132</v>
      </c>
      <c r="Q515" s="112">
        <v>134</v>
      </c>
      <c r="R515" s="112">
        <v>126</v>
      </c>
      <c r="S515" s="112"/>
      <c r="T515" s="112"/>
      <c r="U515" s="112"/>
      <c r="V515" s="112"/>
      <c r="W515" s="112"/>
      <c r="X515" s="112"/>
      <c r="Y515" s="102">
        <f t="shared" si="32"/>
        <v>786</v>
      </c>
    </row>
    <row r="516" spans="1:25" x14ac:dyDescent="0.25">
      <c r="A516" s="9">
        <v>110</v>
      </c>
      <c r="B516" s="9" t="s">
        <v>278</v>
      </c>
      <c r="C516" s="9" t="s">
        <v>382</v>
      </c>
      <c r="D516" s="9" t="s">
        <v>351</v>
      </c>
      <c r="E516" s="9" t="s">
        <v>273</v>
      </c>
      <c r="F516" s="9">
        <v>101</v>
      </c>
      <c r="G516" s="9" t="s">
        <v>298</v>
      </c>
      <c r="H516" s="9">
        <v>2017</v>
      </c>
      <c r="I516" s="9" t="str">
        <f t="shared" si="31"/>
        <v>542</v>
      </c>
      <c r="J516" s="9" t="s">
        <v>10</v>
      </c>
      <c r="K516" s="9" t="s">
        <v>324</v>
      </c>
      <c r="L516" s="9" t="s">
        <v>282</v>
      </c>
      <c r="M516" s="112"/>
      <c r="N516" s="112"/>
      <c r="O516" s="112"/>
      <c r="P516" s="112"/>
      <c r="Q516" s="112"/>
      <c r="R516" s="112"/>
      <c r="S516" s="112">
        <v>3209</v>
      </c>
      <c r="T516" s="112">
        <v>3345</v>
      </c>
      <c r="U516" s="112">
        <v>3009</v>
      </c>
      <c r="V516" s="112">
        <v>3473</v>
      </c>
      <c r="W516" s="112">
        <v>2790</v>
      </c>
      <c r="X516" s="112">
        <v>3116</v>
      </c>
      <c r="Y516" s="102">
        <f t="shared" si="32"/>
        <v>18942</v>
      </c>
    </row>
    <row r="517" spans="1:25" x14ac:dyDescent="0.25">
      <c r="A517" s="9">
        <v>110</v>
      </c>
      <c r="B517" s="9" t="s">
        <v>278</v>
      </c>
      <c r="C517" s="9" t="s">
        <v>382</v>
      </c>
      <c r="D517" s="9" t="s">
        <v>351</v>
      </c>
      <c r="E517" s="9" t="s">
        <v>273</v>
      </c>
      <c r="F517" s="9">
        <v>101</v>
      </c>
      <c r="G517" s="9" t="s">
        <v>298</v>
      </c>
      <c r="H517" s="9">
        <v>2018</v>
      </c>
      <c r="I517" s="9" t="str">
        <f t="shared" si="31"/>
        <v>542</v>
      </c>
      <c r="J517" s="9" t="s">
        <v>10</v>
      </c>
      <c r="K517" s="9" t="s">
        <v>324</v>
      </c>
      <c r="L517" s="9" t="s">
        <v>282</v>
      </c>
      <c r="M517" s="112">
        <v>3329</v>
      </c>
      <c r="N517" s="112">
        <v>3117</v>
      </c>
      <c r="O517" s="112">
        <v>3504</v>
      </c>
      <c r="P517" s="112">
        <v>3326</v>
      </c>
      <c r="Q517" s="112">
        <v>3388</v>
      </c>
      <c r="R517" s="112">
        <v>3182</v>
      </c>
      <c r="S517" s="112"/>
      <c r="T517" s="112"/>
      <c r="U517" s="112"/>
      <c r="V517" s="112"/>
      <c r="W517" s="112"/>
      <c r="X517" s="112"/>
      <c r="Y517" s="102">
        <f t="shared" si="32"/>
        <v>19846</v>
      </c>
    </row>
    <row r="518" spans="1:25" x14ac:dyDescent="0.25">
      <c r="A518" s="9">
        <v>110</v>
      </c>
      <c r="B518" s="9" t="s">
        <v>278</v>
      </c>
      <c r="C518" s="9" t="s">
        <v>382</v>
      </c>
      <c r="D518" s="9" t="s">
        <v>351</v>
      </c>
      <c r="E518" s="9" t="s">
        <v>273</v>
      </c>
      <c r="F518" s="9">
        <v>111</v>
      </c>
      <c r="G518" s="9" t="s">
        <v>297</v>
      </c>
      <c r="H518" s="9">
        <v>2017</v>
      </c>
      <c r="I518" s="9" t="str">
        <f t="shared" si="31"/>
        <v>542</v>
      </c>
      <c r="J518" s="9" t="s">
        <v>10</v>
      </c>
      <c r="K518" s="9" t="s">
        <v>325</v>
      </c>
      <c r="L518" s="9" t="s">
        <v>282</v>
      </c>
      <c r="M518" s="112"/>
      <c r="N518" s="112"/>
      <c r="O518" s="112"/>
      <c r="P518" s="112"/>
      <c r="Q518" s="112"/>
      <c r="R518" s="112"/>
      <c r="S518" s="112">
        <v>211</v>
      </c>
      <c r="T518" s="112">
        <v>220</v>
      </c>
      <c r="U518" s="112">
        <v>198</v>
      </c>
      <c r="V518" s="112">
        <v>228</v>
      </c>
      <c r="W518" s="112">
        <v>183</v>
      </c>
      <c r="X518" s="112">
        <v>204</v>
      </c>
      <c r="Y518" s="102">
        <f t="shared" si="32"/>
        <v>1244</v>
      </c>
    </row>
    <row r="519" spans="1:25" x14ac:dyDescent="0.25">
      <c r="A519" s="9">
        <v>110</v>
      </c>
      <c r="B519" s="9" t="s">
        <v>278</v>
      </c>
      <c r="C519" s="9" t="s">
        <v>382</v>
      </c>
      <c r="D519" s="9" t="s">
        <v>351</v>
      </c>
      <c r="E519" s="9" t="s">
        <v>273</v>
      </c>
      <c r="F519" s="9">
        <v>111</v>
      </c>
      <c r="G519" s="9" t="s">
        <v>297</v>
      </c>
      <c r="H519" s="9">
        <v>2018</v>
      </c>
      <c r="I519" s="9" t="str">
        <f t="shared" si="31"/>
        <v>542</v>
      </c>
      <c r="J519" s="9" t="s">
        <v>10</v>
      </c>
      <c r="K519" s="9" t="s">
        <v>325</v>
      </c>
      <c r="L519" s="9" t="s">
        <v>282</v>
      </c>
      <c r="M519" s="112">
        <v>468</v>
      </c>
      <c r="N519" s="112">
        <v>438</v>
      </c>
      <c r="O519" s="112">
        <v>493</v>
      </c>
      <c r="P519" s="112">
        <v>468</v>
      </c>
      <c r="Q519" s="112">
        <v>477</v>
      </c>
      <c r="R519" s="112">
        <v>448</v>
      </c>
      <c r="S519" s="112"/>
      <c r="T519" s="112"/>
      <c r="U519" s="112"/>
      <c r="V519" s="112"/>
      <c r="W519" s="112"/>
      <c r="X519" s="112"/>
      <c r="Y519" s="102">
        <f t="shared" si="32"/>
        <v>2792</v>
      </c>
    </row>
    <row r="520" spans="1:25" x14ac:dyDescent="0.25">
      <c r="A520" s="9">
        <v>110</v>
      </c>
      <c r="B520" s="9" t="s">
        <v>278</v>
      </c>
      <c r="C520" s="9" t="s">
        <v>382</v>
      </c>
      <c r="D520" s="9" t="s">
        <v>351</v>
      </c>
      <c r="E520" s="9" t="s">
        <v>273</v>
      </c>
      <c r="F520" s="9">
        <v>751</v>
      </c>
      <c r="G520" s="9" t="s">
        <v>330</v>
      </c>
      <c r="H520" s="9">
        <v>2017</v>
      </c>
      <c r="I520" s="9" t="str">
        <f t="shared" si="31"/>
        <v>542</v>
      </c>
      <c r="J520" s="9" t="s">
        <v>10</v>
      </c>
      <c r="K520" s="9" t="s">
        <v>329</v>
      </c>
      <c r="L520" s="9" t="s">
        <v>282</v>
      </c>
      <c r="M520" s="112"/>
      <c r="N520" s="112"/>
      <c r="O520" s="112"/>
      <c r="P520" s="112"/>
      <c r="Q520" s="112"/>
      <c r="R520" s="112"/>
      <c r="S520" s="112">
        <v>915</v>
      </c>
      <c r="T520" s="112">
        <v>954</v>
      </c>
      <c r="U520" s="112">
        <v>858</v>
      </c>
      <c r="V520" s="112">
        <v>990</v>
      </c>
      <c r="W520" s="112">
        <v>795</v>
      </c>
      <c r="X520" s="112">
        <v>888</v>
      </c>
      <c r="Y520" s="102">
        <f t="shared" si="32"/>
        <v>5400</v>
      </c>
    </row>
    <row r="521" spans="1:25" x14ac:dyDescent="0.25">
      <c r="A521" s="9">
        <v>110</v>
      </c>
      <c r="B521" s="9" t="s">
        <v>278</v>
      </c>
      <c r="C521" s="9" t="s">
        <v>382</v>
      </c>
      <c r="D521" s="9" t="s">
        <v>351</v>
      </c>
      <c r="E521" s="9" t="s">
        <v>273</v>
      </c>
      <c r="F521" s="9">
        <v>751</v>
      </c>
      <c r="G521" s="9" t="s">
        <v>330</v>
      </c>
      <c r="H521" s="9">
        <v>2018</v>
      </c>
      <c r="I521" s="9" t="str">
        <f t="shared" si="31"/>
        <v>542</v>
      </c>
      <c r="J521" s="9" t="s">
        <v>10</v>
      </c>
      <c r="K521" s="9" t="s">
        <v>329</v>
      </c>
      <c r="L521" s="9" t="s">
        <v>282</v>
      </c>
      <c r="M521" s="112">
        <v>949</v>
      </c>
      <c r="N521" s="112">
        <v>889</v>
      </c>
      <c r="O521" s="112">
        <v>999</v>
      </c>
      <c r="P521" s="112">
        <v>948</v>
      </c>
      <c r="Q521" s="112">
        <v>966</v>
      </c>
      <c r="R521" s="112">
        <v>907</v>
      </c>
      <c r="S521" s="112"/>
      <c r="T521" s="112"/>
      <c r="U521" s="112"/>
      <c r="V521" s="112"/>
      <c r="W521" s="112"/>
      <c r="X521" s="112"/>
      <c r="Y521" s="102">
        <f t="shared" si="32"/>
        <v>5658</v>
      </c>
    </row>
    <row r="522" spans="1:25" x14ac:dyDescent="0.25">
      <c r="A522" s="9">
        <v>110</v>
      </c>
      <c r="B522" s="9" t="s">
        <v>278</v>
      </c>
      <c r="C522" s="9" t="s">
        <v>382</v>
      </c>
      <c r="D522" s="9" t="s">
        <v>351</v>
      </c>
      <c r="E522" s="9" t="s">
        <v>273</v>
      </c>
      <c r="F522" s="9">
        <v>752</v>
      </c>
      <c r="G522" s="9" t="s">
        <v>330</v>
      </c>
      <c r="H522" s="9">
        <v>2017</v>
      </c>
      <c r="I522" s="9" t="str">
        <f t="shared" si="31"/>
        <v>542</v>
      </c>
      <c r="J522" s="9" t="s">
        <v>10</v>
      </c>
      <c r="K522" s="9" t="s">
        <v>329</v>
      </c>
      <c r="L522" s="9" t="s">
        <v>282</v>
      </c>
      <c r="M522" s="112"/>
      <c r="N522" s="112"/>
      <c r="O522" s="112"/>
      <c r="P522" s="112"/>
      <c r="Q522" s="112"/>
      <c r="R522" s="112"/>
      <c r="S522" s="112">
        <v>18</v>
      </c>
      <c r="T522" s="112">
        <v>19</v>
      </c>
      <c r="U522" s="112">
        <v>17</v>
      </c>
      <c r="V522" s="112">
        <v>19</v>
      </c>
      <c r="W522" s="112">
        <v>16</v>
      </c>
      <c r="X522" s="112">
        <v>17</v>
      </c>
      <c r="Y522" s="102">
        <f t="shared" si="32"/>
        <v>106</v>
      </c>
    </row>
    <row r="523" spans="1:25" x14ac:dyDescent="0.25">
      <c r="A523" s="9">
        <v>110</v>
      </c>
      <c r="B523" s="9" t="s">
        <v>278</v>
      </c>
      <c r="C523" s="9" t="s">
        <v>382</v>
      </c>
      <c r="D523" s="9" t="s">
        <v>351</v>
      </c>
      <c r="E523" s="9" t="s">
        <v>273</v>
      </c>
      <c r="F523" s="9">
        <v>752</v>
      </c>
      <c r="G523" s="9" t="s">
        <v>330</v>
      </c>
      <c r="H523" s="9">
        <v>2018</v>
      </c>
      <c r="I523" s="9" t="str">
        <f t="shared" si="31"/>
        <v>542</v>
      </c>
      <c r="J523" s="9" t="s">
        <v>10</v>
      </c>
      <c r="K523" s="9" t="s">
        <v>329</v>
      </c>
      <c r="L523" s="9" t="s">
        <v>282</v>
      </c>
      <c r="M523" s="112">
        <v>40</v>
      </c>
      <c r="N523" s="112">
        <v>37</v>
      </c>
      <c r="O523" s="112">
        <v>42</v>
      </c>
      <c r="P523" s="112">
        <v>40</v>
      </c>
      <c r="Q523" s="112">
        <v>41</v>
      </c>
      <c r="R523" s="112">
        <v>38</v>
      </c>
      <c r="S523" s="112"/>
      <c r="T523" s="112"/>
      <c r="U523" s="112"/>
      <c r="V523" s="112"/>
      <c r="W523" s="112"/>
      <c r="X523" s="112"/>
      <c r="Y523" s="102">
        <f t="shared" si="32"/>
        <v>238</v>
      </c>
    </row>
    <row r="524" spans="1:25" x14ac:dyDescent="0.25">
      <c r="A524" s="9">
        <v>110</v>
      </c>
      <c r="B524" s="9" t="s">
        <v>277</v>
      </c>
      <c r="C524" s="9" t="s">
        <v>383</v>
      </c>
      <c r="D524" s="9" t="s">
        <v>351</v>
      </c>
      <c r="E524" s="9" t="s">
        <v>273</v>
      </c>
      <c r="F524" s="9">
        <v>175</v>
      </c>
      <c r="G524" s="9" t="s">
        <v>326</v>
      </c>
      <c r="H524" s="9">
        <v>2017</v>
      </c>
      <c r="I524" s="9" t="str">
        <f t="shared" ref="I524:I545" si="33">LEFT(C524,3)</f>
        <v>546</v>
      </c>
      <c r="J524" s="9" t="s">
        <v>10</v>
      </c>
      <c r="K524" s="9" t="s">
        <v>324</v>
      </c>
      <c r="L524" s="9" t="s">
        <v>282</v>
      </c>
      <c r="M524" s="112"/>
      <c r="N524" s="112"/>
      <c r="O524" s="112"/>
      <c r="P524" s="112"/>
      <c r="Q524" s="112"/>
      <c r="R524" s="112"/>
      <c r="S524" s="112">
        <v>703</v>
      </c>
      <c r="T524" s="112">
        <v>873</v>
      </c>
      <c r="U524" s="112">
        <v>751</v>
      </c>
      <c r="V524" s="112">
        <v>821</v>
      </c>
      <c r="W524" s="112">
        <v>770</v>
      </c>
      <c r="X524" s="112">
        <v>673</v>
      </c>
      <c r="Y524" s="102">
        <f t="shared" si="32"/>
        <v>4591</v>
      </c>
    </row>
    <row r="525" spans="1:25" x14ac:dyDescent="0.25">
      <c r="A525" s="9">
        <v>110</v>
      </c>
      <c r="B525" s="9" t="s">
        <v>277</v>
      </c>
      <c r="C525" s="9" t="s">
        <v>383</v>
      </c>
      <c r="D525" s="9" t="s">
        <v>351</v>
      </c>
      <c r="E525" s="9" t="s">
        <v>273</v>
      </c>
      <c r="F525" s="9">
        <v>175</v>
      </c>
      <c r="G525" s="9" t="s">
        <v>326</v>
      </c>
      <c r="H525" s="9">
        <v>2018</v>
      </c>
      <c r="I525" s="9" t="str">
        <f t="shared" si="33"/>
        <v>546</v>
      </c>
      <c r="J525" s="9" t="s">
        <v>10</v>
      </c>
      <c r="K525" s="9" t="s">
        <v>324</v>
      </c>
      <c r="L525" s="9" t="s">
        <v>282</v>
      </c>
      <c r="M525" s="112">
        <v>877</v>
      </c>
      <c r="N525" s="112">
        <v>750</v>
      </c>
      <c r="O525" s="112">
        <v>834</v>
      </c>
      <c r="P525" s="112">
        <v>777</v>
      </c>
      <c r="Q525" s="112">
        <v>852</v>
      </c>
      <c r="R525" s="112">
        <v>750</v>
      </c>
      <c r="S525" s="112"/>
      <c r="T525" s="112"/>
      <c r="U525" s="112"/>
      <c r="V525" s="112"/>
      <c r="W525" s="112"/>
      <c r="X525" s="112"/>
      <c r="Y525" s="102">
        <f t="shared" si="32"/>
        <v>4840</v>
      </c>
    </row>
    <row r="526" spans="1:25" x14ac:dyDescent="0.25">
      <c r="A526" s="9">
        <v>110</v>
      </c>
      <c r="B526" s="9" t="s">
        <v>277</v>
      </c>
      <c r="C526" s="9" t="s">
        <v>383</v>
      </c>
      <c r="D526" s="9" t="s">
        <v>351</v>
      </c>
      <c r="E526" s="9" t="s">
        <v>273</v>
      </c>
      <c r="F526" s="9">
        <v>751</v>
      </c>
      <c r="G526" s="9" t="s">
        <v>330</v>
      </c>
      <c r="H526" s="9">
        <v>2017</v>
      </c>
      <c r="I526" s="9" t="str">
        <f t="shared" si="33"/>
        <v>546</v>
      </c>
      <c r="J526" s="9" t="s">
        <v>10</v>
      </c>
      <c r="K526" s="9" t="s">
        <v>329</v>
      </c>
      <c r="L526" s="9" t="s">
        <v>282</v>
      </c>
      <c r="M526" s="112"/>
      <c r="N526" s="112"/>
      <c r="O526" s="112"/>
      <c r="P526" s="112"/>
      <c r="Q526" s="112"/>
      <c r="R526" s="112"/>
      <c r="S526" s="112">
        <v>187</v>
      </c>
      <c r="T526" s="112">
        <v>233</v>
      </c>
      <c r="U526" s="112">
        <v>200</v>
      </c>
      <c r="V526" s="112">
        <v>219</v>
      </c>
      <c r="W526" s="112">
        <v>205</v>
      </c>
      <c r="X526" s="112">
        <v>179</v>
      </c>
      <c r="Y526" s="102">
        <f t="shared" si="32"/>
        <v>1223</v>
      </c>
    </row>
    <row r="527" spans="1:25" x14ac:dyDescent="0.25">
      <c r="A527" s="9">
        <v>110</v>
      </c>
      <c r="B527" s="9" t="s">
        <v>277</v>
      </c>
      <c r="C527" s="9" t="s">
        <v>383</v>
      </c>
      <c r="D527" s="9" t="s">
        <v>351</v>
      </c>
      <c r="E527" s="9" t="s">
        <v>273</v>
      </c>
      <c r="F527" s="9">
        <v>751</v>
      </c>
      <c r="G527" s="9" t="s">
        <v>330</v>
      </c>
      <c r="H527" s="9">
        <v>2018</v>
      </c>
      <c r="I527" s="9" t="str">
        <f t="shared" si="33"/>
        <v>546</v>
      </c>
      <c r="J527" s="9" t="s">
        <v>10</v>
      </c>
      <c r="K527" s="9" t="s">
        <v>329</v>
      </c>
      <c r="L527" s="9" t="s">
        <v>282</v>
      </c>
      <c r="M527" s="112">
        <v>234</v>
      </c>
      <c r="N527" s="112">
        <v>200</v>
      </c>
      <c r="O527" s="112">
        <v>222</v>
      </c>
      <c r="P527" s="112">
        <v>207</v>
      </c>
      <c r="Q527" s="112">
        <v>227</v>
      </c>
      <c r="R527" s="112">
        <v>200</v>
      </c>
      <c r="S527" s="112"/>
      <c r="T527" s="112"/>
      <c r="U527" s="112"/>
      <c r="V527" s="112"/>
      <c r="W527" s="112"/>
      <c r="X527" s="112"/>
      <c r="Y527" s="102">
        <f t="shared" si="32"/>
        <v>1290</v>
      </c>
    </row>
    <row r="528" spans="1:25" x14ac:dyDescent="0.25">
      <c r="A528" s="9">
        <v>110</v>
      </c>
      <c r="B528" s="9" t="s">
        <v>278</v>
      </c>
      <c r="C528" s="9" t="s">
        <v>383</v>
      </c>
      <c r="D528" s="9" t="s">
        <v>351</v>
      </c>
      <c r="E528" s="9" t="s">
        <v>273</v>
      </c>
      <c r="F528" s="9">
        <v>101</v>
      </c>
      <c r="G528" s="9" t="s">
        <v>298</v>
      </c>
      <c r="H528" s="9">
        <v>2017</v>
      </c>
      <c r="I528" s="9" t="str">
        <f t="shared" si="33"/>
        <v>546</v>
      </c>
      <c r="J528" s="9" t="s">
        <v>10</v>
      </c>
      <c r="K528" s="9" t="s">
        <v>324</v>
      </c>
      <c r="L528" s="9" t="s">
        <v>282</v>
      </c>
      <c r="M528" s="112"/>
      <c r="N528" s="112"/>
      <c r="O528" s="112"/>
      <c r="P528" s="112"/>
      <c r="Q528" s="112"/>
      <c r="R528" s="112"/>
      <c r="S528" s="112">
        <v>21268</v>
      </c>
      <c r="T528" s="112">
        <v>23172</v>
      </c>
      <c r="U528" s="112">
        <v>23490</v>
      </c>
      <c r="V528" s="112">
        <v>25045</v>
      </c>
      <c r="W528" s="112">
        <v>20284</v>
      </c>
      <c r="X528" s="112">
        <v>20815</v>
      </c>
      <c r="Y528" s="102">
        <f t="shared" si="32"/>
        <v>134074</v>
      </c>
    </row>
    <row r="529" spans="1:25" x14ac:dyDescent="0.25">
      <c r="A529" s="9">
        <v>110</v>
      </c>
      <c r="B529" s="9" t="s">
        <v>278</v>
      </c>
      <c r="C529" s="9" t="s">
        <v>383</v>
      </c>
      <c r="D529" s="9" t="s">
        <v>351</v>
      </c>
      <c r="E529" s="9" t="s">
        <v>273</v>
      </c>
      <c r="F529" s="9">
        <v>101</v>
      </c>
      <c r="G529" s="9" t="s">
        <v>298</v>
      </c>
      <c r="H529" s="9">
        <v>2018</v>
      </c>
      <c r="I529" s="9" t="str">
        <f t="shared" si="33"/>
        <v>546</v>
      </c>
      <c r="J529" s="9" t="s">
        <v>10</v>
      </c>
      <c r="K529" s="9" t="s">
        <v>324</v>
      </c>
      <c r="L529" s="9" t="s">
        <v>282</v>
      </c>
      <c r="M529" s="112">
        <v>22095</v>
      </c>
      <c r="N529" s="112">
        <v>20665</v>
      </c>
      <c r="O529" s="112">
        <v>24868</v>
      </c>
      <c r="P529" s="112">
        <v>23331</v>
      </c>
      <c r="Q529" s="112">
        <v>22047</v>
      </c>
      <c r="R529" s="112">
        <v>21710</v>
      </c>
      <c r="S529" s="112"/>
      <c r="T529" s="112"/>
      <c r="U529" s="112"/>
      <c r="V529" s="112"/>
      <c r="W529" s="112"/>
      <c r="X529" s="112"/>
      <c r="Y529" s="102">
        <f t="shared" si="32"/>
        <v>134716</v>
      </c>
    </row>
    <row r="530" spans="1:25" x14ac:dyDescent="0.25">
      <c r="A530" s="9">
        <v>110</v>
      </c>
      <c r="B530" s="9" t="s">
        <v>278</v>
      </c>
      <c r="C530" s="9" t="s">
        <v>383</v>
      </c>
      <c r="D530" s="9" t="s">
        <v>351</v>
      </c>
      <c r="E530" s="9" t="s">
        <v>273</v>
      </c>
      <c r="F530" s="9">
        <v>111</v>
      </c>
      <c r="G530" s="9" t="s">
        <v>297</v>
      </c>
      <c r="H530" s="9">
        <v>2017</v>
      </c>
      <c r="I530" s="9" t="str">
        <f t="shared" si="33"/>
        <v>546</v>
      </c>
      <c r="J530" s="9" t="s">
        <v>10</v>
      </c>
      <c r="K530" s="9" t="s">
        <v>325</v>
      </c>
      <c r="L530" s="9" t="s">
        <v>282</v>
      </c>
      <c r="M530" s="112"/>
      <c r="N530" s="112"/>
      <c r="O530" s="112"/>
      <c r="P530" s="112"/>
      <c r="Q530" s="112"/>
      <c r="R530" s="112"/>
      <c r="S530" s="112">
        <v>3782</v>
      </c>
      <c r="T530" s="112">
        <v>4146</v>
      </c>
      <c r="U530" s="112">
        <v>4221</v>
      </c>
      <c r="V530" s="112">
        <v>4505</v>
      </c>
      <c r="W530" s="112">
        <v>3638</v>
      </c>
      <c r="X530" s="112">
        <v>3719</v>
      </c>
      <c r="Y530" s="102">
        <f t="shared" si="32"/>
        <v>24011</v>
      </c>
    </row>
    <row r="531" spans="1:25" x14ac:dyDescent="0.25">
      <c r="A531" s="9">
        <v>110</v>
      </c>
      <c r="B531" s="9" t="s">
        <v>278</v>
      </c>
      <c r="C531" s="9" t="s">
        <v>383</v>
      </c>
      <c r="D531" s="9" t="s">
        <v>351</v>
      </c>
      <c r="E531" s="9" t="s">
        <v>273</v>
      </c>
      <c r="F531" s="9">
        <v>111</v>
      </c>
      <c r="G531" s="9" t="s">
        <v>297</v>
      </c>
      <c r="H531" s="9">
        <v>2018</v>
      </c>
      <c r="I531" s="9" t="str">
        <f t="shared" si="33"/>
        <v>546</v>
      </c>
      <c r="J531" s="9" t="s">
        <v>10</v>
      </c>
      <c r="K531" s="9" t="s">
        <v>325</v>
      </c>
      <c r="L531" s="9" t="s">
        <v>282</v>
      </c>
      <c r="M531" s="112">
        <v>3928</v>
      </c>
      <c r="N531" s="112">
        <v>3491</v>
      </c>
      <c r="O531" s="112">
        <v>4229</v>
      </c>
      <c r="P531" s="112">
        <v>4134</v>
      </c>
      <c r="Q531" s="112">
        <v>3890</v>
      </c>
      <c r="R531" s="112">
        <v>3823</v>
      </c>
      <c r="S531" s="112"/>
      <c r="T531" s="112"/>
      <c r="U531" s="112"/>
      <c r="V531" s="112"/>
      <c r="W531" s="112"/>
      <c r="X531" s="112"/>
      <c r="Y531" s="102">
        <f t="shared" si="32"/>
        <v>23495</v>
      </c>
    </row>
    <row r="532" spans="1:25" x14ac:dyDescent="0.25">
      <c r="A532" s="9">
        <v>110</v>
      </c>
      <c r="B532" s="9" t="s">
        <v>278</v>
      </c>
      <c r="C532" s="9" t="s">
        <v>383</v>
      </c>
      <c r="D532" s="9" t="s">
        <v>351</v>
      </c>
      <c r="E532" s="9" t="s">
        <v>273</v>
      </c>
      <c r="F532" s="9">
        <v>175</v>
      </c>
      <c r="G532" s="9" t="s">
        <v>326</v>
      </c>
      <c r="H532" s="9">
        <v>2017</v>
      </c>
      <c r="I532" s="9" t="str">
        <f t="shared" si="33"/>
        <v>546</v>
      </c>
      <c r="J532" s="9" t="s">
        <v>10</v>
      </c>
      <c r="K532" s="9" t="s">
        <v>324</v>
      </c>
      <c r="L532" s="9" t="s">
        <v>282</v>
      </c>
      <c r="M532" s="112"/>
      <c r="N532" s="112"/>
      <c r="O532" s="112"/>
      <c r="P532" s="112"/>
      <c r="Q532" s="112"/>
      <c r="R532" s="112"/>
      <c r="S532" s="112">
        <v>-5020</v>
      </c>
      <c r="T532" s="112">
        <v>-5475</v>
      </c>
      <c r="U532" s="112">
        <v>-5553</v>
      </c>
      <c r="V532" s="112">
        <v>-5922</v>
      </c>
      <c r="W532" s="112">
        <v>-4794</v>
      </c>
      <c r="X532" s="112">
        <v>-4917</v>
      </c>
      <c r="Y532" s="102">
        <f t="shared" si="32"/>
        <v>-31681</v>
      </c>
    </row>
    <row r="533" spans="1:25" x14ac:dyDescent="0.25">
      <c r="A533" s="9">
        <v>110</v>
      </c>
      <c r="B533" s="9" t="s">
        <v>278</v>
      </c>
      <c r="C533" s="9" t="s">
        <v>383</v>
      </c>
      <c r="D533" s="9" t="s">
        <v>351</v>
      </c>
      <c r="E533" s="9" t="s">
        <v>273</v>
      </c>
      <c r="F533" s="9">
        <v>175</v>
      </c>
      <c r="G533" s="9" t="s">
        <v>326</v>
      </c>
      <c r="H533" s="9">
        <v>2018</v>
      </c>
      <c r="I533" s="9" t="str">
        <f t="shared" si="33"/>
        <v>546</v>
      </c>
      <c r="J533" s="9" t="s">
        <v>10</v>
      </c>
      <c r="K533" s="9" t="s">
        <v>324</v>
      </c>
      <c r="L533" s="9" t="s">
        <v>282</v>
      </c>
      <c r="M533" s="112">
        <v>-5215</v>
      </c>
      <c r="N533" s="112">
        <v>-4841</v>
      </c>
      <c r="O533" s="112">
        <v>-5831</v>
      </c>
      <c r="P533" s="112">
        <v>-5504</v>
      </c>
      <c r="Q533" s="112">
        <v>-5198</v>
      </c>
      <c r="R533" s="112">
        <v>-5117</v>
      </c>
      <c r="S533" s="112"/>
      <c r="T533" s="112"/>
      <c r="U533" s="112"/>
      <c r="V533" s="112"/>
      <c r="W533" s="112"/>
      <c r="X533" s="112"/>
      <c r="Y533" s="102">
        <f t="shared" si="32"/>
        <v>-31706</v>
      </c>
    </row>
    <row r="534" spans="1:25" x14ac:dyDescent="0.25">
      <c r="A534" s="9">
        <v>110</v>
      </c>
      <c r="B534" s="9" t="s">
        <v>278</v>
      </c>
      <c r="C534" s="9" t="s">
        <v>383</v>
      </c>
      <c r="D534" s="9" t="s">
        <v>351</v>
      </c>
      <c r="E534" s="9" t="s">
        <v>273</v>
      </c>
      <c r="F534" s="9">
        <v>751</v>
      </c>
      <c r="G534" s="9" t="s">
        <v>330</v>
      </c>
      <c r="H534" s="9">
        <v>2017</v>
      </c>
      <c r="I534" s="9" t="str">
        <f t="shared" si="33"/>
        <v>546</v>
      </c>
      <c r="J534" s="9" t="s">
        <v>10</v>
      </c>
      <c r="K534" s="9" t="s">
        <v>329</v>
      </c>
      <c r="L534" s="9" t="s">
        <v>282</v>
      </c>
      <c r="M534" s="112"/>
      <c r="N534" s="112"/>
      <c r="O534" s="112"/>
      <c r="P534" s="112"/>
      <c r="Q534" s="112"/>
      <c r="R534" s="112"/>
      <c r="S534" s="112">
        <v>4783</v>
      </c>
      <c r="T534" s="112">
        <v>5211</v>
      </c>
      <c r="U534" s="112">
        <v>5282</v>
      </c>
      <c r="V534" s="112">
        <v>5632</v>
      </c>
      <c r="W534" s="112">
        <v>4562</v>
      </c>
      <c r="X534" s="112">
        <v>4681</v>
      </c>
      <c r="Y534" s="102">
        <f t="shared" si="32"/>
        <v>30151</v>
      </c>
    </row>
    <row r="535" spans="1:25" x14ac:dyDescent="0.25">
      <c r="A535" s="9">
        <v>110</v>
      </c>
      <c r="B535" s="9" t="s">
        <v>278</v>
      </c>
      <c r="C535" s="9" t="s">
        <v>383</v>
      </c>
      <c r="D535" s="9" t="s">
        <v>351</v>
      </c>
      <c r="E535" s="9" t="s">
        <v>273</v>
      </c>
      <c r="F535" s="9">
        <v>751</v>
      </c>
      <c r="G535" s="9" t="s">
        <v>330</v>
      </c>
      <c r="H535" s="9">
        <v>2018</v>
      </c>
      <c r="I535" s="9" t="str">
        <f t="shared" si="33"/>
        <v>546</v>
      </c>
      <c r="J535" s="9" t="s">
        <v>10</v>
      </c>
      <c r="K535" s="9" t="s">
        <v>329</v>
      </c>
      <c r="L535" s="9" t="s">
        <v>282</v>
      </c>
      <c r="M535" s="112">
        <v>4969</v>
      </c>
      <c r="N535" s="112">
        <v>4651</v>
      </c>
      <c r="O535" s="112">
        <v>5596</v>
      </c>
      <c r="P535" s="112">
        <v>5248</v>
      </c>
      <c r="Q535" s="112">
        <v>4959</v>
      </c>
      <c r="R535" s="112">
        <v>4884</v>
      </c>
      <c r="S535" s="112"/>
      <c r="T535" s="112"/>
      <c r="U535" s="112"/>
      <c r="V535" s="112"/>
      <c r="W535" s="112"/>
      <c r="X535" s="112"/>
      <c r="Y535" s="102">
        <f t="shared" si="32"/>
        <v>30307</v>
      </c>
    </row>
    <row r="536" spans="1:25" x14ac:dyDescent="0.25">
      <c r="A536" s="9">
        <v>110</v>
      </c>
      <c r="B536" s="9" t="s">
        <v>278</v>
      </c>
      <c r="C536" s="9" t="s">
        <v>383</v>
      </c>
      <c r="D536" s="9" t="s">
        <v>351</v>
      </c>
      <c r="E536" s="9" t="s">
        <v>273</v>
      </c>
      <c r="F536" s="9">
        <v>752</v>
      </c>
      <c r="G536" s="9" t="s">
        <v>330</v>
      </c>
      <c r="H536" s="9">
        <v>2017</v>
      </c>
      <c r="I536" s="9" t="str">
        <f t="shared" si="33"/>
        <v>546</v>
      </c>
      <c r="J536" s="9" t="s">
        <v>10</v>
      </c>
      <c r="K536" s="9" t="s">
        <v>329</v>
      </c>
      <c r="L536" s="9" t="s">
        <v>282</v>
      </c>
      <c r="M536" s="112"/>
      <c r="N536" s="112"/>
      <c r="O536" s="112"/>
      <c r="P536" s="112"/>
      <c r="Q536" s="112"/>
      <c r="R536" s="112"/>
      <c r="S536" s="112">
        <v>323</v>
      </c>
      <c r="T536" s="112">
        <v>354</v>
      </c>
      <c r="U536" s="112">
        <v>360</v>
      </c>
      <c r="V536" s="112">
        <v>384</v>
      </c>
      <c r="W536" s="112">
        <v>311</v>
      </c>
      <c r="X536" s="112">
        <v>317</v>
      </c>
      <c r="Y536" s="102">
        <f t="shared" si="32"/>
        <v>2049</v>
      </c>
    </row>
    <row r="537" spans="1:25" x14ac:dyDescent="0.25">
      <c r="A537" s="9">
        <v>110</v>
      </c>
      <c r="B537" s="9" t="s">
        <v>278</v>
      </c>
      <c r="C537" s="9" t="s">
        <v>383</v>
      </c>
      <c r="D537" s="9" t="s">
        <v>351</v>
      </c>
      <c r="E537" s="9" t="s">
        <v>273</v>
      </c>
      <c r="F537" s="9">
        <v>752</v>
      </c>
      <c r="G537" s="9" t="s">
        <v>330</v>
      </c>
      <c r="H537" s="9">
        <v>2018</v>
      </c>
      <c r="I537" s="9" t="str">
        <f t="shared" si="33"/>
        <v>546</v>
      </c>
      <c r="J537" s="9" t="s">
        <v>10</v>
      </c>
      <c r="K537" s="9" t="s">
        <v>329</v>
      </c>
      <c r="L537" s="9" t="s">
        <v>282</v>
      </c>
      <c r="M537" s="112">
        <v>335</v>
      </c>
      <c r="N537" s="112">
        <v>298</v>
      </c>
      <c r="O537" s="112">
        <v>361</v>
      </c>
      <c r="P537" s="112">
        <v>353</v>
      </c>
      <c r="Q537" s="112">
        <v>332</v>
      </c>
      <c r="R537" s="112">
        <v>326</v>
      </c>
      <c r="S537" s="112"/>
      <c r="T537" s="112"/>
      <c r="U537" s="112"/>
      <c r="V537" s="112"/>
      <c r="W537" s="112"/>
      <c r="X537" s="112"/>
      <c r="Y537" s="102">
        <f t="shared" si="32"/>
        <v>2005</v>
      </c>
    </row>
    <row r="538" spans="1:25" x14ac:dyDescent="0.25">
      <c r="A538" s="9">
        <v>110</v>
      </c>
      <c r="B538" s="9" t="s">
        <v>277</v>
      </c>
      <c r="C538" s="9" t="s">
        <v>384</v>
      </c>
      <c r="D538" s="9" t="s">
        <v>351</v>
      </c>
      <c r="E538" s="9" t="s">
        <v>273</v>
      </c>
      <c r="F538" s="9">
        <v>175</v>
      </c>
      <c r="G538" s="9" t="s">
        <v>326</v>
      </c>
      <c r="H538" s="9">
        <v>2017</v>
      </c>
      <c r="I538" s="9" t="str">
        <f t="shared" si="33"/>
        <v>546</v>
      </c>
      <c r="J538" s="9" t="s">
        <v>10</v>
      </c>
      <c r="K538" s="9" t="s">
        <v>324</v>
      </c>
      <c r="L538" s="9" t="s">
        <v>282</v>
      </c>
      <c r="M538" s="112"/>
      <c r="N538" s="112"/>
      <c r="O538" s="112"/>
      <c r="P538" s="112"/>
      <c r="Q538" s="112"/>
      <c r="R538" s="112"/>
      <c r="S538" s="112">
        <v>39857</v>
      </c>
      <c r="T538" s="112">
        <v>46561</v>
      </c>
      <c r="U538" s="112">
        <v>39996</v>
      </c>
      <c r="V538" s="112">
        <v>44372</v>
      </c>
      <c r="W538" s="112">
        <v>40654</v>
      </c>
      <c r="X538" s="112">
        <v>37694</v>
      </c>
      <c r="Y538" s="102">
        <f t="shared" si="32"/>
        <v>249134</v>
      </c>
    </row>
    <row r="539" spans="1:25" x14ac:dyDescent="0.25">
      <c r="A539" s="9">
        <v>110</v>
      </c>
      <c r="B539" s="9" t="s">
        <v>277</v>
      </c>
      <c r="C539" s="9" t="s">
        <v>384</v>
      </c>
      <c r="D539" s="9" t="s">
        <v>351</v>
      </c>
      <c r="E539" s="9" t="s">
        <v>273</v>
      </c>
      <c r="F539" s="9">
        <v>175</v>
      </c>
      <c r="G539" s="9" t="s">
        <v>326</v>
      </c>
      <c r="H539" s="9">
        <v>2018</v>
      </c>
      <c r="I539" s="9" t="str">
        <f t="shared" si="33"/>
        <v>546</v>
      </c>
      <c r="J539" s="9" t="s">
        <v>10</v>
      </c>
      <c r="K539" s="9" t="s">
        <v>324</v>
      </c>
      <c r="L539" s="9" t="s">
        <v>282</v>
      </c>
      <c r="M539" s="112">
        <v>43407</v>
      </c>
      <c r="N539" s="112">
        <v>37614</v>
      </c>
      <c r="O539" s="112">
        <v>43128</v>
      </c>
      <c r="P539" s="112">
        <v>38613</v>
      </c>
      <c r="Q539" s="112">
        <v>45638</v>
      </c>
      <c r="R539" s="112">
        <v>41400</v>
      </c>
      <c r="S539" s="112"/>
      <c r="T539" s="112"/>
      <c r="U539" s="112"/>
      <c r="V539" s="112"/>
      <c r="W539" s="112"/>
      <c r="X539" s="112"/>
      <c r="Y539" s="102">
        <f t="shared" si="32"/>
        <v>249800</v>
      </c>
    </row>
    <row r="540" spans="1:25" x14ac:dyDescent="0.25">
      <c r="A540" s="9">
        <v>110</v>
      </c>
      <c r="B540" s="9" t="s">
        <v>277</v>
      </c>
      <c r="C540" s="9" t="s">
        <v>384</v>
      </c>
      <c r="D540" s="9" t="s">
        <v>351</v>
      </c>
      <c r="E540" s="9" t="s">
        <v>273</v>
      </c>
      <c r="F540" s="9">
        <v>751</v>
      </c>
      <c r="G540" s="9" t="s">
        <v>330</v>
      </c>
      <c r="H540" s="9">
        <v>2017</v>
      </c>
      <c r="I540" s="9" t="str">
        <f t="shared" si="33"/>
        <v>546</v>
      </c>
      <c r="J540" s="9" t="s">
        <v>10</v>
      </c>
      <c r="K540" s="9" t="s">
        <v>329</v>
      </c>
      <c r="L540" s="9" t="s">
        <v>282</v>
      </c>
      <c r="M540" s="112"/>
      <c r="N540" s="112"/>
      <c r="O540" s="112"/>
      <c r="P540" s="112"/>
      <c r="Q540" s="112"/>
      <c r="R540" s="112"/>
      <c r="S540" s="112">
        <v>11710</v>
      </c>
      <c r="T540" s="112">
        <v>13679</v>
      </c>
      <c r="U540" s="112">
        <v>11750</v>
      </c>
      <c r="V540" s="112">
        <v>13036</v>
      </c>
      <c r="W540" s="112">
        <v>11944</v>
      </c>
      <c r="X540" s="112">
        <v>11074</v>
      </c>
      <c r="Y540" s="102">
        <f t="shared" si="32"/>
        <v>73193</v>
      </c>
    </row>
    <row r="541" spans="1:25" x14ac:dyDescent="0.25">
      <c r="A541" s="9">
        <v>110</v>
      </c>
      <c r="B541" s="9" t="s">
        <v>277</v>
      </c>
      <c r="C541" s="9" t="s">
        <v>384</v>
      </c>
      <c r="D541" s="9" t="s">
        <v>351</v>
      </c>
      <c r="E541" s="9" t="s">
        <v>273</v>
      </c>
      <c r="F541" s="9">
        <v>751</v>
      </c>
      <c r="G541" s="9" t="s">
        <v>330</v>
      </c>
      <c r="H541" s="9">
        <v>2018</v>
      </c>
      <c r="I541" s="9" t="str">
        <f t="shared" si="33"/>
        <v>546</v>
      </c>
      <c r="J541" s="9" t="s">
        <v>10</v>
      </c>
      <c r="K541" s="9" t="s">
        <v>329</v>
      </c>
      <c r="L541" s="9" t="s">
        <v>282</v>
      </c>
      <c r="M541" s="112">
        <v>12753</v>
      </c>
      <c r="N541" s="112">
        <v>11051</v>
      </c>
      <c r="O541" s="112">
        <v>12671</v>
      </c>
      <c r="P541" s="112">
        <v>11344</v>
      </c>
      <c r="Q541" s="112">
        <v>13408</v>
      </c>
      <c r="R541" s="112">
        <v>12163</v>
      </c>
      <c r="S541" s="112"/>
      <c r="T541" s="112"/>
      <c r="U541" s="112"/>
      <c r="V541" s="112"/>
      <c r="W541" s="112"/>
      <c r="X541" s="112"/>
      <c r="Y541" s="102">
        <f t="shared" si="32"/>
        <v>73390</v>
      </c>
    </row>
    <row r="542" spans="1:25" x14ac:dyDescent="0.25">
      <c r="A542" s="9">
        <v>110</v>
      </c>
      <c r="B542" s="9" t="s">
        <v>277</v>
      </c>
      <c r="C542" s="9" t="s">
        <v>385</v>
      </c>
      <c r="D542" s="9" t="s">
        <v>351</v>
      </c>
      <c r="E542" s="9" t="s">
        <v>273</v>
      </c>
      <c r="F542" s="9">
        <v>175</v>
      </c>
      <c r="G542" s="9" t="s">
        <v>326</v>
      </c>
      <c r="H542" s="9">
        <v>2017</v>
      </c>
      <c r="I542" s="9" t="str">
        <f t="shared" si="33"/>
        <v>548</v>
      </c>
      <c r="J542" s="9" t="s">
        <v>10</v>
      </c>
      <c r="K542" s="9" t="s">
        <v>324</v>
      </c>
      <c r="L542" s="9" t="s">
        <v>282</v>
      </c>
      <c r="M542" s="112"/>
      <c r="N542" s="112"/>
      <c r="O542" s="112"/>
      <c r="P542" s="112"/>
      <c r="Q542" s="112"/>
      <c r="R542" s="112"/>
      <c r="S542" s="112">
        <v>24235</v>
      </c>
      <c r="T542" s="112">
        <v>27780</v>
      </c>
      <c r="U542" s="112">
        <v>25934</v>
      </c>
      <c r="V542" s="112">
        <v>26691</v>
      </c>
      <c r="W542" s="112">
        <v>25676</v>
      </c>
      <c r="X542" s="112">
        <v>23659</v>
      </c>
      <c r="Y542" s="102">
        <f t="shared" si="32"/>
        <v>153975</v>
      </c>
    </row>
    <row r="543" spans="1:25" x14ac:dyDescent="0.25">
      <c r="A543" s="9">
        <v>110</v>
      </c>
      <c r="B543" s="9" t="s">
        <v>277</v>
      </c>
      <c r="C543" s="9" t="s">
        <v>385</v>
      </c>
      <c r="D543" s="9" t="s">
        <v>351</v>
      </c>
      <c r="E543" s="9" t="s">
        <v>273</v>
      </c>
      <c r="F543" s="9">
        <v>175</v>
      </c>
      <c r="G543" s="9" t="s">
        <v>326</v>
      </c>
      <c r="H543" s="9">
        <v>2018</v>
      </c>
      <c r="I543" s="9" t="str">
        <f t="shared" si="33"/>
        <v>548</v>
      </c>
      <c r="J543" s="9" t="s">
        <v>10</v>
      </c>
      <c r="K543" s="9" t="s">
        <v>324</v>
      </c>
      <c r="L543" s="9" t="s">
        <v>282</v>
      </c>
      <c r="M543" s="112">
        <v>27867</v>
      </c>
      <c r="N543" s="112">
        <v>25312</v>
      </c>
      <c r="O543" s="112">
        <v>27281</v>
      </c>
      <c r="P543" s="112">
        <v>26242</v>
      </c>
      <c r="Q543" s="112">
        <v>27603</v>
      </c>
      <c r="R543" s="112">
        <v>26148</v>
      </c>
      <c r="S543" s="112"/>
      <c r="T543" s="112"/>
      <c r="U543" s="112"/>
      <c r="V543" s="112"/>
      <c r="W543" s="112"/>
      <c r="X543" s="112"/>
      <c r="Y543" s="102">
        <f t="shared" si="32"/>
        <v>160453</v>
      </c>
    </row>
    <row r="544" spans="1:25" x14ac:dyDescent="0.25">
      <c r="A544" s="9">
        <v>110</v>
      </c>
      <c r="B544" s="9" t="s">
        <v>277</v>
      </c>
      <c r="C544" s="9" t="s">
        <v>385</v>
      </c>
      <c r="D544" s="9" t="s">
        <v>351</v>
      </c>
      <c r="E544" s="9" t="s">
        <v>273</v>
      </c>
      <c r="F544" s="9">
        <v>751</v>
      </c>
      <c r="G544" s="9" t="s">
        <v>330</v>
      </c>
      <c r="H544" s="9">
        <v>2017</v>
      </c>
      <c r="I544" s="9" t="str">
        <f t="shared" si="33"/>
        <v>548</v>
      </c>
      <c r="J544" s="9" t="s">
        <v>10</v>
      </c>
      <c r="K544" s="9" t="s">
        <v>329</v>
      </c>
      <c r="L544" s="9" t="s">
        <v>282</v>
      </c>
      <c r="M544" s="112"/>
      <c r="N544" s="112"/>
      <c r="O544" s="112"/>
      <c r="P544" s="112"/>
      <c r="Q544" s="112"/>
      <c r="R544" s="112"/>
      <c r="S544" s="112">
        <v>4690</v>
      </c>
      <c r="T544" s="112">
        <v>5634</v>
      </c>
      <c r="U544" s="112">
        <v>4880</v>
      </c>
      <c r="V544" s="112">
        <v>5344</v>
      </c>
      <c r="W544" s="112">
        <v>4933</v>
      </c>
      <c r="X544" s="112">
        <v>4483</v>
      </c>
      <c r="Y544" s="102">
        <f t="shared" si="32"/>
        <v>29964</v>
      </c>
    </row>
    <row r="545" spans="1:25" x14ac:dyDescent="0.25">
      <c r="A545" s="9">
        <v>110</v>
      </c>
      <c r="B545" s="9" t="s">
        <v>277</v>
      </c>
      <c r="C545" s="9" t="s">
        <v>385</v>
      </c>
      <c r="D545" s="9" t="s">
        <v>351</v>
      </c>
      <c r="E545" s="9" t="s">
        <v>273</v>
      </c>
      <c r="F545" s="9">
        <v>751</v>
      </c>
      <c r="G545" s="9" t="s">
        <v>330</v>
      </c>
      <c r="H545" s="9">
        <v>2018</v>
      </c>
      <c r="I545" s="9" t="str">
        <f t="shared" si="33"/>
        <v>548</v>
      </c>
      <c r="J545" s="9" t="s">
        <v>10</v>
      </c>
      <c r="K545" s="9" t="s">
        <v>329</v>
      </c>
      <c r="L545" s="9" t="s">
        <v>282</v>
      </c>
      <c r="M545" s="112">
        <v>5604</v>
      </c>
      <c r="N545" s="112">
        <v>4923</v>
      </c>
      <c r="O545" s="112">
        <v>5448</v>
      </c>
      <c r="P545" s="112">
        <v>4996</v>
      </c>
      <c r="Q545" s="112">
        <v>5534</v>
      </c>
      <c r="R545" s="112">
        <v>4971</v>
      </c>
      <c r="S545" s="112"/>
      <c r="T545" s="112"/>
      <c r="U545" s="112"/>
      <c r="V545" s="112"/>
      <c r="W545" s="112"/>
      <c r="X545" s="112"/>
      <c r="Y545" s="102">
        <f t="shared" si="32"/>
        <v>31476</v>
      </c>
    </row>
    <row r="546" spans="1:25" x14ac:dyDescent="0.25">
      <c r="A546" s="9">
        <v>110</v>
      </c>
      <c r="B546" s="9" t="s">
        <v>277</v>
      </c>
      <c r="C546" s="9" t="s">
        <v>386</v>
      </c>
      <c r="D546" s="9" t="s">
        <v>351</v>
      </c>
      <c r="E546" s="9" t="s">
        <v>273</v>
      </c>
      <c r="F546" s="9">
        <v>175</v>
      </c>
      <c r="G546" s="9" t="s">
        <v>326</v>
      </c>
      <c r="H546" s="9">
        <v>2017</v>
      </c>
      <c r="I546" s="9" t="str">
        <f t="shared" ref="I546:I563" si="34">LEFT(C546,3)</f>
        <v>549</v>
      </c>
      <c r="J546" s="9" t="s">
        <v>10</v>
      </c>
      <c r="K546" s="9" t="s">
        <v>324</v>
      </c>
      <c r="L546" s="9" t="s">
        <v>282</v>
      </c>
      <c r="M546" s="112"/>
      <c r="N546" s="112"/>
      <c r="O546" s="112"/>
      <c r="P546" s="112"/>
      <c r="Q546" s="112"/>
      <c r="R546" s="112"/>
      <c r="S546" s="112">
        <v>114737</v>
      </c>
      <c r="T546" s="112">
        <v>141399</v>
      </c>
      <c r="U546" s="112">
        <v>123472</v>
      </c>
      <c r="V546" s="112">
        <v>135250</v>
      </c>
      <c r="W546" s="112">
        <v>116425</v>
      </c>
      <c r="X546" s="112">
        <v>103419</v>
      </c>
      <c r="Y546" s="102">
        <f t="shared" si="32"/>
        <v>734702</v>
      </c>
    </row>
    <row r="547" spans="1:25" x14ac:dyDescent="0.25">
      <c r="A547" s="9">
        <v>110</v>
      </c>
      <c r="B547" s="9" t="s">
        <v>277</v>
      </c>
      <c r="C547" s="9" t="s">
        <v>386</v>
      </c>
      <c r="D547" s="9" t="s">
        <v>351</v>
      </c>
      <c r="E547" s="9" t="s">
        <v>273</v>
      </c>
      <c r="F547" s="9">
        <v>175</v>
      </c>
      <c r="G547" s="9" t="s">
        <v>326</v>
      </c>
      <c r="H547" s="9">
        <v>2018</v>
      </c>
      <c r="I547" s="9" t="str">
        <f t="shared" si="34"/>
        <v>549</v>
      </c>
      <c r="J547" s="9" t="s">
        <v>10</v>
      </c>
      <c r="K547" s="9" t="s">
        <v>324</v>
      </c>
      <c r="L547" s="9" t="s">
        <v>282</v>
      </c>
      <c r="M547" s="112">
        <v>141356</v>
      </c>
      <c r="N547" s="112">
        <v>123952</v>
      </c>
      <c r="O547" s="112">
        <v>129101</v>
      </c>
      <c r="P547" s="112">
        <v>125377</v>
      </c>
      <c r="Q547" s="112">
        <v>137684</v>
      </c>
      <c r="R547" s="112">
        <v>119306</v>
      </c>
      <c r="S547" s="112"/>
      <c r="T547" s="112"/>
      <c r="U547" s="112"/>
      <c r="V547" s="112"/>
      <c r="W547" s="112"/>
      <c r="X547" s="112"/>
      <c r="Y547" s="102">
        <f t="shared" si="32"/>
        <v>776776</v>
      </c>
    </row>
    <row r="548" spans="1:25" x14ac:dyDescent="0.25">
      <c r="A548" s="9">
        <v>110</v>
      </c>
      <c r="B548" s="9" t="s">
        <v>277</v>
      </c>
      <c r="C548" s="9" t="s">
        <v>386</v>
      </c>
      <c r="D548" s="9" t="s">
        <v>351</v>
      </c>
      <c r="E548" s="9" t="s">
        <v>273</v>
      </c>
      <c r="F548" s="9">
        <v>751</v>
      </c>
      <c r="G548" s="9" t="s">
        <v>330</v>
      </c>
      <c r="H548" s="9">
        <v>2017</v>
      </c>
      <c r="I548" s="9" t="str">
        <f t="shared" si="34"/>
        <v>549</v>
      </c>
      <c r="J548" s="9" t="s">
        <v>10</v>
      </c>
      <c r="K548" s="9" t="s">
        <v>329</v>
      </c>
      <c r="L548" s="9" t="s">
        <v>282</v>
      </c>
      <c r="M548" s="112"/>
      <c r="N548" s="112"/>
      <c r="O548" s="112"/>
      <c r="P548" s="112"/>
      <c r="Q548" s="112"/>
      <c r="R548" s="112"/>
      <c r="S548" s="112">
        <v>27651</v>
      </c>
      <c r="T548" s="112">
        <v>34504</v>
      </c>
      <c r="U548" s="112">
        <v>29977</v>
      </c>
      <c r="V548" s="112">
        <v>32990</v>
      </c>
      <c r="W548" s="112">
        <v>27898</v>
      </c>
      <c r="X548" s="112">
        <v>24562</v>
      </c>
      <c r="Y548" s="102">
        <f t="shared" si="32"/>
        <v>177582</v>
      </c>
    </row>
    <row r="549" spans="1:25" x14ac:dyDescent="0.25">
      <c r="A549" s="9">
        <v>110</v>
      </c>
      <c r="B549" s="9" t="s">
        <v>277</v>
      </c>
      <c r="C549" s="9" t="s">
        <v>386</v>
      </c>
      <c r="D549" s="9" t="s">
        <v>351</v>
      </c>
      <c r="E549" s="9" t="s">
        <v>273</v>
      </c>
      <c r="F549" s="9">
        <v>751</v>
      </c>
      <c r="G549" s="9" t="s">
        <v>330</v>
      </c>
      <c r="H549" s="9">
        <v>2018</v>
      </c>
      <c r="I549" s="9" t="str">
        <f t="shared" si="34"/>
        <v>549</v>
      </c>
      <c r="J549" s="9" t="s">
        <v>10</v>
      </c>
      <c r="K549" s="9" t="s">
        <v>329</v>
      </c>
      <c r="L549" s="9" t="s">
        <v>282</v>
      </c>
      <c r="M549" s="112">
        <v>34398</v>
      </c>
      <c r="N549" s="112">
        <v>30145</v>
      </c>
      <c r="O549" s="112">
        <v>31261</v>
      </c>
      <c r="P549" s="112">
        <v>30397</v>
      </c>
      <c r="Q549" s="112">
        <v>33420</v>
      </c>
      <c r="R549" s="112">
        <v>28780</v>
      </c>
      <c r="S549" s="112"/>
      <c r="T549" s="112"/>
      <c r="U549" s="112"/>
      <c r="V549" s="112"/>
      <c r="W549" s="112"/>
      <c r="X549" s="112"/>
      <c r="Y549" s="102">
        <f t="shared" si="32"/>
        <v>188401</v>
      </c>
    </row>
    <row r="550" spans="1:25" x14ac:dyDescent="0.25">
      <c r="A550" s="9">
        <v>110</v>
      </c>
      <c r="B550" s="9" t="s">
        <v>277</v>
      </c>
      <c r="C550" s="9" t="s">
        <v>387</v>
      </c>
      <c r="D550" s="9" t="s">
        <v>351</v>
      </c>
      <c r="E550" s="9" t="s">
        <v>273</v>
      </c>
      <c r="F550" s="9">
        <v>175</v>
      </c>
      <c r="G550" s="9" t="s">
        <v>326</v>
      </c>
      <c r="H550" s="9">
        <v>2017</v>
      </c>
      <c r="I550" s="9" t="str">
        <f t="shared" si="34"/>
        <v>549</v>
      </c>
      <c r="J550" s="9" t="s">
        <v>10</v>
      </c>
      <c r="K550" s="9" t="s">
        <v>324</v>
      </c>
      <c r="L550" s="9" t="s">
        <v>282</v>
      </c>
      <c r="M550" s="112"/>
      <c r="N550" s="112"/>
      <c r="O550" s="112"/>
      <c r="P550" s="112"/>
      <c r="Q550" s="112"/>
      <c r="R550" s="112"/>
      <c r="S550" s="112">
        <v>2070</v>
      </c>
      <c r="T550" s="112">
        <v>2429</v>
      </c>
      <c r="U550" s="112">
        <v>2080</v>
      </c>
      <c r="V550" s="112">
        <v>2311</v>
      </c>
      <c r="W550" s="112">
        <v>2117</v>
      </c>
      <c r="X550" s="112">
        <v>1950</v>
      </c>
      <c r="Y550" s="102">
        <f t="shared" si="32"/>
        <v>12957</v>
      </c>
    </row>
    <row r="551" spans="1:25" x14ac:dyDescent="0.25">
      <c r="A551" s="9">
        <v>110</v>
      </c>
      <c r="B551" s="9" t="s">
        <v>277</v>
      </c>
      <c r="C551" s="9" t="s">
        <v>387</v>
      </c>
      <c r="D551" s="9" t="s">
        <v>351</v>
      </c>
      <c r="E551" s="9" t="s">
        <v>273</v>
      </c>
      <c r="F551" s="9">
        <v>175</v>
      </c>
      <c r="G551" s="9" t="s">
        <v>326</v>
      </c>
      <c r="H551" s="9">
        <v>2018</v>
      </c>
      <c r="I551" s="9" t="str">
        <f t="shared" si="34"/>
        <v>549</v>
      </c>
      <c r="J551" s="9" t="s">
        <v>10</v>
      </c>
      <c r="K551" s="9" t="s">
        <v>324</v>
      </c>
      <c r="L551" s="9" t="s">
        <v>282</v>
      </c>
      <c r="M551" s="112">
        <v>2243</v>
      </c>
      <c r="N551" s="112">
        <v>1939</v>
      </c>
      <c r="O551" s="112">
        <v>2234</v>
      </c>
      <c r="P551" s="112">
        <v>1992</v>
      </c>
      <c r="Q551" s="112">
        <v>2372</v>
      </c>
      <c r="R551" s="112">
        <v>2151</v>
      </c>
      <c r="S551" s="112"/>
      <c r="T551" s="112"/>
      <c r="U551" s="112"/>
      <c r="V551" s="112"/>
      <c r="W551" s="112"/>
      <c r="X551" s="112"/>
      <c r="Y551" s="102">
        <f t="shared" si="32"/>
        <v>12931</v>
      </c>
    </row>
    <row r="552" spans="1:25" x14ac:dyDescent="0.25">
      <c r="A552" s="9">
        <v>110</v>
      </c>
      <c r="B552" s="9" t="s">
        <v>277</v>
      </c>
      <c r="C552" s="9" t="s">
        <v>387</v>
      </c>
      <c r="D552" s="9" t="s">
        <v>351</v>
      </c>
      <c r="E552" s="9" t="s">
        <v>273</v>
      </c>
      <c r="F552" s="9">
        <v>751</v>
      </c>
      <c r="G552" s="9" t="s">
        <v>330</v>
      </c>
      <c r="H552" s="9">
        <v>2017</v>
      </c>
      <c r="I552" s="9" t="str">
        <f t="shared" si="34"/>
        <v>549</v>
      </c>
      <c r="J552" s="9" t="s">
        <v>10</v>
      </c>
      <c r="K552" s="9" t="s">
        <v>329</v>
      </c>
      <c r="L552" s="9" t="s">
        <v>282</v>
      </c>
      <c r="M552" s="112"/>
      <c r="N552" s="112"/>
      <c r="O552" s="112"/>
      <c r="P552" s="112"/>
      <c r="Q552" s="112"/>
      <c r="R552" s="112"/>
      <c r="S552" s="112">
        <v>608</v>
      </c>
      <c r="T552" s="112">
        <v>713</v>
      </c>
      <c r="U552" s="112">
        <v>611</v>
      </c>
      <c r="V552" s="112">
        <v>679</v>
      </c>
      <c r="W552" s="112">
        <v>622</v>
      </c>
      <c r="X552" s="112">
        <v>573</v>
      </c>
      <c r="Y552" s="102">
        <f t="shared" si="32"/>
        <v>3806</v>
      </c>
    </row>
    <row r="553" spans="1:25" x14ac:dyDescent="0.25">
      <c r="A553" s="9">
        <v>110</v>
      </c>
      <c r="B553" s="9" t="s">
        <v>277</v>
      </c>
      <c r="C553" s="9" t="s">
        <v>387</v>
      </c>
      <c r="D553" s="9" t="s">
        <v>351</v>
      </c>
      <c r="E553" s="9" t="s">
        <v>273</v>
      </c>
      <c r="F553" s="9">
        <v>751</v>
      </c>
      <c r="G553" s="9" t="s">
        <v>330</v>
      </c>
      <c r="H553" s="9">
        <v>2018</v>
      </c>
      <c r="I553" s="9" t="str">
        <f t="shared" si="34"/>
        <v>549</v>
      </c>
      <c r="J553" s="9" t="s">
        <v>10</v>
      </c>
      <c r="K553" s="9" t="s">
        <v>329</v>
      </c>
      <c r="L553" s="9" t="s">
        <v>282</v>
      </c>
      <c r="M553" s="112">
        <v>659</v>
      </c>
      <c r="N553" s="112">
        <v>570</v>
      </c>
      <c r="O553" s="112">
        <v>656</v>
      </c>
      <c r="P553" s="112">
        <v>585</v>
      </c>
      <c r="Q553" s="112">
        <v>697</v>
      </c>
      <c r="R553" s="112">
        <v>632</v>
      </c>
      <c r="S553" s="112"/>
      <c r="T553" s="112"/>
      <c r="U553" s="112"/>
      <c r="V553" s="112"/>
      <c r="W553" s="112"/>
      <c r="X553" s="112"/>
      <c r="Y553" s="102">
        <f t="shared" si="32"/>
        <v>3799</v>
      </c>
    </row>
    <row r="554" spans="1:25" x14ac:dyDescent="0.25">
      <c r="A554" s="9">
        <v>110</v>
      </c>
      <c r="B554" s="9" t="s">
        <v>278</v>
      </c>
      <c r="C554" s="9" t="s">
        <v>388</v>
      </c>
      <c r="D554" s="9" t="s">
        <v>351</v>
      </c>
      <c r="E554" s="9" t="s">
        <v>273</v>
      </c>
      <c r="F554" s="9">
        <v>101</v>
      </c>
      <c r="G554" s="9" t="s">
        <v>298</v>
      </c>
      <c r="H554" s="9">
        <v>2017</v>
      </c>
      <c r="I554" s="9" t="str">
        <f t="shared" si="34"/>
        <v>551</v>
      </c>
      <c r="J554" s="9" t="s">
        <v>10</v>
      </c>
      <c r="K554" s="9" t="s">
        <v>324</v>
      </c>
      <c r="L554" s="9" t="s">
        <v>282</v>
      </c>
      <c r="M554" s="112"/>
      <c r="N554" s="112"/>
      <c r="O554" s="112"/>
      <c r="P554" s="112"/>
      <c r="Q554" s="112"/>
      <c r="R554" s="112"/>
      <c r="S554" s="112">
        <v>7656</v>
      </c>
      <c r="T554" s="112">
        <v>8342</v>
      </c>
      <c r="U554" s="112">
        <v>8456</v>
      </c>
      <c r="V554" s="112">
        <v>9016</v>
      </c>
      <c r="W554" s="112">
        <v>7302</v>
      </c>
      <c r="X554" s="112">
        <v>7493</v>
      </c>
      <c r="Y554" s="102">
        <f t="shared" si="32"/>
        <v>48265</v>
      </c>
    </row>
    <row r="555" spans="1:25" x14ac:dyDescent="0.25">
      <c r="A555" s="9">
        <v>110</v>
      </c>
      <c r="B555" s="9" t="s">
        <v>278</v>
      </c>
      <c r="C555" s="9" t="s">
        <v>388</v>
      </c>
      <c r="D555" s="9" t="s">
        <v>351</v>
      </c>
      <c r="E555" s="9" t="s">
        <v>273</v>
      </c>
      <c r="F555" s="9">
        <v>101</v>
      </c>
      <c r="G555" s="9" t="s">
        <v>298</v>
      </c>
      <c r="H555" s="9">
        <v>2018</v>
      </c>
      <c r="I555" s="9" t="str">
        <f t="shared" si="34"/>
        <v>551</v>
      </c>
      <c r="J555" s="9" t="s">
        <v>10</v>
      </c>
      <c r="K555" s="9" t="s">
        <v>324</v>
      </c>
      <c r="L555" s="9" t="s">
        <v>282</v>
      </c>
      <c r="M555" s="112">
        <v>7954</v>
      </c>
      <c r="N555" s="112">
        <v>7439</v>
      </c>
      <c r="O555" s="112">
        <v>8952</v>
      </c>
      <c r="P555" s="112">
        <v>8399</v>
      </c>
      <c r="Q555" s="112">
        <v>7937</v>
      </c>
      <c r="R555" s="112">
        <v>7816</v>
      </c>
      <c r="S555" s="112"/>
      <c r="T555" s="112"/>
      <c r="U555" s="112"/>
      <c r="V555" s="112"/>
      <c r="W555" s="112"/>
      <c r="X555" s="112"/>
      <c r="Y555" s="102">
        <f t="shared" si="32"/>
        <v>48497</v>
      </c>
    </row>
    <row r="556" spans="1:25" x14ac:dyDescent="0.25">
      <c r="A556" s="9">
        <v>110</v>
      </c>
      <c r="B556" s="9" t="s">
        <v>278</v>
      </c>
      <c r="C556" s="9" t="s">
        <v>388</v>
      </c>
      <c r="D556" s="9" t="s">
        <v>351</v>
      </c>
      <c r="E556" s="9" t="s">
        <v>273</v>
      </c>
      <c r="F556" s="9">
        <v>111</v>
      </c>
      <c r="G556" s="9" t="s">
        <v>297</v>
      </c>
      <c r="H556" s="9">
        <v>2017</v>
      </c>
      <c r="I556" s="9" t="str">
        <f t="shared" si="34"/>
        <v>551</v>
      </c>
      <c r="J556" s="9" t="s">
        <v>10</v>
      </c>
      <c r="K556" s="9" t="s">
        <v>325</v>
      </c>
      <c r="L556" s="9" t="s">
        <v>282</v>
      </c>
      <c r="M556" s="112"/>
      <c r="N556" s="112"/>
      <c r="O556" s="112"/>
      <c r="P556" s="112"/>
      <c r="Q556" s="112"/>
      <c r="R556" s="112"/>
      <c r="S556" s="112">
        <v>1362</v>
      </c>
      <c r="T556" s="112">
        <v>1493</v>
      </c>
      <c r="U556" s="112">
        <v>1520</v>
      </c>
      <c r="V556" s="112">
        <v>1622</v>
      </c>
      <c r="W556" s="112">
        <v>1310</v>
      </c>
      <c r="X556" s="112">
        <v>1339</v>
      </c>
      <c r="Y556" s="102">
        <f t="shared" si="32"/>
        <v>8646</v>
      </c>
    </row>
    <row r="557" spans="1:25" x14ac:dyDescent="0.25">
      <c r="A557" s="9">
        <v>110</v>
      </c>
      <c r="B557" s="9" t="s">
        <v>278</v>
      </c>
      <c r="C557" s="9" t="s">
        <v>388</v>
      </c>
      <c r="D557" s="9" t="s">
        <v>351</v>
      </c>
      <c r="E557" s="9" t="s">
        <v>273</v>
      </c>
      <c r="F557" s="9">
        <v>111</v>
      </c>
      <c r="G557" s="9" t="s">
        <v>297</v>
      </c>
      <c r="H557" s="9">
        <v>2018</v>
      </c>
      <c r="I557" s="9" t="str">
        <f t="shared" si="34"/>
        <v>551</v>
      </c>
      <c r="J557" s="9" t="s">
        <v>10</v>
      </c>
      <c r="K557" s="9" t="s">
        <v>325</v>
      </c>
      <c r="L557" s="9" t="s">
        <v>282</v>
      </c>
      <c r="M557" s="112">
        <v>1414</v>
      </c>
      <c r="N557" s="112">
        <v>1257</v>
      </c>
      <c r="O557" s="112">
        <v>1522</v>
      </c>
      <c r="P557" s="112">
        <v>1488</v>
      </c>
      <c r="Q557" s="112">
        <v>1400</v>
      </c>
      <c r="R557" s="112">
        <v>1376</v>
      </c>
      <c r="S557" s="112"/>
      <c r="T557" s="112"/>
      <c r="U557" s="112"/>
      <c r="V557" s="112"/>
      <c r="W557" s="112"/>
      <c r="X557" s="112"/>
      <c r="Y557" s="102">
        <f t="shared" si="32"/>
        <v>8457</v>
      </c>
    </row>
    <row r="558" spans="1:25" x14ac:dyDescent="0.25">
      <c r="A558" s="9">
        <v>110</v>
      </c>
      <c r="B558" s="9" t="s">
        <v>278</v>
      </c>
      <c r="C558" s="9" t="s">
        <v>388</v>
      </c>
      <c r="D558" s="9" t="s">
        <v>351</v>
      </c>
      <c r="E558" s="9" t="s">
        <v>273</v>
      </c>
      <c r="F558" s="9">
        <v>175</v>
      </c>
      <c r="G558" s="9" t="s">
        <v>326</v>
      </c>
      <c r="H558" s="9">
        <v>2017</v>
      </c>
      <c r="I558" s="9" t="str">
        <f t="shared" si="34"/>
        <v>551</v>
      </c>
      <c r="J558" s="9" t="s">
        <v>10</v>
      </c>
      <c r="K558" s="9" t="s">
        <v>324</v>
      </c>
      <c r="L558" s="9" t="s">
        <v>282</v>
      </c>
      <c r="M558" s="112"/>
      <c r="N558" s="112"/>
      <c r="O558" s="112"/>
      <c r="P558" s="112"/>
      <c r="Q558" s="112"/>
      <c r="R558" s="112"/>
      <c r="S558" s="112">
        <v>-574</v>
      </c>
      <c r="T558" s="112">
        <v>-626</v>
      </c>
      <c r="U558" s="112">
        <v>-634</v>
      </c>
      <c r="V558" s="112">
        <v>-677</v>
      </c>
      <c r="W558" s="112">
        <v>-548</v>
      </c>
      <c r="X558" s="112">
        <v>-562</v>
      </c>
      <c r="Y558" s="102">
        <f t="shared" si="32"/>
        <v>-3621</v>
      </c>
    </row>
    <row r="559" spans="1:25" x14ac:dyDescent="0.25">
      <c r="A559" s="9">
        <v>110</v>
      </c>
      <c r="B559" s="9" t="s">
        <v>278</v>
      </c>
      <c r="C559" s="9" t="s">
        <v>388</v>
      </c>
      <c r="D559" s="9" t="s">
        <v>351</v>
      </c>
      <c r="E559" s="9" t="s">
        <v>273</v>
      </c>
      <c r="F559" s="9">
        <v>175</v>
      </c>
      <c r="G559" s="9" t="s">
        <v>326</v>
      </c>
      <c r="H559" s="9">
        <v>2018</v>
      </c>
      <c r="I559" s="9" t="str">
        <f t="shared" si="34"/>
        <v>551</v>
      </c>
      <c r="J559" s="9" t="s">
        <v>10</v>
      </c>
      <c r="K559" s="9" t="s">
        <v>324</v>
      </c>
      <c r="L559" s="9" t="s">
        <v>282</v>
      </c>
      <c r="M559" s="112">
        <v>-596</v>
      </c>
      <c r="N559" s="112">
        <v>-553</v>
      </c>
      <c r="O559" s="112">
        <v>-666</v>
      </c>
      <c r="P559" s="112">
        <v>-629</v>
      </c>
      <c r="Q559" s="112">
        <v>-594</v>
      </c>
      <c r="R559" s="112">
        <v>-585</v>
      </c>
      <c r="S559" s="112"/>
      <c r="T559" s="112"/>
      <c r="U559" s="112"/>
      <c r="V559" s="112"/>
      <c r="W559" s="112"/>
      <c r="X559" s="112"/>
      <c r="Y559" s="102">
        <f t="shared" si="32"/>
        <v>-3623</v>
      </c>
    </row>
    <row r="560" spans="1:25" x14ac:dyDescent="0.25">
      <c r="A560" s="9">
        <v>110</v>
      </c>
      <c r="B560" s="9" t="s">
        <v>278</v>
      </c>
      <c r="C560" s="9" t="s">
        <v>388</v>
      </c>
      <c r="D560" s="9" t="s">
        <v>351</v>
      </c>
      <c r="E560" s="9" t="s">
        <v>273</v>
      </c>
      <c r="F560" s="9">
        <v>751</v>
      </c>
      <c r="G560" s="9" t="s">
        <v>330</v>
      </c>
      <c r="H560" s="9">
        <v>2017</v>
      </c>
      <c r="I560" s="9" t="str">
        <f t="shared" si="34"/>
        <v>551</v>
      </c>
      <c r="J560" s="9" t="s">
        <v>10</v>
      </c>
      <c r="K560" s="9" t="s">
        <v>329</v>
      </c>
      <c r="L560" s="9" t="s">
        <v>282</v>
      </c>
      <c r="M560" s="112"/>
      <c r="N560" s="112"/>
      <c r="O560" s="112"/>
      <c r="P560" s="112"/>
      <c r="Q560" s="112"/>
      <c r="R560" s="112"/>
      <c r="S560" s="112">
        <v>2036</v>
      </c>
      <c r="T560" s="112">
        <v>2219</v>
      </c>
      <c r="U560" s="112">
        <v>2249</v>
      </c>
      <c r="V560" s="112">
        <v>2398</v>
      </c>
      <c r="W560" s="112">
        <v>1942</v>
      </c>
      <c r="X560" s="112">
        <v>1993</v>
      </c>
      <c r="Y560" s="102">
        <f t="shared" si="32"/>
        <v>12837</v>
      </c>
    </row>
    <row r="561" spans="1:25" x14ac:dyDescent="0.25">
      <c r="A561" s="9">
        <v>110</v>
      </c>
      <c r="B561" s="9" t="s">
        <v>278</v>
      </c>
      <c r="C561" s="9" t="s">
        <v>388</v>
      </c>
      <c r="D561" s="9" t="s">
        <v>351</v>
      </c>
      <c r="E561" s="9" t="s">
        <v>273</v>
      </c>
      <c r="F561" s="9">
        <v>751</v>
      </c>
      <c r="G561" s="9" t="s">
        <v>330</v>
      </c>
      <c r="H561" s="9">
        <v>2018</v>
      </c>
      <c r="I561" s="9" t="str">
        <f t="shared" si="34"/>
        <v>551</v>
      </c>
      <c r="J561" s="9" t="s">
        <v>10</v>
      </c>
      <c r="K561" s="9" t="s">
        <v>329</v>
      </c>
      <c r="L561" s="9" t="s">
        <v>282</v>
      </c>
      <c r="M561" s="112">
        <v>2116</v>
      </c>
      <c r="N561" s="112">
        <v>1979</v>
      </c>
      <c r="O561" s="112">
        <v>2382</v>
      </c>
      <c r="P561" s="112">
        <v>2234</v>
      </c>
      <c r="Q561" s="112">
        <v>2111</v>
      </c>
      <c r="R561" s="112">
        <v>2079</v>
      </c>
      <c r="S561" s="112"/>
      <c r="T561" s="112"/>
      <c r="U561" s="112"/>
      <c r="V561" s="112"/>
      <c r="W561" s="112"/>
      <c r="X561" s="112"/>
      <c r="Y561" s="102">
        <f t="shared" si="32"/>
        <v>12901</v>
      </c>
    </row>
    <row r="562" spans="1:25" x14ac:dyDescent="0.25">
      <c r="A562" s="9">
        <v>110</v>
      </c>
      <c r="B562" s="9" t="s">
        <v>278</v>
      </c>
      <c r="C562" s="9" t="s">
        <v>388</v>
      </c>
      <c r="D562" s="9" t="s">
        <v>351</v>
      </c>
      <c r="E562" s="9" t="s">
        <v>273</v>
      </c>
      <c r="F562" s="9">
        <v>752</v>
      </c>
      <c r="G562" s="9" t="s">
        <v>330</v>
      </c>
      <c r="H562" s="9">
        <v>2017</v>
      </c>
      <c r="I562" s="9" t="str">
        <f t="shared" si="34"/>
        <v>551</v>
      </c>
      <c r="J562" s="9" t="s">
        <v>10</v>
      </c>
      <c r="K562" s="9" t="s">
        <v>329</v>
      </c>
      <c r="L562" s="9" t="s">
        <v>282</v>
      </c>
      <c r="M562" s="112"/>
      <c r="N562" s="112"/>
      <c r="O562" s="112"/>
      <c r="P562" s="112"/>
      <c r="Q562" s="112"/>
      <c r="R562" s="112"/>
      <c r="S562" s="112">
        <v>116</v>
      </c>
      <c r="T562" s="112">
        <v>127</v>
      </c>
      <c r="U562" s="112">
        <v>130</v>
      </c>
      <c r="V562" s="112">
        <v>138</v>
      </c>
      <c r="W562" s="112">
        <v>112</v>
      </c>
      <c r="X562" s="112">
        <v>114</v>
      </c>
      <c r="Y562" s="102">
        <f t="shared" si="32"/>
        <v>737</v>
      </c>
    </row>
    <row r="563" spans="1:25" x14ac:dyDescent="0.25">
      <c r="A563" s="9">
        <v>110</v>
      </c>
      <c r="B563" s="9" t="s">
        <v>278</v>
      </c>
      <c r="C563" s="9" t="s">
        <v>388</v>
      </c>
      <c r="D563" s="9" t="s">
        <v>351</v>
      </c>
      <c r="E563" s="9" t="s">
        <v>273</v>
      </c>
      <c r="F563" s="9">
        <v>752</v>
      </c>
      <c r="G563" s="9" t="s">
        <v>330</v>
      </c>
      <c r="H563" s="9">
        <v>2018</v>
      </c>
      <c r="I563" s="9" t="str">
        <f t="shared" si="34"/>
        <v>551</v>
      </c>
      <c r="J563" s="9" t="s">
        <v>10</v>
      </c>
      <c r="K563" s="9" t="s">
        <v>329</v>
      </c>
      <c r="L563" s="9" t="s">
        <v>282</v>
      </c>
      <c r="M563" s="112">
        <v>121</v>
      </c>
      <c r="N563" s="112">
        <v>107</v>
      </c>
      <c r="O563" s="112">
        <v>130</v>
      </c>
      <c r="P563" s="112">
        <v>127</v>
      </c>
      <c r="Q563" s="112">
        <v>120</v>
      </c>
      <c r="R563" s="112">
        <v>117</v>
      </c>
      <c r="S563" s="112"/>
      <c r="T563" s="112"/>
      <c r="U563" s="112"/>
      <c r="V563" s="112"/>
      <c r="W563" s="112"/>
      <c r="X563" s="112"/>
      <c r="Y563" s="102">
        <f t="shared" si="32"/>
        <v>722</v>
      </c>
    </row>
    <row r="564" spans="1:25" x14ac:dyDescent="0.25">
      <c r="A564" s="9">
        <v>110</v>
      </c>
      <c r="B564" s="9" t="s">
        <v>277</v>
      </c>
      <c r="C564" s="9" t="s">
        <v>389</v>
      </c>
      <c r="D564" s="9" t="s">
        <v>351</v>
      </c>
      <c r="E564" s="9" t="s">
        <v>273</v>
      </c>
      <c r="F564" s="9">
        <v>175</v>
      </c>
      <c r="G564" s="9" t="s">
        <v>326</v>
      </c>
      <c r="H564" s="9">
        <v>2017</v>
      </c>
      <c r="I564" s="9" t="str">
        <f t="shared" ref="I564:I583" si="35">LEFT(C564,3)</f>
        <v>551</v>
      </c>
      <c r="J564" s="9" t="s">
        <v>10</v>
      </c>
      <c r="K564" s="9" t="s">
        <v>324</v>
      </c>
      <c r="L564" s="9" t="s">
        <v>282</v>
      </c>
      <c r="M564" s="112"/>
      <c r="N564" s="112"/>
      <c r="O564" s="112"/>
      <c r="P564" s="112"/>
      <c r="Q564" s="112"/>
      <c r="R564" s="112"/>
      <c r="S564" s="112">
        <v>6694</v>
      </c>
      <c r="T564" s="112">
        <v>8065</v>
      </c>
      <c r="U564" s="112">
        <v>6920</v>
      </c>
      <c r="V564" s="112">
        <v>7462</v>
      </c>
      <c r="W564" s="112">
        <v>7068</v>
      </c>
      <c r="X564" s="112">
        <v>6371</v>
      </c>
      <c r="Y564" s="102">
        <f t="shared" si="32"/>
        <v>42580</v>
      </c>
    </row>
    <row r="565" spans="1:25" x14ac:dyDescent="0.25">
      <c r="A565" s="9">
        <v>110</v>
      </c>
      <c r="B565" s="9" t="s">
        <v>277</v>
      </c>
      <c r="C565" s="9" t="s">
        <v>389</v>
      </c>
      <c r="D565" s="9" t="s">
        <v>351</v>
      </c>
      <c r="E565" s="9" t="s">
        <v>273</v>
      </c>
      <c r="F565" s="9">
        <v>175</v>
      </c>
      <c r="G565" s="9" t="s">
        <v>326</v>
      </c>
      <c r="H565" s="9">
        <v>2018</v>
      </c>
      <c r="I565" s="9" t="str">
        <f t="shared" si="35"/>
        <v>551</v>
      </c>
      <c r="J565" s="9" t="s">
        <v>10</v>
      </c>
      <c r="K565" s="9" t="s">
        <v>324</v>
      </c>
      <c r="L565" s="9" t="s">
        <v>282</v>
      </c>
      <c r="M565" s="112">
        <v>5839</v>
      </c>
      <c r="N565" s="112">
        <v>5053</v>
      </c>
      <c r="O565" s="112">
        <v>5796</v>
      </c>
      <c r="P565" s="112">
        <v>5015</v>
      </c>
      <c r="Q565" s="112">
        <v>5942</v>
      </c>
      <c r="R565" s="112">
        <v>5175</v>
      </c>
      <c r="S565" s="112"/>
      <c r="T565" s="112"/>
      <c r="U565" s="112"/>
      <c r="V565" s="112"/>
      <c r="W565" s="112"/>
      <c r="X565" s="112"/>
      <c r="Y565" s="102">
        <f t="shared" si="32"/>
        <v>32820</v>
      </c>
    </row>
    <row r="566" spans="1:25" x14ac:dyDescent="0.25">
      <c r="A566" s="9">
        <v>110</v>
      </c>
      <c r="B566" s="9" t="s">
        <v>277</v>
      </c>
      <c r="C566" s="9" t="s">
        <v>389</v>
      </c>
      <c r="D566" s="9" t="s">
        <v>351</v>
      </c>
      <c r="E566" s="9" t="s">
        <v>273</v>
      </c>
      <c r="F566" s="9">
        <v>751</v>
      </c>
      <c r="G566" s="9" t="s">
        <v>330</v>
      </c>
      <c r="H566" s="9">
        <v>2017</v>
      </c>
      <c r="I566" s="9" t="str">
        <f t="shared" si="35"/>
        <v>551</v>
      </c>
      <c r="J566" s="9" t="s">
        <v>10</v>
      </c>
      <c r="K566" s="9" t="s">
        <v>329</v>
      </c>
      <c r="L566" s="9" t="s">
        <v>282</v>
      </c>
      <c r="M566" s="112"/>
      <c r="N566" s="112"/>
      <c r="O566" s="112"/>
      <c r="P566" s="112"/>
      <c r="Q566" s="112"/>
      <c r="R566" s="112"/>
      <c r="S566" s="112">
        <v>1967</v>
      </c>
      <c r="T566" s="112">
        <v>2370</v>
      </c>
      <c r="U566" s="112">
        <v>2033</v>
      </c>
      <c r="V566" s="112">
        <v>2192</v>
      </c>
      <c r="W566" s="112">
        <v>2077</v>
      </c>
      <c r="X566" s="112">
        <v>1872</v>
      </c>
      <c r="Y566" s="102">
        <f t="shared" si="32"/>
        <v>12511</v>
      </c>
    </row>
    <row r="567" spans="1:25" x14ac:dyDescent="0.25">
      <c r="A567" s="9">
        <v>110</v>
      </c>
      <c r="B567" s="9" t="s">
        <v>277</v>
      </c>
      <c r="C567" s="9" t="s">
        <v>389</v>
      </c>
      <c r="D567" s="9" t="s">
        <v>351</v>
      </c>
      <c r="E567" s="9" t="s">
        <v>273</v>
      </c>
      <c r="F567" s="9">
        <v>751</v>
      </c>
      <c r="G567" s="9" t="s">
        <v>330</v>
      </c>
      <c r="H567" s="9">
        <v>2018</v>
      </c>
      <c r="I567" s="9" t="str">
        <f t="shared" si="35"/>
        <v>551</v>
      </c>
      <c r="J567" s="9" t="s">
        <v>10</v>
      </c>
      <c r="K567" s="9" t="s">
        <v>329</v>
      </c>
      <c r="L567" s="9" t="s">
        <v>282</v>
      </c>
      <c r="M567" s="112">
        <v>1715</v>
      </c>
      <c r="N567" s="112">
        <v>1485</v>
      </c>
      <c r="O567" s="112">
        <v>1703</v>
      </c>
      <c r="P567" s="112">
        <v>1473</v>
      </c>
      <c r="Q567" s="112">
        <v>1746</v>
      </c>
      <c r="R567" s="112">
        <v>1520</v>
      </c>
      <c r="S567" s="112"/>
      <c r="T567" s="112"/>
      <c r="U567" s="112"/>
      <c r="V567" s="112"/>
      <c r="W567" s="112"/>
      <c r="X567" s="112"/>
      <c r="Y567" s="102">
        <f t="shared" si="32"/>
        <v>9642</v>
      </c>
    </row>
    <row r="568" spans="1:25" x14ac:dyDescent="0.25">
      <c r="A568" s="9">
        <v>110</v>
      </c>
      <c r="B568" s="9" t="s">
        <v>277</v>
      </c>
      <c r="C568" s="9" t="s">
        <v>390</v>
      </c>
      <c r="D568" s="9" t="s">
        <v>351</v>
      </c>
      <c r="E568" s="9" t="s">
        <v>273</v>
      </c>
      <c r="F568" s="9">
        <v>175</v>
      </c>
      <c r="G568" s="9" t="s">
        <v>326</v>
      </c>
      <c r="H568" s="9">
        <v>2017</v>
      </c>
      <c r="I568" s="9" t="str">
        <f t="shared" si="35"/>
        <v>553</v>
      </c>
      <c r="J568" s="9" t="s">
        <v>10</v>
      </c>
      <c r="K568" s="9" t="s">
        <v>324</v>
      </c>
      <c r="L568" s="9" t="s">
        <v>282</v>
      </c>
      <c r="M568" s="112"/>
      <c r="N568" s="112"/>
      <c r="O568" s="112"/>
      <c r="P568" s="112"/>
      <c r="Q568" s="112"/>
      <c r="R568" s="112"/>
      <c r="S568" s="112">
        <v>18645</v>
      </c>
      <c r="T568" s="112">
        <v>22269</v>
      </c>
      <c r="U568" s="112">
        <v>19640</v>
      </c>
      <c r="V568" s="112">
        <v>30658</v>
      </c>
      <c r="W568" s="112">
        <v>27446</v>
      </c>
      <c r="X568" s="112">
        <v>19204</v>
      </c>
      <c r="Y568" s="102">
        <f t="shared" si="32"/>
        <v>137862</v>
      </c>
    </row>
    <row r="569" spans="1:25" x14ac:dyDescent="0.25">
      <c r="A569" s="9">
        <v>110</v>
      </c>
      <c r="B569" s="9" t="s">
        <v>277</v>
      </c>
      <c r="C569" s="9" t="s">
        <v>390</v>
      </c>
      <c r="D569" s="9" t="s">
        <v>351</v>
      </c>
      <c r="E569" s="9" t="s">
        <v>273</v>
      </c>
      <c r="F569" s="9">
        <v>175</v>
      </c>
      <c r="G569" s="9" t="s">
        <v>326</v>
      </c>
      <c r="H569" s="9">
        <v>2018</v>
      </c>
      <c r="I569" s="9" t="str">
        <f t="shared" si="35"/>
        <v>553</v>
      </c>
      <c r="J569" s="9" t="s">
        <v>10</v>
      </c>
      <c r="K569" s="9" t="s">
        <v>324</v>
      </c>
      <c r="L569" s="9" t="s">
        <v>282</v>
      </c>
      <c r="M569" s="112">
        <v>23285</v>
      </c>
      <c r="N569" s="112">
        <v>20585</v>
      </c>
      <c r="O569" s="112">
        <v>22476</v>
      </c>
      <c r="P569" s="112">
        <v>27536</v>
      </c>
      <c r="Q569" s="112">
        <v>24280</v>
      </c>
      <c r="R569" s="112">
        <v>20696</v>
      </c>
      <c r="S569" s="112"/>
      <c r="T569" s="112"/>
      <c r="U569" s="112"/>
      <c r="V569" s="112"/>
      <c r="W569" s="112"/>
      <c r="X569" s="112"/>
      <c r="Y569" s="102">
        <f t="shared" si="32"/>
        <v>138858</v>
      </c>
    </row>
    <row r="570" spans="1:25" x14ac:dyDescent="0.25">
      <c r="A570" s="9">
        <v>110</v>
      </c>
      <c r="B570" s="9" t="s">
        <v>277</v>
      </c>
      <c r="C570" s="9" t="s">
        <v>390</v>
      </c>
      <c r="D570" s="9" t="s">
        <v>351</v>
      </c>
      <c r="E570" s="9" t="s">
        <v>273</v>
      </c>
      <c r="F570" s="9">
        <v>751</v>
      </c>
      <c r="G570" s="9" t="s">
        <v>330</v>
      </c>
      <c r="H570" s="9">
        <v>2017</v>
      </c>
      <c r="I570" s="9" t="str">
        <f t="shared" si="35"/>
        <v>553</v>
      </c>
      <c r="J570" s="9" t="s">
        <v>10</v>
      </c>
      <c r="K570" s="9" t="s">
        <v>329</v>
      </c>
      <c r="L570" s="9" t="s">
        <v>282</v>
      </c>
      <c r="M570" s="112"/>
      <c r="N570" s="112"/>
      <c r="O570" s="112"/>
      <c r="P570" s="112"/>
      <c r="Q570" s="112"/>
      <c r="R570" s="112"/>
      <c r="S570" s="112">
        <v>4366</v>
      </c>
      <c r="T570" s="112">
        <v>5331</v>
      </c>
      <c r="U570" s="112">
        <v>4806</v>
      </c>
      <c r="V570" s="112">
        <v>5881</v>
      </c>
      <c r="W570" s="112">
        <v>5498</v>
      </c>
      <c r="X570" s="112">
        <v>4289</v>
      </c>
      <c r="Y570" s="102">
        <f t="shared" si="32"/>
        <v>30171</v>
      </c>
    </row>
    <row r="571" spans="1:25" x14ac:dyDescent="0.25">
      <c r="A571" s="9">
        <v>110</v>
      </c>
      <c r="B571" s="9" t="s">
        <v>277</v>
      </c>
      <c r="C571" s="9" t="s">
        <v>390</v>
      </c>
      <c r="D571" s="9" t="s">
        <v>351</v>
      </c>
      <c r="E571" s="9" t="s">
        <v>273</v>
      </c>
      <c r="F571" s="9">
        <v>751</v>
      </c>
      <c r="G571" s="9" t="s">
        <v>330</v>
      </c>
      <c r="H571" s="9">
        <v>2018</v>
      </c>
      <c r="I571" s="9" t="str">
        <f t="shared" si="35"/>
        <v>553</v>
      </c>
      <c r="J571" s="9" t="s">
        <v>10</v>
      </c>
      <c r="K571" s="9" t="s">
        <v>329</v>
      </c>
      <c r="L571" s="9" t="s">
        <v>282</v>
      </c>
      <c r="M571" s="112">
        <v>5424</v>
      </c>
      <c r="N571" s="112">
        <v>4704</v>
      </c>
      <c r="O571" s="112">
        <v>5208</v>
      </c>
      <c r="P571" s="112">
        <v>5586</v>
      </c>
      <c r="Q571" s="112">
        <v>5438</v>
      </c>
      <c r="R571" s="112">
        <v>4908</v>
      </c>
      <c r="S571" s="112"/>
      <c r="T571" s="112"/>
      <c r="U571" s="112"/>
      <c r="V571" s="112"/>
      <c r="W571" s="112"/>
      <c r="X571" s="112"/>
      <c r="Y571" s="102">
        <f t="shared" si="32"/>
        <v>31268</v>
      </c>
    </row>
    <row r="572" spans="1:25" x14ac:dyDescent="0.25">
      <c r="A572" s="9">
        <v>110</v>
      </c>
      <c r="B572" s="9" t="s">
        <v>278</v>
      </c>
      <c r="C572" s="9" t="s">
        <v>390</v>
      </c>
      <c r="D572" s="9" t="s">
        <v>351</v>
      </c>
      <c r="E572" s="9" t="s">
        <v>273</v>
      </c>
      <c r="F572" s="9">
        <v>175</v>
      </c>
      <c r="G572" s="9" t="s">
        <v>326</v>
      </c>
      <c r="H572" s="9">
        <v>2017</v>
      </c>
      <c r="I572" s="9" t="str">
        <f t="shared" si="35"/>
        <v>553</v>
      </c>
      <c r="J572" s="9" t="s">
        <v>10</v>
      </c>
      <c r="K572" s="9" t="s">
        <v>324</v>
      </c>
      <c r="L572" s="9" t="s">
        <v>282</v>
      </c>
      <c r="M572" s="112"/>
      <c r="N572" s="112"/>
      <c r="O572" s="112"/>
      <c r="P572" s="112"/>
      <c r="Q572" s="112"/>
      <c r="R572" s="112"/>
      <c r="S572" s="112">
        <v>-8581</v>
      </c>
      <c r="T572" s="112">
        <v>-9359</v>
      </c>
      <c r="U572" s="112">
        <v>-9494</v>
      </c>
      <c r="V572" s="112">
        <v>-10124</v>
      </c>
      <c r="W572" s="112">
        <v>-8196</v>
      </c>
      <c r="X572" s="112">
        <v>-8405</v>
      </c>
      <c r="Y572" s="102">
        <f t="shared" si="32"/>
        <v>-54159</v>
      </c>
    </row>
    <row r="573" spans="1:25" x14ac:dyDescent="0.25">
      <c r="A573" s="9">
        <v>110</v>
      </c>
      <c r="B573" s="9" t="s">
        <v>278</v>
      </c>
      <c r="C573" s="9" t="s">
        <v>390</v>
      </c>
      <c r="D573" s="9" t="s">
        <v>351</v>
      </c>
      <c r="E573" s="9" t="s">
        <v>273</v>
      </c>
      <c r="F573" s="9">
        <v>175</v>
      </c>
      <c r="G573" s="9" t="s">
        <v>326</v>
      </c>
      <c r="H573" s="9">
        <v>2018</v>
      </c>
      <c r="I573" s="9" t="str">
        <f t="shared" si="35"/>
        <v>553</v>
      </c>
      <c r="J573" s="9" t="s">
        <v>10</v>
      </c>
      <c r="K573" s="9" t="s">
        <v>324</v>
      </c>
      <c r="L573" s="9" t="s">
        <v>282</v>
      </c>
      <c r="M573" s="112">
        <v>-8914</v>
      </c>
      <c r="N573" s="112">
        <v>-8272</v>
      </c>
      <c r="O573" s="112">
        <v>-9964</v>
      </c>
      <c r="P573" s="112">
        <v>-9408</v>
      </c>
      <c r="Q573" s="112">
        <v>-8885</v>
      </c>
      <c r="R573" s="112">
        <v>-8746</v>
      </c>
      <c r="S573" s="112"/>
      <c r="T573" s="112"/>
      <c r="U573" s="112"/>
      <c r="V573" s="112"/>
      <c r="W573" s="112"/>
      <c r="X573" s="112"/>
      <c r="Y573" s="102">
        <f t="shared" si="32"/>
        <v>-54189</v>
      </c>
    </row>
    <row r="574" spans="1:25" x14ac:dyDescent="0.25">
      <c r="A574" s="9">
        <v>110</v>
      </c>
      <c r="B574" s="9" t="s">
        <v>278</v>
      </c>
      <c r="C574" s="9" t="s">
        <v>390</v>
      </c>
      <c r="D574" s="9" t="s">
        <v>351</v>
      </c>
      <c r="E574" s="9" t="s">
        <v>273</v>
      </c>
      <c r="F574" s="9">
        <v>751</v>
      </c>
      <c r="G574" s="9" t="s">
        <v>330</v>
      </c>
      <c r="H574" s="9">
        <v>2017</v>
      </c>
      <c r="I574" s="9" t="str">
        <f t="shared" si="35"/>
        <v>553</v>
      </c>
      <c r="J574" s="9" t="s">
        <v>10</v>
      </c>
      <c r="K574" s="9" t="s">
        <v>329</v>
      </c>
      <c r="L574" s="9" t="s">
        <v>282</v>
      </c>
      <c r="M574" s="112"/>
      <c r="N574" s="112"/>
      <c r="O574" s="112"/>
      <c r="P574" s="112"/>
      <c r="Q574" s="112"/>
      <c r="R574" s="112"/>
      <c r="S574" s="112">
        <v>-4195</v>
      </c>
      <c r="T574" s="112">
        <v>-4572</v>
      </c>
      <c r="U574" s="112">
        <v>-4635</v>
      </c>
      <c r="V574" s="112">
        <v>-4943</v>
      </c>
      <c r="W574" s="112">
        <v>-4003</v>
      </c>
      <c r="X574" s="112">
        <v>-4106</v>
      </c>
      <c r="Y574" s="102">
        <f t="shared" si="32"/>
        <v>-26454</v>
      </c>
    </row>
    <row r="575" spans="1:25" x14ac:dyDescent="0.25">
      <c r="A575" s="9">
        <v>110</v>
      </c>
      <c r="B575" s="9" t="s">
        <v>278</v>
      </c>
      <c r="C575" s="9" t="s">
        <v>390</v>
      </c>
      <c r="D575" s="9" t="s">
        <v>351</v>
      </c>
      <c r="E575" s="9" t="s">
        <v>273</v>
      </c>
      <c r="F575" s="9">
        <v>751</v>
      </c>
      <c r="G575" s="9" t="s">
        <v>330</v>
      </c>
      <c r="H575" s="9">
        <v>2018</v>
      </c>
      <c r="I575" s="9" t="str">
        <f t="shared" si="35"/>
        <v>553</v>
      </c>
      <c r="J575" s="9" t="s">
        <v>10</v>
      </c>
      <c r="K575" s="9" t="s">
        <v>329</v>
      </c>
      <c r="L575" s="9" t="s">
        <v>282</v>
      </c>
      <c r="M575" s="112">
        <v>-4358</v>
      </c>
      <c r="N575" s="112">
        <v>-4065</v>
      </c>
      <c r="O575" s="112">
        <v>-4893</v>
      </c>
      <c r="P575" s="112">
        <v>-4600</v>
      </c>
      <c r="Q575" s="112">
        <v>-4347</v>
      </c>
      <c r="R575" s="112">
        <v>-4280</v>
      </c>
      <c r="S575" s="112"/>
      <c r="T575" s="112"/>
      <c r="U575" s="112"/>
      <c r="V575" s="112"/>
      <c r="W575" s="112"/>
      <c r="X575" s="112"/>
      <c r="Y575" s="102">
        <f t="shared" si="32"/>
        <v>-26543</v>
      </c>
    </row>
    <row r="576" spans="1:25" x14ac:dyDescent="0.25">
      <c r="A576" s="9">
        <v>110</v>
      </c>
      <c r="B576" s="9" t="s">
        <v>278</v>
      </c>
      <c r="C576" s="9" t="s">
        <v>391</v>
      </c>
      <c r="D576" s="9" t="s">
        <v>351</v>
      </c>
      <c r="E576" s="9" t="s">
        <v>273</v>
      </c>
      <c r="F576" s="9">
        <v>101</v>
      </c>
      <c r="G576" s="9" t="s">
        <v>298</v>
      </c>
      <c r="H576" s="9">
        <v>2017</v>
      </c>
      <c r="I576" s="9" t="str">
        <f t="shared" si="35"/>
        <v>553</v>
      </c>
      <c r="J576" s="9" t="s">
        <v>10</v>
      </c>
      <c r="K576" s="9" t="s">
        <v>324</v>
      </c>
      <c r="L576" s="9" t="s">
        <v>282</v>
      </c>
      <c r="M576" s="112"/>
      <c r="N576" s="112"/>
      <c r="O576" s="112"/>
      <c r="P576" s="112"/>
      <c r="Q576" s="112"/>
      <c r="R576" s="112"/>
      <c r="S576" s="112">
        <v>52745</v>
      </c>
      <c r="T576" s="112">
        <v>57467</v>
      </c>
      <c r="U576" s="112">
        <v>58254</v>
      </c>
      <c r="V576" s="112">
        <v>62112</v>
      </c>
      <c r="W576" s="112">
        <v>50304</v>
      </c>
      <c r="X576" s="112">
        <v>51622</v>
      </c>
      <c r="Y576" s="102">
        <f t="shared" si="32"/>
        <v>332504</v>
      </c>
    </row>
    <row r="577" spans="1:25" x14ac:dyDescent="0.25">
      <c r="A577" s="9">
        <v>110</v>
      </c>
      <c r="B577" s="9" t="s">
        <v>278</v>
      </c>
      <c r="C577" s="9" t="s">
        <v>391</v>
      </c>
      <c r="D577" s="9" t="s">
        <v>351</v>
      </c>
      <c r="E577" s="9" t="s">
        <v>273</v>
      </c>
      <c r="F577" s="9">
        <v>101</v>
      </c>
      <c r="G577" s="9" t="s">
        <v>298</v>
      </c>
      <c r="H577" s="9">
        <v>2018</v>
      </c>
      <c r="I577" s="9" t="str">
        <f t="shared" si="35"/>
        <v>553</v>
      </c>
      <c r="J577" s="9" t="s">
        <v>10</v>
      </c>
      <c r="K577" s="9" t="s">
        <v>324</v>
      </c>
      <c r="L577" s="9" t="s">
        <v>282</v>
      </c>
      <c r="M577" s="112">
        <v>54795</v>
      </c>
      <c r="N577" s="112">
        <v>51250</v>
      </c>
      <c r="O577" s="112">
        <v>61672</v>
      </c>
      <c r="P577" s="112">
        <v>57861</v>
      </c>
      <c r="Q577" s="112">
        <v>54676</v>
      </c>
      <c r="R577" s="112">
        <v>53842</v>
      </c>
      <c r="S577" s="112"/>
      <c r="T577" s="112"/>
      <c r="U577" s="112"/>
      <c r="V577" s="112"/>
      <c r="W577" s="112"/>
      <c r="X577" s="112"/>
      <c r="Y577" s="102">
        <f t="shared" si="32"/>
        <v>334096</v>
      </c>
    </row>
    <row r="578" spans="1:25" x14ac:dyDescent="0.25">
      <c r="A578" s="9">
        <v>110</v>
      </c>
      <c r="B578" s="9" t="s">
        <v>278</v>
      </c>
      <c r="C578" s="9" t="s">
        <v>391</v>
      </c>
      <c r="D578" s="9" t="s">
        <v>351</v>
      </c>
      <c r="E578" s="9" t="s">
        <v>273</v>
      </c>
      <c r="F578" s="9">
        <v>111</v>
      </c>
      <c r="G578" s="9" t="s">
        <v>297</v>
      </c>
      <c r="H578" s="9">
        <v>2017</v>
      </c>
      <c r="I578" s="9" t="str">
        <f t="shared" si="35"/>
        <v>553</v>
      </c>
      <c r="J578" s="9" t="s">
        <v>10</v>
      </c>
      <c r="K578" s="9" t="s">
        <v>325</v>
      </c>
      <c r="L578" s="9" t="s">
        <v>282</v>
      </c>
      <c r="M578" s="112"/>
      <c r="N578" s="112"/>
      <c r="O578" s="112"/>
      <c r="P578" s="112"/>
      <c r="Q578" s="112"/>
      <c r="R578" s="112"/>
      <c r="S578" s="112">
        <v>9985</v>
      </c>
      <c r="T578" s="112">
        <v>10947</v>
      </c>
      <c r="U578" s="112">
        <v>11144</v>
      </c>
      <c r="V578" s="112">
        <v>11893</v>
      </c>
      <c r="W578" s="112">
        <v>9605</v>
      </c>
      <c r="X578" s="112">
        <v>9819</v>
      </c>
      <c r="Y578" s="102">
        <f t="shared" ref="Y578:Y641" si="36">+IF(AND(H578=2017,L578="2017 BP"),SUM(S578:X578),
IF(AND(H578=2018,L578="2017 BP"),SUM(M578:R578),
0))</f>
        <v>63393</v>
      </c>
    </row>
    <row r="579" spans="1:25" x14ac:dyDescent="0.25">
      <c r="A579" s="9">
        <v>110</v>
      </c>
      <c r="B579" s="9" t="s">
        <v>278</v>
      </c>
      <c r="C579" s="9" t="s">
        <v>391</v>
      </c>
      <c r="D579" s="9" t="s">
        <v>351</v>
      </c>
      <c r="E579" s="9" t="s">
        <v>273</v>
      </c>
      <c r="F579" s="9">
        <v>111</v>
      </c>
      <c r="G579" s="9" t="s">
        <v>297</v>
      </c>
      <c r="H579" s="9">
        <v>2018</v>
      </c>
      <c r="I579" s="9" t="str">
        <f t="shared" si="35"/>
        <v>553</v>
      </c>
      <c r="J579" s="9" t="s">
        <v>10</v>
      </c>
      <c r="K579" s="9" t="s">
        <v>325</v>
      </c>
      <c r="L579" s="9" t="s">
        <v>282</v>
      </c>
      <c r="M579" s="112">
        <v>10369</v>
      </c>
      <c r="N579" s="112">
        <v>9215</v>
      </c>
      <c r="O579" s="112">
        <v>11164</v>
      </c>
      <c r="P579" s="112">
        <v>10913</v>
      </c>
      <c r="Q579" s="112">
        <v>10270</v>
      </c>
      <c r="R579" s="112">
        <v>10093</v>
      </c>
      <c r="S579" s="112"/>
      <c r="T579" s="112"/>
      <c r="U579" s="112"/>
      <c r="V579" s="112"/>
      <c r="W579" s="112"/>
      <c r="X579" s="112"/>
      <c r="Y579" s="102">
        <f t="shared" si="36"/>
        <v>62024</v>
      </c>
    </row>
    <row r="580" spans="1:25" x14ac:dyDescent="0.25">
      <c r="A580" s="9">
        <v>110</v>
      </c>
      <c r="B580" s="9" t="s">
        <v>278</v>
      </c>
      <c r="C580" s="9" t="s">
        <v>391</v>
      </c>
      <c r="D580" s="9" t="s">
        <v>351</v>
      </c>
      <c r="E580" s="9" t="s">
        <v>273</v>
      </c>
      <c r="F580" s="9">
        <v>751</v>
      </c>
      <c r="G580" s="9" t="s">
        <v>330</v>
      </c>
      <c r="H580" s="9">
        <v>2017</v>
      </c>
      <c r="I580" s="9" t="str">
        <f t="shared" si="35"/>
        <v>553</v>
      </c>
      <c r="J580" s="9" t="s">
        <v>10</v>
      </c>
      <c r="K580" s="9" t="s">
        <v>329</v>
      </c>
      <c r="L580" s="9" t="s">
        <v>282</v>
      </c>
      <c r="M580" s="112"/>
      <c r="N580" s="112"/>
      <c r="O580" s="112"/>
      <c r="P580" s="112"/>
      <c r="Q580" s="112"/>
      <c r="R580" s="112"/>
      <c r="S580" s="112">
        <v>15036</v>
      </c>
      <c r="T580" s="112">
        <v>16383</v>
      </c>
      <c r="U580" s="112">
        <v>16607</v>
      </c>
      <c r="V580" s="112">
        <v>17707</v>
      </c>
      <c r="W580" s="112">
        <v>14341</v>
      </c>
      <c r="X580" s="112">
        <v>14716</v>
      </c>
      <c r="Y580" s="102">
        <f t="shared" si="36"/>
        <v>94790</v>
      </c>
    </row>
    <row r="581" spans="1:25" x14ac:dyDescent="0.25">
      <c r="A581" s="9">
        <v>110</v>
      </c>
      <c r="B581" s="9" t="s">
        <v>278</v>
      </c>
      <c r="C581" s="9" t="s">
        <v>391</v>
      </c>
      <c r="D581" s="9" t="s">
        <v>351</v>
      </c>
      <c r="E581" s="9" t="s">
        <v>273</v>
      </c>
      <c r="F581" s="9">
        <v>751</v>
      </c>
      <c r="G581" s="9" t="s">
        <v>330</v>
      </c>
      <c r="H581" s="9">
        <v>2018</v>
      </c>
      <c r="I581" s="9" t="str">
        <f t="shared" si="35"/>
        <v>553</v>
      </c>
      <c r="J581" s="9" t="s">
        <v>10</v>
      </c>
      <c r="K581" s="9" t="s">
        <v>329</v>
      </c>
      <c r="L581" s="9" t="s">
        <v>282</v>
      </c>
      <c r="M581" s="112">
        <v>15621</v>
      </c>
      <c r="N581" s="112">
        <v>14610</v>
      </c>
      <c r="O581" s="112">
        <v>17581</v>
      </c>
      <c r="P581" s="112">
        <v>16495</v>
      </c>
      <c r="Q581" s="112">
        <v>15587</v>
      </c>
      <c r="R581" s="112">
        <v>15349</v>
      </c>
      <c r="S581" s="112"/>
      <c r="T581" s="112"/>
      <c r="U581" s="112"/>
      <c r="V581" s="112"/>
      <c r="W581" s="112"/>
      <c r="X581" s="112"/>
      <c r="Y581" s="102">
        <f t="shared" si="36"/>
        <v>95243</v>
      </c>
    </row>
    <row r="582" spans="1:25" x14ac:dyDescent="0.25">
      <c r="A582" s="9">
        <v>110</v>
      </c>
      <c r="B582" s="9" t="s">
        <v>278</v>
      </c>
      <c r="C582" s="9" t="s">
        <v>391</v>
      </c>
      <c r="D582" s="9" t="s">
        <v>351</v>
      </c>
      <c r="E582" s="9" t="s">
        <v>273</v>
      </c>
      <c r="F582" s="9">
        <v>752</v>
      </c>
      <c r="G582" s="9" t="s">
        <v>330</v>
      </c>
      <c r="H582" s="9">
        <v>2017</v>
      </c>
      <c r="I582" s="9" t="str">
        <f t="shared" si="35"/>
        <v>553</v>
      </c>
      <c r="J582" s="9" t="s">
        <v>10</v>
      </c>
      <c r="K582" s="9" t="s">
        <v>329</v>
      </c>
      <c r="L582" s="9" t="s">
        <v>282</v>
      </c>
      <c r="M582" s="112"/>
      <c r="N582" s="112"/>
      <c r="O582" s="112"/>
      <c r="P582" s="112"/>
      <c r="Q582" s="112"/>
      <c r="R582" s="112"/>
      <c r="S582" s="112">
        <v>852</v>
      </c>
      <c r="T582" s="112">
        <v>934</v>
      </c>
      <c r="U582" s="112">
        <v>951</v>
      </c>
      <c r="V582" s="112">
        <v>1015</v>
      </c>
      <c r="W582" s="112">
        <v>820</v>
      </c>
      <c r="X582" s="112">
        <v>838</v>
      </c>
      <c r="Y582" s="102">
        <f t="shared" si="36"/>
        <v>5410</v>
      </c>
    </row>
    <row r="583" spans="1:25" x14ac:dyDescent="0.25">
      <c r="A583" s="9">
        <v>110</v>
      </c>
      <c r="B583" s="9" t="s">
        <v>278</v>
      </c>
      <c r="C583" s="9" t="s">
        <v>391</v>
      </c>
      <c r="D583" s="9" t="s">
        <v>351</v>
      </c>
      <c r="E583" s="9" t="s">
        <v>273</v>
      </c>
      <c r="F583" s="9">
        <v>752</v>
      </c>
      <c r="G583" s="9" t="s">
        <v>330</v>
      </c>
      <c r="H583" s="9">
        <v>2018</v>
      </c>
      <c r="I583" s="9" t="str">
        <f t="shared" si="35"/>
        <v>553</v>
      </c>
      <c r="J583" s="9" t="s">
        <v>10</v>
      </c>
      <c r="K583" s="9" t="s">
        <v>329</v>
      </c>
      <c r="L583" s="9" t="s">
        <v>282</v>
      </c>
      <c r="M583" s="112">
        <v>885</v>
      </c>
      <c r="N583" s="112">
        <v>787</v>
      </c>
      <c r="O583" s="112">
        <v>953</v>
      </c>
      <c r="P583" s="112">
        <v>931</v>
      </c>
      <c r="Q583" s="112">
        <v>877</v>
      </c>
      <c r="R583" s="112">
        <v>861</v>
      </c>
      <c r="S583" s="112"/>
      <c r="T583" s="112"/>
      <c r="U583" s="112"/>
      <c r="V583" s="112"/>
      <c r="W583" s="112"/>
      <c r="X583" s="112"/>
      <c r="Y583" s="102">
        <f t="shared" si="36"/>
        <v>5294</v>
      </c>
    </row>
    <row r="584" spans="1:25" x14ac:dyDescent="0.25">
      <c r="A584" s="9">
        <v>110</v>
      </c>
      <c r="B584" s="9" t="s">
        <v>272</v>
      </c>
      <c r="C584" s="9" t="s">
        <v>392</v>
      </c>
      <c r="D584" s="9" t="s">
        <v>351</v>
      </c>
      <c r="E584" s="9" t="s">
        <v>273</v>
      </c>
      <c r="F584" s="9">
        <v>101</v>
      </c>
      <c r="G584" s="9" t="s">
        <v>298</v>
      </c>
      <c r="H584" s="9">
        <v>2017</v>
      </c>
      <c r="I584" s="9" t="str">
        <f t="shared" ref="I584:I605" si="37">LEFT(C584,3)</f>
        <v>554</v>
      </c>
      <c r="J584" s="9" t="s">
        <v>10</v>
      </c>
      <c r="K584" s="9" t="s">
        <v>324</v>
      </c>
      <c r="L584" s="9" t="s">
        <v>282</v>
      </c>
      <c r="M584" s="112"/>
      <c r="N584" s="112"/>
      <c r="O584" s="112"/>
      <c r="P584" s="112"/>
      <c r="Q584" s="112"/>
      <c r="R584" s="112"/>
      <c r="S584" s="112">
        <v>1875</v>
      </c>
      <c r="T584" s="112">
        <v>1875</v>
      </c>
      <c r="U584" s="112">
        <v>1875</v>
      </c>
      <c r="V584" s="112">
        <v>1875</v>
      </c>
      <c r="W584" s="112">
        <v>1875</v>
      </c>
      <c r="X584" s="112">
        <v>1875</v>
      </c>
      <c r="Y584" s="102">
        <f t="shared" si="36"/>
        <v>11250</v>
      </c>
    </row>
    <row r="585" spans="1:25" x14ac:dyDescent="0.25">
      <c r="A585" s="9">
        <v>110</v>
      </c>
      <c r="B585" s="9" t="s">
        <v>272</v>
      </c>
      <c r="C585" s="9" t="s">
        <v>392</v>
      </c>
      <c r="D585" s="9" t="s">
        <v>351</v>
      </c>
      <c r="E585" s="9" t="s">
        <v>273</v>
      </c>
      <c r="F585" s="9">
        <v>101</v>
      </c>
      <c r="G585" s="9" t="s">
        <v>298</v>
      </c>
      <c r="H585" s="9">
        <v>2018</v>
      </c>
      <c r="I585" s="9" t="str">
        <f t="shared" si="37"/>
        <v>554</v>
      </c>
      <c r="J585" s="9" t="s">
        <v>10</v>
      </c>
      <c r="K585" s="9" t="s">
        <v>324</v>
      </c>
      <c r="L585" s="9" t="s">
        <v>282</v>
      </c>
      <c r="M585" s="112">
        <v>1875</v>
      </c>
      <c r="N585" s="112">
        <v>1875</v>
      </c>
      <c r="O585" s="112">
        <v>1875</v>
      </c>
      <c r="P585" s="112">
        <v>1875</v>
      </c>
      <c r="Q585" s="112">
        <v>1875</v>
      </c>
      <c r="R585" s="112">
        <v>1875</v>
      </c>
      <c r="S585" s="112"/>
      <c r="T585" s="112"/>
      <c r="U585" s="112"/>
      <c r="V585" s="112"/>
      <c r="W585" s="112"/>
      <c r="X585" s="112"/>
      <c r="Y585" s="102">
        <f t="shared" si="36"/>
        <v>11250</v>
      </c>
    </row>
    <row r="586" spans="1:25" x14ac:dyDescent="0.25">
      <c r="A586" s="9">
        <v>110</v>
      </c>
      <c r="B586" s="9" t="s">
        <v>277</v>
      </c>
      <c r="C586" s="9" t="s">
        <v>392</v>
      </c>
      <c r="D586" s="9" t="s">
        <v>351</v>
      </c>
      <c r="E586" s="9" t="s">
        <v>273</v>
      </c>
      <c r="F586" s="9">
        <v>175</v>
      </c>
      <c r="G586" s="9" t="s">
        <v>326</v>
      </c>
      <c r="H586" s="9">
        <v>2017</v>
      </c>
      <c r="I586" s="9" t="str">
        <f t="shared" si="37"/>
        <v>554</v>
      </c>
      <c r="J586" s="9" t="s">
        <v>10</v>
      </c>
      <c r="K586" s="9" t="s">
        <v>324</v>
      </c>
      <c r="L586" s="9" t="s">
        <v>282</v>
      </c>
      <c r="M586" s="112"/>
      <c r="N586" s="112"/>
      <c r="O586" s="112"/>
      <c r="P586" s="112"/>
      <c r="Q586" s="112"/>
      <c r="R586" s="112"/>
      <c r="S586" s="112">
        <v>110485</v>
      </c>
      <c r="T586" s="112">
        <v>137021</v>
      </c>
      <c r="U586" s="112">
        <v>118688</v>
      </c>
      <c r="V586" s="112">
        <v>131006</v>
      </c>
      <c r="W586" s="112">
        <v>111205</v>
      </c>
      <c r="X586" s="112">
        <v>98923</v>
      </c>
      <c r="Y586" s="102">
        <f t="shared" si="36"/>
        <v>707328</v>
      </c>
    </row>
    <row r="587" spans="1:25" x14ac:dyDescent="0.25">
      <c r="A587" s="9">
        <v>110</v>
      </c>
      <c r="B587" s="9" t="s">
        <v>277</v>
      </c>
      <c r="C587" s="9" t="s">
        <v>392</v>
      </c>
      <c r="D587" s="9" t="s">
        <v>351</v>
      </c>
      <c r="E587" s="9" t="s">
        <v>273</v>
      </c>
      <c r="F587" s="9">
        <v>175</v>
      </c>
      <c r="G587" s="9" t="s">
        <v>326</v>
      </c>
      <c r="H587" s="9">
        <v>2018</v>
      </c>
      <c r="I587" s="9" t="str">
        <f t="shared" si="37"/>
        <v>554</v>
      </c>
      <c r="J587" s="9" t="s">
        <v>10</v>
      </c>
      <c r="K587" s="9" t="s">
        <v>324</v>
      </c>
      <c r="L587" s="9" t="s">
        <v>282</v>
      </c>
      <c r="M587" s="112">
        <v>134665</v>
      </c>
      <c r="N587" s="112">
        <v>119983</v>
      </c>
      <c r="O587" s="112">
        <v>124769</v>
      </c>
      <c r="P587" s="112">
        <v>120632</v>
      </c>
      <c r="Q587" s="112">
        <v>133288</v>
      </c>
      <c r="R587" s="112">
        <v>113400</v>
      </c>
      <c r="S587" s="112"/>
      <c r="T587" s="112"/>
      <c r="U587" s="112"/>
      <c r="V587" s="112"/>
      <c r="W587" s="112"/>
      <c r="X587" s="112"/>
      <c r="Y587" s="102">
        <f t="shared" si="36"/>
        <v>746737</v>
      </c>
    </row>
    <row r="588" spans="1:25" x14ac:dyDescent="0.25">
      <c r="A588" s="9">
        <v>110</v>
      </c>
      <c r="B588" s="9" t="s">
        <v>277</v>
      </c>
      <c r="C588" s="9" t="s">
        <v>392</v>
      </c>
      <c r="D588" s="9" t="s">
        <v>351</v>
      </c>
      <c r="E588" s="9" t="s">
        <v>273</v>
      </c>
      <c r="F588" s="9">
        <v>751</v>
      </c>
      <c r="G588" s="9" t="s">
        <v>330</v>
      </c>
      <c r="H588" s="9">
        <v>2017</v>
      </c>
      <c r="I588" s="9" t="str">
        <f t="shared" si="37"/>
        <v>554</v>
      </c>
      <c r="J588" s="9" t="s">
        <v>10</v>
      </c>
      <c r="K588" s="9" t="s">
        <v>329</v>
      </c>
      <c r="L588" s="9" t="s">
        <v>282</v>
      </c>
      <c r="M588" s="112"/>
      <c r="N588" s="112"/>
      <c r="O588" s="112"/>
      <c r="P588" s="112"/>
      <c r="Q588" s="112"/>
      <c r="R588" s="112"/>
      <c r="S588" s="112">
        <v>27504</v>
      </c>
      <c r="T588" s="112">
        <v>34428</v>
      </c>
      <c r="U588" s="112">
        <v>29645</v>
      </c>
      <c r="V588" s="112">
        <v>32899</v>
      </c>
      <c r="W588" s="112">
        <v>27543</v>
      </c>
      <c r="X588" s="112">
        <v>24381</v>
      </c>
      <c r="Y588" s="102">
        <f t="shared" si="36"/>
        <v>176400</v>
      </c>
    </row>
    <row r="589" spans="1:25" x14ac:dyDescent="0.25">
      <c r="A589" s="9">
        <v>110</v>
      </c>
      <c r="B589" s="9" t="s">
        <v>277</v>
      </c>
      <c r="C589" s="9" t="s">
        <v>392</v>
      </c>
      <c r="D589" s="9" t="s">
        <v>351</v>
      </c>
      <c r="E589" s="9" t="s">
        <v>273</v>
      </c>
      <c r="F589" s="9">
        <v>751</v>
      </c>
      <c r="G589" s="9" t="s">
        <v>330</v>
      </c>
      <c r="H589" s="9">
        <v>2018</v>
      </c>
      <c r="I589" s="9" t="str">
        <f t="shared" si="37"/>
        <v>554</v>
      </c>
      <c r="J589" s="9" t="s">
        <v>10</v>
      </c>
      <c r="K589" s="9" t="s">
        <v>329</v>
      </c>
      <c r="L589" s="9" t="s">
        <v>282</v>
      </c>
      <c r="M589" s="112">
        <v>33691</v>
      </c>
      <c r="N589" s="112">
        <v>30025</v>
      </c>
      <c r="O589" s="112">
        <v>31151</v>
      </c>
      <c r="P589" s="112">
        <v>30070</v>
      </c>
      <c r="Q589" s="112">
        <v>33332</v>
      </c>
      <c r="R589" s="112">
        <v>28224</v>
      </c>
      <c r="S589" s="112"/>
      <c r="T589" s="112"/>
      <c r="U589" s="112"/>
      <c r="V589" s="112"/>
      <c r="W589" s="112"/>
      <c r="X589" s="112"/>
      <c r="Y589" s="102">
        <f t="shared" si="36"/>
        <v>186493</v>
      </c>
    </row>
    <row r="590" spans="1:25" x14ac:dyDescent="0.25">
      <c r="A590" s="9">
        <v>110</v>
      </c>
      <c r="B590" s="9" t="s">
        <v>272</v>
      </c>
      <c r="C590" s="9" t="s">
        <v>393</v>
      </c>
      <c r="D590" s="9" t="s">
        <v>351</v>
      </c>
      <c r="E590" s="9" t="s">
        <v>273</v>
      </c>
      <c r="F590" s="9">
        <v>101</v>
      </c>
      <c r="G590" s="9" t="s">
        <v>298</v>
      </c>
      <c r="H590" s="9">
        <v>2017</v>
      </c>
      <c r="I590" s="9" t="str">
        <f t="shared" si="37"/>
        <v>556</v>
      </c>
      <c r="J590" s="9" t="s">
        <v>10</v>
      </c>
      <c r="K590" s="9" t="s">
        <v>324</v>
      </c>
      <c r="L590" s="9" t="s">
        <v>282</v>
      </c>
      <c r="M590" s="112"/>
      <c r="N590" s="112"/>
      <c r="O590" s="112"/>
      <c r="P590" s="112"/>
      <c r="Q590" s="112"/>
      <c r="R590" s="112"/>
      <c r="S590" s="112">
        <v>130304</v>
      </c>
      <c r="T590" s="112">
        <v>152229</v>
      </c>
      <c r="U590" s="112">
        <v>130304</v>
      </c>
      <c r="V590" s="112">
        <v>144921</v>
      </c>
      <c r="W590" s="112">
        <v>130304</v>
      </c>
      <c r="X590" s="112">
        <v>122996</v>
      </c>
      <c r="Y590" s="102">
        <f t="shared" si="36"/>
        <v>811058</v>
      </c>
    </row>
    <row r="591" spans="1:25" x14ac:dyDescent="0.25">
      <c r="A591" s="9">
        <v>110</v>
      </c>
      <c r="B591" s="9" t="s">
        <v>272</v>
      </c>
      <c r="C591" s="9" t="s">
        <v>393</v>
      </c>
      <c r="D591" s="9" t="s">
        <v>351</v>
      </c>
      <c r="E591" s="9" t="s">
        <v>273</v>
      </c>
      <c r="F591" s="9">
        <v>101</v>
      </c>
      <c r="G591" s="9" t="s">
        <v>298</v>
      </c>
      <c r="H591" s="9">
        <v>2018</v>
      </c>
      <c r="I591" s="9" t="str">
        <f t="shared" si="37"/>
        <v>556</v>
      </c>
      <c r="J591" s="9" t="s">
        <v>10</v>
      </c>
      <c r="K591" s="9" t="s">
        <v>324</v>
      </c>
      <c r="L591" s="9" t="s">
        <v>282</v>
      </c>
      <c r="M591" s="112">
        <v>139487</v>
      </c>
      <c r="N591" s="112">
        <v>118406</v>
      </c>
      <c r="O591" s="112">
        <v>135785</v>
      </c>
      <c r="P591" s="112">
        <v>121378</v>
      </c>
      <c r="Q591" s="112">
        <v>142988</v>
      </c>
      <c r="R591" s="112">
        <v>128581</v>
      </c>
      <c r="S591" s="112"/>
      <c r="T591" s="112"/>
      <c r="U591" s="112"/>
      <c r="V591" s="112"/>
      <c r="W591" s="112"/>
      <c r="X591" s="112"/>
      <c r="Y591" s="102">
        <f t="shared" si="36"/>
        <v>786625</v>
      </c>
    </row>
    <row r="592" spans="1:25" x14ac:dyDescent="0.25">
      <c r="A592" s="9">
        <v>110</v>
      </c>
      <c r="B592" s="9" t="s">
        <v>272</v>
      </c>
      <c r="C592" s="9" t="s">
        <v>393</v>
      </c>
      <c r="D592" s="9" t="s">
        <v>351</v>
      </c>
      <c r="E592" s="9" t="s">
        <v>273</v>
      </c>
      <c r="F592" s="9">
        <v>145</v>
      </c>
      <c r="G592" s="9" t="s">
        <v>296</v>
      </c>
      <c r="H592" s="9">
        <v>2017</v>
      </c>
      <c r="I592" s="9" t="str">
        <f t="shared" si="37"/>
        <v>556</v>
      </c>
      <c r="J592" s="9" t="s">
        <v>10</v>
      </c>
      <c r="K592" s="9" t="s">
        <v>325</v>
      </c>
      <c r="L592" s="9" t="s">
        <v>282</v>
      </c>
      <c r="M592" s="112"/>
      <c r="N592" s="112"/>
      <c r="O592" s="112"/>
      <c r="P592" s="112"/>
      <c r="Q592" s="112"/>
      <c r="R592" s="112"/>
      <c r="S592" s="112">
        <v>3478</v>
      </c>
      <c r="T592" s="112">
        <v>0</v>
      </c>
      <c r="U592" s="112">
        <v>3478</v>
      </c>
      <c r="V592" s="112">
        <v>0</v>
      </c>
      <c r="W592" s="112">
        <v>6955</v>
      </c>
      <c r="X592" s="112">
        <v>6955</v>
      </c>
      <c r="Y592" s="102">
        <f t="shared" si="36"/>
        <v>20866</v>
      </c>
    </row>
    <row r="593" spans="1:25" x14ac:dyDescent="0.25">
      <c r="A593" s="9">
        <v>110</v>
      </c>
      <c r="B593" s="9" t="s">
        <v>272</v>
      </c>
      <c r="C593" s="9" t="s">
        <v>393</v>
      </c>
      <c r="D593" s="9" t="s">
        <v>351</v>
      </c>
      <c r="E593" s="9" t="s">
        <v>273</v>
      </c>
      <c r="F593" s="9">
        <v>145</v>
      </c>
      <c r="G593" s="9" t="s">
        <v>296</v>
      </c>
      <c r="H593" s="9">
        <v>2018</v>
      </c>
      <c r="I593" s="9" t="str">
        <f t="shared" si="37"/>
        <v>556</v>
      </c>
      <c r="J593" s="9" t="s">
        <v>10</v>
      </c>
      <c r="K593" s="9" t="s">
        <v>325</v>
      </c>
      <c r="L593" s="9" t="s">
        <v>282</v>
      </c>
      <c r="M593" s="112">
        <v>3478</v>
      </c>
      <c r="N593" s="112">
        <v>0</v>
      </c>
      <c r="O593" s="112">
        <v>3478</v>
      </c>
      <c r="P593" s="112">
        <v>0</v>
      </c>
      <c r="Q593" s="112">
        <v>3478</v>
      </c>
      <c r="R593" s="112">
        <v>0</v>
      </c>
      <c r="S593" s="112"/>
      <c r="T593" s="112"/>
      <c r="U593" s="112"/>
      <c r="V593" s="112"/>
      <c r="W593" s="112"/>
      <c r="X593" s="112"/>
      <c r="Y593" s="102">
        <f t="shared" si="36"/>
        <v>10434</v>
      </c>
    </row>
    <row r="594" spans="1:25" x14ac:dyDescent="0.25">
      <c r="A594" s="9">
        <v>110</v>
      </c>
      <c r="B594" s="9" t="s">
        <v>272</v>
      </c>
      <c r="C594" s="9" t="s">
        <v>393</v>
      </c>
      <c r="D594" s="9" t="s">
        <v>351</v>
      </c>
      <c r="E594" s="9" t="s">
        <v>273</v>
      </c>
      <c r="F594" s="9">
        <v>751</v>
      </c>
      <c r="G594" s="9" t="s">
        <v>330</v>
      </c>
      <c r="H594" s="9">
        <v>2017</v>
      </c>
      <c r="I594" s="9" t="str">
        <f t="shared" si="37"/>
        <v>556</v>
      </c>
      <c r="J594" s="9" t="s">
        <v>10</v>
      </c>
      <c r="K594" s="9" t="s">
        <v>329</v>
      </c>
      <c r="L594" s="9" t="s">
        <v>282</v>
      </c>
      <c r="M594" s="112"/>
      <c r="N594" s="112"/>
      <c r="O594" s="112"/>
      <c r="P594" s="112"/>
      <c r="Q594" s="112"/>
      <c r="R594" s="112"/>
      <c r="S594" s="112">
        <v>38711</v>
      </c>
      <c r="T594" s="112">
        <v>44723</v>
      </c>
      <c r="U594" s="112">
        <v>38711</v>
      </c>
      <c r="V594" s="112">
        <v>42576</v>
      </c>
      <c r="W594" s="112">
        <v>39139</v>
      </c>
      <c r="X594" s="112">
        <v>36992</v>
      </c>
      <c r="Y594" s="102">
        <f t="shared" si="36"/>
        <v>240852</v>
      </c>
    </row>
    <row r="595" spans="1:25" x14ac:dyDescent="0.25">
      <c r="A595" s="9">
        <v>110</v>
      </c>
      <c r="B595" s="9" t="s">
        <v>272</v>
      </c>
      <c r="C595" s="9" t="s">
        <v>393</v>
      </c>
      <c r="D595" s="9" t="s">
        <v>351</v>
      </c>
      <c r="E595" s="9" t="s">
        <v>273</v>
      </c>
      <c r="F595" s="9">
        <v>751</v>
      </c>
      <c r="G595" s="9" t="s">
        <v>330</v>
      </c>
      <c r="H595" s="9">
        <v>2018</v>
      </c>
      <c r="I595" s="9" t="str">
        <f t="shared" si="37"/>
        <v>556</v>
      </c>
      <c r="J595" s="9" t="s">
        <v>10</v>
      </c>
      <c r="K595" s="9" t="s">
        <v>329</v>
      </c>
      <c r="L595" s="9" t="s">
        <v>282</v>
      </c>
      <c r="M595" s="112">
        <v>41408</v>
      </c>
      <c r="N595" s="112">
        <v>34786</v>
      </c>
      <c r="O595" s="112">
        <v>40321</v>
      </c>
      <c r="P595" s="112">
        <v>35660</v>
      </c>
      <c r="Q595" s="112">
        <v>42437</v>
      </c>
      <c r="R595" s="112">
        <v>37776</v>
      </c>
      <c r="S595" s="112"/>
      <c r="T595" s="112"/>
      <c r="U595" s="112"/>
      <c r="V595" s="112"/>
      <c r="W595" s="112"/>
      <c r="X595" s="112"/>
      <c r="Y595" s="102">
        <f t="shared" si="36"/>
        <v>232388</v>
      </c>
    </row>
    <row r="596" spans="1:25" x14ac:dyDescent="0.25">
      <c r="A596" s="9">
        <v>110</v>
      </c>
      <c r="B596" s="9" t="s">
        <v>272</v>
      </c>
      <c r="C596" s="9" t="s">
        <v>394</v>
      </c>
      <c r="D596" s="9" t="s">
        <v>351</v>
      </c>
      <c r="E596" s="9" t="s">
        <v>273</v>
      </c>
      <c r="F596" s="9">
        <v>175</v>
      </c>
      <c r="G596" s="9" t="s">
        <v>326</v>
      </c>
      <c r="H596" s="9">
        <v>2017</v>
      </c>
      <c r="I596" s="9" t="str">
        <f t="shared" si="37"/>
        <v>560</v>
      </c>
      <c r="J596" s="9" t="s">
        <v>10</v>
      </c>
      <c r="K596" s="9" t="s">
        <v>324</v>
      </c>
      <c r="L596" s="9" t="s">
        <v>282</v>
      </c>
      <c r="M596" s="112"/>
      <c r="N596" s="112"/>
      <c r="O596" s="112"/>
      <c r="P596" s="112"/>
      <c r="Q596" s="112"/>
      <c r="R596" s="112"/>
      <c r="S596" s="112">
        <v>-12500</v>
      </c>
      <c r="T596" s="112">
        <v>-12500</v>
      </c>
      <c r="U596" s="112">
        <v>-12500</v>
      </c>
      <c r="V596" s="112">
        <v>-12500</v>
      </c>
      <c r="W596" s="112">
        <v>-12500</v>
      </c>
      <c r="X596" s="112">
        <v>-12500</v>
      </c>
      <c r="Y596" s="102">
        <f t="shared" si="36"/>
        <v>-75000</v>
      </c>
    </row>
    <row r="597" spans="1:25" x14ac:dyDescent="0.25">
      <c r="A597" s="9">
        <v>110</v>
      </c>
      <c r="B597" s="9" t="s">
        <v>272</v>
      </c>
      <c r="C597" s="9" t="s">
        <v>394</v>
      </c>
      <c r="D597" s="9" t="s">
        <v>351</v>
      </c>
      <c r="E597" s="9" t="s">
        <v>273</v>
      </c>
      <c r="F597" s="9">
        <v>175</v>
      </c>
      <c r="G597" s="9" t="s">
        <v>326</v>
      </c>
      <c r="H597" s="9">
        <v>2018</v>
      </c>
      <c r="I597" s="9" t="str">
        <f t="shared" si="37"/>
        <v>560</v>
      </c>
      <c r="J597" s="9" t="s">
        <v>10</v>
      </c>
      <c r="K597" s="9" t="s">
        <v>324</v>
      </c>
      <c r="L597" s="9" t="s">
        <v>282</v>
      </c>
      <c r="M597" s="112">
        <v>-12500</v>
      </c>
      <c r="N597" s="112">
        <v>-12500</v>
      </c>
      <c r="O597" s="112">
        <v>-12500</v>
      </c>
      <c r="P597" s="112">
        <v>-12500</v>
      </c>
      <c r="Q597" s="112">
        <v>-12500</v>
      </c>
      <c r="R597" s="112">
        <v>-12500</v>
      </c>
      <c r="S597" s="112"/>
      <c r="T597" s="112"/>
      <c r="U597" s="112"/>
      <c r="V597" s="112"/>
      <c r="W597" s="112"/>
      <c r="X597" s="112"/>
      <c r="Y597" s="102">
        <f t="shared" si="36"/>
        <v>-75000</v>
      </c>
    </row>
    <row r="598" spans="1:25" x14ac:dyDescent="0.25">
      <c r="A598" s="9">
        <v>110</v>
      </c>
      <c r="B598" s="9" t="s">
        <v>272</v>
      </c>
      <c r="C598" s="9" t="s">
        <v>395</v>
      </c>
      <c r="D598" s="9" t="s">
        <v>351</v>
      </c>
      <c r="E598" s="9" t="s">
        <v>273</v>
      </c>
      <c r="F598" s="9">
        <v>101</v>
      </c>
      <c r="G598" s="9" t="s">
        <v>298</v>
      </c>
      <c r="H598" s="9">
        <v>2017</v>
      </c>
      <c r="I598" s="9" t="str">
        <f t="shared" si="37"/>
        <v>560</v>
      </c>
      <c r="J598" s="9" t="s">
        <v>10</v>
      </c>
      <c r="K598" s="9" t="s">
        <v>324</v>
      </c>
      <c r="L598" s="9" t="s">
        <v>282</v>
      </c>
      <c r="M598" s="112"/>
      <c r="N598" s="112"/>
      <c r="O598" s="112"/>
      <c r="P598" s="112"/>
      <c r="Q598" s="112"/>
      <c r="R598" s="112"/>
      <c r="S598" s="112">
        <v>143864</v>
      </c>
      <c r="T598" s="112">
        <v>173419</v>
      </c>
      <c r="U598" s="112">
        <v>147062</v>
      </c>
      <c r="V598" s="112">
        <v>165013</v>
      </c>
      <c r="W598" s="112">
        <v>144992</v>
      </c>
      <c r="X598" s="112">
        <v>134047</v>
      </c>
      <c r="Y598" s="102">
        <f t="shared" si="36"/>
        <v>908397</v>
      </c>
    </row>
    <row r="599" spans="1:25" x14ac:dyDescent="0.25">
      <c r="A599" s="9">
        <v>110</v>
      </c>
      <c r="B599" s="9" t="s">
        <v>272</v>
      </c>
      <c r="C599" s="9" t="s">
        <v>395</v>
      </c>
      <c r="D599" s="9" t="s">
        <v>351</v>
      </c>
      <c r="E599" s="9" t="s">
        <v>273</v>
      </c>
      <c r="F599" s="9">
        <v>101</v>
      </c>
      <c r="G599" s="9" t="s">
        <v>298</v>
      </c>
      <c r="H599" s="9">
        <v>2018</v>
      </c>
      <c r="I599" s="9" t="str">
        <f t="shared" si="37"/>
        <v>560</v>
      </c>
      <c r="J599" s="9" t="s">
        <v>10</v>
      </c>
      <c r="K599" s="9" t="s">
        <v>324</v>
      </c>
      <c r="L599" s="9" t="s">
        <v>282</v>
      </c>
      <c r="M599" s="112">
        <v>163842</v>
      </c>
      <c r="N599" s="112">
        <v>135833</v>
      </c>
      <c r="O599" s="112">
        <v>160856</v>
      </c>
      <c r="P599" s="112">
        <v>140664</v>
      </c>
      <c r="Q599" s="112">
        <v>171589</v>
      </c>
      <c r="R599" s="112">
        <v>151839</v>
      </c>
      <c r="S599" s="112"/>
      <c r="T599" s="112"/>
      <c r="U599" s="112"/>
      <c r="V599" s="112"/>
      <c r="W599" s="112"/>
      <c r="X599" s="112"/>
      <c r="Y599" s="102">
        <f t="shared" si="36"/>
        <v>924623</v>
      </c>
    </row>
    <row r="600" spans="1:25" x14ac:dyDescent="0.25">
      <c r="A600" s="9">
        <v>110</v>
      </c>
      <c r="B600" s="9" t="s">
        <v>272</v>
      </c>
      <c r="C600" s="9" t="s">
        <v>395</v>
      </c>
      <c r="D600" s="9" t="s">
        <v>351</v>
      </c>
      <c r="E600" s="9" t="s">
        <v>273</v>
      </c>
      <c r="F600" s="9">
        <v>175</v>
      </c>
      <c r="G600" s="9" t="s">
        <v>326</v>
      </c>
      <c r="H600" s="9">
        <v>2017</v>
      </c>
      <c r="I600" s="9" t="str">
        <f t="shared" si="37"/>
        <v>560</v>
      </c>
      <c r="J600" s="9" t="s">
        <v>10</v>
      </c>
      <c r="K600" s="9" t="s">
        <v>324</v>
      </c>
      <c r="L600" s="9" t="s">
        <v>282</v>
      </c>
      <c r="M600" s="112"/>
      <c r="N600" s="112"/>
      <c r="O600" s="112"/>
      <c r="P600" s="112"/>
      <c r="Q600" s="112"/>
      <c r="R600" s="112"/>
      <c r="S600" s="112">
        <v>-37425</v>
      </c>
      <c r="T600" s="112">
        <v>-44991</v>
      </c>
      <c r="U600" s="112">
        <v>-37434</v>
      </c>
      <c r="V600" s="112">
        <v>-42470</v>
      </c>
      <c r="W600" s="112">
        <v>-37466</v>
      </c>
      <c r="X600" s="112">
        <v>-34902</v>
      </c>
      <c r="Y600" s="102">
        <f t="shared" si="36"/>
        <v>-234688</v>
      </c>
    </row>
    <row r="601" spans="1:25" x14ac:dyDescent="0.25">
      <c r="A601" s="9">
        <v>110</v>
      </c>
      <c r="B601" s="9" t="s">
        <v>272</v>
      </c>
      <c r="C601" s="9" t="s">
        <v>395</v>
      </c>
      <c r="D601" s="9" t="s">
        <v>351</v>
      </c>
      <c r="E601" s="9" t="s">
        <v>273</v>
      </c>
      <c r="F601" s="9">
        <v>175</v>
      </c>
      <c r="G601" s="9" t="s">
        <v>326</v>
      </c>
      <c r="H601" s="9">
        <v>2018</v>
      </c>
      <c r="I601" s="9" t="str">
        <f t="shared" si="37"/>
        <v>560</v>
      </c>
      <c r="J601" s="9" t="s">
        <v>10</v>
      </c>
      <c r="K601" s="9" t="s">
        <v>324</v>
      </c>
      <c r="L601" s="9" t="s">
        <v>282</v>
      </c>
      <c r="M601" s="112">
        <v>-41570</v>
      </c>
      <c r="N601" s="112">
        <v>-33763</v>
      </c>
      <c r="O601" s="112">
        <v>-40463</v>
      </c>
      <c r="P601" s="112">
        <v>-35083</v>
      </c>
      <c r="Q601" s="112">
        <v>-43185</v>
      </c>
      <c r="R601" s="112">
        <v>-37791</v>
      </c>
      <c r="S601" s="112"/>
      <c r="T601" s="112"/>
      <c r="U601" s="112"/>
      <c r="V601" s="112"/>
      <c r="W601" s="112"/>
      <c r="X601" s="112"/>
      <c r="Y601" s="102">
        <f t="shared" si="36"/>
        <v>-231855</v>
      </c>
    </row>
    <row r="602" spans="1:25" x14ac:dyDescent="0.25">
      <c r="A602" s="9">
        <v>110</v>
      </c>
      <c r="B602" s="9" t="s">
        <v>272</v>
      </c>
      <c r="C602" s="9" t="s">
        <v>395</v>
      </c>
      <c r="D602" s="9" t="s">
        <v>351</v>
      </c>
      <c r="E602" s="9" t="s">
        <v>273</v>
      </c>
      <c r="F602" s="9">
        <v>177</v>
      </c>
      <c r="G602" s="9" t="s">
        <v>297</v>
      </c>
      <c r="H602" s="9">
        <v>2017</v>
      </c>
      <c r="I602" s="9" t="str">
        <f t="shared" si="37"/>
        <v>560</v>
      </c>
      <c r="J602" s="9" t="s">
        <v>10</v>
      </c>
      <c r="K602" s="9" t="s">
        <v>325</v>
      </c>
      <c r="L602" s="9" t="s">
        <v>282</v>
      </c>
      <c r="M602" s="112"/>
      <c r="N602" s="112"/>
      <c r="O602" s="112"/>
      <c r="P602" s="112"/>
      <c r="Q602" s="112"/>
      <c r="R602" s="112"/>
      <c r="S602" s="112">
        <v>6050</v>
      </c>
      <c r="T602" s="112">
        <v>6050</v>
      </c>
      <c r="U602" s="112">
        <v>6050</v>
      </c>
      <c r="V602" s="112">
        <v>6050</v>
      </c>
      <c r="W602" s="112">
        <v>6050</v>
      </c>
      <c r="X602" s="112">
        <v>6050</v>
      </c>
      <c r="Y602" s="102">
        <f t="shared" si="36"/>
        <v>36300</v>
      </c>
    </row>
    <row r="603" spans="1:25" x14ac:dyDescent="0.25">
      <c r="A603" s="9">
        <v>110</v>
      </c>
      <c r="B603" s="9" t="s">
        <v>272</v>
      </c>
      <c r="C603" s="9" t="s">
        <v>395</v>
      </c>
      <c r="D603" s="9" t="s">
        <v>351</v>
      </c>
      <c r="E603" s="9" t="s">
        <v>273</v>
      </c>
      <c r="F603" s="9">
        <v>177</v>
      </c>
      <c r="G603" s="9" t="s">
        <v>297</v>
      </c>
      <c r="H603" s="9">
        <v>2018</v>
      </c>
      <c r="I603" s="9" t="str">
        <f t="shared" si="37"/>
        <v>560</v>
      </c>
      <c r="J603" s="9" t="s">
        <v>10</v>
      </c>
      <c r="K603" s="9" t="s">
        <v>325</v>
      </c>
      <c r="L603" s="9" t="s">
        <v>282</v>
      </c>
      <c r="M603" s="112">
        <v>6232</v>
      </c>
      <c r="N603" s="112">
        <v>6232</v>
      </c>
      <c r="O603" s="112">
        <v>6232</v>
      </c>
      <c r="P603" s="112">
        <v>6232</v>
      </c>
      <c r="Q603" s="112">
        <v>6232</v>
      </c>
      <c r="R603" s="112">
        <v>6232</v>
      </c>
      <c r="S603" s="112"/>
      <c r="T603" s="112"/>
      <c r="U603" s="112"/>
      <c r="V603" s="112"/>
      <c r="W603" s="112"/>
      <c r="X603" s="112"/>
      <c r="Y603" s="102">
        <f t="shared" si="36"/>
        <v>37392</v>
      </c>
    </row>
    <row r="604" spans="1:25" x14ac:dyDescent="0.25">
      <c r="A604" s="9">
        <v>110</v>
      </c>
      <c r="B604" s="9" t="s">
        <v>272</v>
      </c>
      <c r="C604" s="9" t="s">
        <v>395</v>
      </c>
      <c r="D604" s="9" t="s">
        <v>351</v>
      </c>
      <c r="E604" s="9" t="s">
        <v>273</v>
      </c>
      <c r="F604" s="9">
        <v>751</v>
      </c>
      <c r="G604" s="9" t="s">
        <v>330</v>
      </c>
      <c r="H604" s="9">
        <v>2017</v>
      </c>
      <c r="I604" s="9" t="str">
        <f t="shared" si="37"/>
        <v>560</v>
      </c>
      <c r="J604" s="9" t="s">
        <v>10</v>
      </c>
      <c r="K604" s="9" t="s">
        <v>329</v>
      </c>
      <c r="L604" s="9" t="s">
        <v>282</v>
      </c>
      <c r="M604" s="112"/>
      <c r="N604" s="112"/>
      <c r="O604" s="112"/>
      <c r="P604" s="112"/>
      <c r="Q604" s="112"/>
      <c r="R604" s="112"/>
      <c r="S604" s="112">
        <v>42266</v>
      </c>
      <c r="T604" s="112">
        <v>50949</v>
      </c>
      <c r="U604" s="112">
        <v>43205</v>
      </c>
      <c r="V604" s="112">
        <v>48479</v>
      </c>
      <c r="W604" s="112">
        <v>42597</v>
      </c>
      <c r="X604" s="112">
        <v>39382</v>
      </c>
      <c r="Y604" s="102">
        <f t="shared" si="36"/>
        <v>266878</v>
      </c>
    </row>
    <row r="605" spans="1:25" x14ac:dyDescent="0.25">
      <c r="A605" s="9">
        <v>110</v>
      </c>
      <c r="B605" s="9" t="s">
        <v>272</v>
      </c>
      <c r="C605" s="9" t="s">
        <v>395</v>
      </c>
      <c r="D605" s="9" t="s">
        <v>351</v>
      </c>
      <c r="E605" s="9" t="s">
        <v>273</v>
      </c>
      <c r="F605" s="9">
        <v>751</v>
      </c>
      <c r="G605" s="9" t="s">
        <v>330</v>
      </c>
      <c r="H605" s="9">
        <v>2018</v>
      </c>
      <c r="I605" s="9" t="str">
        <f t="shared" si="37"/>
        <v>560</v>
      </c>
      <c r="J605" s="9" t="s">
        <v>10</v>
      </c>
      <c r="K605" s="9" t="s">
        <v>329</v>
      </c>
      <c r="L605" s="9" t="s">
        <v>282</v>
      </c>
      <c r="M605" s="112">
        <v>48135</v>
      </c>
      <c r="N605" s="112">
        <v>39906</v>
      </c>
      <c r="O605" s="112">
        <v>47258</v>
      </c>
      <c r="P605" s="112">
        <v>41326</v>
      </c>
      <c r="Q605" s="112">
        <v>50411</v>
      </c>
      <c r="R605" s="112">
        <v>44609</v>
      </c>
      <c r="S605" s="112"/>
      <c r="T605" s="112"/>
      <c r="U605" s="112"/>
      <c r="V605" s="112"/>
      <c r="W605" s="112"/>
      <c r="X605" s="112"/>
      <c r="Y605" s="102">
        <f t="shared" si="36"/>
        <v>271645</v>
      </c>
    </row>
    <row r="606" spans="1:25" x14ac:dyDescent="0.25">
      <c r="A606" s="9">
        <v>110</v>
      </c>
      <c r="B606" s="9" t="s">
        <v>272</v>
      </c>
      <c r="C606" s="9" t="s">
        <v>396</v>
      </c>
      <c r="D606" s="9" t="s">
        <v>351</v>
      </c>
      <c r="E606" s="9" t="s">
        <v>273</v>
      </c>
      <c r="F606" s="9">
        <v>101</v>
      </c>
      <c r="G606" s="9" t="s">
        <v>298</v>
      </c>
      <c r="H606" s="9">
        <v>2017</v>
      </c>
      <c r="I606" s="9" t="str">
        <f t="shared" ref="I606:I631" si="38">LEFT(C606,3)</f>
        <v>561</v>
      </c>
      <c r="J606" s="9" t="s">
        <v>10</v>
      </c>
      <c r="K606" s="9" t="s">
        <v>324</v>
      </c>
      <c r="L606" s="9" t="s">
        <v>282</v>
      </c>
      <c r="M606" s="112"/>
      <c r="N606" s="112"/>
      <c r="O606" s="112"/>
      <c r="P606" s="112"/>
      <c r="Q606" s="112"/>
      <c r="R606" s="112"/>
      <c r="S606" s="112">
        <v>11151</v>
      </c>
      <c r="T606" s="112">
        <v>13041</v>
      </c>
      <c r="U606" s="112">
        <v>11151</v>
      </c>
      <c r="V606" s="112">
        <v>12411</v>
      </c>
      <c r="W606" s="112">
        <v>11151</v>
      </c>
      <c r="X606" s="112">
        <v>10521</v>
      </c>
      <c r="Y606" s="102">
        <f t="shared" si="36"/>
        <v>69426</v>
      </c>
    </row>
    <row r="607" spans="1:25" x14ac:dyDescent="0.25">
      <c r="A607" s="9">
        <v>110</v>
      </c>
      <c r="B607" s="9" t="s">
        <v>272</v>
      </c>
      <c r="C607" s="9" t="s">
        <v>396</v>
      </c>
      <c r="D607" s="9" t="s">
        <v>351</v>
      </c>
      <c r="E607" s="9" t="s">
        <v>273</v>
      </c>
      <c r="F607" s="9">
        <v>101</v>
      </c>
      <c r="G607" s="9" t="s">
        <v>298</v>
      </c>
      <c r="H607" s="9">
        <v>2018</v>
      </c>
      <c r="I607" s="9" t="str">
        <f t="shared" si="38"/>
        <v>561</v>
      </c>
      <c r="J607" s="9" t="s">
        <v>10</v>
      </c>
      <c r="K607" s="9" t="s">
        <v>324</v>
      </c>
      <c r="L607" s="9" t="s">
        <v>282</v>
      </c>
      <c r="M607" s="112">
        <v>23543</v>
      </c>
      <c r="N607" s="112">
        <v>19932</v>
      </c>
      <c r="O607" s="112">
        <v>23010</v>
      </c>
      <c r="P607" s="112">
        <v>20530</v>
      </c>
      <c r="Q607" s="112">
        <v>24250</v>
      </c>
      <c r="R607" s="112">
        <v>21770</v>
      </c>
      <c r="S607" s="112"/>
      <c r="T607" s="112"/>
      <c r="U607" s="112"/>
      <c r="V607" s="112"/>
      <c r="W607" s="112"/>
      <c r="X607" s="112"/>
      <c r="Y607" s="102">
        <f t="shared" si="36"/>
        <v>133035</v>
      </c>
    </row>
    <row r="608" spans="1:25" x14ac:dyDescent="0.25">
      <c r="A608" s="9">
        <v>110</v>
      </c>
      <c r="B608" s="9" t="s">
        <v>272</v>
      </c>
      <c r="C608" s="9" t="s">
        <v>396</v>
      </c>
      <c r="D608" s="9" t="s">
        <v>351</v>
      </c>
      <c r="E608" s="9" t="s">
        <v>273</v>
      </c>
      <c r="F608" s="9">
        <v>751</v>
      </c>
      <c r="G608" s="9" t="s">
        <v>330</v>
      </c>
      <c r="H608" s="9">
        <v>2017</v>
      </c>
      <c r="I608" s="9" t="str">
        <f t="shared" si="38"/>
        <v>561</v>
      </c>
      <c r="J608" s="9" t="s">
        <v>10</v>
      </c>
      <c r="K608" s="9" t="s">
        <v>329</v>
      </c>
      <c r="L608" s="9" t="s">
        <v>282</v>
      </c>
      <c r="M608" s="112"/>
      <c r="N608" s="112"/>
      <c r="O608" s="112"/>
      <c r="P608" s="112"/>
      <c r="Q608" s="112"/>
      <c r="R608" s="112"/>
      <c r="S608" s="112">
        <v>3276</v>
      </c>
      <c r="T608" s="112">
        <v>3831</v>
      </c>
      <c r="U608" s="112">
        <v>3276</v>
      </c>
      <c r="V608" s="112">
        <v>3646</v>
      </c>
      <c r="W608" s="112">
        <v>3276</v>
      </c>
      <c r="X608" s="112">
        <v>3091</v>
      </c>
      <c r="Y608" s="102">
        <f t="shared" si="36"/>
        <v>20396</v>
      </c>
    </row>
    <row r="609" spans="1:25" x14ac:dyDescent="0.25">
      <c r="A609" s="9">
        <v>110</v>
      </c>
      <c r="B609" s="9" t="s">
        <v>272</v>
      </c>
      <c r="C609" s="9" t="s">
        <v>396</v>
      </c>
      <c r="D609" s="9" t="s">
        <v>351</v>
      </c>
      <c r="E609" s="9" t="s">
        <v>273</v>
      </c>
      <c r="F609" s="9">
        <v>751</v>
      </c>
      <c r="G609" s="9" t="s">
        <v>330</v>
      </c>
      <c r="H609" s="9">
        <v>2018</v>
      </c>
      <c r="I609" s="9" t="str">
        <f t="shared" si="38"/>
        <v>561</v>
      </c>
      <c r="J609" s="9" t="s">
        <v>10</v>
      </c>
      <c r="K609" s="9" t="s">
        <v>329</v>
      </c>
      <c r="L609" s="9" t="s">
        <v>282</v>
      </c>
      <c r="M609" s="112">
        <v>6917</v>
      </c>
      <c r="N609" s="112">
        <v>5856</v>
      </c>
      <c r="O609" s="112">
        <v>6760</v>
      </c>
      <c r="P609" s="112">
        <v>6031</v>
      </c>
      <c r="Q609" s="112">
        <v>7124</v>
      </c>
      <c r="R609" s="112">
        <v>6396</v>
      </c>
      <c r="S609" s="112"/>
      <c r="T609" s="112"/>
      <c r="U609" s="112"/>
      <c r="V609" s="112"/>
      <c r="W609" s="112"/>
      <c r="X609" s="112"/>
      <c r="Y609" s="102">
        <f t="shared" si="36"/>
        <v>39084</v>
      </c>
    </row>
    <row r="610" spans="1:25" x14ac:dyDescent="0.25">
      <c r="A610" s="9">
        <v>110</v>
      </c>
      <c r="B610" s="9" t="s">
        <v>272</v>
      </c>
      <c r="C610" s="9" t="s">
        <v>397</v>
      </c>
      <c r="D610" s="9" t="s">
        <v>351</v>
      </c>
      <c r="E610" s="9" t="s">
        <v>273</v>
      </c>
      <c r="F610" s="9">
        <v>101</v>
      </c>
      <c r="G610" s="9" t="s">
        <v>298</v>
      </c>
      <c r="H610" s="9">
        <v>2017</v>
      </c>
      <c r="I610" s="9" t="str">
        <f t="shared" si="38"/>
        <v>561</v>
      </c>
      <c r="J610" s="9" t="s">
        <v>10</v>
      </c>
      <c r="K610" s="9" t="s">
        <v>324</v>
      </c>
      <c r="L610" s="9" t="s">
        <v>282</v>
      </c>
      <c r="M610" s="112"/>
      <c r="N610" s="112"/>
      <c r="O610" s="112"/>
      <c r="P610" s="112"/>
      <c r="Q610" s="112"/>
      <c r="R610" s="112"/>
      <c r="S610" s="112">
        <v>60236</v>
      </c>
      <c r="T610" s="112">
        <v>70296</v>
      </c>
      <c r="U610" s="112">
        <v>60236</v>
      </c>
      <c r="V610" s="112">
        <v>66943</v>
      </c>
      <c r="W610" s="112">
        <v>60236</v>
      </c>
      <c r="X610" s="112">
        <v>56883</v>
      </c>
      <c r="Y610" s="102">
        <f t="shared" si="36"/>
        <v>374830</v>
      </c>
    </row>
    <row r="611" spans="1:25" x14ac:dyDescent="0.25">
      <c r="A611" s="9">
        <v>110</v>
      </c>
      <c r="B611" s="9" t="s">
        <v>272</v>
      </c>
      <c r="C611" s="9" t="s">
        <v>397</v>
      </c>
      <c r="D611" s="9" t="s">
        <v>351</v>
      </c>
      <c r="E611" s="9" t="s">
        <v>273</v>
      </c>
      <c r="F611" s="9">
        <v>101</v>
      </c>
      <c r="G611" s="9" t="s">
        <v>298</v>
      </c>
      <c r="H611" s="9">
        <v>2018</v>
      </c>
      <c r="I611" s="9" t="str">
        <f t="shared" si="38"/>
        <v>561</v>
      </c>
      <c r="J611" s="9" t="s">
        <v>10</v>
      </c>
      <c r="K611" s="9" t="s">
        <v>324</v>
      </c>
      <c r="L611" s="9" t="s">
        <v>282</v>
      </c>
      <c r="M611" s="112">
        <v>64565</v>
      </c>
      <c r="N611" s="112">
        <v>54891</v>
      </c>
      <c r="O611" s="112">
        <v>63169</v>
      </c>
      <c r="P611" s="112">
        <v>56528</v>
      </c>
      <c r="Q611" s="112">
        <v>66490</v>
      </c>
      <c r="R611" s="112">
        <v>59849</v>
      </c>
      <c r="S611" s="112"/>
      <c r="T611" s="112"/>
      <c r="U611" s="112"/>
      <c r="V611" s="112"/>
      <c r="W611" s="112"/>
      <c r="X611" s="112"/>
      <c r="Y611" s="102">
        <f t="shared" si="36"/>
        <v>365492</v>
      </c>
    </row>
    <row r="612" spans="1:25" x14ac:dyDescent="0.25">
      <c r="A612" s="9">
        <v>110</v>
      </c>
      <c r="B612" s="9" t="s">
        <v>272</v>
      </c>
      <c r="C612" s="9" t="s">
        <v>397</v>
      </c>
      <c r="D612" s="9" t="s">
        <v>351</v>
      </c>
      <c r="E612" s="9" t="s">
        <v>273</v>
      </c>
      <c r="F612" s="9">
        <v>145</v>
      </c>
      <c r="G612" s="9" t="s">
        <v>296</v>
      </c>
      <c r="H612" s="9">
        <v>2017</v>
      </c>
      <c r="I612" s="9" t="str">
        <f t="shared" si="38"/>
        <v>561</v>
      </c>
      <c r="J612" s="9" t="s">
        <v>10</v>
      </c>
      <c r="K612" s="9" t="s">
        <v>325</v>
      </c>
      <c r="L612" s="9" t="s">
        <v>282</v>
      </c>
      <c r="M612" s="112"/>
      <c r="N612" s="112"/>
      <c r="O612" s="112"/>
      <c r="P612" s="112"/>
      <c r="Q612" s="112"/>
      <c r="R612" s="112"/>
      <c r="S612" s="112">
        <v>1784</v>
      </c>
      <c r="T612" s="112">
        <v>0</v>
      </c>
      <c r="U612" s="112">
        <v>1784</v>
      </c>
      <c r="V612" s="112">
        <v>0</v>
      </c>
      <c r="W612" s="112">
        <v>3569</v>
      </c>
      <c r="X612" s="112">
        <v>3569</v>
      </c>
      <c r="Y612" s="102">
        <f t="shared" si="36"/>
        <v>10706</v>
      </c>
    </row>
    <row r="613" spans="1:25" x14ac:dyDescent="0.25">
      <c r="A613" s="9">
        <v>110</v>
      </c>
      <c r="B613" s="9" t="s">
        <v>272</v>
      </c>
      <c r="C613" s="9" t="s">
        <v>397</v>
      </c>
      <c r="D613" s="9" t="s">
        <v>351</v>
      </c>
      <c r="E613" s="9" t="s">
        <v>273</v>
      </c>
      <c r="F613" s="9">
        <v>145</v>
      </c>
      <c r="G613" s="9" t="s">
        <v>296</v>
      </c>
      <c r="H613" s="9">
        <v>2018</v>
      </c>
      <c r="I613" s="9" t="str">
        <f t="shared" si="38"/>
        <v>561</v>
      </c>
      <c r="J613" s="9" t="s">
        <v>10</v>
      </c>
      <c r="K613" s="9" t="s">
        <v>325</v>
      </c>
      <c r="L613" s="9" t="s">
        <v>282</v>
      </c>
      <c r="M613" s="112">
        <v>1760</v>
      </c>
      <c r="N613" s="112">
        <v>0</v>
      </c>
      <c r="O613" s="112">
        <v>1813</v>
      </c>
      <c r="P613" s="112">
        <v>0</v>
      </c>
      <c r="Q613" s="112">
        <v>1813</v>
      </c>
      <c r="R613" s="112">
        <v>0</v>
      </c>
      <c r="S613" s="112"/>
      <c r="T613" s="112"/>
      <c r="U613" s="112"/>
      <c r="V613" s="112"/>
      <c r="W613" s="112"/>
      <c r="X613" s="112"/>
      <c r="Y613" s="102">
        <f t="shared" si="36"/>
        <v>5386</v>
      </c>
    </row>
    <row r="614" spans="1:25" x14ac:dyDescent="0.25">
      <c r="A614" s="9">
        <v>110</v>
      </c>
      <c r="B614" s="9" t="s">
        <v>272</v>
      </c>
      <c r="C614" s="9" t="s">
        <v>397</v>
      </c>
      <c r="D614" s="9" t="s">
        <v>351</v>
      </c>
      <c r="E614" s="9" t="s">
        <v>273</v>
      </c>
      <c r="F614" s="9">
        <v>751</v>
      </c>
      <c r="G614" s="9" t="s">
        <v>330</v>
      </c>
      <c r="H614" s="9">
        <v>2017</v>
      </c>
      <c r="I614" s="9" t="str">
        <f t="shared" si="38"/>
        <v>561</v>
      </c>
      <c r="J614" s="9" t="s">
        <v>10</v>
      </c>
      <c r="K614" s="9" t="s">
        <v>329</v>
      </c>
      <c r="L614" s="9" t="s">
        <v>282</v>
      </c>
      <c r="M614" s="112"/>
      <c r="N614" s="112"/>
      <c r="O614" s="112"/>
      <c r="P614" s="112"/>
      <c r="Q614" s="112"/>
      <c r="R614" s="112"/>
      <c r="S614" s="112">
        <v>17917</v>
      </c>
      <c r="T614" s="112">
        <v>20652</v>
      </c>
      <c r="U614" s="112">
        <v>17917</v>
      </c>
      <c r="V614" s="112">
        <v>19667</v>
      </c>
      <c r="W614" s="112">
        <v>18136</v>
      </c>
      <c r="X614" s="112">
        <v>17151</v>
      </c>
      <c r="Y614" s="102">
        <f t="shared" si="36"/>
        <v>111440</v>
      </c>
    </row>
    <row r="615" spans="1:25" x14ac:dyDescent="0.25">
      <c r="A615" s="9">
        <v>110</v>
      </c>
      <c r="B615" s="9" t="s">
        <v>272</v>
      </c>
      <c r="C615" s="9" t="s">
        <v>397</v>
      </c>
      <c r="D615" s="9" t="s">
        <v>351</v>
      </c>
      <c r="E615" s="9" t="s">
        <v>273</v>
      </c>
      <c r="F615" s="9">
        <v>751</v>
      </c>
      <c r="G615" s="9" t="s">
        <v>330</v>
      </c>
      <c r="H615" s="9">
        <v>2018</v>
      </c>
      <c r="I615" s="9" t="str">
        <f t="shared" si="38"/>
        <v>561</v>
      </c>
      <c r="J615" s="9" t="s">
        <v>10</v>
      </c>
      <c r="K615" s="9" t="s">
        <v>329</v>
      </c>
      <c r="L615" s="9" t="s">
        <v>282</v>
      </c>
      <c r="M615" s="112">
        <v>19185</v>
      </c>
      <c r="N615" s="112">
        <v>16126</v>
      </c>
      <c r="O615" s="112">
        <v>18782</v>
      </c>
      <c r="P615" s="112">
        <v>16607</v>
      </c>
      <c r="Q615" s="112">
        <v>19757</v>
      </c>
      <c r="R615" s="112">
        <v>17583</v>
      </c>
      <c r="S615" s="112"/>
      <c r="T615" s="112"/>
      <c r="U615" s="112"/>
      <c r="V615" s="112"/>
      <c r="W615" s="112"/>
      <c r="X615" s="112"/>
      <c r="Y615" s="102">
        <f t="shared" si="36"/>
        <v>108040</v>
      </c>
    </row>
    <row r="616" spans="1:25" x14ac:dyDescent="0.25">
      <c r="A616" s="9">
        <v>110</v>
      </c>
      <c r="B616" s="9" t="s">
        <v>272</v>
      </c>
      <c r="C616" s="9" t="s">
        <v>398</v>
      </c>
      <c r="D616" s="9" t="s">
        <v>351</v>
      </c>
      <c r="E616" s="9" t="s">
        <v>273</v>
      </c>
      <c r="F616" s="9">
        <v>101</v>
      </c>
      <c r="G616" s="9" t="s">
        <v>298</v>
      </c>
      <c r="H616" s="9">
        <v>2017</v>
      </c>
      <c r="I616" s="9" t="str">
        <f t="shared" si="38"/>
        <v>561</v>
      </c>
      <c r="J616" s="9" t="s">
        <v>10</v>
      </c>
      <c r="K616" s="9" t="s">
        <v>324</v>
      </c>
      <c r="L616" s="9" t="s">
        <v>282</v>
      </c>
      <c r="M616" s="112"/>
      <c r="N616" s="112"/>
      <c r="O616" s="112"/>
      <c r="P616" s="112"/>
      <c r="Q616" s="112"/>
      <c r="R616" s="112"/>
      <c r="S616" s="112">
        <v>42730</v>
      </c>
      <c r="T616" s="112">
        <v>49867</v>
      </c>
      <c r="U616" s="112">
        <v>42730</v>
      </c>
      <c r="V616" s="112">
        <v>47488</v>
      </c>
      <c r="W616" s="112">
        <v>42730</v>
      </c>
      <c r="X616" s="112">
        <v>40352</v>
      </c>
      <c r="Y616" s="102">
        <f t="shared" si="36"/>
        <v>265897</v>
      </c>
    </row>
    <row r="617" spans="1:25" x14ac:dyDescent="0.25">
      <c r="A617" s="9">
        <v>110</v>
      </c>
      <c r="B617" s="9" t="s">
        <v>272</v>
      </c>
      <c r="C617" s="9" t="s">
        <v>398</v>
      </c>
      <c r="D617" s="9" t="s">
        <v>351</v>
      </c>
      <c r="E617" s="9" t="s">
        <v>273</v>
      </c>
      <c r="F617" s="9">
        <v>101</v>
      </c>
      <c r="G617" s="9" t="s">
        <v>298</v>
      </c>
      <c r="H617" s="9">
        <v>2018</v>
      </c>
      <c r="I617" s="9" t="str">
        <f t="shared" si="38"/>
        <v>561</v>
      </c>
      <c r="J617" s="9" t="s">
        <v>10</v>
      </c>
      <c r="K617" s="9" t="s">
        <v>324</v>
      </c>
      <c r="L617" s="9" t="s">
        <v>282</v>
      </c>
      <c r="M617" s="112">
        <v>45801</v>
      </c>
      <c r="N617" s="112">
        <v>38938</v>
      </c>
      <c r="O617" s="112">
        <v>44811</v>
      </c>
      <c r="P617" s="112">
        <v>40100</v>
      </c>
      <c r="Q617" s="112">
        <v>47167</v>
      </c>
      <c r="R617" s="112">
        <v>42455</v>
      </c>
      <c r="S617" s="112"/>
      <c r="T617" s="112"/>
      <c r="U617" s="112"/>
      <c r="V617" s="112"/>
      <c r="W617" s="112"/>
      <c r="X617" s="112"/>
      <c r="Y617" s="102">
        <f t="shared" si="36"/>
        <v>259272</v>
      </c>
    </row>
    <row r="618" spans="1:25" x14ac:dyDescent="0.25">
      <c r="A618" s="9">
        <v>110</v>
      </c>
      <c r="B618" s="9" t="s">
        <v>272</v>
      </c>
      <c r="C618" s="9" t="s">
        <v>398</v>
      </c>
      <c r="D618" s="9" t="s">
        <v>351</v>
      </c>
      <c r="E618" s="9" t="s">
        <v>273</v>
      </c>
      <c r="F618" s="9">
        <v>145</v>
      </c>
      <c r="G618" s="9" t="s">
        <v>296</v>
      </c>
      <c r="H618" s="9">
        <v>2017</v>
      </c>
      <c r="I618" s="9" t="str">
        <f t="shared" si="38"/>
        <v>561</v>
      </c>
      <c r="J618" s="9" t="s">
        <v>10</v>
      </c>
      <c r="K618" s="9" t="s">
        <v>325</v>
      </c>
      <c r="L618" s="9" t="s">
        <v>282</v>
      </c>
      <c r="M618" s="112"/>
      <c r="N618" s="112"/>
      <c r="O618" s="112"/>
      <c r="P618" s="112"/>
      <c r="Q618" s="112"/>
      <c r="R618" s="112"/>
      <c r="S618" s="112">
        <v>1266</v>
      </c>
      <c r="T618" s="112">
        <v>0</v>
      </c>
      <c r="U618" s="112">
        <v>1266</v>
      </c>
      <c r="V618" s="112">
        <v>0</v>
      </c>
      <c r="W618" s="112">
        <v>2532</v>
      </c>
      <c r="X618" s="112">
        <v>2532</v>
      </c>
      <c r="Y618" s="102">
        <f t="shared" si="36"/>
        <v>7596</v>
      </c>
    </row>
    <row r="619" spans="1:25" x14ac:dyDescent="0.25">
      <c r="A619" s="9">
        <v>110</v>
      </c>
      <c r="B619" s="9" t="s">
        <v>272</v>
      </c>
      <c r="C619" s="9" t="s">
        <v>398</v>
      </c>
      <c r="D619" s="9" t="s">
        <v>351</v>
      </c>
      <c r="E619" s="9" t="s">
        <v>273</v>
      </c>
      <c r="F619" s="9">
        <v>145</v>
      </c>
      <c r="G619" s="9" t="s">
        <v>296</v>
      </c>
      <c r="H619" s="9">
        <v>2018</v>
      </c>
      <c r="I619" s="9" t="str">
        <f t="shared" si="38"/>
        <v>561</v>
      </c>
      <c r="J619" s="9" t="s">
        <v>10</v>
      </c>
      <c r="K619" s="9" t="s">
        <v>325</v>
      </c>
      <c r="L619" s="9" t="s">
        <v>282</v>
      </c>
      <c r="M619" s="112">
        <v>1249</v>
      </c>
      <c r="N619" s="112">
        <v>0</v>
      </c>
      <c r="O619" s="112">
        <v>1286</v>
      </c>
      <c r="P619" s="112">
        <v>0</v>
      </c>
      <c r="Q619" s="112">
        <v>1286</v>
      </c>
      <c r="R619" s="112">
        <v>0</v>
      </c>
      <c r="S619" s="112"/>
      <c r="T619" s="112"/>
      <c r="U619" s="112"/>
      <c r="V619" s="112"/>
      <c r="W619" s="112"/>
      <c r="X619" s="112"/>
      <c r="Y619" s="102">
        <f t="shared" si="36"/>
        <v>3821</v>
      </c>
    </row>
    <row r="620" spans="1:25" x14ac:dyDescent="0.25">
      <c r="A620" s="9">
        <v>110</v>
      </c>
      <c r="B620" s="9" t="s">
        <v>272</v>
      </c>
      <c r="C620" s="9" t="s">
        <v>398</v>
      </c>
      <c r="D620" s="9" t="s">
        <v>351</v>
      </c>
      <c r="E620" s="9" t="s">
        <v>273</v>
      </c>
      <c r="F620" s="9">
        <v>751</v>
      </c>
      <c r="G620" s="9" t="s">
        <v>330</v>
      </c>
      <c r="H620" s="9">
        <v>2017</v>
      </c>
      <c r="I620" s="9" t="str">
        <f t="shared" si="38"/>
        <v>561</v>
      </c>
      <c r="J620" s="9" t="s">
        <v>10</v>
      </c>
      <c r="K620" s="9" t="s">
        <v>329</v>
      </c>
      <c r="L620" s="9" t="s">
        <v>282</v>
      </c>
      <c r="M620" s="112"/>
      <c r="N620" s="112"/>
      <c r="O620" s="112"/>
      <c r="P620" s="112"/>
      <c r="Q620" s="112"/>
      <c r="R620" s="112"/>
      <c r="S620" s="112">
        <v>12710</v>
      </c>
      <c r="T620" s="112">
        <v>14650</v>
      </c>
      <c r="U620" s="112">
        <v>12710</v>
      </c>
      <c r="V620" s="112">
        <v>13952</v>
      </c>
      <c r="W620" s="112">
        <v>12866</v>
      </c>
      <c r="X620" s="112">
        <v>12167</v>
      </c>
      <c r="Y620" s="102">
        <f t="shared" si="36"/>
        <v>79055</v>
      </c>
    </row>
    <row r="621" spans="1:25" x14ac:dyDescent="0.25">
      <c r="A621" s="9">
        <v>110</v>
      </c>
      <c r="B621" s="9" t="s">
        <v>272</v>
      </c>
      <c r="C621" s="9" t="s">
        <v>398</v>
      </c>
      <c r="D621" s="9" t="s">
        <v>351</v>
      </c>
      <c r="E621" s="9" t="s">
        <v>273</v>
      </c>
      <c r="F621" s="9">
        <v>751</v>
      </c>
      <c r="G621" s="9" t="s">
        <v>330</v>
      </c>
      <c r="H621" s="9">
        <v>2018</v>
      </c>
      <c r="I621" s="9" t="str">
        <f t="shared" si="38"/>
        <v>561</v>
      </c>
      <c r="J621" s="9" t="s">
        <v>10</v>
      </c>
      <c r="K621" s="9" t="s">
        <v>329</v>
      </c>
      <c r="L621" s="9" t="s">
        <v>282</v>
      </c>
      <c r="M621" s="112">
        <v>13610</v>
      </c>
      <c r="N621" s="112">
        <v>11440</v>
      </c>
      <c r="O621" s="112">
        <v>13324</v>
      </c>
      <c r="P621" s="112">
        <v>11781</v>
      </c>
      <c r="Q621" s="112">
        <v>14016</v>
      </c>
      <c r="R621" s="112">
        <v>12473</v>
      </c>
      <c r="S621" s="112"/>
      <c r="T621" s="112"/>
      <c r="U621" s="112"/>
      <c r="V621" s="112"/>
      <c r="W621" s="112"/>
      <c r="X621" s="112"/>
      <c r="Y621" s="102">
        <f t="shared" si="36"/>
        <v>76644</v>
      </c>
    </row>
    <row r="622" spans="1:25" x14ac:dyDescent="0.25">
      <c r="A622" s="9">
        <v>110</v>
      </c>
      <c r="B622" s="9" t="s">
        <v>272</v>
      </c>
      <c r="C622" s="9" t="s">
        <v>399</v>
      </c>
      <c r="D622" s="9" t="s">
        <v>351</v>
      </c>
      <c r="E622" s="9" t="s">
        <v>273</v>
      </c>
      <c r="F622" s="9">
        <v>101</v>
      </c>
      <c r="G622" s="9" t="s">
        <v>298</v>
      </c>
      <c r="H622" s="9">
        <v>2017</v>
      </c>
      <c r="I622" s="9" t="str">
        <f t="shared" si="38"/>
        <v>561</v>
      </c>
      <c r="J622" s="9" t="s">
        <v>10</v>
      </c>
      <c r="K622" s="9" t="s">
        <v>324</v>
      </c>
      <c r="L622" s="9" t="s">
        <v>282</v>
      </c>
      <c r="M622" s="112"/>
      <c r="N622" s="112"/>
      <c r="O622" s="112"/>
      <c r="P622" s="112"/>
      <c r="Q622" s="112"/>
      <c r="R622" s="112"/>
      <c r="S622" s="112">
        <v>52379</v>
      </c>
      <c r="T622" s="112">
        <v>61127</v>
      </c>
      <c r="U622" s="112">
        <v>52379</v>
      </c>
      <c r="V622" s="112">
        <v>58211</v>
      </c>
      <c r="W622" s="112">
        <v>52379</v>
      </c>
      <c r="X622" s="112">
        <v>49463</v>
      </c>
      <c r="Y622" s="102">
        <f t="shared" si="36"/>
        <v>325938</v>
      </c>
    </row>
    <row r="623" spans="1:25" x14ac:dyDescent="0.25">
      <c r="A623" s="9">
        <v>110</v>
      </c>
      <c r="B623" s="9" t="s">
        <v>272</v>
      </c>
      <c r="C623" s="9" t="s">
        <v>399</v>
      </c>
      <c r="D623" s="9" t="s">
        <v>351</v>
      </c>
      <c r="E623" s="9" t="s">
        <v>273</v>
      </c>
      <c r="F623" s="9">
        <v>101</v>
      </c>
      <c r="G623" s="9" t="s">
        <v>298</v>
      </c>
      <c r="H623" s="9">
        <v>2018</v>
      </c>
      <c r="I623" s="9" t="str">
        <f t="shared" si="38"/>
        <v>561</v>
      </c>
      <c r="J623" s="9" t="s">
        <v>10</v>
      </c>
      <c r="K623" s="9" t="s">
        <v>324</v>
      </c>
      <c r="L623" s="9" t="s">
        <v>282</v>
      </c>
      <c r="M623" s="112">
        <v>56143</v>
      </c>
      <c r="N623" s="112">
        <v>47731</v>
      </c>
      <c r="O623" s="112">
        <v>54930</v>
      </c>
      <c r="P623" s="112">
        <v>49155</v>
      </c>
      <c r="Q623" s="112">
        <v>57818</v>
      </c>
      <c r="R623" s="112">
        <v>52042</v>
      </c>
      <c r="S623" s="112"/>
      <c r="T623" s="112"/>
      <c r="U623" s="112"/>
      <c r="V623" s="112"/>
      <c r="W623" s="112"/>
      <c r="X623" s="112"/>
      <c r="Y623" s="102">
        <f t="shared" si="36"/>
        <v>317819</v>
      </c>
    </row>
    <row r="624" spans="1:25" x14ac:dyDescent="0.25">
      <c r="A624" s="9">
        <v>110</v>
      </c>
      <c r="B624" s="9" t="s">
        <v>272</v>
      </c>
      <c r="C624" s="9" t="s">
        <v>399</v>
      </c>
      <c r="D624" s="9" t="s">
        <v>351</v>
      </c>
      <c r="E624" s="9" t="s">
        <v>273</v>
      </c>
      <c r="F624" s="9">
        <v>145</v>
      </c>
      <c r="G624" s="9" t="s">
        <v>296</v>
      </c>
      <c r="H624" s="9">
        <v>2017</v>
      </c>
      <c r="I624" s="9" t="str">
        <f t="shared" si="38"/>
        <v>561</v>
      </c>
      <c r="J624" s="9" t="s">
        <v>10</v>
      </c>
      <c r="K624" s="9" t="s">
        <v>325</v>
      </c>
      <c r="L624" s="9" t="s">
        <v>282</v>
      </c>
      <c r="M624" s="112"/>
      <c r="N624" s="112"/>
      <c r="O624" s="112"/>
      <c r="P624" s="112"/>
      <c r="Q624" s="112"/>
      <c r="R624" s="112"/>
      <c r="S624" s="112">
        <v>1552</v>
      </c>
      <c r="T624" s="112">
        <v>0</v>
      </c>
      <c r="U624" s="112">
        <v>1552</v>
      </c>
      <c r="V624" s="112">
        <v>0</v>
      </c>
      <c r="W624" s="112">
        <v>3103</v>
      </c>
      <c r="X624" s="112">
        <v>3103</v>
      </c>
      <c r="Y624" s="102">
        <f t="shared" si="36"/>
        <v>9310</v>
      </c>
    </row>
    <row r="625" spans="1:25" x14ac:dyDescent="0.25">
      <c r="A625" s="9">
        <v>110</v>
      </c>
      <c r="B625" s="9" t="s">
        <v>272</v>
      </c>
      <c r="C625" s="9" t="s">
        <v>399</v>
      </c>
      <c r="D625" s="9" t="s">
        <v>351</v>
      </c>
      <c r="E625" s="9" t="s">
        <v>273</v>
      </c>
      <c r="F625" s="9">
        <v>145</v>
      </c>
      <c r="G625" s="9" t="s">
        <v>296</v>
      </c>
      <c r="H625" s="9">
        <v>2018</v>
      </c>
      <c r="I625" s="9" t="str">
        <f t="shared" si="38"/>
        <v>561</v>
      </c>
      <c r="J625" s="9" t="s">
        <v>10</v>
      </c>
      <c r="K625" s="9" t="s">
        <v>325</v>
      </c>
      <c r="L625" s="9" t="s">
        <v>282</v>
      </c>
      <c r="M625" s="112">
        <v>1530</v>
      </c>
      <c r="N625" s="112">
        <v>0</v>
      </c>
      <c r="O625" s="112">
        <v>1576</v>
      </c>
      <c r="P625" s="112">
        <v>0</v>
      </c>
      <c r="Q625" s="112">
        <v>1576</v>
      </c>
      <c r="R625" s="112">
        <v>0</v>
      </c>
      <c r="S625" s="112"/>
      <c r="T625" s="112"/>
      <c r="U625" s="112"/>
      <c r="V625" s="112"/>
      <c r="W625" s="112"/>
      <c r="X625" s="112"/>
      <c r="Y625" s="102">
        <f t="shared" si="36"/>
        <v>4682</v>
      </c>
    </row>
    <row r="626" spans="1:25" x14ac:dyDescent="0.25">
      <c r="A626" s="9">
        <v>110</v>
      </c>
      <c r="B626" s="9" t="s">
        <v>272</v>
      </c>
      <c r="C626" s="9" t="s">
        <v>399</v>
      </c>
      <c r="D626" s="9" t="s">
        <v>351</v>
      </c>
      <c r="E626" s="9" t="s">
        <v>273</v>
      </c>
      <c r="F626" s="9">
        <v>751</v>
      </c>
      <c r="G626" s="9" t="s">
        <v>330</v>
      </c>
      <c r="H626" s="9">
        <v>2017</v>
      </c>
      <c r="I626" s="9" t="str">
        <f t="shared" si="38"/>
        <v>561</v>
      </c>
      <c r="J626" s="9" t="s">
        <v>10</v>
      </c>
      <c r="K626" s="9" t="s">
        <v>329</v>
      </c>
      <c r="L626" s="9" t="s">
        <v>282</v>
      </c>
      <c r="M626" s="112"/>
      <c r="N626" s="112"/>
      <c r="O626" s="112"/>
      <c r="P626" s="112"/>
      <c r="Q626" s="112"/>
      <c r="R626" s="112"/>
      <c r="S626" s="112">
        <v>15580</v>
      </c>
      <c r="T626" s="112">
        <v>17959</v>
      </c>
      <c r="U626" s="112">
        <v>15580</v>
      </c>
      <c r="V626" s="112">
        <v>17102</v>
      </c>
      <c r="W626" s="112">
        <v>15771</v>
      </c>
      <c r="X626" s="112">
        <v>14914</v>
      </c>
      <c r="Y626" s="102">
        <f t="shared" si="36"/>
        <v>96906</v>
      </c>
    </row>
    <row r="627" spans="1:25" x14ac:dyDescent="0.25">
      <c r="A627" s="9">
        <v>110</v>
      </c>
      <c r="B627" s="9" t="s">
        <v>272</v>
      </c>
      <c r="C627" s="9" t="s">
        <v>399</v>
      </c>
      <c r="D627" s="9" t="s">
        <v>351</v>
      </c>
      <c r="E627" s="9" t="s">
        <v>273</v>
      </c>
      <c r="F627" s="9">
        <v>751</v>
      </c>
      <c r="G627" s="9" t="s">
        <v>330</v>
      </c>
      <c r="H627" s="9">
        <v>2018</v>
      </c>
      <c r="I627" s="9" t="str">
        <f t="shared" si="38"/>
        <v>561</v>
      </c>
      <c r="J627" s="9" t="s">
        <v>10</v>
      </c>
      <c r="K627" s="9" t="s">
        <v>329</v>
      </c>
      <c r="L627" s="9" t="s">
        <v>282</v>
      </c>
      <c r="M627" s="112">
        <v>16683</v>
      </c>
      <c r="N627" s="112">
        <v>14023</v>
      </c>
      <c r="O627" s="112">
        <v>16332</v>
      </c>
      <c r="P627" s="112">
        <v>14441</v>
      </c>
      <c r="Q627" s="112">
        <v>17180</v>
      </c>
      <c r="R627" s="112">
        <v>15289</v>
      </c>
      <c r="S627" s="112"/>
      <c r="T627" s="112"/>
      <c r="U627" s="112"/>
      <c r="V627" s="112"/>
      <c r="W627" s="112"/>
      <c r="X627" s="112"/>
      <c r="Y627" s="102">
        <f t="shared" si="36"/>
        <v>93948</v>
      </c>
    </row>
    <row r="628" spans="1:25" x14ac:dyDescent="0.25">
      <c r="A628" s="9">
        <v>110</v>
      </c>
      <c r="B628" s="9" t="s">
        <v>272</v>
      </c>
      <c r="C628" s="9" t="s">
        <v>400</v>
      </c>
      <c r="D628" s="9" t="s">
        <v>351</v>
      </c>
      <c r="E628" s="9" t="s">
        <v>273</v>
      </c>
      <c r="F628" s="9">
        <v>101</v>
      </c>
      <c r="G628" s="9" t="s">
        <v>298</v>
      </c>
      <c r="H628" s="9">
        <v>2017</v>
      </c>
      <c r="I628" s="9" t="str">
        <f t="shared" si="38"/>
        <v>561</v>
      </c>
      <c r="J628" s="9" t="s">
        <v>10</v>
      </c>
      <c r="K628" s="9" t="s">
        <v>324</v>
      </c>
      <c r="L628" s="9" t="s">
        <v>282</v>
      </c>
      <c r="M628" s="112"/>
      <c r="N628" s="112"/>
      <c r="O628" s="112"/>
      <c r="P628" s="112"/>
      <c r="Q628" s="112"/>
      <c r="R628" s="112"/>
      <c r="S628" s="112">
        <v>37891</v>
      </c>
      <c r="T628" s="112">
        <v>44523</v>
      </c>
      <c r="U628" s="112">
        <v>38012</v>
      </c>
      <c r="V628" s="112">
        <v>42331</v>
      </c>
      <c r="W628" s="112">
        <v>38459</v>
      </c>
      <c r="X628" s="112">
        <v>35673</v>
      </c>
      <c r="Y628" s="102">
        <f t="shared" si="36"/>
        <v>236889</v>
      </c>
    </row>
    <row r="629" spans="1:25" x14ac:dyDescent="0.25">
      <c r="A629" s="9">
        <v>110</v>
      </c>
      <c r="B629" s="9" t="s">
        <v>272</v>
      </c>
      <c r="C629" s="9" t="s">
        <v>400</v>
      </c>
      <c r="D629" s="9" t="s">
        <v>351</v>
      </c>
      <c r="E629" s="9" t="s">
        <v>273</v>
      </c>
      <c r="F629" s="9">
        <v>101</v>
      </c>
      <c r="G629" s="9" t="s">
        <v>298</v>
      </c>
      <c r="H629" s="9">
        <v>2018</v>
      </c>
      <c r="I629" s="9" t="str">
        <f t="shared" si="38"/>
        <v>561</v>
      </c>
      <c r="J629" s="9" t="s">
        <v>10</v>
      </c>
      <c r="K629" s="9" t="s">
        <v>324</v>
      </c>
      <c r="L629" s="9" t="s">
        <v>282</v>
      </c>
      <c r="M629" s="112">
        <v>42870</v>
      </c>
      <c r="N629" s="112">
        <v>36544</v>
      </c>
      <c r="O629" s="112">
        <v>42082</v>
      </c>
      <c r="P629" s="112">
        <v>37617</v>
      </c>
      <c r="Q629" s="112">
        <v>44376</v>
      </c>
      <c r="R629" s="112">
        <v>39988</v>
      </c>
      <c r="S629" s="112"/>
      <c r="T629" s="112"/>
      <c r="U629" s="112"/>
      <c r="V629" s="112"/>
      <c r="W629" s="112"/>
      <c r="X629" s="112"/>
      <c r="Y629" s="102">
        <f t="shared" si="36"/>
        <v>243477</v>
      </c>
    </row>
    <row r="630" spans="1:25" x14ac:dyDescent="0.25">
      <c r="A630" s="9">
        <v>110</v>
      </c>
      <c r="B630" s="9" t="s">
        <v>272</v>
      </c>
      <c r="C630" s="9" t="s">
        <v>400</v>
      </c>
      <c r="D630" s="9" t="s">
        <v>351</v>
      </c>
      <c r="E630" s="9" t="s">
        <v>273</v>
      </c>
      <c r="F630" s="9">
        <v>751</v>
      </c>
      <c r="G630" s="9" t="s">
        <v>330</v>
      </c>
      <c r="H630" s="9">
        <v>2017</v>
      </c>
      <c r="I630" s="9" t="str">
        <f t="shared" si="38"/>
        <v>561</v>
      </c>
      <c r="J630" s="9" t="s">
        <v>10</v>
      </c>
      <c r="K630" s="9" t="s">
        <v>329</v>
      </c>
      <c r="L630" s="9" t="s">
        <v>282</v>
      </c>
      <c r="M630" s="112"/>
      <c r="N630" s="112"/>
      <c r="O630" s="112"/>
      <c r="P630" s="112"/>
      <c r="Q630" s="112"/>
      <c r="R630" s="112"/>
      <c r="S630" s="112">
        <v>11132</v>
      </c>
      <c r="T630" s="112">
        <v>13080</v>
      </c>
      <c r="U630" s="112">
        <v>11168</v>
      </c>
      <c r="V630" s="112">
        <v>12437</v>
      </c>
      <c r="W630" s="112">
        <v>11299</v>
      </c>
      <c r="X630" s="112">
        <v>10480</v>
      </c>
      <c r="Y630" s="102">
        <f t="shared" si="36"/>
        <v>69596</v>
      </c>
    </row>
    <row r="631" spans="1:25" x14ac:dyDescent="0.25">
      <c r="A631" s="9">
        <v>110</v>
      </c>
      <c r="B631" s="9" t="s">
        <v>272</v>
      </c>
      <c r="C631" s="9" t="s">
        <v>400</v>
      </c>
      <c r="D631" s="9" t="s">
        <v>351</v>
      </c>
      <c r="E631" s="9" t="s">
        <v>273</v>
      </c>
      <c r="F631" s="9">
        <v>751</v>
      </c>
      <c r="G631" s="9" t="s">
        <v>330</v>
      </c>
      <c r="H631" s="9">
        <v>2018</v>
      </c>
      <c r="I631" s="9" t="str">
        <f t="shared" si="38"/>
        <v>561</v>
      </c>
      <c r="J631" s="9" t="s">
        <v>10</v>
      </c>
      <c r="K631" s="9" t="s">
        <v>329</v>
      </c>
      <c r="L631" s="9" t="s">
        <v>282</v>
      </c>
      <c r="M631" s="112">
        <v>12595</v>
      </c>
      <c r="N631" s="112">
        <v>10736</v>
      </c>
      <c r="O631" s="112">
        <v>12363</v>
      </c>
      <c r="P631" s="112">
        <v>11052</v>
      </c>
      <c r="Q631" s="112">
        <v>13037</v>
      </c>
      <c r="R631" s="112">
        <v>11748</v>
      </c>
      <c r="S631" s="112"/>
      <c r="T631" s="112"/>
      <c r="U631" s="112"/>
      <c r="V631" s="112"/>
      <c r="W631" s="112"/>
      <c r="X631" s="112"/>
      <c r="Y631" s="102">
        <f t="shared" si="36"/>
        <v>71531</v>
      </c>
    </row>
    <row r="632" spans="1:25" x14ac:dyDescent="0.25">
      <c r="A632" s="9">
        <v>110</v>
      </c>
      <c r="B632" s="9" t="s">
        <v>278</v>
      </c>
      <c r="C632" s="9" t="s">
        <v>401</v>
      </c>
      <c r="D632" s="9" t="s">
        <v>351</v>
      </c>
      <c r="E632" s="9" t="s">
        <v>273</v>
      </c>
      <c r="F632" s="9">
        <v>101</v>
      </c>
      <c r="G632" s="9" t="s">
        <v>298</v>
      </c>
      <c r="H632" s="9">
        <v>2017</v>
      </c>
      <c r="I632" s="9" t="str">
        <f t="shared" ref="I632:I645" si="39">LEFT(C632,3)</f>
        <v>562</v>
      </c>
      <c r="J632" s="9" t="s">
        <v>10</v>
      </c>
      <c r="K632" s="9" t="s">
        <v>324</v>
      </c>
      <c r="L632" s="9" t="s">
        <v>282</v>
      </c>
      <c r="M632" s="112"/>
      <c r="N632" s="112"/>
      <c r="O632" s="112"/>
      <c r="P632" s="112"/>
      <c r="Q632" s="112"/>
      <c r="R632" s="112"/>
      <c r="S632" s="112">
        <v>21000</v>
      </c>
      <c r="T632" s="112">
        <v>22000</v>
      </c>
      <c r="U632" s="112">
        <v>35000</v>
      </c>
      <c r="V632" s="112">
        <v>37000</v>
      </c>
      <c r="W632" s="112">
        <v>19000</v>
      </c>
      <c r="X632" s="112">
        <v>18000</v>
      </c>
      <c r="Y632" s="102">
        <f t="shared" si="36"/>
        <v>152000</v>
      </c>
    </row>
    <row r="633" spans="1:25" x14ac:dyDescent="0.25">
      <c r="A633" s="9">
        <v>110</v>
      </c>
      <c r="B633" s="9" t="s">
        <v>278</v>
      </c>
      <c r="C633" s="9" t="s">
        <v>401</v>
      </c>
      <c r="D633" s="9" t="s">
        <v>351</v>
      </c>
      <c r="E633" s="9" t="s">
        <v>273</v>
      </c>
      <c r="F633" s="9">
        <v>101</v>
      </c>
      <c r="G633" s="9" t="s">
        <v>298</v>
      </c>
      <c r="H633" s="9">
        <v>2018</v>
      </c>
      <c r="I633" s="9" t="str">
        <f t="shared" si="39"/>
        <v>562</v>
      </c>
      <c r="J633" s="9" t="s">
        <v>10</v>
      </c>
      <c r="K633" s="9" t="s">
        <v>324</v>
      </c>
      <c r="L633" s="9" t="s">
        <v>282</v>
      </c>
      <c r="M633" s="112">
        <v>45000</v>
      </c>
      <c r="N633" s="112">
        <v>49000</v>
      </c>
      <c r="O633" s="112">
        <v>59000</v>
      </c>
      <c r="P633" s="112">
        <v>53000</v>
      </c>
      <c r="Q633" s="112">
        <v>45000</v>
      </c>
      <c r="R633" s="112">
        <v>33000</v>
      </c>
      <c r="S633" s="112"/>
      <c r="T633" s="112"/>
      <c r="U633" s="112"/>
      <c r="V633" s="112"/>
      <c r="W633" s="112"/>
      <c r="X633" s="112"/>
      <c r="Y633" s="102">
        <f t="shared" si="36"/>
        <v>284000</v>
      </c>
    </row>
    <row r="634" spans="1:25" x14ac:dyDescent="0.25">
      <c r="A634" s="9">
        <v>110</v>
      </c>
      <c r="B634" s="9" t="s">
        <v>278</v>
      </c>
      <c r="C634" s="9" t="s">
        <v>401</v>
      </c>
      <c r="D634" s="9" t="s">
        <v>351</v>
      </c>
      <c r="E634" s="9" t="s">
        <v>273</v>
      </c>
      <c r="F634" s="9">
        <v>751</v>
      </c>
      <c r="G634" s="9" t="s">
        <v>330</v>
      </c>
      <c r="H634" s="9">
        <v>2017</v>
      </c>
      <c r="I634" s="9" t="str">
        <f t="shared" si="39"/>
        <v>562</v>
      </c>
      <c r="J634" s="9" t="s">
        <v>10</v>
      </c>
      <c r="K634" s="9" t="s">
        <v>329</v>
      </c>
      <c r="L634" s="9" t="s">
        <v>282</v>
      </c>
      <c r="M634" s="112"/>
      <c r="N634" s="112"/>
      <c r="O634" s="112"/>
      <c r="P634" s="112"/>
      <c r="Q634" s="112"/>
      <c r="R634" s="112"/>
      <c r="S634" s="112">
        <v>5987</v>
      </c>
      <c r="T634" s="112">
        <v>6272</v>
      </c>
      <c r="U634" s="112">
        <v>9978</v>
      </c>
      <c r="V634" s="112">
        <v>10548</v>
      </c>
      <c r="W634" s="112">
        <v>5417</v>
      </c>
      <c r="X634" s="112">
        <v>5131</v>
      </c>
      <c r="Y634" s="102">
        <f t="shared" si="36"/>
        <v>43333</v>
      </c>
    </row>
    <row r="635" spans="1:25" x14ac:dyDescent="0.25">
      <c r="A635" s="9">
        <v>110</v>
      </c>
      <c r="B635" s="9" t="s">
        <v>278</v>
      </c>
      <c r="C635" s="9" t="s">
        <v>401</v>
      </c>
      <c r="D635" s="9" t="s">
        <v>351</v>
      </c>
      <c r="E635" s="9" t="s">
        <v>273</v>
      </c>
      <c r="F635" s="9">
        <v>751</v>
      </c>
      <c r="G635" s="9" t="s">
        <v>330</v>
      </c>
      <c r="H635" s="9">
        <v>2018</v>
      </c>
      <c r="I635" s="9" t="str">
        <f t="shared" si="39"/>
        <v>562</v>
      </c>
      <c r="J635" s="9" t="s">
        <v>10</v>
      </c>
      <c r="K635" s="9" t="s">
        <v>329</v>
      </c>
      <c r="L635" s="9" t="s">
        <v>282</v>
      </c>
      <c r="M635" s="112">
        <v>12829</v>
      </c>
      <c r="N635" s="112">
        <v>13969</v>
      </c>
      <c r="O635" s="112">
        <v>16820</v>
      </c>
      <c r="P635" s="112">
        <v>15109</v>
      </c>
      <c r="Q635" s="112">
        <v>12829</v>
      </c>
      <c r="R635" s="112">
        <v>9408</v>
      </c>
      <c r="S635" s="112"/>
      <c r="T635" s="112"/>
      <c r="U635" s="112"/>
      <c r="V635" s="112"/>
      <c r="W635" s="112"/>
      <c r="X635" s="112"/>
      <c r="Y635" s="102">
        <f t="shared" si="36"/>
        <v>80964</v>
      </c>
    </row>
    <row r="636" spans="1:25" x14ac:dyDescent="0.25">
      <c r="A636" s="9">
        <v>110</v>
      </c>
      <c r="B636" s="9" t="s">
        <v>272</v>
      </c>
      <c r="C636" s="9" t="s">
        <v>402</v>
      </c>
      <c r="D636" s="9" t="s">
        <v>351</v>
      </c>
      <c r="E636" s="9" t="s">
        <v>273</v>
      </c>
      <c r="F636" s="9">
        <v>101</v>
      </c>
      <c r="G636" s="9" t="s">
        <v>298</v>
      </c>
      <c r="H636" s="9">
        <v>2017</v>
      </c>
      <c r="I636" s="9" t="str">
        <f t="shared" si="39"/>
        <v>566</v>
      </c>
      <c r="J636" s="9" t="s">
        <v>10</v>
      </c>
      <c r="K636" s="9" t="s">
        <v>324</v>
      </c>
      <c r="L636" s="9" t="s">
        <v>282</v>
      </c>
      <c r="M636" s="112"/>
      <c r="N636" s="112"/>
      <c r="O636" s="112"/>
      <c r="P636" s="112"/>
      <c r="Q636" s="112"/>
      <c r="R636" s="112"/>
      <c r="S636" s="112">
        <v>670</v>
      </c>
      <c r="T636" s="112">
        <v>788</v>
      </c>
      <c r="U636" s="112">
        <v>674</v>
      </c>
      <c r="V636" s="112">
        <v>749</v>
      </c>
      <c r="W636" s="112">
        <v>687</v>
      </c>
      <c r="X636" s="112">
        <v>630</v>
      </c>
      <c r="Y636" s="102">
        <f t="shared" si="36"/>
        <v>4198</v>
      </c>
    </row>
    <row r="637" spans="1:25" x14ac:dyDescent="0.25">
      <c r="A637" s="9">
        <v>110</v>
      </c>
      <c r="B637" s="9" t="s">
        <v>272</v>
      </c>
      <c r="C637" s="9" t="s">
        <v>402</v>
      </c>
      <c r="D637" s="9" t="s">
        <v>351</v>
      </c>
      <c r="E637" s="9" t="s">
        <v>273</v>
      </c>
      <c r="F637" s="9">
        <v>101</v>
      </c>
      <c r="G637" s="9" t="s">
        <v>298</v>
      </c>
      <c r="H637" s="9">
        <v>2018</v>
      </c>
      <c r="I637" s="9" t="str">
        <f t="shared" si="39"/>
        <v>566</v>
      </c>
      <c r="J637" s="9" t="s">
        <v>10</v>
      </c>
      <c r="K637" s="9" t="s">
        <v>324</v>
      </c>
      <c r="L637" s="9" t="s">
        <v>282</v>
      </c>
      <c r="M637" s="112">
        <v>727</v>
      </c>
      <c r="N637" s="112">
        <v>629</v>
      </c>
      <c r="O637" s="112">
        <v>725</v>
      </c>
      <c r="P637" s="112">
        <v>646</v>
      </c>
      <c r="Q637" s="112">
        <v>771</v>
      </c>
      <c r="R637" s="112">
        <v>699</v>
      </c>
      <c r="S637" s="112"/>
      <c r="T637" s="112"/>
      <c r="U637" s="112"/>
      <c r="V637" s="112"/>
      <c r="W637" s="112"/>
      <c r="X637" s="112"/>
      <c r="Y637" s="102">
        <f t="shared" si="36"/>
        <v>4197</v>
      </c>
    </row>
    <row r="638" spans="1:25" x14ac:dyDescent="0.25">
      <c r="A638" s="9">
        <v>110</v>
      </c>
      <c r="B638" s="9" t="s">
        <v>272</v>
      </c>
      <c r="C638" s="9" t="s">
        <v>402</v>
      </c>
      <c r="D638" s="9" t="s">
        <v>351</v>
      </c>
      <c r="E638" s="9" t="s">
        <v>273</v>
      </c>
      <c r="F638" s="9">
        <v>175</v>
      </c>
      <c r="G638" s="9" t="s">
        <v>326</v>
      </c>
      <c r="H638" s="9">
        <v>2017</v>
      </c>
      <c r="I638" s="9" t="str">
        <f t="shared" si="39"/>
        <v>566</v>
      </c>
      <c r="J638" s="9" t="s">
        <v>10</v>
      </c>
      <c r="K638" s="9" t="s">
        <v>324</v>
      </c>
      <c r="L638" s="9" t="s">
        <v>282</v>
      </c>
      <c r="M638" s="112"/>
      <c r="N638" s="112"/>
      <c r="O638" s="112"/>
      <c r="P638" s="112"/>
      <c r="Q638" s="112"/>
      <c r="R638" s="112"/>
      <c r="S638" s="112">
        <v>-1667</v>
      </c>
      <c r="T638" s="112">
        <v>-1667</v>
      </c>
      <c r="U638" s="112">
        <v>-1667</v>
      </c>
      <c r="V638" s="112">
        <v>-1667</v>
      </c>
      <c r="W638" s="112">
        <v>-1667</v>
      </c>
      <c r="X638" s="112">
        <v>-1667</v>
      </c>
      <c r="Y638" s="102">
        <f t="shared" si="36"/>
        <v>-10002</v>
      </c>
    </row>
    <row r="639" spans="1:25" x14ac:dyDescent="0.25">
      <c r="A639" s="9">
        <v>110</v>
      </c>
      <c r="B639" s="9" t="s">
        <v>272</v>
      </c>
      <c r="C639" s="9" t="s">
        <v>402</v>
      </c>
      <c r="D639" s="9" t="s">
        <v>351</v>
      </c>
      <c r="E639" s="9" t="s">
        <v>273</v>
      </c>
      <c r="F639" s="9">
        <v>175</v>
      </c>
      <c r="G639" s="9" t="s">
        <v>326</v>
      </c>
      <c r="H639" s="9">
        <v>2018</v>
      </c>
      <c r="I639" s="9" t="str">
        <f t="shared" si="39"/>
        <v>566</v>
      </c>
      <c r="J639" s="9" t="s">
        <v>10</v>
      </c>
      <c r="K639" s="9" t="s">
        <v>324</v>
      </c>
      <c r="L639" s="9" t="s">
        <v>282</v>
      </c>
      <c r="M639" s="112">
        <v>-1667</v>
      </c>
      <c r="N639" s="112">
        <v>-1667</v>
      </c>
      <c r="O639" s="112">
        <v>-1667</v>
      </c>
      <c r="P639" s="112">
        <v>-1667</v>
      </c>
      <c r="Q639" s="112">
        <v>-1667</v>
      </c>
      <c r="R639" s="112">
        <v>-1667</v>
      </c>
      <c r="S639" s="112"/>
      <c r="T639" s="112"/>
      <c r="U639" s="112"/>
      <c r="V639" s="112"/>
      <c r="W639" s="112"/>
      <c r="X639" s="112"/>
      <c r="Y639" s="102">
        <f t="shared" si="36"/>
        <v>-10002</v>
      </c>
    </row>
    <row r="640" spans="1:25" x14ac:dyDescent="0.25">
      <c r="A640" s="9">
        <v>110</v>
      </c>
      <c r="B640" s="9" t="s">
        <v>272</v>
      </c>
      <c r="C640" s="9" t="s">
        <v>402</v>
      </c>
      <c r="D640" s="9" t="s">
        <v>351</v>
      </c>
      <c r="E640" s="9" t="s">
        <v>273</v>
      </c>
      <c r="F640" s="9">
        <v>751</v>
      </c>
      <c r="G640" s="9" t="s">
        <v>330</v>
      </c>
      <c r="H640" s="9">
        <v>2017</v>
      </c>
      <c r="I640" s="9" t="str">
        <f t="shared" si="39"/>
        <v>566</v>
      </c>
      <c r="J640" s="9" t="s">
        <v>10</v>
      </c>
      <c r="K640" s="9" t="s">
        <v>329</v>
      </c>
      <c r="L640" s="9" t="s">
        <v>282</v>
      </c>
      <c r="M640" s="112"/>
      <c r="N640" s="112"/>
      <c r="O640" s="112"/>
      <c r="P640" s="112"/>
      <c r="Q640" s="112"/>
      <c r="R640" s="112"/>
      <c r="S640" s="112">
        <v>197</v>
      </c>
      <c r="T640" s="112">
        <v>232</v>
      </c>
      <c r="U640" s="112">
        <v>198</v>
      </c>
      <c r="V640" s="112">
        <v>220</v>
      </c>
      <c r="W640" s="112">
        <v>202</v>
      </c>
      <c r="X640" s="112">
        <v>185</v>
      </c>
      <c r="Y640" s="102">
        <f t="shared" si="36"/>
        <v>1234</v>
      </c>
    </row>
    <row r="641" spans="1:25" x14ac:dyDescent="0.25">
      <c r="A641" s="9">
        <v>110</v>
      </c>
      <c r="B641" s="9" t="s">
        <v>272</v>
      </c>
      <c r="C641" s="9" t="s">
        <v>402</v>
      </c>
      <c r="D641" s="9" t="s">
        <v>351</v>
      </c>
      <c r="E641" s="9" t="s">
        <v>273</v>
      </c>
      <c r="F641" s="9">
        <v>751</v>
      </c>
      <c r="G641" s="9" t="s">
        <v>330</v>
      </c>
      <c r="H641" s="9">
        <v>2018</v>
      </c>
      <c r="I641" s="9" t="str">
        <f t="shared" si="39"/>
        <v>566</v>
      </c>
      <c r="J641" s="9" t="s">
        <v>10</v>
      </c>
      <c r="K641" s="9" t="s">
        <v>329</v>
      </c>
      <c r="L641" s="9" t="s">
        <v>282</v>
      </c>
      <c r="M641" s="112">
        <v>214</v>
      </c>
      <c r="N641" s="112">
        <v>185</v>
      </c>
      <c r="O641" s="112">
        <v>213</v>
      </c>
      <c r="P641" s="112">
        <v>190</v>
      </c>
      <c r="Q641" s="112">
        <v>227</v>
      </c>
      <c r="R641" s="112">
        <v>205</v>
      </c>
      <c r="S641" s="112"/>
      <c r="T641" s="112"/>
      <c r="U641" s="112"/>
      <c r="V641" s="112"/>
      <c r="W641" s="112"/>
      <c r="X641" s="112"/>
      <c r="Y641" s="102">
        <f t="shared" si="36"/>
        <v>1234</v>
      </c>
    </row>
    <row r="642" spans="1:25" x14ac:dyDescent="0.25">
      <c r="A642" s="9">
        <v>110</v>
      </c>
      <c r="B642" s="9" t="s">
        <v>278</v>
      </c>
      <c r="C642" s="9" t="s">
        <v>402</v>
      </c>
      <c r="D642" s="9" t="s">
        <v>351</v>
      </c>
      <c r="E642" s="9" t="s">
        <v>273</v>
      </c>
      <c r="F642" s="9">
        <v>101</v>
      </c>
      <c r="G642" s="9" t="s">
        <v>298</v>
      </c>
      <c r="H642" s="9">
        <v>2017</v>
      </c>
      <c r="I642" s="9" t="str">
        <f t="shared" si="39"/>
        <v>566</v>
      </c>
      <c r="J642" s="9" t="s">
        <v>10</v>
      </c>
      <c r="K642" s="9" t="s">
        <v>324</v>
      </c>
      <c r="L642" s="9" t="s">
        <v>282</v>
      </c>
      <c r="M642" s="112"/>
      <c r="N642" s="112"/>
      <c r="O642" s="112"/>
      <c r="P642" s="112"/>
      <c r="Q642" s="112"/>
      <c r="R642" s="112"/>
      <c r="S642" s="112">
        <v>9000</v>
      </c>
      <c r="T642" s="112">
        <v>10000</v>
      </c>
      <c r="U642" s="112">
        <v>9000</v>
      </c>
      <c r="V642" s="112">
        <v>10000</v>
      </c>
      <c r="W642" s="112">
        <v>9000</v>
      </c>
      <c r="X642" s="112">
        <v>8000</v>
      </c>
      <c r="Y642" s="102">
        <f t="shared" ref="Y642:Y705" si="40">+IF(AND(H642=2017,L642="2017 BP"),SUM(S642:X642),
IF(AND(H642=2018,L642="2017 BP"),SUM(M642:R642),
0))</f>
        <v>55000</v>
      </c>
    </row>
    <row r="643" spans="1:25" x14ac:dyDescent="0.25">
      <c r="A643" s="9">
        <v>110</v>
      </c>
      <c r="B643" s="9" t="s">
        <v>278</v>
      </c>
      <c r="C643" s="9" t="s">
        <v>402</v>
      </c>
      <c r="D643" s="9" t="s">
        <v>351</v>
      </c>
      <c r="E643" s="9" t="s">
        <v>273</v>
      </c>
      <c r="F643" s="9">
        <v>101</v>
      </c>
      <c r="G643" s="9" t="s">
        <v>298</v>
      </c>
      <c r="H643" s="9">
        <v>2018</v>
      </c>
      <c r="I643" s="9" t="str">
        <f t="shared" si="39"/>
        <v>566</v>
      </c>
      <c r="J643" s="9" t="s">
        <v>10</v>
      </c>
      <c r="K643" s="9" t="s">
        <v>324</v>
      </c>
      <c r="L643" s="9" t="s">
        <v>282</v>
      </c>
      <c r="M643" s="112">
        <v>8000</v>
      </c>
      <c r="N643" s="112">
        <v>10000</v>
      </c>
      <c r="O643" s="112">
        <v>8000</v>
      </c>
      <c r="P643" s="112">
        <v>10000</v>
      </c>
      <c r="Q643" s="112">
        <v>8000</v>
      </c>
      <c r="R643" s="112">
        <v>10000</v>
      </c>
      <c r="S643" s="112"/>
      <c r="T643" s="112"/>
      <c r="U643" s="112"/>
      <c r="V643" s="112"/>
      <c r="W643" s="112"/>
      <c r="X643" s="112"/>
      <c r="Y643" s="102">
        <f t="shared" si="40"/>
        <v>54000</v>
      </c>
    </row>
    <row r="644" spans="1:25" x14ac:dyDescent="0.25">
      <c r="A644" s="9">
        <v>110</v>
      </c>
      <c r="B644" s="9" t="s">
        <v>278</v>
      </c>
      <c r="C644" s="9" t="s">
        <v>402</v>
      </c>
      <c r="D644" s="9" t="s">
        <v>351</v>
      </c>
      <c r="E644" s="9" t="s">
        <v>273</v>
      </c>
      <c r="F644" s="9">
        <v>751</v>
      </c>
      <c r="G644" s="9" t="s">
        <v>330</v>
      </c>
      <c r="H644" s="9">
        <v>2017</v>
      </c>
      <c r="I644" s="9" t="str">
        <f t="shared" si="39"/>
        <v>566</v>
      </c>
      <c r="J644" s="9" t="s">
        <v>10</v>
      </c>
      <c r="K644" s="9" t="s">
        <v>329</v>
      </c>
      <c r="L644" s="9" t="s">
        <v>282</v>
      </c>
      <c r="M644" s="112"/>
      <c r="N644" s="112"/>
      <c r="O644" s="112"/>
      <c r="P644" s="112"/>
      <c r="Q644" s="112"/>
      <c r="R644" s="112"/>
      <c r="S644" s="112">
        <v>2566</v>
      </c>
      <c r="T644" s="112">
        <v>2851</v>
      </c>
      <c r="U644" s="112">
        <v>2566</v>
      </c>
      <c r="V644" s="112">
        <v>2851</v>
      </c>
      <c r="W644" s="112">
        <v>2566</v>
      </c>
      <c r="X644" s="112">
        <v>2281</v>
      </c>
      <c r="Y644" s="102">
        <f t="shared" si="40"/>
        <v>15681</v>
      </c>
    </row>
    <row r="645" spans="1:25" x14ac:dyDescent="0.25">
      <c r="A645" s="9">
        <v>110</v>
      </c>
      <c r="B645" s="9" t="s">
        <v>278</v>
      </c>
      <c r="C645" s="9" t="s">
        <v>402</v>
      </c>
      <c r="D645" s="9" t="s">
        <v>351</v>
      </c>
      <c r="E645" s="9" t="s">
        <v>273</v>
      </c>
      <c r="F645" s="9">
        <v>751</v>
      </c>
      <c r="G645" s="9" t="s">
        <v>330</v>
      </c>
      <c r="H645" s="9">
        <v>2018</v>
      </c>
      <c r="I645" s="9" t="str">
        <f t="shared" si="39"/>
        <v>566</v>
      </c>
      <c r="J645" s="9" t="s">
        <v>10</v>
      </c>
      <c r="K645" s="9" t="s">
        <v>329</v>
      </c>
      <c r="L645" s="9" t="s">
        <v>282</v>
      </c>
      <c r="M645" s="112">
        <v>2281</v>
      </c>
      <c r="N645" s="112">
        <v>2851</v>
      </c>
      <c r="O645" s="112">
        <v>2281</v>
      </c>
      <c r="P645" s="112">
        <v>2851</v>
      </c>
      <c r="Q645" s="112">
        <v>2281</v>
      </c>
      <c r="R645" s="112">
        <v>2851</v>
      </c>
      <c r="S645" s="112"/>
      <c r="T645" s="112"/>
      <c r="U645" s="112"/>
      <c r="V645" s="112"/>
      <c r="W645" s="112"/>
      <c r="X645" s="112"/>
      <c r="Y645" s="102">
        <f t="shared" si="40"/>
        <v>15396</v>
      </c>
    </row>
    <row r="646" spans="1:25" x14ac:dyDescent="0.25">
      <c r="A646" s="9">
        <v>110</v>
      </c>
      <c r="B646" s="9" t="s">
        <v>272</v>
      </c>
      <c r="C646" s="9" t="s">
        <v>403</v>
      </c>
      <c r="D646" s="9" t="s">
        <v>351</v>
      </c>
      <c r="E646" s="9" t="s">
        <v>273</v>
      </c>
      <c r="F646" s="9">
        <v>175</v>
      </c>
      <c r="G646" s="9" t="s">
        <v>326</v>
      </c>
      <c r="H646" s="9">
        <v>2017</v>
      </c>
      <c r="I646" s="9" t="str">
        <f t="shared" ref="I646:I665" si="41">LEFT(C646,3)</f>
        <v>570</v>
      </c>
      <c r="J646" s="9" t="s">
        <v>10</v>
      </c>
      <c r="K646" s="9" t="s">
        <v>324</v>
      </c>
      <c r="L646" s="9" t="s">
        <v>282</v>
      </c>
      <c r="M646" s="112"/>
      <c r="N646" s="112"/>
      <c r="O646" s="112"/>
      <c r="P646" s="112"/>
      <c r="Q646" s="112"/>
      <c r="R646" s="112"/>
      <c r="S646" s="112">
        <v>14167</v>
      </c>
      <c r="T646" s="112">
        <v>14167</v>
      </c>
      <c r="U646" s="112">
        <v>14167</v>
      </c>
      <c r="V646" s="112">
        <v>14167</v>
      </c>
      <c r="W646" s="112">
        <v>14167</v>
      </c>
      <c r="X646" s="112">
        <v>14167</v>
      </c>
      <c r="Y646" s="102">
        <f t="shared" si="40"/>
        <v>85002</v>
      </c>
    </row>
    <row r="647" spans="1:25" x14ac:dyDescent="0.25">
      <c r="A647" s="9">
        <v>110</v>
      </c>
      <c r="B647" s="9" t="s">
        <v>272</v>
      </c>
      <c r="C647" s="9" t="s">
        <v>403</v>
      </c>
      <c r="D647" s="9" t="s">
        <v>351</v>
      </c>
      <c r="E647" s="9" t="s">
        <v>273</v>
      </c>
      <c r="F647" s="9">
        <v>175</v>
      </c>
      <c r="G647" s="9" t="s">
        <v>326</v>
      </c>
      <c r="H647" s="9">
        <v>2018</v>
      </c>
      <c r="I647" s="9" t="str">
        <f t="shared" si="41"/>
        <v>570</v>
      </c>
      <c r="J647" s="9" t="s">
        <v>10</v>
      </c>
      <c r="K647" s="9" t="s">
        <v>324</v>
      </c>
      <c r="L647" s="9" t="s">
        <v>282</v>
      </c>
      <c r="M647" s="112">
        <v>14167</v>
      </c>
      <c r="N647" s="112">
        <v>14167</v>
      </c>
      <c r="O647" s="112">
        <v>14167</v>
      </c>
      <c r="P647" s="112">
        <v>14167</v>
      </c>
      <c r="Q647" s="112">
        <v>14167</v>
      </c>
      <c r="R647" s="112">
        <v>14167</v>
      </c>
      <c r="S647" s="112"/>
      <c r="T647" s="112"/>
      <c r="U647" s="112"/>
      <c r="V647" s="112"/>
      <c r="W647" s="112"/>
      <c r="X647" s="112"/>
      <c r="Y647" s="102">
        <f t="shared" si="40"/>
        <v>85002</v>
      </c>
    </row>
    <row r="648" spans="1:25" x14ac:dyDescent="0.25">
      <c r="A648" s="9">
        <v>110</v>
      </c>
      <c r="B648" s="9" t="s">
        <v>278</v>
      </c>
      <c r="C648" s="9" t="s">
        <v>403</v>
      </c>
      <c r="D648" s="9" t="s">
        <v>351</v>
      </c>
      <c r="E648" s="9" t="s">
        <v>273</v>
      </c>
      <c r="F648" s="9">
        <v>101</v>
      </c>
      <c r="G648" s="9" t="s">
        <v>298</v>
      </c>
      <c r="H648" s="9">
        <v>2017</v>
      </c>
      <c r="I648" s="9" t="str">
        <f t="shared" si="41"/>
        <v>570</v>
      </c>
      <c r="J648" s="9" t="s">
        <v>10</v>
      </c>
      <c r="K648" s="9" t="s">
        <v>324</v>
      </c>
      <c r="L648" s="9" t="s">
        <v>282</v>
      </c>
      <c r="M648" s="112"/>
      <c r="N648" s="112"/>
      <c r="O648" s="112"/>
      <c r="P648" s="112"/>
      <c r="Q648" s="112"/>
      <c r="R648" s="112"/>
      <c r="S648" s="112">
        <v>31000</v>
      </c>
      <c r="T648" s="112">
        <v>30000</v>
      </c>
      <c r="U648" s="112">
        <v>31000</v>
      </c>
      <c r="V648" s="112">
        <v>32000</v>
      </c>
      <c r="W648" s="112">
        <v>31000</v>
      </c>
      <c r="X648" s="112">
        <v>28000</v>
      </c>
      <c r="Y648" s="102">
        <f t="shared" si="40"/>
        <v>183000</v>
      </c>
    </row>
    <row r="649" spans="1:25" x14ac:dyDescent="0.25">
      <c r="A649" s="9">
        <v>110</v>
      </c>
      <c r="B649" s="9" t="s">
        <v>278</v>
      </c>
      <c r="C649" s="9" t="s">
        <v>403</v>
      </c>
      <c r="D649" s="9" t="s">
        <v>351</v>
      </c>
      <c r="E649" s="9" t="s">
        <v>273</v>
      </c>
      <c r="F649" s="9">
        <v>101</v>
      </c>
      <c r="G649" s="9" t="s">
        <v>298</v>
      </c>
      <c r="H649" s="9">
        <v>2018</v>
      </c>
      <c r="I649" s="9" t="str">
        <f t="shared" si="41"/>
        <v>570</v>
      </c>
      <c r="J649" s="9" t="s">
        <v>10</v>
      </c>
      <c r="K649" s="9" t="s">
        <v>324</v>
      </c>
      <c r="L649" s="9" t="s">
        <v>282</v>
      </c>
      <c r="M649" s="112">
        <v>25000</v>
      </c>
      <c r="N649" s="112">
        <v>26000</v>
      </c>
      <c r="O649" s="112">
        <v>25000</v>
      </c>
      <c r="P649" s="112">
        <v>25000</v>
      </c>
      <c r="Q649" s="112">
        <v>28000</v>
      </c>
      <c r="R649" s="112">
        <v>28000</v>
      </c>
      <c r="S649" s="112"/>
      <c r="T649" s="112"/>
      <c r="U649" s="112"/>
      <c r="V649" s="112"/>
      <c r="W649" s="112"/>
      <c r="X649" s="112"/>
      <c r="Y649" s="102">
        <f t="shared" si="40"/>
        <v>157000</v>
      </c>
    </row>
    <row r="650" spans="1:25" x14ac:dyDescent="0.25">
      <c r="A650" s="9">
        <v>110</v>
      </c>
      <c r="B650" s="9" t="s">
        <v>278</v>
      </c>
      <c r="C650" s="9" t="s">
        <v>403</v>
      </c>
      <c r="D650" s="9" t="s">
        <v>351</v>
      </c>
      <c r="E650" s="9" t="s">
        <v>273</v>
      </c>
      <c r="F650" s="9">
        <v>751</v>
      </c>
      <c r="G650" s="9" t="s">
        <v>330</v>
      </c>
      <c r="H650" s="9">
        <v>2017</v>
      </c>
      <c r="I650" s="9" t="str">
        <f t="shared" si="41"/>
        <v>570</v>
      </c>
      <c r="J650" s="9" t="s">
        <v>10</v>
      </c>
      <c r="K650" s="9" t="s">
        <v>329</v>
      </c>
      <c r="L650" s="9" t="s">
        <v>282</v>
      </c>
      <c r="M650" s="112"/>
      <c r="N650" s="112"/>
      <c r="O650" s="112"/>
      <c r="P650" s="112"/>
      <c r="Q650" s="112"/>
      <c r="R650" s="112"/>
      <c r="S650" s="112">
        <v>8837</v>
      </c>
      <c r="T650" s="112">
        <v>8552</v>
      </c>
      <c r="U650" s="112">
        <v>8837</v>
      </c>
      <c r="V650" s="112">
        <v>9123</v>
      </c>
      <c r="W650" s="112">
        <v>8837</v>
      </c>
      <c r="X650" s="112">
        <v>7982</v>
      </c>
      <c r="Y650" s="102">
        <f t="shared" si="40"/>
        <v>52168</v>
      </c>
    </row>
    <row r="651" spans="1:25" x14ac:dyDescent="0.25">
      <c r="A651" s="9">
        <v>110</v>
      </c>
      <c r="B651" s="9" t="s">
        <v>278</v>
      </c>
      <c r="C651" s="9" t="s">
        <v>403</v>
      </c>
      <c r="D651" s="9" t="s">
        <v>351</v>
      </c>
      <c r="E651" s="9" t="s">
        <v>273</v>
      </c>
      <c r="F651" s="9">
        <v>751</v>
      </c>
      <c r="G651" s="9" t="s">
        <v>330</v>
      </c>
      <c r="H651" s="9">
        <v>2018</v>
      </c>
      <c r="I651" s="9" t="str">
        <f t="shared" si="41"/>
        <v>570</v>
      </c>
      <c r="J651" s="9" t="s">
        <v>10</v>
      </c>
      <c r="K651" s="9" t="s">
        <v>329</v>
      </c>
      <c r="L651" s="9" t="s">
        <v>282</v>
      </c>
      <c r="M651" s="112">
        <v>7127</v>
      </c>
      <c r="N651" s="112">
        <v>7412</v>
      </c>
      <c r="O651" s="112">
        <v>7127</v>
      </c>
      <c r="P651" s="112">
        <v>7127</v>
      </c>
      <c r="Q651" s="112">
        <v>7982</v>
      </c>
      <c r="R651" s="112">
        <v>7982</v>
      </c>
      <c r="S651" s="112"/>
      <c r="T651" s="112"/>
      <c r="U651" s="112"/>
      <c r="V651" s="112"/>
      <c r="W651" s="112"/>
      <c r="X651" s="112"/>
      <c r="Y651" s="102">
        <f t="shared" si="40"/>
        <v>44757</v>
      </c>
    </row>
    <row r="652" spans="1:25" x14ac:dyDescent="0.25">
      <c r="A652" s="9">
        <v>110</v>
      </c>
      <c r="B652" s="9" t="s">
        <v>272</v>
      </c>
      <c r="C652" s="9" t="s">
        <v>404</v>
      </c>
      <c r="D652" s="9" t="s">
        <v>351</v>
      </c>
      <c r="E652" s="9" t="s">
        <v>273</v>
      </c>
      <c r="F652" s="9">
        <v>101</v>
      </c>
      <c r="G652" s="9" t="s">
        <v>298</v>
      </c>
      <c r="H652" s="9">
        <v>2017</v>
      </c>
      <c r="I652" s="9" t="str">
        <f t="shared" si="41"/>
        <v>570</v>
      </c>
      <c r="J652" s="9" t="s">
        <v>10</v>
      </c>
      <c r="K652" s="9" t="s">
        <v>324</v>
      </c>
      <c r="L652" s="9" t="s">
        <v>282</v>
      </c>
      <c r="M652" s="112"/>
      <c r="N652" s="112"/>
      <c r="O652" s="112"/>
      <c r="P652" s="112"/>
      <c r="Q652" s="112"/>
      <c r="R652" s="112"/>
      <c r="S652" s="112">
        <v>27111</v>
      </c>
      <c r="T652" s="112">
        <v>33248</v>
      </c>
      <c r="U652" s="112">
        <v>27212</v>
      </c>
      <c r="V652" s="112">
        <v>31219</v>
      </c>
      <c r="W652" s="112">
        <v>27585</v>
      </c>
      <c r="X652" s="112">
        <v>25058</v>
      </c>
      <c r="Y652" s="102">
        <f t="shared" si="40"/>
        <v>171433</v>
      </c>
    </row>
    <row r="653" spans="1:25" x14ac:dyDescent="0.25">
      <c r="A653" s="9">
        <v>110</v>
      </c>
      <c r="B653" s="9" t="s">
        <v>272</v>
      </c>
      <c r="C653" s="9" t="s">
        <v>404</v>
      </c>
      <c r="D653" s="9" t="s">
        <v>351</v>
      </c>
      <c r="E653" s="9" t="s">
        <v>273</v>
      </c>
      <c r="F653" s="9">
        <v>101</v>
      </c>
      <c r="G653" s="9" t="s">
        <v>298</v>
      </c>
      <c r="H653" s="9">
        <v>2018</v>
      </c>
      <c r="I653" s="9" t="str">
        <f t="shared" si="41"/>
        <v>570</v>
      </c>
      <c r="J653" s="9" t="s">
        <v>10</v>
      </c>
      <c r="K653" s="9" t="s">
        <v>324</v>
      </c>
      <c r="L653" s="9" t="s">
        <v>282</v>
      </c>
      <c r="M653" s="112">
        <v>29700</v>
      </c>
      <c r="N653" s="112">
        <v>23861</v>
      </c>
      <c r="O653" s="112">
        <v>28877</v>
      </c>
      <c r="P653" s="112">
        <v>24870</v>
      </c>
      <c r="Q653" s="112">
        <v>30894</v>
      </c>
      <c r="R653" s="112">
        <v>26868</v>
      </c>
      <c r="S653" s="112"/>
      <c r="T653" s="112"/>
      <c r="U653" s="112"/>
      <c r="V653" s="112"/>
      <c r="W653" s="112"/>
      <c r="X653" s="112"/>
      <c r="Y653" s="102">
        <f t="shared" si="40"/>
        <v>165070</v>
      </c>
    </row>
    <row r="654" spans="1:25" x14ac:dyDescent="0.25">
      <c r="A654" s="9">
        <v>110</v>
      </c>
      <c r="B654" s="9" t="s">
        <v>272</v>
      </c>
      <c r="C654" s="9" t="s">
        <v>404</v>
      </c>
      <c r="D654" s="9" t="s">
        <v>351</v>
      </c>
      <c r="E654" s="9" t="s">
        <v>273</v>
      </c>
      <c r="F654" s="9">
        <v>175</v>
      </c>
      <c r="G654" s="9" t="s">
        <v>326</v>
      </c>
      <c r="H654" s="9">
        <v>2017</v>
      </c>
      <c r="I654" s="9" t="str">
        <f t="shared" si="41"/>
        <v>570</v>
      </c>
      <c r="J654" s="9" t="s">
        <v>10</v>
      </c>
      <c r="K654" s="9" t="s">
        <v>324</v>
      </c>
      <c r="L654" s="9" t="s">
        <v>282</v>
      </c>
      <c r="M654" s="112"/>
      <c r="N654" s="112"/>
      <c r="O654" s="112"/>
      <c r="P654" s="112"/>
      <c r="Q654" s="112"/>
      <c r="R654" s="112"/>
      <c r="S654" s="112">
        <v>-12509</v>
      </c>
      <c r="T654" s="112">
        <v>-12509</v>
      </c>
      <c r="U654" s="112">
        <v>-12509</v>
      </c>
      <c r="V654" s="112">
        <v>-12509</v>
      </c>
      <c r="W654" s="112">
        <v>-12509</v>
      </c>
      <c r="X654" s="112">
        <v>-12509</v>
      </c>
      <c r="Y654" s="102">
        <f t="shared" si="40"/>
        <v>-75054</v>
      </c>
    </row>
    <row r="655" spans="1:25" x14ac:dyDescent="0.25">
      <c r="A655" s="9">
        <v>110</v>
      </c>
      <c r="B655" s="9" t="s">
        <v>272</v>
      </c>
      <c r="C655" s="9" t="s">
        <v>404</v>
      </c>
      <c r="D655" s="9" t="s">
        <v>351</v>
      </c>
      <c r="E655" s="9" t="s">
        <v>273</v>
      </c>
      <c r="F655" s="9">
        <v>175</v>
      </c>
      <c r="G655" s="9" t="s">
        <v>326</v>
      </c>
      <c r="H655" s="9">
        <v>2018</v>
      </c>
      <c r="I655" s="9" t="str">
        <f t="shared" si="41"/>
        <v>570</v>
      </c>
      <c r="J655" s="9" t="s">
        <v>10</v>
      </c>
      <c r="K655" s="9" t="s">
        <v>324</v>
      </c>
      <c r="L655" s="9" t="s">
        <v>282</v>
      </c>
      <c r="M655" s="112">
        <v>-12938</v>
      </c>
      <c r="N655" s="112">
        <v>-12938</v>
      </c>
      <c r="O655" s="112">
        <v>-12938</v>
      </c>
      <c r="P655" s="112">
        <v>-12938</v>
      </c>
      <c r="Q655" s="112">
        <v>-12938</v>
      </c>
      <c r="R655" s="112">
        <v>-12938</v>
      </c>
      <c r="S655" s="112"/>
      <c r="T655" s="112"/>
      <c r="U655" s="112"/>
      <c r="V655" s="112"/>
      <c r="W655" s="112"/>
      <c r="X655" s="112"/>
      <c r="Y655" s="102">
        <f t="shared" si="40"/>
        <v>-77628</v>
      </c>
    </row>
    <row r="656" spans="1:25" x14ac:dyDescent="0.25">
      <c r="A656" s="9">
        <v>110</v>
      </c>
      <c r="B656" s="9" t="s">
        <v>272</v>
      </c>
      <c r="C656" s="9" t="s">
        <v>404</v>
      </c>
      <c r="D656" s="9" t="s">
        <v>351</v>
      </c>
      <c r="E656" s="9" t="s">
        <v>273</v>
      </c>
      <c r="F656" s="9">
        <v>177</v>
      </c>
      <c r="G656" s="9" t="s">
        <v>297</v>
      </c>
      <c r="H656" s="9">
        <v>2017</v>
      </c>
      <c r="I656" s="9" t="str">
        <f t="shared" si="41"/>
        <v>570</v>
      </c>
      <c r="J656" s="9" t="s">
        <v>10</v>
      </c>
      <c r="K656" s="9" t="s">
        <v>325</v>
      </c>
      <c r="L656" s="9" t="s">
        <v>282</v>
      </c>
      <c r="M656" s="112"/>
      <c r="N656" s="112"/>
      <c r="O656" s="112"/>
      <c r="P656" s="112"/>
      <c r="Q656" s="112"/>
      <c r="R656" s="112"/>
      <c r="S656" s="112">
        <v>12375</v>
      </c>
      <c r="T656" s="112">
        <v>12375</v>
      </c>
      <c r="U656" s="112">
        <v>12375</v>
      </c>
      <c r="V656" s="112">
        <v>12375</v>
      </c>
      <c r="W656" s="112">
        <v>12375</v>
      </c>
      <c r="X656" s="112">
        <v>12375</v>
      </c>
      <c r="Y656" s="102">
        <f t="shared" si="40"/>
        <v>74250</v>
      </c>
    </row>
    <row r="657" spans="1:25" x14ac:dyDescent="0.25">
      <c r="A657" s="9">
        <v>110</v>
      </c>
      <c r="B657" s="9" t="s">
        <v>272</v>
      </c>
      <c r="C657" s="9" t="s">
        <v>404</v>
      </c>
      <c r="D657" s="9" t="s">
        <v>351</v>
      </c>
      <c r="E657" s="9" t="s">
        <v>273</v>
      </c>
      <c r="F657" s="9">
        <v>177</v>
      </c>
      <c r="G657" s="9" t="s">
        <v>297</v>
      </c>
      <c r="H657" s="9">
        <v>2018</v>
      </c>
      <c r="I657" s="9" t="str">
        <f t="shared" si="41"/>
        <v>570</v>
      </c>
      <c r="J657" s="9" t="s">
        <v>10</v>
      </c>
      <c r="K657" s="9" t="s">
        <v>325</v>
      </c>
      <c r="L657" s="9" t="s">
        <v>282</v>
      </c>
      <c r="M657" s="112">
        <v>12746</v>
      </c>
      <c r="N657" s="112">
        <v>12746</v>
      </c>
      <c r="O657" s="112">
        <v>12746</v>
      </c>
      <c r="P657" s="112">
        <v>12746</v>
      </c>
      <c r="Q657" s="112">
        <v>12746</v>
      </c>
      <c r="R657" s="112">
        <v>12746</v>
      </c>
      <c r="S657" s="112"/>
      <c r="T657" s="112"/>
      <c r="U657" s="112"/>
      <c r="V657" s="112"/>
      <c r="W657" s="112"/>
      <c r="X657" s="112"/>
      <c r="Y657" s="102">
        <f t="shared" si="40"/>
        <v>76476</v>
      </c>
    </row>
    <row r="658" spans="1:25" x14ac:dyDescent="0.25">
      <c r="A658" s="9">
        <v>110</v>
      </c>
      <c r="B658" s="9" t="s">
        <v>272</v>
      </c>
      <c r="C658" s="9" t="s">
        <v>404</v>
      </c>
      <c r="D658" s="9" t="s">
        <v>351</v>
      </c>
      <c r="E658" s="9" t="s">
        <v>273</v>
      </c>
      <c r="F658" s="9">
        <v>751</v>
      </c>
      <c r="G658" s="9" t="s">
        <v>330</v>
      </c>
      <c r="H658" s="9">
        <v>2017</v>
      </c>
      <c r="I658" s="9" t="str">
        <f t="shared" si="41"/>
        <v>570</v>
      </c>
      <c r="J658" s="9" t="s">
        <v>10</v>
      </c>
      <c r="K658" s="9" t="s">
        <v>329</v>
      </c>
      <c r="L658" s="9" t="s">
        <v>282</v>
      </c>
      <c r="M658" s="112"/>
      <c r="N658" s="112"/>
      <c r="O658" s="112"/>
      <c r="P658" s="112"/>
      <c r="Q658" s="112"/>
      <c r="R658" s="112"/>
      <c r="S658" s="112">
        <v>7965</v>
      </c>
      <c r="T658" s="112">
        <v>9768</v>
      </c>
      <c r="U658" s="112">
        <v>7995</v>
      </c>
      <c r="V658" s="112">
        <v>9172</v>
      </c>
      <c r="W658" s="112">
        <v>8104</v>
      </c>
      <c r="X658" s="112">
        <v>7362</v>
      </c>
      <c r="Y658" s="102">
        <f t="shared" si="40"/>
        <v>50366</v>
      </c>
    </row>
    <row r="659" spans="1:25" x14ac:dyDescent="0.25">
      <c r="A659" s="9">
        <v>110</v>
      </c>
      <c r="B659" s="9" t="s">
        <v>272</v>
      </c>
      <c r="C659" s="9" t="s">
        <v>404</v>
      </c>
      <c r="D659" s="9" t="s">
        <v>351</v>
      </c>
      <c r="E659" s="9" t="s">
        <v>273</v>
      </c>
      <c r="F659" s="9">
        <v>751</v>
      </c>
      <c r="G659" s="9" t="s">
        <v>330</v>
      </c>
      <c r="H659" s="9">
        <v>2018</v>
      </c>
      <c r="I659" s="9" t="str">
        <f t="shared" si="41"/>
        <v>570</v>
      </c>
      <c r="J659" s="9" t="s">
        <v>10</v>
      </c>
      <c r="K659" s="9" t="s">
        <v>329</v>
      </c>
      <c r="L659" s="9" t="s">
        <v>282</v>
      </c>
      <c r="M659" s="112">
        <v>8726</v>
      </c>
      <c r="N659" s="112">
        <v>7010</v>
      </c>
      <c r="O659" s="112">
        <v>8484</v>
      </c>
      <c r="P659" s="112">
        <v>7307</v>
      </c>
      <c r="Q659" s="112">
        <v>9076</v>
      </c>
      <c r="R659" s="112">
        <v>7893</v>
      </c>
      <c r="S659" s="112"/>
      <c r="T659" s="112"/>
      <c r="U659" s="112"/>
      <c r="V659" s="112"/>
      <c r="W659" s="112"/>
      <c r="X659" s="112"/>
      <c r="Y659" s="102">
        <f t="shared" si="40"/>
        <v>48496</v>
      </c>
    </row>
    <row r="660" spans="1:25" x14ac:dyDescent="0.25">
      <c r="A660" s="9">
        <v>110</v>
      </c>
      <c r="B660" s="9" t="s">
        <v>272</v>
      </c>
      <c r="C660" s="9" t="s">
        <v>405</v>
      </c>
      <c r="D660" s="9" t="s">
        <v>351</v>
      </c>
      <c r="E660" s="9" t="s">
        <v>273</v>
      </c>
      <c r="F660" s="9">
        <v>175</v>
      </c>
      <c r="G660" s="9" t="s">
        <v>326</v>
      </c>
      <c r="H660" s="9">
        <v>2017</v>
      </c>
      <c r="I660" s="9" t="str">
        <f t="shared" si="41"/>
        <v>571</v>
      </c>
      <c r="J660" s="9" t="s">
        <v>10</v>
      </c>
      <c r="K660" s="9" t="s">
        <v>324</v>
      </c>
      <c r="L660" s="9" t="s">
        <v>282</v>
      </c>
      <c r="M660" s="112"/>
      <c r="N660" s="112"/>
      <c r="O660" s="112"/>
      <c r="P660" s="112"/>
      <c r="Q660" s="112"/>
      <c r="R660" s="112"/>
      <c r="S660" s="112">
        <v>32429</v>
      </c>
      <c r="T660" s="112">
        <v>37977</v>
      </c>
      <c r="U660" s="112">
        <v>32429</v>
      </c>
      <c r="V660" s="112">
        <v>35048</v>
      </c>
      <c r="W660" s="112">
        <v>31619</v>
      </c>
      <c r="X660" s="112">
        <v>30579</v>
      </c>
      <c r="Y660" s="102">
        <f t="shared" si="40"/>
        <v>200081</v>
      </c>
    </row>
    <row r="661" spans="1:25" x14ac:dyDescent="0.25">
      <c r="A661" s="9">
        <v>110</v>
      </c>
      <c r="B661" s="9" t="s">
        <v>272</v>
      </c>
      <c r="C661" s="9" t="s">
        <v>405</v>
      </c>
      <c r="D661" s="9" t="s">
        <v>351</v>
      </c>
      <c r="E661" s="9" t="s">
        <v>273</v>
      </c>
      <c r="F661" s="9">
        <v>175</v>
      </c>
      <c r="G661" s="9" t="s">
        <v>326</v>
      </c>
      <c r="H661" s="9">
        <v>2018</v>
      </c>
      <c r="I661" s="9" t="str">
        <f t="shared" si="41"/>
        <v>571</v>
      </c>
      <c r="J661" s="9" t="s">
        <v>10</v>
      </c>
      <c r="K661" s="9" t="s">
        <v>324</v>
      </c>
      <c r="L661" s="9" t="s">
        <v>282</v>
      </c>
      <c r="M661" s="112">
        <v>34689</v>
      </c>
      <c r="N661" s="112">
        <v>34689</v>
      </c>
      <c r="O661" s="112">
        <v>34689</v>
      </c>
      <c r="P661" s="112">
        <v>34689</v>
      </c>
      <c r="Q661" s="112">
        <v>33610</v>
      </c>
      <c r="R661" s="112">
        <v>33879</v>
      </c>
      <c r="S661" s="112"/>
      <c r="T661" s="112"/>
      <c r="U661" s="112"/>
      <c r="V661" s="112"/>
      <c r="W661" s="112"/>
      <c r="X661" s="112"/>
      <c r="Y661" s="102">
        <f t="shared" si="40"/>
        <v>206245</v>
      </c>
    </row>
    <row r="662" spans="1:25" x14ac:dyDescent="0.25">
      <c r="A662" s="9">
        <v>110</v>
      </c>
      <c r="B662" s="9" t="s">
        <v>272</v>
      </c>
      <c r="C662" s="9" t="s">
        <v>405</v>
      </c>
      <c r="D662" s="9" t="s">
        <v>351</v>
      </c>
      <c r="E662" s="9" t="s">
        <v>273</v>
      </c>
      <c r="F662" s="9">
        <v>177</v>
      </c>
      <c r="G662" s="9" t="s">
        <v>297</v>
      </c>
      <c r="H662" s="9">
        <v>2017</v>
      </c>
      <c r="I662" s="9" t="str">
        <f t="shared" si="41"/>
        <v>571</v>
      </c>
      <c r="J662" s="9" t="s">
        <v>10</v>
      </c>
      <c r="K662" s="9" t="s">
        <v>325</v>
      </c>
      <c r="L662" s="9" t="s">
        <v>282</v>
      </c>
      <c r="M662" s="112"/>
      <c r="N662" s="112"/>
      <c r="O662" s="112"/>
      <c r="P662" s="112"/>
      <c r="Q662" s="112"/>
      <c r="R662" s="112"/>
      <c r="S662" s="112">
        <v>2450</v>
      </c>
      <c r="T662" s="112">
        <v>2450</v>
      </c>
      <c r="U662" s="112">
        <v>2450</v>
      </c>
      <c r="V662" s="112">
        <v>2450</v>
      </c>
      <c r="W662" s="112">
        <v>2450</v>
      </c>
      <c r="X662" s="112">
        <v>2450</v>
      </c>
      <c r="Y662" s="102">
        <f t="shared" si="40"/>
        <v>14700</v>
      </c>
    </row>
    <row r="663" spans="1:25" x14ac:dyDescent="0.25">
      <c r="A663" s="9">
        <v>110</v>
      </c>
      <c r="B663" s="9" t="s">
        <v>272</v>
      </c>
      <c r="C663" s="9" t="s">
        <v>405</v>
      </c>
      <c r="D663" s="9" t="s">
        <v>351</v>
      </c>
      <c r="E663" s="9" t="s">
        <v>273</v>
      </c>
      <c r="F663" s="9">
        <v>177</v>
      </c>
      <c r="G663" s="9" t="s">
        <v>297</v>
      </c>
      <c r="H663" s="9">
        <v>2018</v>
      </c>
      <c r="I663" s="9" t="str">
        <f t="shared" si="41"/>
        <v>571</v>
      </c>
      <c r="J663" s="9" t="s">
        <v>10</v>
      </c>
      <c r="K663" s="9" t="s">
        <v>325</v>
      </c>
      <c r="L663" s="9" t="s">
        <v>282</v>
      </c>
      <c r="M663" s="112">
        <v>2524</v>
      </c>
      <c r="N663" s="112">
        <v>2524</v>
      </c>
      <c r="O663" s="112">
        <v>2524</v>
      </c>
      <c r="P663" s="112">
        <v>2524</v>
      </c>
      <c r="Q663" s="112">
        <v>2524</v>
      </c>
      <c r="R663" s="112">
        <v>2524</v>
      </c>
      <c r="S663" s="112"/>
      <c r="T663" s="112"/>
      <c r="U663" s="112"/>
      <c r="V663" s="112"/>
      <c r="W663" s="112"/>
      <c r="X663" s="112"/>
      <c r="Y663" s="102">
        <f t="shared" si="40"/>
        <v>15144</v>
      </c>
    </row>
    <row r="664" spans="1:25" x14ac:dyDescent="0.25">
      <c r="A664" s="9">
        <v>110</v>
      </c>
      <c r="B664" s="9" t="s">
        <v>278</v>
      </c>
      <c r="C664" s="9" t="s">
        <v>405</v>
      </c>
      <c r="D664" s="9" t="s">
        <v>351</v>
      </c>
      <c r="E664" s="9" t="s">
        <v>273</v>
      </c>
      <c r="F664" s="9">
        <v>101</v>
      </c>
      <c r="G664" s="9" t="s">
        <v>298</v>
      </c>
      <c r="H664" s="9">
        <v>2017</v>
      </c>
      <c r="I664" s="9" t="str">
        <f t="shared" si="41"/>
        <v>571</v>
      </c>
      <c r="J664" s="9" t="s">
        <v>10</v>
      </c>
      <c r="K664" s="9" t="s">
        <v>324</v>
      </c>
      <c r="L664" s="9" t="s">
        <v>282</v>
      </c>
      <c r="M664" s="112"/>
      <c r="N664" s="112"/>
      <c r="O664" s="112"/>
      <c r="P664" s="112"/>
      <c r="Q664" s="112"/>
      <c r="R664" s="112"/>
      <c r="S664" s="112">
        <v>5000</v>
      </c>
      <c r="T664" s="112">
        <v>5000</v>
      </c>
      <c r="U664" s="112">
        <v>5000</v>
      </c>
      <c r="V664" s="112">
        <v>6000</v>
      </c>
      <c r="W664" s="112">
        <v>5750</v>
      </c>
      <c r="X664" s="112">
        <v>5000</v>
      </c>
      <c r="Y664" s="102">
        <f t="shared" si="40"/>
        <v>31750</v>
      </c>
    </row>
    <row r="665" spans="1:25" x14ac:dyDescent="0.25">
      <c r="A665" s="9">
        <v>110</v>
      </c>
      <c r="B665" s="9" t="s">
        <v>278</v>
      </c>
      <c r="C665" s="9" t="s">
        <v>405</v>
      </c>
      <c r="D665" s="9" t="s">
        <v>351</v>
      </c>
      <c r="E665" s="9" t="s">
        <v>273</v>
      </c>
      <c r="F665" s="9">
        <v>101</v>
      </c>
      <c r="G665" s="9" t="s">
        <v>298</v>
      </c>
      <c r="H665" s="9">
        <v>2018</v>
      </c>
      <c r="I665" s="9" t="str">
        <f t="shared" si="41"/>
        <v>571</v>
      </c>
      <c r="J665" s="9" t="s">
        <v>10</v>
      </c>
      <c r="K665" s="9" t="s">
        <v>324</v>
      </c>
      <c r="L665" s="9" t="s">
        <v>282</v>
      </c>
      <c r="M665" s="112">
        <v>5000</v>
      </c>
      <c r="N665" s="112">
        <v>5000</v>
      </c>
      <c r="O665" s="112">
        <v>5000</v>
      </c>
      <c r="P665" s="112">
        <v>5000</v>
      </c>
      <c r="Q665" s="112">
        <v>6000</v>
      </c>
      <c r="R665" s="112">
        <v>5750</v>
      </c>
      <c r="S665" s="112"/>
      <c r="T665" s="112"/>
      <c r="U665" s="112"/>
      <c r="V665" s="112"/>
      <c r="W665" s="112"/>
      <c r="X665" s="112"/>
      <c r="Y665" s="102">
        <f t="shared" si="40"/>
        <v>31750</v>
      </c>
    </row>
    <row r="666" spans="1:25" x14ac:dyDescent="0.25">
      <c r="A666" s="9">
        <v>110</v>
      </c>
      <c r="B666" s="9" t="s">
        <v>278</v>
      </c>
      <c r="C666" s="9" t="s">
        <v>405</v>
      </c>
      <c r="D666" s="9" t="s">
        <v>351</v>
      </c>
      <c r="E666" s="9" t="s">
        <v>273</v>
      </c>
      <c r="F666" s="9">
        <v>751</v>
      </c>
      <c r="G666" s="9" t="s">
        <v>330</v>
      </c>
      <c r="H666" s="9">
        <v>2017</v>
      </c>
      <c r="I666" s="9" t="str">
        <f t="shared" ref="I666:I691" si="42">LEFT(C666,3)</f>
        <v>571</v>
      </c>
      <c r="J666" s="9" t="s">
        <v>10</v>
      </c>
      <c r="K666" s="9" t="s">
        <v>329</v>
      </c>
      <c r="L666" s="9" t="s">
        <v>282</v>
      </c>
      <c r="M666" s="112"/>
      <c r="N666" s="112"/>
      <c r="O666" s="112"/>
      <c r="P666" s="112"/>
      <c r="Q666" s="112"/>
      <c r="R666" s="112"/>
      <c r="S666" s="112">
        <v>1425</v>
      </c>
      <c r="T666" s="112">
        <v>1425</v>
      </c>
      <c r="U666" s="112">
        <v>1425</v>
      </c>
      <c r="V666" s="112">
        <v>1710</v>
      </c>
      <c r="W666" s="112">
        <v>1639</v>
      </c>
      <c r="X666" s="112">
        <v>1425</v>
      </c>
      <c r="Y666" s="102">
        <f t="shared" si="40"/>
        <v>9049</v>
      </c>
    </row>
    <row r="667" spans="1:25" x14ac:dyDescent="0.25">
      <c r="A667" s="9">
        <v>110</v>
      </c>
      <c r="B667" s="9" t="s">
        <v>278</v>
      </c>
      <c r="C667" s="9" t="s">
        <v>405</v>
      </c>
      <c r="D667" s="9" t="s">
        <v>351</v>
      </c>
      <c r="E667" s="9" t="s">
        <v>273</v>
      </c>
      <c r="F667" s="9">
        <v>751</v>
      </c>
      <c r="G667" s="9" t="s">
        <v>330</v>
      </c>
      <c r="H667" s="9">
        <v>2018</v>
      </c>
      <c r="I667" s="9" t="str">
        <f t="shared" si="42"/>
        <v>571</v>
      </c>
      <c r="J667" s="9" t="s">
        <v>10</v>
      </c>
      <c r="K667" s="9" t="s">
        <v>329</v>
      </c>
      <c r="L667" s="9" t="s">
        <v>282</v>
      </c>
      <c r="M667" s="112">
        <v>1425</v>
      </c>
      <c r="N667" s="112">
        <v>1425</v>
      </c>
      <c r="O667" s="112">
        <v>1425</v>
      </c>
      <c r="P667" s="112">
        <v>1425</v>
      </c>
      <c r="Q667" s="112">
        <v>1710</v>
      </c>
      <c r="R667" s="112">
        <v>1639</v>
      </c>
      <c r="S667" s="112"/>
      <c r="T667" s="112"/>
      <c r="U667" s="112"/>
      <c r="V667" s="112"/>
      <c r="W667" s="112"/>
      <c r="X667" s="112"/>
      <c r="Y667" s="102">
        <f t="shared" si="40"/>
        <v>9049</v>
      </c>
    </row>
    <row r="668" spans="1:25" x14ac:dyDescent="0.25">
      <c r="A668" s="9">
        <v>110</v>
      </c>
      <c r="B668" s="9" t="s">
        <v>272</v>
      </c>
      <c r="C668" s="9" t="s">
        <v>406</v>
      </c>
      <c r="D668" s="9" t="s">
        <v>351</v>
      </c>
      <c r="E668" s="9" t="s">
        <v>273</v>
      </c>
      <c r="F668" s="9">
        <v>101</v>
      </c>
      <c r="G668" s="9" t="s">
        <v>298</v>
      </c>
      <c r="H668" s="9">
        <v>2017</v>
      </c>
      <c r="I668" s="9" t="str">
        <f t="shared" si="42"/>
        <v>580</v>
      </c>
      <c r="J668" s="9" t="s">
        <v>10</v>
      </c>
      <c r="K668" s="9" t="s">
        <v>324</v>
      </c>
      <c r="L668" s="9" t="s">
        <v>282</v>
      </c>
      <c r="M668" s="112"/>
      <c r="N668" s="112"/>
      <c r="O668" s="112"/>
      <c r="P668" s="112"/>
      <c r="Q668" s="112"/>
      <c r="R668" s="112"/>
      <c r="S668" s="112">
        <v>5250</v>
      </c>
      <c r="T668" s="112">
        <v>9300</v>
      </c>
      <c r="U668" s="112">
        <v>8900</v>
      </c>
      <c r="V668" s="112">
        <v>9850</v>
      </c>
      <c r="W668" s="112">
        <v>5850</v>
      </c>
      <c r="X668" s="112">
        <v>17550</v>
      </c>
      <c r="Y668" s="102">
        <f t="shared" si="40"/>
        <v>56700</v>
      </c>
    </row>
    <row r="669" spans="1:25" x14ac:dyDescent="0.25">
      <c r="A669" s="9">
        <v>110</v>
      </c>
      <c r="B669" s="9" t="s">
        <v>272</v>
      </c>
      <c r="C669" s="9" t="s">
        <v>406</v>
      </c>
      <c r="D669" s="9" t="s">
        <v>351</v>
      </c>
      <c r="E669" s="9" t="s">
        <v>273</v>
      </c>
      <c r="F669" s="9">
        <v>101</v>
      </c>
      <c r="G669" s="9" t="s">
        <v>298</v>
      </c>
      <c r="H669" s="9">
        <v>2018</v>
      </c>
      <c r="I669" s="9" t="str">
        <f t="shared" si="42"/>
        <v>580</v>
      </c>
      <c r="J669" s="9" t="s">
        <v>10</v>
      </c>
      <c r="K669" s="9" t="s">
        <v>324</v>
      </c>
      <c r="L669" s="9" t="s">
        <v>282</v>
      </c>
      <c r="M669" s="112">
        <v>5000</v>
      </c>
      <c r="N669" s="112">
        <v>5000</v>
      </c>
      <c r="O669" s="112">
        <v>5600</v>
      </c>
      <c r="P669" s="112">
        <v>5000</v>
      </c>
      <c r="Q669" s="112">
        <v>6350</v>
      </c>
      <c r="R669" s="112">
        <v>11250</v>
      </c>
      <c r="S669" s="112"/>
      <c r="T669" s="112"/>
      <c r="U669" s="112"/>
      <c r="V669" s="112"/>
      <c r="W669" s="112"/>
      <c r="X669" s="112"/>
      <c r="Y669" s="102">
        <f t="shared" si="40"/>
        <v>38200</v>
      </c>
    </row>
    <row r="670" spans="1:25" x14ac:dyDescent="0.25">
      <c r="A670" s="9">
        <v>110</v>
      </c>
      <c r="B670" s="9" t="s">
        <v>272</v>
      </c>
      <c r="C670" s="9" t="s">
        <v>406</v>
      </c>
      <c r="D670" s="9" t="s">
        <v>351</v>
      </c>
      <c r="E670" s="9" t="s">
        <v>273</v>
      </c>
      <c r="F670" s="9">
        <v>111</v>
      </c>
      <c r="G670" s="9" t="s">
        <v>297</v>
      </c>
      <c r="H670" s="9">
        <v>2017</v>
      </c>
      <c r="I670" s="9" t="str">
        <f t="shared" si="42"/>
        <v>580</v>
      </c>
      <c r="J670" s="9" t="s">
        <v>10</v>
      </c>
      <c r="K670" s="9" t="s">
        <v>325</v>
      </c>
      <c r="L670" s="9" t="s">
        <v>282</v>
      </c>
      <c r="M670" s="112"/>
      <c r="N670" s="112"/>
      <c r="O670" s="112"/>
      <c r="P670" s="112"/>
      <c r="Q670" s="112"/>
      <c r="R670" s="112"/>
      <c r="S670" s="112">
        <v>3500</v>
      </c>
      <c r="T670" s="112">
        <v>2650</v>
      </c>
      <c r="U670" s="112">
        <v>4550</v>
      </c>
      <c r="V670" s="112">
        <v>2150</v>
      </c>
      <c r="W670" s="112">
        <v>3000</v>
      </c>
      <c r="X670" s="112">
        <v>3750</v>
      </c>
      <c r="Y670" s="102">
        <f t="shared" si="40"/>
        <v>19600</v>
      </c>
    </row>
    <row r="671" spans="1:25" x14ac:dyDescent="0.25">
      <c r="A671" s="9">
        <v>110</v>
      </c>
      <c r="B671" s="9" t="s">
        <v>272</v>
      </c>
      <c r="C671" s="9" t="s">
        <v>406</v>
      </c>
      <c r="D671" s="9" t="s">
        <v>351</v>
      </c>
      <c r="E671" s="9" t="s">
        <v>273</v>
      </c>
      <c r="F671" s="9">
        <v>111</v>
      </c>
      <c r="G671" s="9" t="s">
        <v>297</v>
      </c>
      <c r="H671" s="9">
        <v>2018</v>
      </c>
      <c r="I671" s="9" t="str">
        <f t="shared" si="42"/>
        <v>580</v>
      </c>
      <c r="J671" s="9" t="s">
        <v>10</v>
      </c>
      <c r="K671" s="9" t="s">
        <v>325</v>
      </c>
      <c r="L671" s="9" t="s">
        <v>282</v>
      </c>
      <c r="M671" s="112">
        <v>2200</v>
      </c>
      <c r="N671" s="112">
        <v>4100</v>
      </c>
      <c r="O671" s="112">
        <v>2700</v>
      </c>
      <c r="P671" s="112">
        <v>3650</v>
      </c>
      <c r="Q671" s="112">
        <v>1750</v>
      </c>
      <c r="R671" s="112">
        <v>3650</v>
      </c>
      <c r="S671" s="112"/>
      <c r="T671" s="112"/>
      <c r="U671" s="112"/>
      <c r="V671" s="112"/>
      <c r="W671" s="112"/>
      <c r="X671" s="112"/>
      <c r="Y671" s="102">
        <f t="shared" si="40"/>
        <v>18050</v>
      </c>
    </row>
    <row r="672" spans="1:25" x14ac:dyDescent="0.25">
      <c r="A672" s="9">
        <v>110</v>
      </c>
      <c r="B672" s="9" t="s">
        <v>272</v>
      </c>
      <c r="C672" s="9" t="s">
        <v>406</v>
      </c>
      <c r="D672" s="9" t="s">
        <v>351</v>
      </c>
      <c r="E672" s="9" t="s">
        <v>273</v>
      </c>
      <c r="F672" s="9">
        <v>751</v>
      </c>
      <c r="G672" s="9" t="s">
        <v>330</v>
      </c>
      <c r="H672" s="9">
        <v>2017</v>
      </c>
      <c r="I672" s="9" t="str">
        <f t="shared" si="42"/>
        <v>580</v>
      </c>
      <c r="J672" s="9" t="s">
        <v>10</v>
      </c>
      <c r="K672" s="9" t="s">
        <v>329</v>
      </c>
      <c r="L672" s="9" t="s">
        <v>282</v>
      </c>
      <c r="M672" s="112"/>
      <c r="N672" s="112"/>
      <c r="O672" s="112"/>
      <c r="P672" s="112"/>
      <c r="Q672" s="112"/>
      <c r="R672" s="112"/>
      <c r="S672" s="112">
        <v>1542</v>
      </c>
      <c r="T672" s="112">
        <v>2732</v>
      </c>
      <c r="U672" s="112">
        <v>2615</v>
      </c>
      <c r="V672" s="112">
        <v>2894</v>
      </c>
      <c r="W672" s="112">
        <v>1719</v>
      </c>
      <c r="X672" s="112">
        <v>5156</v>
      </c>
      <c r="Y672" s="102">
        <f t="shared" si="40"/>
        <v>16658</v>
      </c>
    </row>
    <row r="673" spans="1:25" x14ac:dyDescent="0.25">
      <c r="A673" s="9">
        <v>110</v>
      </c>
      <c r="B673" s="9" t="s">
        <v>272</v>
      </c>
      <c r="C673" s="9" t="s">
        <v>406</v>
      </c>
      <c r="D673" s="9" t="s">
        <v>351</v>
      </c>
      <c r="E673" s="9" t="s">
        <v>273</v>
      </c>
      <c r="F673" s="9">
        <v>751</v>
      </c>
      <c r="G673" s="9" t="s">
        <v>330</v>
      </c>
      <c r="H673" s="9">
        <v>2018</v>
      </c>
      <c r="I673" s="9" t="str">
        <f t="shared" si="42"/>
        <v>580</v>
      </c>
      <c r="J673" s="9" t="s">
        <v>10</v>
      </c>
      <c r="K673" s="9" t="s">
        <v>329</v>
      </c>
      <c r="L673" s="9" t="s">
        <v>282</v>
      </c>
      <c r="M673" s="112">
        <v>1469</v>
      </c>
      <c r="N673" s="112">
        <v>1469</v>
      </c>
      <c r="O673" s="112">
        <v>1645</v>
      </c>
      <c r="P673" s="112">
        <v>1469</v>
      </c>
      <c r="Q673" s="112">
        <v>1866</v>
      </c>
      <c r="R673" s="112">
        <v>3305</v>
      </c>
      <c r="S673" s="112"/>
      <c r="T673" s="112"/>
      <c r="U673" s="112"/>
      <c r="V673" s="112"/>
      <c r="W673" s="112"/>
      <c r="X673" s="112"/>
      <c r="Y673" s="102">
        <f t="shared" si="40"/>
        <v>11223</v>
      </c>
    </row>
    <row r="674" spans="1:25" x14ac:dyDescent="0.25">
      <c r="A674" s="9">
        <v>110</v>
      </c>
      <c r="B674" s="9" t="s">
        <v>272</v>
      </c>
      <c r="C674" s="9" t="s">
        <v>406</v>
      </c>
      <c r="D674" s="9" t="s">
        <v>351</v>
      </c>
      <c r="E674" s="9" t="s">
        <v>273</v>
      </c>
      <c r="F674" s="9">
        <v>752</v>
      </c>
      <c r="G674" s="9" t="s">
        <v>330</v>
      </c>
      <c r="H674" s="9">
        <v>2017</v>
      </c>
      <c r="I674" s="9" t="str">
        <f t="shared" si="42"/>
        <v>580</v>
      </c>
      <c r="J674" s="9" t="s">
        <v>10</v>
      </c>
      <c r="K674" s="9" t="s">
        <v>329</v>
      </c>
      <c r="L674" s="9" t="s">
        <v>282</v>
      </c>
      <c r="M674" s="112"/>
      <c r="N674" s="112"/>
      <c r="O674" s="112"/>
      <c r="P674" s="112"/>
      <c r="Q674" s="112"/>
      <c r="R674" s="112"/>
      <c r="S674" s="112">
        <v>431</v>
      </c>
      <c r="T674" s="112">
        <v>326</v>
      </c>
      <c r="U674" s="112">
        <v>561</v>
      </c>
      <c r="V674" s="112">
        <v>265</v>
      </c>
      <c r="W674" s="112">
        <v>370</v>
      </c>
      <c r="X674" s="112">
        <v>462</v>
      </c>
      <c r="Y674" s="102">
        <f t="shared" si="40"/>
        <v>2415</v>
      </c>
    </row>
    <row r="675" spans="1:25" x14ac:dyDescent="0.25">
      <c r="A675" s="9">
        <v>110</v>
      </c>
      <c r="B675" s="9" t="s">
        <v>272</v>
      </c>
      <c r="C675" s="9" t="s">
        <v>406</v>
      </c>
      <c r="D675" s="9" t="s">
        <v>351</v>
      </c>
      <c r="E675" s="9" t="s">
        <v>273</v>
      </c>
      <c r="F675" s="9">
        <v>752</v>
      </c>
      <c r="G675" s="9" t="s">
        <v>330</v>
      </c>
      <c r="H675" s="9">
        <v>2018</v>
      </c>
      <c r="I675" s="9" t="str">
        <f t="shared" si="42"/>
        <v>580</v>
      </c>
      <c r="J675" s="9" t="s">
        <v>10</v>
      </c>
      <c r="K675" s="9" t="s">
        <v>329</v>
      </c>
      <c r="L675" s="9" t="s">
        <v>282</v>
      </c>
      <c r="M675" s="112">
        <v>271</v>
      </c>
      <c r="N675" s="112">
        <v>505</v>
      </c>
      <c r="O675" s="112">
        <v>333</v>
      </c>
      <c r="P675" s="112">
        <v>450</v>
      </c>
      <c r="Q675" s="112">
        <v>216</v>
      </c>
      <c r="R675" s="112">
        <v>450</v>
      </c>
      <c r="S675" s="112"/>
      <c r="T675" s="112"/>
      <c r="U675" s="112"/>
      <c r="V675" s="112"/>
      <c r="W675" s="112"/>
      <c r="X675" s="112"/>
      <c r="Y675" s="102">
        <f t="shared" si="40"/>
        <v>2225</v>
      </c>
    </row>
    <row r="676" spans="1:25" x14ac:dyDescent="0.25">
      <c r="A676" s="9">
        <v>110</v>
      </c>
      <c r="B676" s="9" t="s">
        <v>278</v>
      </c>
      <c r="C676" s="9" t="s">
        <v>406</v>
      </c>
      <c r="D676" s="9" t="s">
        <v>351</v>
      </c>
      <c r="E676" s="9" t="s">
        <v>273</v>
      </c>
      <c r="F676" s="9">
        <v>101</v>
      </c>
      <c r="G676" s="9" t="s">
        <v>298</v>
      </c>
      <c r="H676" s="9">
        <v>2017</v>
      </c>
      <c r="I676" s="9" t="str">
        <f t="shared" si="42"/>
        <v>580</v>
      </c>
      <c r="J676" s="9" t="s">
        <v>10</v>
      </c>
      <c r="K676" s="9" t="s">
        <v>324</v>
      </c>
      <c r="L676" s="9" t="s">
        <v>282</v>
      </c>
      <c r="M676" s="112"/>
      <c r="N676" s="112"/>
      <c r="O676" s="112"/>
      <c r="P676" s="112"/>
      <c r="Q676" s="112"/>
      <c r="R676" s="112"/>
      <c r="S676" s="112">
        <v>0</v>
      </c>
      <c r="T676" s="112">
        <v>0</v>
      </c>
      <c r="U676" s="112">
        <v>0</v>
      </c>
      <c r="V676" s="112">
        <v>0</v>
      </c>
      <c r="W676" s="112">
        <v>0</v>
      </c>
      <c r="X676" s="112">
        <v>0</v>
      </c>
      <c r="Y676" s="102">
        <f t="shared" si="40"/>
        <v>0</v>
      </c>
    </row>
    <row r="677" spans="1:25" x14ac:dyDescent="0.25">
      <c r="A677" s="9">
        <v>110</v>
      </c>
      <c r="B677" s="9" t="s">
        <v>278</v>
      </c>
      <c r="C677" s="9" t="s">
        <v>406</v>
      </c>
      <c r="D677" s="9" t="s">
        <v>351</v>
      </c>
      <c r="E677" s="9" t="s">
        <v>273</v>
      </c>
      <c r="F677" s="9">
        <v>101</v>
      </c>
      <c r="G677" s="9" t="s">
        <v>298</v>
      </c>
      <c r="H677" s="9">
        <v>2018</v>
      </c>
      <c r="I677" s="9" t="str">
        <f t="shared" si="42"/>
        <v>580</v>
      </c>
      <c r="J677" s="9" t="s">
        <v>10</v>
      </c>
      <c r="K677" s="9" t="s">
        <v>324</v>
      </c>
      <c r="L677" s="9" t="s">
        <v>282</v>
      </c>
      <c r="M677" s="112">
        <v>0</v>
      </c>
      <c r="N677" s="112">
        <v>0</v>
      </c>
      <c r="O677" s="112">
        <v>0</v>
      </c>
      <c r="P677" s="112">
        <v>0</v>
      </c>
      <c r="Q677" s="112">
        <v>0</v>
      </c>
      <c r="R677" s="112">
        <v>0</v>
      </c>
      <c r="S677" s="112"/>
      <c r="T677" s="112"/>
      <c r="U677" s="112"/>
      <c r="V677" s="112"/>
      <c r="W677" s="112"/>
      <c r="X677" s="112"/>
      <c r="Y677" s="102">
        <f t="shared" si="40"/>
        <v>0</v>
      </c>
    </row>
    <row r="678" spans="1:25" x14ac:dyDescent="0.25">
      <c r="A678" s="9">
        <v>110</v>
      </c>
      <c r="B678" s="9" t="s">
        <v>278</v>
      </c>
      <c r="C678" s="9" t="s">
        <v>406</v>
      </c>
      <c r="D678" s="9" t="s">
        <v>351</v>
      </c>
      <c r="E678" s="9" t="s">
        <v>273</v>
      </c>
      <c r="F678" s="9">
        <v>110</v>
      </c>
      <c r="G678" s="9" t="s">
        <v>298</v>
      </c>
      <c r="H678" s="9">
        <v>2017</v>
      </c>
      <c r="I678" s="9" t="str">
        <f t="shared" si="42"/>
        <v>580</v>
      </c>
      <c r="J678" s="9" t="s">
        <v>10</v>
      </c>
      <c r="K678" s="9" t="s">
        <v>324</v>
      </c>
      <c r="L678" s="9" t="s">
        <v>282</v>
      </c>
      <c r="M678" s="112"/>
      <c r="N678" s="112"/>
      <c r="O678" s="112"/>
      <c r="P678" s="112"/>
      <c r="Q678" s="112"/>
      <c r="R678" s="112"/>
      <c r="S678" s="112">
        <v>0</v>
      </c>
      <c r="T678" s="112">
        <v>0</v>
      </c>
      <c r="U678" s="112">
        <v>0</v>
      </c>
      <c r="V678" s="112">
        <v>0</v>
      </c>
      <c r="W678" s="112">
        <v>0</v>
      </c>
      <c r="X678" s="112">
        <v>0</v>
      </c>
      <c r="Y678" s="102">
        <f t="shared" si="40"/>
        <v>0</v>
      </c>
    </row>
    <row r="679" spans="1:25" x14ac:dyDescent="0.25">
      <c r="A679" s="9">
        <v>110</v>
      </c>
      <c r="B679" s="9" t="s">
        <v>278</v>
      </c>
      <c r="C679" s="9" t="s">
        <v>406</v>
      </c>
      <c r="D679" s="9" t="s">
        <v>351</v>
      </c>
      <c r="E679" s="9" t="s">
        <v>273</v>
      </c>
      <c r="F679" s="9">
        <v>110</v>
      </c>
      <c r="G679" s="9" t="s">
        <v>298</v>
      </c>
      <c r="H679" s="9">
        <v>2018</v>
      </c>
      <c r="I679" s="9" t="str">
        <f t="shared" si="42"/>
        <v>580</v>
      </c>
      <c r="J679" s="9" t="s">
        <v>10</v>
      </c>
      <c r="K679" s="9" t="s">
        <v>324</v>
      </c>
      <c r="L679" s="9" t="s">
        <v>282</v>
      </c>
      <c r="M679" s="112">
        <v>0</v>
      </c>
      <c r="N679" s="112">
        <v>0</v>
      </c>
      <c r="O679" s="112">
        <v>0</v>
      </c>
      <c r="P679" s="112">
        <v>0</v>
      </c>
      <c r="Q679" s="112">
        <v>0</v>
      </c>
      <c r="R679" s="112">
        <v>0</v>
      </c>
      <c r="S679" s="112"/>
      <c r="T679" s="112"/>
      <c r="U679" s="112"/>
      <c r="V679" s="112"/>
      <c r="W679" s="112"/>
      <c r="X679" s="112"/>
      <c r="Y679" s="102">
        <f t="shared" si="40"/>
        <v>0</v>
      </c>
    </row>
    <row r="680" spans="1:25" x14ac:dyDescent="0.25">
      <c r="A680" s="9">
        <v>110</v>
      </c>
      <c r="B680" s="9" t="s">
        <v>278</v>
      </c>
      <c r="C680" s="9" t="s">
        <v>406</v>
      </c>
      <c r="D680" s="9" t="s">
        <v>351</v>
      </c>
      <c r="E680" s="9" t="s">
        <v>273</v>
      </c>
      <c r="F680" s="9">
        <v>111</v>
      </c>
      <c r="G680" s="9" t="s">
        <v>297</v>
      </c>
      <c r="H680" s="9">
        <v>2017</v>
      </c>
      <c r="I680" s="9" t="str">
        <f t="shared" si="42"/>
        <v>580</v>
      </c>
      <c r="J680" s="9" t="s">
        <v>10</v>
      </c>
      <c r="K680" s="9" t="s">
        <v>325</v>
      </c>
      <c r="L680" s="9" t="s">
        <v>282</v>
      </c>
      <c r="M680" s="112"/>
      <c r="N680" s="112"/>
      <c r="O680" s="112"/>
      <c r="P680" s="112"/>
      <c r="Q680" s="112"/>
      <c r="R680" s="112"/>
      <c r="S680" s="112">
        <v>0</v>
      </c>
      <c r="T680" s="112">
        <v>0</v>
      </c>
      <c r="U680" s="112">
        <v>0</v>
      </c>
      <c r="V680" s="112">
        <v>0</v>
      </c>
      <c r="W680" s="112">
        <v>0</v>
      </c>
      <c r="X680" s="112">
        <v>0</v>
      </c>
      <c r="Y680" s="102">
        <f t="shared" si="40"/>
        <v>0</v>
      </c>
    </row>
    <row r="681" spans="1:25" x14ac:dyDescent="0.25">
      <c r="A681" s="9">
        <v>110</v>
      </c>
      <c r="B681" s="9" t="s">
        <v>278</v>
      </c>
      <c r="C681" s="9" t="s">
        <v>406</v>
      </c>
      <c r="D681" s="9" t="s">
        <v>351</v>
      </c>
      <c r="E681" s="9" t="s">
        <v>273</v>
      </c>
      <c r="F681" s="9">
        <v>111</v>
      </c>
      <c r="G681" s="9" t="s">
        <v>297</v>
      </c>
      <c r="H681" s="9">
        <v>2018</v>
      </c>
      <c r="I681" s="9" t="str">
        <f t="shared" si="42"/>
        <v>580</v>
      </c>
      <c r="J681" s="9" t="s">
        <v>10</v>
      </c>
      <c r="K681" s="9" t="s">
        <v>325</v>
      </c>
      <c r="L681" s="9" t="s">
        <v>282</v>
      </c>
      <c r="M681" s="112">
        <v>0</v>
      </c>
      <c r="N681" s="112">
        <v>0</v>
      </c>
      <c r="O681" s="112">
        <v>0</v>
      </c>
      <c r="P681" s="112">
        <v>0</v>
      </c>
      <c r="Q681" s="112">
        <v>0</v>
      </c>
      <c r="R681" s="112">
        <v>0</v>
      </c>
      <c r="S681" s="112"/>
      <c r="T681" s="112"/>
      <c r="U681" s="112"/>
      <c r="V681" s="112"/>
      <c r="W681" s="112"/>
      <c r="X681" s="112"/>
      <c r="Y681" s="102">
        <f t="shared" si="40"/>
        <v>0</v>
      </c>
    </row>
    <row r="682" spans="1:25" x14ac:dyDescent="0.25">
      <c r="A682" s="9">
        <v>110</v>
      </c>
      <c r="B682" s="9" t="s">
        <v>278</v>
      </c>
      <c r="C682" s="9" t="s">
        <v>406</v>
      </c>
      <c r="D682" s="9" t="s">
        <v>351</v>
      </c>
      <c r="E682" s="9" t="s">
        <v>273</v>
      </c>
      <c r="F682" s="9">
        <v>120</v>
      </c>
      <c r="G682" s="9" t="s">
        <v>298</v>
      </c>
      <c r="H682" s="9">
        <v>2017</v>
      </c>
      <c r="I682" s="9" t="str">
        <f t="shared" si="42"/>
        <v>580</v>
      </c>
      <c r="J682" s="9" t="s">
        <v>10</v>
      </c>
      <c r="K682" s="9" t="s">
        <v>324</v>
      </c>
      <c r="L682" s="9" t="s">
        <v>282</v>
      </c>
      <c r="M682" s="112"/>
      <c r="N682" s="112"/>
      <c r="O682" s="112"/>
      <c r="P682" s="112"/>
      <c r="Q682" s="112"/>
      <c r="R682" s="112"/>
      <c r="S682" s="112">
        <v>0</v>
      </c>
      <c r="T682" s="112">
        <v>0</v>
      </c>
      <c r="U682" s="112">
        <v>0</v>
      </c>
      <c r="V682" s="112">
        <v>0</v>
      </c>
      <c r="W682" s="112">
        <v>0</v>
      </c>
      <c r="X682" s="112">
        <v>0</v>
      </c>
      <c r="Y682" s="102">
        <f t="shared" si="40"/>
        <v>0</v>
      </c>
    </row>
    <row r="683" spans="1:25" x14ac:dyDescent="0.25">
      <c r="A683" s="9">
        <v>110</v>
      </c>
      <c r="B683" s="9" t="s">
        <v>278</v>
      </c>
      <c r="C683" s="9" t="s">
        <v>406</v>
      </c>
      <c r="D683" s="9" t="s">
        <v>351</v>
      </c>
      <c r="E683" s="9" t="s">
        <v>273</v>
      </c>
      <c r="F683" s="9">
        <v>120</v>
      </c>
      <c r="G683" s="9" t="s">
        <v>298</v>
      </c>
      <c r="H683" s="9">
        <v>2018</v>
      </c>
      <c r="I683" s="9" t="str">
        <f t="shared" si="42"/>
        <v>580</v>
      </c>
      <c r="J683" s="9" t="s">
        <v>10</v>
      </c>
      <c r="K683" s="9" t="s">
        <v>324</v>
      </c>
      <c r="L683" s="9" t="s">
        <v>282</v>
      </c>
      <c r="M683" s="112">
        <v>0</v>
      </c>
      <c r="N683" s="112">
        <v>0</v>
      </c>
      <c r="O683" s="112">
        <v>0</v>
      </c>
      <c r="P683" s="112">
        <v>0</v>
      </c>
      <c r="Q683" s="112">
        <v>0</v>
      </c>
      <c r="R683" s="112">
        <v>0</v>
      </c>
      <c r="S683" s="112"/>
      <c r="T683" s="112"/>
      <c r="U683" s="112"/>
      <c r="V683" s="112"/>
      <c r="W683" s="112"/>
      <c r="X683" s="112"/>
      <c r="Y683" s="102">
        <f t="shared" si="40"/>
        <v>0</v>
      </c>
    </row>
    <row r="684" spans="1:25" x14ac:dyDescent="0.25">
      <c r="A684" s="9">
        <v>110</v>
      </c>
      <c r="B684" s="9" t="s">
        <v>278</v>
      </c>
      <c r="C684" s="9" t="s">
        <v>406</v>
      </c>
      <c r="D684" s="9" t="s">
        <v>351</v>
      </c>
      <c r="E684" s="9" t="s">
        <v>273</v>
      </c>
      <c r="F684" s="9">
        <v>121</v>
      </c>
      <c r="G684" s="9" t="s">
        <v>297</v>
      </c>
      <c r="H684" s="9">
        <v>2017</v>
      </c>
      <c r="I684" s="9" t="str">
        <f t="shared" si="42"/>
        <v>580</v>
      </c>
      <c r="J684" s="9" t="s">
        <v>10</v>
      </c>
      <c r="K684" s="9" t="s">
        <v>325</v>
      </c>
      <c r="L684" s="9" t="s">
        <v>282</v>
      </c>
      <c r="M684" s="112"/>
      <c r="N684" s="112"/>
      <c r="O684" s="112"/>
      <c r="P684" s="112"/>
      <c r="Q684" s="112"/>
      <c r="R684" s="112"/>
      <c r="S684" s="112">
        <v>0</v>
      </c>
      <c r="T684" s="112">
        <v>0</v>
      </c>
      <c r="U684" s="112">
        <v>0</v>
      </c>
      <c r="V684" s="112">
        <v>0</v>
      </c>
      <c r="W684" s="112">
        <v>0</v>
      </c>
      <c r="X684" s="112">
        <v>0</v>
      </c>
      <c r="Y684" s="102">
        <f t="shared" si="40"/>
        <v>0</v>
      </c>
    </row>
    <row r="685" spans="1:25" x14ac:dyDescent="0.25">
      <c r="A685" s="9">
        <v>110</v>
      </c>
      <c r="B685" s="9" t="s">
        <v>278</v>
      </c>
      <c r="C685" s="9" t="s">
        <v>406</v>
      </c>
      <c r="D685" s="9" t="s">
        <v>351</v>
      </c>
      <c r="E685" s="9" t="s">
        <v>273</v>
      </c>
      <c r="F685" s="9">
        <v>121</v>
      </c>
      <c r="G685" s="9" t="s">
        <v>297</v>
      </c>
      <c r="H685" s="9">
        <v>2018</v>
      </c>
      <c r="I685" s="9" t="str">
        <f t="shared" si="42"/>
        <v>580</v>
      </c>
      <c r="J685" s="9" t="s">
        <v>10</v>
      </c>
      <c r="K685" s="9" t="s">
        <v>325</v>
      </c>
      <c r="L685" s="9" t="s">
        <v>282</v>
      </c>
      <c r="M685" s="112">
        <v>0</v>
      </c>
      <c r="N685" s="112">
        <v>0</v>
      </c>
      <c r="O685" s="112">
        <v>0</v>
      </c>
      <c r="P685" s="112">
        <v>0</v>
      </c>
      <c r="Q685" s="112">
        <v>0</v>
      </c>
      <c r="R685" s="112">
        <v>0</v>
      </c>
      <c r="S685" s="112"/>
      <c r="T685" s="112"/>
      <c r="U685" s="112"/>
      <c r="V685" s="112"/>
      <c r="W685" s="112"/>
      <c r="X685" s="112"/>
      <c r="Y685" s="102">
        <f t="shared" si="40"/>
        <v>0</v>
      </c>
    </row>
    <row r="686" spans="1:25" x14ac:dyDescent="0.25">
      <c r="A686" s="9">
        <v>110</v>
      </c>
      <c r="B686" s="9" t="s">
        <v>278</v>
      </c>
      <c r="C686" s="9" t="s">
        <v>406</v>
      </c>
      <c r="D686" s="9" t="s">
        <v>351</v>
      </c>
      <c r="E686" s="9" t="s">
        <v>273</v>
      </c>
      <c r="F686" s="9">
        <v>126</v>
      </c>
      <c r="G686" s="9" t="s">
        <v>297</v>
      </c>
      <c r="H686" s="9">
        <v>2017</v>
      </c>
      <c r="I686" s="9" t="str">
        <f t="shared" si="42"/>
        <v>580</v>
      </c>
      <c r="J686" s="9" t="s">
        <v>10</v>
      </c>
      <c r="K686" s="9" t="s">
        <v>325</v>
      </c>
      <c r="L686" s="9" t="s">
        <v>282</v>
      </c>
      <c r="M686" s="112"/>
      <c r="N686" s="112"/>
      <c r="O686" s="112"/>
      <c r="P686" s="112"/>
      <c r="Q686" s="112"/>
      <c r="R686" s="112"/>
      <c r="S686" s="112">
        <v>0</v>
      </c>
      <c r="T686" s="112">
        <v>0</v>
      </c>
      <c r="U686" s="112">
        <v>0</v>
      </c>
      <c r="V686" s="112">
        <v>0</v>
      </c>
      <c r="W686" s="112">
        <v>0</v>
      </c>
      <c r="X686" s="112">
        <v>0</v>
      </c>
      <c r="Y686" s="102">
        <f t="shared" si="40"/>
        <v>0</v>
      </c>
    </row>
    <row r="687" spans="1:25" x14ac:dyDescent="0.25">
      <c r="A687" s="9">
        <v>110</v>
      </c>
      <c r="B687" s="9" t="s">
        <v>278</v>
      </c>
      <c r="C687" s="9" t="s">
        <v>406</v>
      </c>
      <c r="D687" s="9" t="s">
        <v>351</v>
      </c>
      <c r="E687" s="9" t="s">
        <v>273</v>
      </c>
      <c r="F687" s="9">
        <v>126</v>
      </c>
      <c r="G687" s="9" t="s">
        <v>297</v>
      </c>
      <c r="H687" s="9">
        <v>2018</v>
      </c>
      <c r="I687" s="9" t="str">
        <f t="shared" si="42"/>
        <v>580</v>
      </c>
      <c r="J687" s="9" t="s">
        <v>10</v>
      </c>
      <c r="K687" s="9" t="s">
        <v>325</v>
      </c>
      <c r="L687" s="9" t="s">
        <v>282</v>
      </c>
      <c r="M687" s="112">
        <v>0</v>
      </c>
      <c r="N687" s="112">
        <v>0</v>
      </c>
      <c r="O687" s="112">
        <v>0</v>
      </c>
      <c r="P687" s="112">
        <v>0</v>
      </c>
      <c r="Q687" s="112">
        <v>0</v>
      </c>
      <c r="R687" s="112">
        <v>0</v>
      </c>
      <c r="S687" s="112"/>
      <c r="T687" s="112"/>
      <c r="U687" s="112"/>
      <c r="V687" s="112"/>
      <c r="W687" s="112"/>
      <c r="X687" s="112"/>
      <c r="Y687" s="102">
        <f t="shared" si="40"/>
        <v>0</v>
      </c>
    </row>
    <row r="688" spans="1:25" x14ac:dyDescent="0.25">
      <c r="A688" s="9">
        <v>110</v>
      </c>
      <c r="B688" s="9" t="s">
        <v>278</v>
      </c>
      <c r="C688" s="9" t="s">
        <v>406</v>
      </c>
      <c r="D688" s="9" t="s">
        <v>351</v>
      </c>
      <c r="E688" s="9" t="s">
        <v>273</v>
      </c>
      <c r="F688" s="9">
        <v>145</v>
      </c>
      <c r="G688" s="9" t="s">
        <v>296</v>
      </c>
      <c r="H688" s="9">
        <v>2017</v>
      </c>
      <c r="I688" s="9" t="str">
        <f t="shared" si="42"/>
        <v>580</v>
      </c>
      <c r="J688" s="9" t="s">
        <v>10</v>
      </c>
      <c r="K688" s="9" t="s">
        <v>325</v>
      </c>
      <c r="L688" s="9" t="s">
        <v>282</v>
      </c>
      <c r="M688" s="112"/>
      <c r="N688" s="112"/>
      <c r="O688" s="112"/>
      <c r="P688" s="112"/>
      <c r="Q688" s="112"/>
      <c r="R688" s="112"/>
      <c r="S688" s="112">
        <v>0</v>
      </c>
      <c r="T688" s="112">
        <v>0</v>
      </c>
      <c r="U688" s="112">
        <v>0</v>
      </c>
      <c r="V688" s="112">
        <v>0</v>
      </c>
      <c r="W688" s="112">
        <v>0</v>
      </c>
      <c r="X688" s="112">
        <v>0</v>
      </c>
      <c r="Y688" s="102">
        <f t="shared" si="40"/>
        <v>0</v>
      </c>
    </row>
    <row r="689" spans="1:25" x14ac:dyDescent="0.25">
      <c r="A689" s="9">
        <v>110</v>
      </c>
      <c r="B689" s="9" t="s">
        <v>278</v>
      </c>
      <c r="C689" s="9" t="s">
        <v>406</v>
      </c>
      <c r="D689" s="9" t="s">
        <v>351</v>
      </c>
      <c r="E689" s="9" t="s">
        <v>273</v>
      </c>
      <c r="F689" s="9">
        <v>145</v>
      </c>
      <c r="G689" s="9" t="s">
        <v>296</v>
      </c>
      <c r="H689" s="9">
        <v>2018</v>
      </c>
      <c r="I689" s="9" t="str">
        <f t="shared" si="42"/>
        <v>580</v>
      </c>
      <c r="J689" s="9" t="s">
        <v>10</v>
      </c>
      <c r="K689" s="9" t="s">
        <v>325</v>
      </c>
      <c r="L689" s="9" t="s">
        <v>282</v>
      </c>
      <c r="M689" s="112">
        <v>0</v>
      </c>
      <c r="N689" s="112">
        <v>0</v>
      </c>
      <c r="O689" s="112">
        <v>0</v>
      </c>
      <c r="P689" s="112">
        <v>0</v>
      </c>
      <c r="Q689" s="112">
        <v>0</v>
      </c>
      <c r="R689" s="112">
        <v>0</v>
      </c>
      <c r="S689" s="112"/>
      <c r="T689" s="112"/>
      <c r="U689" s="112"/>
      <c r="V689" s="112"/>
      <c r="W689" s="112"/>
      <c r="X689" s="112"/>
      <c r="Y689" s="102">
        <f t="shared" si="40"/>
        <v>0</v>
      </c>
    </row>
    <row r="690" spans="1:25" x14ac:dyDescent="0.25">
      <c r="A690" s="9">
        <v>110</v>
      </c>
      <c r="B690" s="9" t="s">
        <v>272</v>
      </c>
      <c r="C690" s="9" t="s">
        <v>407</v>
      </c>
      <c r="D690" s="9" t="s">
        <v>351</v>
      </c>
      <c r="E690" s="9" t="s">
        <v>273</v>
      </c>
      <c r="F690" s="9">
        <v>101</v>
      </c>
      <c r="G690" s="9" t="s">
        <v>298</v>
      </c>
      <c r="H690" s="9">
        <v>2017</v>
      </c>
      <c r="I690" s="9" t="str">
        <f t="shared" si="42"/>
        <v>580</v>
      </c>
      <c r="J690" s="9" t="s">
        <v>10</v>
      </c>
      <c r="K690" s="9" t="s">
        <v>324</v>
      </c>
      <c r="L690" s="9" t="s">
        <v>282</v>
      </c>
      <c r="M690" s="112"/>
      <c r="N690" s="112"/>
      <c r="O690" s="112"/>
      <c r="P690" s="112"/>
      <c r="Q690" s="112"/>
      <c r="R690" s="112"/>
      <c r="S690" s="112">
        <v>61019</v>
      </c>
      <c r="T690" s="112">
        <v>70344</v>
      </c>
      <c r="U690" s="112">
        <v>61840</v>
      </c>
      <c r="V690" s="112">
        <v>67511</v>
      </c>
      <c r="W690" s="112">
        <v>62720</v>
      </c>
      <c r="X690" s="112">
        <v>55541</v>
      </c>
      <c r="Y690" s="102">
        <f t="shared" si="40"/>
        <v>378975</v>
      </c>
    </row>
    <row r="691" spans="1:25" x14ac:dyDescent="0.25">
      <c r="A691" s="9">
        <v>110</v>
      </c>
      <c r="B691" s="9" t="s">
        <v>272</v>
      </c>
      <c r="C691" s="9" t="s">
        <v>407</v>
      </c>
      <c r="D691" s="9" t="s">
        <v>351</v>
      </c>
      <c r="E691" s="9" t="s">
        <v>273</v>
      </c>
      <c r="F691" s="9">
        <v>101</v>
      </c>
      <c r="G691" s="9" t="s">
        <v>298</v>
      </c>
      <c r="H691" s="9">
        <v>2018</v>
      </c>
      <c r="I691" s="9" t="str">
        <f t="shared" si="42"/>
        <v>580</v>
      </c>
      <c r="J691" s="9" t="s">
        <v>10</v>
      </c>
      <c r="K691" s="9" t="s">
        <v>324</v>
      </c>
      <c r="L691" s="9" t="s">
        <v>282</v>
      </c>
      <c r="M691" s="112">
        <v>67675</v>
      </c>
      <c r="N691" s="112">
        <v>60296</v>
      </c>
      <c r="O691" s="112">
        <v>66311</v>
      </c>
      <c r="P691" s="112">
        <v>60775</v>
      </c>
      <c r="Q691" s="112">
        <v>69954</v>
      </c>
      <c r="R691" s="112">
        <v>62350</v>
      </c>
      <c r="S691" s="112"/>
      <c r="T691" s="112"/>
      <c r="U691" s="112"/>
      <c r="V691" s="112"/>
      <c r="W691" s="112"/>
      <c r="X691" s="112"/>
      <c r="Y691" s="102">
        <f t="shared" si="40"/>
        <v>387361</v>
      </c>
    </row>
    <row r="692" spans="1:25" x14ac:dyDescent="0.25">
      <c r="A692" s="9">
        <v>110</v>
      </c>
      <c r="B692" s="9" t="s">
        <v>272</v>
      </c>
      <c r="C692" s="9" t="s">
        <v>407</v>
      </c>
      <c r="D692" s="9" t="s">
        <v>351</v>
      </c>
      <c r="E692" s="9" t="s">
        <v>273</v>
      </c>
      <c r="F692" s="9">
        <v>751</v>
      </c>
      <c r="G692" s="9" t="s">
        <v>330</v>
      </c>
      <c r="H692" s="9">
        <v>2017</v>
      </c>
      <c r="I692" s="9" t="str">
        <f t="shared" ref="I692:I711" si="43">LEFT(C692,3)</f>
        <v>580</v>
      </c>
      <c r="J692" s="9" t="s">
        <v>10</v>
      </c>
      <c r="K692" s="9" t="s">
        <v>329</v>
      </c>
      <c r="L692" s="9" t="s">
        <v>282</v>
      </c>
      <c r="M692" s="112"/>
      <c r="N692" s="112"/>
      <c r="O692" s="112"/>
      <c r="P692" s="112"/>
      <c r="Q692" s="112"/>
      <c r="R692" s="112"/>
      <c r="S692" s="112">
        <v>17045</v>
      </c>
      <c r="T692" s="112">
        <v>19521</v>
      </c>
      <c r="U692" s="112">
        <v>17199</v>
      </c>
      <c r="V692" s="112">
        <v>18776</v>
      </c>
      <c r="W692" s="112">
        <v>17457</v>
      </c>
      <c r="X692" s="112">
        <v>16317</v>
      </c>
      <c r="Y692" s="102">
        <f t="shared" si="40"/>
        <v>106315</v>
      </c>
    </row>
    <row r="693" spans="1:25" x14ac:dyDescent="0.25">
      <c r="A693" s="9">
        <v>110</v>
      </c>
      <c r="B693" s="9" t="s">
        <v>272</v>
      </c>
      <c r="C693" s="9" t="s">
        <v>407</v>
      </c>
      <c r="D693" s="9" t="s">
        <v>351</v>
      </c>
      <c r="E693" s="9" t="s">
        <v>273</v>
      </c>
      <c r="F693" s="9">
        <v>751</v>
      </c>
      <c r="G693" s="9" t="s">
        <v>330</v>
      </c>
      <c r="H693" s="9">
        <v>2018</v>
      </c>
      <c r="I693" s="9" t="str">
        <f t="shared" si="43"/>
        <v>580</v>
      </c>
      <c r="J693" s="9" t="s">
        <v>10</v>
      </c>
      <c r="K693" s="9" t="s">
        <v>329</v>
      </c>
      <c r="L693" s="9" t="s">
        <v>282</v>
      </c>
      <c r="M693" s="112">
        <v>18825</v>
      </c>
      <c r="N693" s="112">
        <v>16833</v>
      </c>
      <c r="O693" s="112">
        <v>18424</v>
      </c>
      <c r="P693" s="112">
        <v>16974</v>
      </c>
      <c r="Q693" s="112">
        <v>19406</v>
      </c>
      <c r="R693" s="112">
        <v>17260</v>
      </c>
      <c r="S693" s="112"/>
      <c r="T693" s="112"/>
      <c r="U693" s="112"/>
      <c r="V693" s="112"/>
      <c r="W693" s="112"/>
      <c r="X693" s="112"/>
      <c r="Y693" s="102">
        <f t="shared" si="40"/>
        <v>107722</v>
      </c>
    </row>
    <row r="694" spans="1:25" x14ac:dyDescent="0.25">
      <c r="A694" s="9">
        <v>110</v>
      </c>
      <c r="B694" s="9" t="s">
        <v>272</v>
      </c>
      <c r="C694" s="9" t="s">
        <v>408</v>
      </c>
      <c r="D694" s="9" t="s">
        <v>351</v>
      </c>
      <c r="E694" s="9" t="s">
        <v>273</v>
      </c>
      <c r="F694" s="9">
        <v>101</v>
      </c>
      <c r="G694" s="9" t="s">
        <v>298</v>
      </c>
      <c r="H694" s="9">
        <v>2017</v>
      </c>
      <c r="I694" s="9" t="str">
        <f t="shared" si="43"/>
        <v>581</v>
      </c>
      <c r="J694" s="9" t="s">
        <v>10</v>
      </c>
      <c r="K694" s="9" t="s">
        <v>324</v>
      </c>
      <c r="L694" s="9" t="s">
        <v>282</v>
      </c>
      <c r="M694" s="112"/>
      <c r="N694" s="112"/>
      <c r="O694" s="112"/>
      <c r="P694" s="112"/>
      <c r="Q694" s="112"/>
      <c r="R694" s="112"/>
      <c r="S694" s="112">
        <v>8463</v>
      </c>
      <c r="T694" s="112">
        <v>9877</v>
      </c>
      <c r="U694" s="112">
        <v>8463</v>
      </c>
      <c r="V694" s="112">
        <v>9406</v>
      </c>
      <c r="W694" s="112">
        <v>8463</v>
      </c>
      <c r="X694" s="112">
        <v>7992</v>
      </c>
      <c r="Y694" s="102">
        <f t="shared" si="40"/>
        <v>52664</v>
      </c>
    </row>
    <row r="695" spans="1:25" x14ac:dyDescent="0.25">
      <c r="A695" s="9">
        <v>110</v>
      </c>
      <c r="B695" s="9" t="s">
        <v>272</v>
      </c>
      <c r="C695" s="9" t="s">
        <v>408</v>
      </c>
      <c r="D695" s="9" t="s">
        <v>351</v>
      </c>
      <c r="E695" s="9" t="s">
        <v>273</v>
      </c>
      <c r="F695" s="9">
        <v>101</v>
      </c>
      <c r="G695" s="9" t="s">
        <v>298</v>
      </c>
      <c r="H695" s="9">
        <v>2018</v>
      </c>
      <c r="I695" s="9" t="str">
        <f t="shared" si="43"/>
        <v>581</v>
      </c>
      <c r="J695" s="9" t="s">
        <v>10</v>
      </c>
      <c r="K695" s="9" t="s">
        <v>324</v>
      </c>
      <c r="L695" s="9" t="s">
        <v>282</v>
      </c>
      <c r="M695" s="112">
        <v>9072</v>
      </c>
      <c r="N695" s="112">
        <v>7712</v>
      </c>
      <c r="O695" s="112">
        <v>8876</v>
      </c>
      <c r="P695" s="112">
        <v>7942</v>
      </c>
      <c r="Q695" s="112">
        <v>9342</v>
      </c>
      <c r="R695" s="112">
        <v>8409</v>
      </c>
      <c r="S695" s="112"/>
      <c r="T695" s="112"/>
      <c r="U695" s="112"/>
      <c r="V695" s="112"/>
      <c r="W695" s="112"/>
      <c r="X695" s="112"/>
      <c r="Y695" s="102">
        <f t="shared" si="40"/>
        <v>51353</v>
      </c>
    </row>
    <row r="696" spans="1:25" x14ac:dyDescent="0.25">
      <c r="A696" s="9">
        <v>110</v>
      </c>
      <c r="B696" s="9" t="s">
        <v>272</v>
      </c>
      <c r="C696" s="9" t="s">
        <v>408</v>
      </c>
      <c r="D696" s="9" t="s">
        <v>351</v>
      </c>
      <c r="E696" s="9" t="s">
        <v>273</v>
      </c>
      <c r="F696" s="9">
        <v>145</v>
      </c>
      <c r="G696" s="9" t="s">
        <v>296</v>
      </c>
      <c r="H696" s="9">
        <v>2017</v>
      </c>
      <c r="I696" s="9" t="str">
        <f t="shared" si="43"/>
        <v>581</v>
      </c>
      <c r="J696" s="9" t="s">
        <v>10</v>
      </c>
      <c r="K696" s="9" t="s">
        <v>325</v>
      </c>
      <c r="L696" s="9" t="s">
        <v>282</v>
      </c>
      <c r="M696" s="112"/>
      <c r="N696" s="112"/>
      <c r="O696" s="112"/>
      <c r="P696" s="112"/>
      <c r="Q696" s="112"/>
      <c r="R696" s="112"/>
      <c r="S696" s="112">
        <v>251</v>
      </c>
      <c r="T696" s="112">
        <v>0</v>
      </c>
      <c r="U696" s="112">
        <v>251</v>
      </c>
      <c r="V696" s="112">
        <v>0</v>
      </c>
      <c r="W696" s="112">
        <v>501</v>
      </c>
      <c r="X696" s="112">
        <v>501</v>
      </c>
      <c r="Y696" s="102">
        <f t="shared" si="40"/>
        <v>1504</v>
      </c>
    </row>
    <row r="697" spans="1:25" x14ac:dyDescent="0.25">
      <c r="A697" s="9">
        <v>110</v>
      </c>
      <c r="B697" s="9" t="s">
        <v>272</v>
      </c>
      <c r="C697" s="9" t="s">
        <v>408</v>
      </c>
      <c r="D697" s="9" t="s">
        <v>351</v>
      </c>
      <c r="E697" s="9" t="s">
        <v>273</v>
      </c>
      <c r="F697" s="9">
        <v>145</v>
      </c>
      <c r="G697" s="9" t="s">
        <v>296</v>
      </c>
      <c r="H697" s="9">
        <v>2018</v>
      </c>
      <c r="I697" s="9" t="str">
        <f t="shared" si="43"/>
        <v>581</v>
      </c>
      <c r="J697" s="9" t="s">
        <v>10</v>
      </c>
      <c r="K697" s="9" t="s">
        <v>325</v>
      </c>
      <c r="L697" s="9" t="s">
        <v>282</v>
      </c>
      <c r="M697" s="112">
        <v>247</v>
      </c>
      <c r="N697" s="112">
        <v>0</v>
      </c>
      <c r="O697" s="112">
        <v>255</v>
      </c>
      <c r="P697" s="112">
        <v>0</v>
      </c>
      <c r="Q697" s="112">
        <v>255</v>
      </c>
      <c r="R697" s="112">
        <v>0</v>
      </c>
      <c r="S697" s="112"/>
      <c r="T697" s="112"/>
      <c r="U697" s="112"/>
      <c r="V697" s="112"/>
      <c r="W697" s="112"/>
      <c r="X697" s="112"/>
      <c r="Y697" s="102">
        <f t="shared" si="40"/>
        <v>757</v>
      </c>
    </row>
    <row r="698" spans="1:25" x14ac:dyDescent="0.25">
      <c r="A698" s="9">
        <v>110</v>
      </c>
      <c r="B698" s="9" t="s">
        <v>272</v>
      </c>
      <c r="C698" s="9" t="s">
        <v>408</v>
      </c>
      <c r="D698" s="9" t="s">
        <v>351</v>
      </c>
      <c r="E698" s="9" t="s">
        <v>273</v>
      </c>
      <c r="F698" s="9">
        <v>751</v>
      </c>
      <c r="G698" s="9" t="s">
        <v>330</v>
      </c>
      <c r="H698" s="9">
        <v>2017</v>
      </c>
      <c r="I698" s="9" t="str">
        <f t="shared" si="43"/>
        <v>581</v>
      </c>
      <c r="J698" s="9" t="s">
        <v>10</v>
      </c>
      <c r="K698" s="9" t="s">
        <v>329</v>
      </c>
      <c r="L698" s="9" t="s">
        <v>282</v>
      </c>
      <c r="M698" s="112"/>
      <c r="N698" s="112"/>
      <c r="O698" s="112"/>
      <c r="P698" s="112"/>
      <c r="Q698" s="112"/>
      <c r="R698" s="112"/>
      <c r="S698" s="112">
        <v>2517</v>
      </c>
      <c r="T698" s="112">
        <v>2902</v>
      </c>
      <c r="U698" s="112">
        <v>2517</v>
      </c>
      <c r="V698" s="112">
        <v>2763</v>
      </c>
      <c r="W698" s="112">
        <v>2548</v>
      </c>
      <c r="X698" s="112">
        <v>2410</v>
      </c>
      <c r="Y698" s="102">
        <f t="shared" si="40"/>
        <v>15657</v>
      </c>
    </row>
    <row r="699" spans="1:25" x14ac:dyDescent="0.25">
      <c r="A699" s="9">
        <v>110</v>
      </c>
      <c r="B699" s="9" t="s">
        <v>272</v>
      </c>
      <c r="C699" s="9" t="s">
        <v>408</v>
      </c>
      <c r="D699" s="9" t="s">
        <v>351</v>
      </c>
      <c r="E699" s="9" t="s">
        <v>273</v>
      </c>
      <c r="F699" s="9">
        <v>751</v>
      </c>
      <c r="G699" s="9" t="s">
        <v>330</v>
      </c>
      <c r="H699" s="9">
        <v>2018</v>
      </c>
      <c r="I699" s="9" t="str">
        <f t="shared" si="43"/>
        <v>581</v>
      </c>
      <c r="J699" s="9" t="s">
        <v>10</v>
      </c>
      <c r="K699" s="9" t="s">
        <v>329</v>
      </c>
      <c r="L699" s="9" t="s">
        <v>282</v>
      </c>
      <c r="M699" s="112">
        <v>2696</v>
      </c>
      <c r="N699" s="112">
        <v>2266</v>
      </c>
      <c r="O699" s="112">
        <v>2639</v>
      </c>
      <c r="P699" s="112">
        <v>2333</v>
      </c>
      <c r="Q699" s="112">
        <v>2776</v>
      </c>
      <c r="R699" s="112">
        <v>2470</v>
      </c>
      <c r="S699" s="112"/>
      <c r="T699" s="112"/>
      <c r="U699" s="112"/>
      <c r="V699" s="112"/>
      <c r="W699" s="112"/>
      <c r="X699" s="112"/>
      <c r="Y699" s="102">
        <f t="shared" si="40"/>
        <v>15180</v>
      </c>
    </row>
    <row r="700" spans="1:25" x14ac:dyDescent="0.25">
      <c r="A700" s="9">
        <v>110</v>
      </c>
      <c r="B700" s="9" t="s">
        <v>272</v>
      </c>
      <c r="C700" s="9" t="s">
        <v>409</v>
      </c>
      <c r="D700" s="9" t="s">
        <v>351</v>
      </c>
      <c r="E700" s="9" t="s">
        <v>273</v>
      </c>
      <c r="F700" s="9">
        <v>101</v>
      </c>
      <c r="G700" s="9" t="s">
        <v>298</v>
      </c>
      <c r="H700" s="9">
        <v>2017</v>
      </c>
      <c r="I700" s="9" t="str">
        <f t="shared" si="43"/>
        <v>581</v>
      </c>
      <c r="J700" s="9" t="s">
        <v>10</v>
      </c>
      <c r="K700" s="9" t="s">
        <v>324</v>
      </c>
      <c r="L700" s="9" t="s">
        <v>282</v>
      </c>
      <c r="M700" s="112"/>
      <c r="N700" s="112"/>
      <c r="O700" s="112"/>
      <c r="P700" s="112"/>
      <c r="Q700" s="112"/>
      <c r="R700" s="112"/>
      <c r="S700" s="112">
        <v>9623</v>
      </c>
      <c r="T700" s="112">
        <v>11254</v>
      </c>
      <c r="U700" s="112">
        <v>9623</v>
      </c>
      <c r="V700" s="112">
        <v>10710</v>
      </c>
      <c r="W700" s="112">
        <v>9623</v>
      </c>
      <c r="X700" s="112">
        <v>9079</v>
      </c>
      <c r="Y700" s="102">
        <f t="shared" si="40"/>
        <v>59912</v>
      </c>
    </row>
    <row r="701" spans="1:25" x14ac:dyDescent="0.25">
      <c r="A701" s="9">
        <v>110</v>
      </c>
      <c r="B701" s="9" t="s">
        <v>272</v>
      </c>
      <c r="C701" s="9" t="s">
        <v>409</v>
      </c>
      <c r="D701" s="9" t="s">
        <v>351</v>
      </c>
      <c r="E701" s="9" t="s">
        <v>273</v>
      </c>
      <c r="F701" s="9">
        <v>101</v>
      </c>
      <c r="G701" s="9" t="s">
        <v>298</v>
      </c>
      <c r="H701" s="9">
        <v>2018</v>
      </c>
      <c r="I701" s="9" t="str">
        <f t="shared" si="43"/>
        <v>581</v>
      </c>
      <c r="J701" s="9" t="s">
        <v>10</v>
      </c>
      <c r="K701" s="9" t="s">
        <v>324</v>
      </c>
      <c r="L701" s="9" t="s">
        <v>282</v>
      </c>
      <c r="M701" s="112">
        <v>20252</v>
      </c>
      <c r="N701" s="112">
        <v>17146</v>
      </c>
      <c r="O701" s="112">
        <v>19793</v>
      </c>
      <c r="P701" s="112">
        <v>17660</v>
      </c>
      <c r="Q701" s="112">
        <v>20860</v>
      </c>
      <c r="R701" s="112">
        <v>18727</v>
      </c>
      <c r="S701" s="112"/>
      <c r="T701" s="112"/>
      <c r="U701" s="112"/>
      <c r="V701" s="112"/>
      <c r="W701" s="112"/>
      <c r="X701" s="112"/>
      <c r="Y701" s="102">
        <f t="shared" si="40"/>
        <v>114438</v>
      </c>
    </row>
    <row r="702" spans="1:25" x14ac:dyDescent="0.25">
      <c r="A702" s="9">
        <v>110</v>
      </c>
      <c r="B702" s="9" t="s">
        <v>272</v>
      </c>
      <c r="C702" s="9" t="s">
        <v>409</v>
      </c>
      <c r="D702" s="9" t="s">
        <v>351</v>
      </c>
      <c r="E702" s="9" t="s">
        <v>273</v>
      </c>
      <c r="F702" s="9">
        <v>751</v>
      </c>
      <c r="G702" s="9" t="s">
        <v>330</v>
      </c>
      <c r="H702" s="9">
        <v>2017</v>
      </c>
      <c r="I702" s="9" t="str">
        <f t="shared" si="43"/>
        <v>581</v>
      </c>
      <c r="J702" s="9" t="s">
        <v>10</v>
      </c>
      <c r="K702" s="9" t="s">
        <v>329</v>
      </c>
      <c r="L702" s="9" t="s">
        <v>282</v>
      </c>
      <c r="M702" s="112"/>
      <c r="N702" s="112"/>
      <c r="O702" s="112"/>
      <c r="P702" s="112"/>
      <c r="Q702" s="112"/>
      <c r="R702" s="112"/>
      <c r="S702" s="112">
        <v>2827</v>
      </c>
      <c r="T702" s="112">
        <v>3306</v>
      </c>
      <c r="U702" s="112">
        <v>2827</v>
      </c>
      <c r="V702" s="112">
        <v>3146</v>
      </c>
      <c r="W702" s="112">
        <v>2827</v>
      </c>
      <c r="X702" s="112">
        <v>2667</v>
      </c>
      <c r="Y702" s="102">
        <f t="shared" si="40"/>
        <v>17600</v>
      </c>
    </row>
    <row r="703" spans="1:25" x14ac:dyDescent="0.25">
      <c r="A703" s="9">
        <v>110</v>
      </c>
      <c r="B703" s="9" t="s">
        <v>272</v>
      </c>
      <c r="C703" s="9" t="s">
        <v>409</v>
      </c>
      <c r="D703" s="9" t="s">
        <v>351</v>
      </c>
      <c r="E703" s="9" t="s">
        <v>273</v>
      </c>
      <c r="F703" s="9">
        <v>751</v>
      </c>
      <c r="G703" s="9" t="s">
        <v>330</v>
      </c>
      <c r="H703" s="9">
        <v>2018</v>
      </c>
      <c r="I703" s="9" t="str">
        <f t="shared" si="43"/>
        <v>581</v>
      </c>
      <c r="J703" s="9" t="s">
        <v>10</v>
      </c>
      <c r="K703" s="9" t="s">
        <v>329</v>
      </c>
      <c r="L703" s="9" t="s">
        <v>282</v>
      </c>
      <c r="M703" s="112">
        <v>5950</v>
      </c>
      <c r="N703" s="112">
        <v>5037</v>
      </c>
      <c r="O703" s="112">
        <v>5815</v>
      </c>
      <c r="P703" s="112">
        <v>5188</v>
      </c>
      <c r="Q703" s="112">
        <v>6128</v>
      </c>
      <c r="R703" s="112">
        <v>5502</v>
      </c>
      <c r="S703" s="112"/>
      <c r="T703" s="112"/>
      <c r="U703" s="112"/>
      <c r="V703" s="112"/>
      <c r="W703" s="112"/>
      <c r="X703" s="112"/>
      <c r="Y703" s="102">
        <f t="shared" si="40"/>
        <v>33620</v>
      </c>
    </row>
    <row r="704" spans="1:25" x14ac:dyDescent="0.25">
      <c r="A704" s="9">
        <v>110</v>
      </c>
      <c r="B704" s="9" t="s">
        <v>278</v>
      </c>
      <c r="C704" s="9" t="s">
        <v>410</v>
      </c>
      <c r="D704" s="9" t="s">
        <v>351</v>
      </c>
      <c r="E704" s="9" t="s">
        <v>273</v>
      </c>
      <c r="F704" s="9">
        <v>101</v>
      </c>
      <c r="G704" s="9" t="s">
        <v>298</v>
      </c>
      <c r="H704" s="9">
        <v>2017</v>
      </c>
      <c r="I704" s="9" t="str">
        <f t="shared" si="43"/>
        <v>582</v>
      </c>
      <c r="J704" s="9" t="s">
        <v>10</v>
      </c>
      <c r="K704" s="9" t="s">
        <v>324</v>
      </c>
      <c r="L704" s="9" t="s">
        <v>282</v>
      </c>
      <c r="M704" s="112"/>
      <c r="N704" s="112"/>
      <c r="O704" s="112"/>
      <c r="P704" s="112"/>
      <c r="Q704" s="112"/>
      <c r="R704" s="112"/>
      <c r="S704" s="112">
        <v>60100</v>
      </c>
      <c r="T704" s="112">
        <v>57950</v>
      </c>
      <c r="U704" s="112">
        <v>57100</v>
      </c>
      <c r="V704" s="112">
        <v>55950</v>
      </c>
      <c r="W704" s="112">
        <v>56100</v>
      </c>
      <c r="X704" s="112">
        <v>50100</v>
      </c>
      <c r="Y704" s="102">
        <f t="shared" si="40"/>
        <v>337300</v>
      </c>
    </row>
    <row r="705" spans="1:25" x14ac:dyDescent="0.25">
      <c r="A705" s="9">
        <v>110</v>
      </c>
      <c r="B705" s="9" t="s">
        <v>278</v>
      </c>
      <c r="C705" s="9" t="s">
        <v>410</v>
      </c>
      <c r="D705" s="9" t="s">
        <v>351</v>
      </c>
      <c r="E705" s="9" t="s">
        <v>273</v>
      </c>
      <c r="F705" s="9">
        <v>101</v>
      </c>
      <c r="G705" s="9" t="s">
        <v>298</v>
      </c>
      <c r="H705" s="9">
        <v>2018</v>
      </c>
      <c r="I705" s="9" t="str">
        <f t="shared" si="43"/>
        <v>582</v>
      </c>
      <c r="J705" s="9" t="s">
        <v>10</v>
      </c>
      <c r="K705" s="9" t="s">
        <v>324</v>
      </c>
      <c r="L705" s="9" t="s">
        <v>282</v>
      </c>
      <c r="M705" s="112">
        <v>63100</v>
      </c>
      <c r="N705" s="112">
        <v>62900</v>
      </c>
      <c r="O705" s="112">
        <v>61100</v>
      </c>
      <c r="P705" s="112">
        <v>63950</v>
      </c>
      <c r="Q705" s="112">
        <v>61100</v>
      </c>
      <c r="R705" s="112">
        <v>59200</v>
      </c>
      <c r="S705" s="112"/>
      <c r="T705" s="112"/>
      <c r="U705" s="112"/>
      <c r="V705" s="112"/>
      <c r="W705" s="112"/>
      <c r="X705" s="112"/>
      <c r="Y705" s="102">
        <f t="shared" si="40"/>
        <v>371350</v>
      </c>
    </row>
    <row r="706" spans="1:25" x14ac:dyDescent="0.25">
      <c r="A706" s="9">
        <v>110</v>
      </c>
      <c r="B706" s="9" t="s">
        <v>278</v>
      </c>
      <c r="C706" s="9" t="s">
        <v>410</v>
      </c>
      <c r="D706" s="9" t="s">
        <v>351</v>
      </c>
      <c r="E706" s="9" t="s">
        <v>273</v>
      </c>
      <c r="F706" s="9">
        <v>751</v>
      </c>
      <c r="G706" s="9" t="s">
        <v>330</v>
      </c>
      <c r="H706" s="9">
        <v>2017</v>
      </c>
      <c r="I706" s="9" t="str">
        <f t="shared" si="43"/>
        <v>582</v>
      </c>
      <c r="J706" s="9" t="s">
        <v>10</v>
      </c>
      <c r="K706" s="9" t="s">
        <v>329</v>
      </c>
      <c r="L706" s="9" t="s">
        <v>282</v>
      </c>
      <c r="M706" s="112"/>
      <c r="N706" s="112"/>
      <c r="O706" s="112"/>
      <c r="P706" s="112"/>
      <c r="Q706" s="112"/>
      <c r="R706" s="112"/>
      <c r="S706" s="112">
        <v>17133</v>
      </c>
      <c r="T706" s="112">
        <v>16520</v>
      </c>
      <c r="U706" s="112">
        <v>16278</v>
      </c>
      <c r="V706" s="112">
        <v>15950</v>
      </c>
      <c r="W706" s="112">
        <v>15993</v>
      </c>
      <c r="X706" s="112">
        <v>14283</v>
      </c>
      <c r="Y706" s="102">
        <f t="shared" ref="Y706:Y769" si="44">+IF(AND(H706=2017,L706="2017 BP"),SUM(S706:X706),
IF(AND(H706=2018,L706="2017 BP"),SUM(M706:R706),
0))</f>
        <v>96157</v>
      </c>
    </row>
    <row r="707" spans="1:25" x14ac:dyDescent="0.25">
      <c r="A707" s="9">
        <v>110</v>
      </c>
      <c r="B707" s="9" t="s">
        <v>278</v>
      </c>
      <c r="C707" s="9" t="s">
        <v>410</v>
      </c>
      <c r="D707" s="9" t="s">
        <v>351</v>
      </c>
      <c r="E707" s="9" t="s">
        <v>273</v>
      </c>
      <c r="F707" s="9">
        <v>751</v>
      </c>
      <c r="G707" s="9" t="s">
        <v>330</v>
      </c>
      <c r="H707" s="9">
        <v>2018</v>
      </c>
      <c r="I707" s="9" t="str">
        <f t="shared" si="43"/>
        <v>582</v>
      </c>
      <c r="J707" s="9" t="s">
        <v>10</v>
      </c>
      <c r="K707" s="9" t="s">
        <v>329</v>
      </c>
      <c r="L707" s="9" t="s">
        <v>282</v>
      </c>
      <c r="M707" s="112">
        <v>17989</v>
      </c>
      <c r="N707" s="112">
        <v>17932</v>
      </c>
      <c r="O707" s="112">
        <v>17418</v>
      </c>
      <c r="P707" s="112">
        <v>18231</v>
      </c>
      <c r="Q707" s="112">
        <v>17418</v>
      </c>
      <c r="R707" s="112">
        <v>16877</v>
      </c>
      <c r="S707" s="112"/>
      <c r="T707" s="112"/>
      <c r="U707" s="112"/>
      <c r="V707" s="112"/>
      <c r="W707" s="112"/>
      <c r="X707" s="112"/>
      <c r="Y707" s="102">
        <f t="shared" si="44"/>
        <v>105865</v>
      </c>
    </row>
    <row r="708" spans="1:25" x14ac:dyDescent="0.25">
      <c r="A708" s="9">
        <v>110</v>
      </c>
      <c r="B708" s="9" t="s">
        <v>278</v>
      </c>
      <c r="C708" s="9" t="s">
        <v>411</v>
      </c>
      <c r="D708" s="9" t="s">
        <v>351</v>
      </c>
      <c r="E708" s="9" t="s">
        <v>273</v>
      </c>
      <c r="F708" s="9">
        <v>101</v>
      </c>
      <c r="G708" s="9" t="s">
        <v>298</v>
      </c>
      <c r="H708" s="9">
        <v>2017</v>
      </c>
      <c r="I708" s="9" t="str">
        <f t="shared" si="43"/>
        <v>583</v>
      </c>
      <c r="J708" s="9" t="s">
        <v>10</v>
      </c>
      <c r="K708" s="9" t="s">
        <v>324</v>
      </c>
      <c r="L708" s="9" t="s">
        <v>282</v>
      </c>
      <c r="M708" s="112"/>
      <c r="N708" s="112"/>
      <c r="O708" s="112"/>
      <c r="P708" s="112"/>
      <c r="Q708" s="112"/>
      <c r="R708" s="112"/>
      <c r="S708" s="112">
        <v>67461</v>
      </c>
      <c r="T708" s="112">
        <v>67661</v>
      </c>
      <c r="U708" s="112">
        <v>67611</v>
      </c>
      <c r="V708" s="112">
        <v>63611</v>
      </c>
      <c r="W708" s="112">
        <v>60761</v>
      </c>
      <c r="X708" s="112">
        <v>52389</v>
      </c>
      <c r="Y708" s="102">
        <f t="shared" si="44"/>
        <v>379494</v>
      </c>
    </row>
    <row r="709" spans="1:25" x14ac:dyDescent="0.25">
      <c r="A709" s="9">
        <v>110</v>
      </c>
      <c r="B709" s="9" t="s">
        <v>278</v>
      </c>
      <c r="C709" s="9" t="s">
        <v>411</v>
      </c>
      <c r="D709" s="9" t="s">
        <v>351</v>
      </c>
      <c r="E709" s="9" t="s">
        <v>273</v>
      </c>
      <c r="F709" s="9">
        <v>101</v>
      </c>
      <c r="G709" s="9" t="s">
        <v>298</v>
      </c>
      <c r="H709" s="9">
        <v>2018</v>
      </c>
      <c r="I709" s="9" t="str">
        <f t="shared" si="43"/>
        <v>583</v>
      </c>
      <c r="J709" s="9" t="s">
        <v>10</v>
      </c>
      <c r="K709" s="9" t="s">
        <v>324</v>
      </c>
      <c r="L709" s="9" t="s">
        <v>282</v>
      </c>
      <c r="M709" s="112">
        <v>73221</v>
      </c>
      <c r="N709" s="112">
        <v>61671</v>
      </c>
      <c r="O709" s="112">
        <v>65721</v>
      </c>
      <c r="P709" s="112">
        <v>57221</v>
      </c>
      <c r="Q709" s="112">
        <v>63471</v>
      </c>
      <c r="R709" s="112">
        <v>60171</v>
      </c>
      <c r="S709" s="112"/>
      <c r="T709" s="112"/>
      <c r="U709" s="112"/>
      <c r="V709" s="112"/>
      <c r="W709" s="112"/>
      <c r="X709" s="112"/>
      <c r="Y709" s="102">
        <f t="shared" si="44"/>
        <v>381476</v>
      </c>
    </row>
    <row r="710" spans="1:25" x14ac:dyDescent="0.25">
      <c r="A710" s="9">
        <v>110</v>
      </c>
      <c r="B710" s="9" t="s">
        <v>278</v>
      </c>
      <c r="C710" s="9" t="s">
        <v>411</v>
      </c>
      <c r="D710" s="9" t="s">
        <v>351</v>
      </c>
      <c r="E710" s="9" t="s">
        <v>273</v>
      </c>
      <c r="F710" s="9">
        <v>110</v>
      </c>
      <c r="G710" s="9" t="s">
        <v>298</v>
      </c>
      <c r="H710" s="9">
        <v>2017</v>
      </c>
      <c r="I710" s="9" t="str">
        <f t="shared" si="43"/>
        <v>583</v>
      </c>
      <c r="J710" s="9" t="s">
        <v>10</v>
      </c>
      <c r="K710" s="9" t="s">
        <v>324</v>
      </c>
      <c r="L710" s="9" t="s">
        <v>282</v>
      </c>
      <c r="M710" s="112"/>
      <c r="N710" s="112"/>
      <c r="O710" s="112"/>
      <c r="P710" s="112"/>
      <c r="Q710" s="112"/>
      <c r="R710" s="112"/>
      <c r="S710" s="112">
        <v>0</v>
      </c>
      <c r="T710" s="112">
        <v>0</v>
      </c>
      <c r="U710" s="112">
        <v>0</v>
      </c>
      <c r="V710" s="112">
        <v>0</v>
      </c>
      <c r="W710" s="112">
        <v>0</v>
      </c>
      <c r="X710" s="112">
        <v>0</v>
      </c>
      <c r="Y710" s="102">
        <f t="shared" si="44"/>
        <v>0</v>
      </c>
    </row>
    <row r="711" spans="1:25" x14ac:dyDescent="0.25">
      <c r="A711" s="9">
        <v>110</v>
      </c>
      <c r="B711" s="9" t="s">
        <v>278</v>
      </c>
      <c r="C711" s="9" t="s">
        <v>411</v>
      </c>
      <c r="D711" s="9" t="s">
        <v>351</v>
      </c>
      <c r="E711" s="9" t="s">
        <v>273</v>
      </c>
      <c r="F711" s="9">
        <v>110</v>
      </c>
      <c r="G711" s="9" t="s">
        <v>298</v>
      </c>
      <c r="H711" s="9">
        <v>2018</v>
      </c>
      <c r="I711" s="9" t="str">
        <f t="shared" si="43"/>
        <v>583</v>
      </c>
      <c r="J711" s="9" t="s">
        <v>10</v>
      </c>
      <c r="K711" s="9" t="s">
        <v>324</v>
      </c>
      <c r="L711" s="9" t="s">
        <v>282</v>
      </c>
      <c r="M711" s="112">
        <v>0</v>
      </c>
      <c r="N711" s="112">
        <v>0</v>
      </c>
      <c r="O711" s="112">
        <v>0</v>
      </c>
      <c r="P711" s="112">
        <v>0</v>
      </c>
      <c r="Q711" s="112">
        <v>0</v>
      </c>
      <c r="R711" s="112">
        <v>0</v>
      </c>
      <c r="S711" s="112"/>
      <c r="T711" s="112"/>
      <c r="U711" s="112"/>
      <c r="V711" s="112"/>
      <c r="W711" s="112"/>
      <c r="X711" s="112"/>
      <c r="Y711" s="102">
        <f t="shared" si="44"/>
        <v>0</v>
      </c>
    </row>
    <row r="712" spans="1:25" x14ac:dyDescent="0.25">
      <c r="A712" s="9">
        <v>110</v>
      </c>
      <c r="B712" s="9" t="s">
        <v>278</v>
      </c>
      <c r="C712" s="9" t="s">
        <v>411</v>
      </c>
      <c r="D712" s="9" t="s">
        <v>351</v>
      </c>
      <c r="E712" s="9" t="s">
        <v>273</v>
      </c>
      <c r="F712" s="9">
        <v>111</v>
      </c>
      <c r="G712" s="9" t="s">
        <v>297</v>
      </c>
      <c r="H712" s="9">
        <v>2017</v>
      </c>
      <c r="I712" s="9" t="str">
        <f t="shared" ref="I712:I747" si="45">LEFT(C712,3)</f>
        <v>583</v>
      </c>
      <c r="J712" s="9" t="s">
        <v>10</v>
      </c>
      <c r="K712" s="9" t="s">
        <v>325</v>
      </c>
      <c r="L712" s="9" t="s">
        <v>282</v>
      </c>
      <c r="M712" s="112"/>
      <c r="N712" s="112"/>
      <c r="O712" s="112"/>
      <c r="P712" s="112"/>
      <c r="Q712" s="112"/>
      <c r="R712" s="112"/>
      <c r="S712" s="112">
        <v>5000</v>
      </c>
      <c r="T712" s="112">
        <v>7000</v>
      </c>
      <c r="U712" s="112">
        <v>4000</v>
      </c>
      <c r="V712" s="112">
        <v>6000</v>
      </c>
      <c r="W712" s="112">
        <v>4000</v>
      </c>
      <c r="X712" s="112">
        <v>3000</v>
      </c>
      <c r="Y712" s="102">
        <f t="shared" si="44"/>
        <v>29000</v>
      </c>
    </row>
    <row r="713" spans="1:25" x14ac:dyDescent="0.25">
      <c r="A713" s="9">
        <v>110</v>
      </c>
      <c r="B713" s="9" t="s">
        <v>278</v>
      </c>
      <c r="C713" s="9" t="s">
        <v>411</v>
      </c>
      <c r="D713" s="9" t="s">
        <v>351</v>
      </c>
      <c r="E713" s="9" t="s">
        <v>273</v>
      </c>
      <c r="F713" s="9">
        <v>111</v>
      </c>
      <c r="G713" s="9" t="s">
        <v>297</v>
      </c>
      <c r="H713" s="9">
        <v>2018</v>
      </c>
      <c r="I713" s="9" t="str">
        <f t="shared" si="45"/>
        <v>583</v>
      </c>
      <c r="J713" s="9" t="s">
        <v>10</v>
      </c>
      <c r="K713" s="9" t="s">
        <v>325</v>
      </c>
      <c r="L713" s="9" t="s">
        <v>282</v>
      </c>
      <c r="M713" s="112">
        <v>2000</v>
      </c>
      <c r="N713" s="112">
        <v>3000</v>
      </c>
      <c r="O713" s="112">
        <v>7000</v>
      </c>
      <c r="P713" s="112">
        <v>8000</v>
      </c>
      <c r="Q713" s="112">
        <v>4000</v>
      </c>
      <c r="R713" s="112">
        <v>6000</v>
      </c>
      <c r="S713" s="112"/>
      <c r="T713" s="112"/>
      <c r="U713" s="112"/>
      <c r="V713" s="112"/>
      <c r="W713" s="112"/>
      <c r="X713" s="112"/>
      <c r="Y713" s="102">
        <f t="shared" si="44"/>
        <v>30000</v>
      </c>
    </row>
    <row r="714" spans="1:25" x14ac:dyDescent="0.25">
      <c r="A714" s="9">
        <v>110</v>
      </c>
      <c r="B714" s="9" t="s">
        <v>278</v>
      </c>
      <c r="C714" s="9" t="s">
        <v>411</v>
      </c>
      <c r="D714" s="9" t="s">
        <v>351</v>
      </c>
      <c r="E714" s="9" t="s">
        <v>273</v>
      </c>
      <c r="F714" s="9">
        <v>120</v>
      </c>
      <c r="G714" s="9" t="s">
        <v>298</v>
      </c>
      <c r="H714" s="9">
        <v>2017</v>
      </c>
      <c r="I714" s="9" t="str">
        <f t="shared" si="45"/>
        <v>583</v>
      </c>
      <c r="J714" s="9" t="s">
        <v>10</v>
      </c>
      <c r="K714" s="9" t="s">
        <v>324</v>
      </c>
      <c r="L714" s="9" t="s">
        <v>282</v>
      </c>
      <c r="M714" s="112"/>
      <c r="N714" s="112"/>
      <c r="O714" s="112"/>
      <c r="P714" s="112"/>
      <c r="Q714" s="112"/>
      <c r="R714" s="112"/>
      <c r="S714" s="112">
        <v>0</v>
      </c>
      <c r="T714" s="112">
        <v>0</v>
      </c>
      <c r="U714" s="112">
        <v>0</v>
      </c>
      <c r="V714" s="112">
        <v>0</v>
      </c>
      <c r="W714" s="112">
        <v>0</v>
      </c>
      <c r="X714" s="112">
        <v>0</v>
      </c>
      <c r="Y714" s="102">
        <f t="shared" si="44"/>
        <v>0</v>
      </c>
    </row>
    <row r="715" spans="1:25" x14ac:dyDescent="0.25">
      <c r="A715" s="9">
        <v>110</v>
      </c>
      <c r="B715" s="9" t="s">
        <v>278</v>
      </c>
      <c r="C715" s="9" t="s">
        <v>411</v>
      </c>
      <c r="D715" s="9" t="s">
        <v>351</v>
      </c>
      <c r="E715" s="9" t="s">
        <v>273</v>
      </c>
      <c r="F715" s="9">
        <v>120</v>
      </c>
      <c r="G715" s="9" t="s">
        <v>298</v>
      </c>
      <c r="H715" s="9">
        <v>2018</v>
      </c>
      <c r="I715" s="9" t="str">
        <f t="shared" si="45"/>
        <v>583</v>
      </c>
      <c r="J715" s="9" t="s">
        <v>10</v>
      </c>
      <c r="K715" s="9" t="s">
        <v>324</v>
      </c>
      <c r="L715" s="9" t="s">
        <v>282</v>
      </c>
      <c r="M715" s="112">
        <v>0</v>
      </c>
      <c r="N715" s="112">
        <v>0</v>
      </c>
      <c r="O715" s="112">
        <v>0</v>
      </c>
      <c r="P715" s="112">
        <v>0</v>
      </c>
      <c r="Q715" s="112">
        <v>0</v>
      </c>
      <c r="R715" s="112">
        <v>0</v>
      </c>
      <c r="S715" s="112"/>
      <c r="T715" s="112"/>
      <c r="U715" s="112"/>
      <c r="V715" s="112"/>
      <c r="W715" s="112"/>
      <c r="X715" s="112"/>
      <c r="Y715" s="102">
        <f t="shared" si="44"/>
        <v>0</v>
      </c>
    </row>
    <row r="716" spans="1:25" x14ac:dyDescent="0.25">
      <c r="A716" s="9">
        <v>110</v>
      </c>
      <c r="B716" s="9" t="s">
        <v>278</v>
      </c>
      <c r="C716" s="9" t="s">
        <v>411</v>
      </c>
      <c r="D716" s="9" t="s">
        <v>351</v>
      </c>
      <c r="E716" s="9" t="s">
        <v>273</v>
      </c>
      <c r="F716" s="9">
        <v>121</v>
      </c>
      <c r="G716" s="9" t="s">
        <v>297</v>
      </c>
      <c r="H716" s="9">
        <v>2017</v>
      </c>
      <c r="I716" s="9" t="str">
        <f t="shared" si="45"/>
        <v>583</v>
      </c>
      <c r="J716" s="9" t="s">
        <v>10</v>
      </c>
      <c r="K716" s="9" t="s">
        <v>325</v>
      </c>
      <c r="L716" s="9" t="s">
        <v>282</v>
      </c>
      <c r="M716" s="112"/>
      <c r="N716" s="112"/>
      <c r="O716" s="112"/>
      <c r="P716" s="112"/>
      <c r="Q716" s="112"/>
      <c r="R716" s="112"/>
      <c r="S716" s="112">
        <v>0</v>
      </c>
      <c r="T716" s="112">
        <v>0</v>
      </c>
      <c r="U716" s="112">
        <v>0</v>
      </c>
      <c r="V716" s="112">
        <v>0</v>
      </c>
      <c r="W716" s="112">
        <v>0</v>
      </c>
      <c r="X716" s="112">
        <v>0</v>
      </c>
      <c r="Y716" s="102">
        <f t="shared" si="44"/>
        <v>0</v>
      </c>
    </row>
    <row r="717" spans="1:25" x14ac:dyDescent="0.25">
      <c r="A717" s="9">
        <v>110</v>
      </c>
      <c r="B717" s="9" t="s">
        <v>278</v>
      </c>
      <c r="C717" s="9" t="s">
        <v>411</v>
      </c>
      <c r="D717" s="9" t="s">
        <v>351</v>
      </c>
      <c r="E717" s="9" t="s">
        <v>273</v>
      </c>
      <c r="F717" s="9">
        <v>121</v>
      </c>
      <c r="G717" s="9" t="s">
        <v>297</v>
      </c>
      <c r="H717" s="9">
        <v>2018</v>
      </c>
      <c r="I717" s="9" t="str">
        <f t="shared" si="45"/>
        <v>583</v>
      </c>
      <c r="J717" s="9" t="s">
        <v>10</v>
      </c>
      <c r="K717" s="9" t="s">
        <v>325</v>
      </c>
      <c r="L717" s="9" t="s">
        <v>282</v>
      </c>
      <c r="M717" s="112">
        <v>0</v>
      </c>
      <c r="N717" s="112">
        <v>0</v>
      </c>
      <c r="O717" s="112">
        <v>0</v>
      </c>
      <c r="P717" s="112">
        <v>0</v>
      </c>
      <c r="Q717" s="112">
        <v>0</v>
      </c>
      <c r="R717" s="112">
        <v>0</v>
      </c>
      <c r="S717" s="112"/>
      <c r="T717" s="112"/>
      <c r="U717" s="112"/>
      <c r="V717" s="112"/>
      <c r="W717" s="112"/>
      <c r="X717" s="112"/>
      <c r="Y717" s="102">
        <f t="shared" si="44"/>
        <v>0</v>
      </c>
    </row>
    <row r="718" spans="1:25" x14ac:dyDescent="0.25">
      <c r="A718" s="9">
        <v>110</v>
      </c>
      <c r="B718" s="9" t="s">
        <v>278</v>
      </c>
      <c r="C718" s="9" t="s">
        <v>411</v>
      </c>
      <c r="D718" s="9" t="s">
        <v>351</v>
      </c>
      <c r="E718" s="9" t="s">
        <v>273</v>
      </c>
      <c r="F718" s="9">
        <v>126</v>
      </c>
      <c r="G718" s="9" t="s">
        <v>297</v>
      </c>
      <c r="H718" s="9">
        <v>2017</v>
      </c>
      <c r="I718" s="9" t="str">
        <f t="shared" si="45"/>
        <v>583</v>
      </c>
      <c r="J718" s="9" t="s">
        <v>10</v>
      </c>
      <c r="K718" s="9" t="s">
        <v>325</v>
      </c>
      <c r="L718" s="9" t="s">
        <v>282</v>
      </c>
      <c r="M718" s="112"/>
      <c r="N718" s="112"/>
      <c r="O718" s="112"/>
      <c r="P718" s="112"/>
      <c r="Q718" s="112"/>
      <c r="R718" s="112"/>
      <c r="S718" s="112">
        <v>0</v>
      </c>
      <c r="T718" s="112">
        <v>0</v>
      </c>
      <c r="U718" s="112">
        <v>0</v>
      </c>
      <c r="V718" s="112">
        <v>0</v>
      </c>
      <c r="W718" s="112">
        <v>0</v>
      </c>
      <c r="X718" s="112">
        <v>0</v>
      </c>
      <c r="Y718" s="102">
        <f t="shared" si="44"/>
        <v>0</v>
      </c>
    </row>
    <row r="719" spans="1:25" x14ac:dyDescent="0.25">
      <c r="A719" s="9">
        <v>110</v>
      </c>
      <c r="B719" s="9" t="s">
        <v>278</v>
      </c>
      <c r="C719" s="9" t="s">
        <v>411</v>
      </c>
      <c r="D719" s="9" t="s">
        <v>351</v>
      </c>
      <c r="E719" s="9" t="s">
        <v>273</v>
      </c>
      <c r="F719" s="9">
        <v>126</v>
      </c>
      <c r="G719" s="9" t="s">
        <v>297</v>
      </c>
      <c r="H719" s="9">
        <v>2018</v>
      </c>
      <c r="I719" s="9" t="str">
        <f t="shared" si="45"/>
        <v>583</v>
      </c>
      <c r="J719" s="9" t="s">
        <v>10</v>
      </c>
      <c r="K719" s="9" t="s">
        <v>325</v>
      </c>
      <c r="L719" s="9" t="s">
        <v>282</v>
      </c>
      <c r="M719" s="112">
        <v>0</v>
      </c>
      <c r="N719" s="112">
        <v>0</v>
      </c>
      <c r="O719" s="112">
        <v>0</v>
      </c>
      <c r="P719" s="112">
        <v>0</v>
      </c>
      <c r="Q719" s="112">
        <v>0</v>
      </c>
      <c r="R719" s="112">
        <v>0</v>
      </c>
      <c r="S719" s="112"/>
      <c r="T719" s="112"/>
      <c r="U719" s="112"/>
      <c r="V719" s="112"/>
      <c r="W719" s="112"/>
      <c r="X719" s="112"/>
      <c r="Y719" s="102">
        <f t="shared" si="44"/>
        <v>0</v>
      </c>
    </row>
    <row r="720" spans="1:25" x14ac:dyDescent="0.25">
      <c r="A720" s="9">
        <v>110</v>
      </c>
      <c r="B720" s="9" t="s">
        <v>278</v>
      </c>
      <c r="C720" s="9" t="s">
        <v>411</v>
      </c>
      <c r="D720" s="9" t="s">
        <v>351</v>
      </c>
      <c r="E720" s="9" t="s">
        <v>273</v>
      </c>
      <c r="F720" s="9">
        <v>130</v>
      </c>
      <c r="G720" s="9" t="s">
        <v>296</v>
      </c>
      <c r="H720" s="9">
        <v>2017</v>
      </c>
      <c r="I720" s="9" t="str">
        <f t="shared" si="45"/>
        <v>583</v>
      </c>
      <c r="J720" s="9" t="s">
        <v>10</v>
      </c>
      <c r="K720" s="9" t="s">
        <v>324</v>
      </c>
      <c r="L720" s="9" t="s">
        <v>282</v>
      </c>
      <c r="M720" s="112"/>
      <c r="N720" s="112"/>
      <c r="O720" s="112"/>
      <c r="P720" s="112"/>
      <c r="Q720" s="112"/>
      <c r="R720" s="112"/>
      <c r="S720" s="112">
        <v>0</v>
      </c>
      <c r="T720" s="112">
        <v>0</v>
      </c>
      <c r="U720" s="112">
        <v>0</v>
      </c>
      <c r="V720" s="112">
        <v>0</v>
      </c>
      <c r="W720" s="112">
        <v>0</v>
      </c>
      <c r="X720" s="112">
        <v>0</v>
      </c>
      <c r="Y720" s="102">
        <f t="shared" si="44"/>
        <v>0</v>
      </c>
    </row>
    <row r="721" spans="1:25" x14ac:dyDescent="0.25">
      <c r="A721" s="9">
        <v>110</v>
      </c>
      <c r="B721" s="9" t="s">
        <v>278</v>
      </c>
      <c r="C721" s="9" t="s">
        <v>411</v>
      </c>
      <c r="D721" s="9" t="s">
        <v>351</v>
      </c>
      <c r="E721" s="9" t="s">
        <v>273</v>
      </c>
      <c r="F721" s="9">
        <v>130</v>
      </c>
      <c r="G721" s="9" t="s">
        <v>296</v>
      </c>
      <c r="H721" s="9">
        <v>2018</v>
      </c>
      <c r="I721" s="9" t="str">
        <f t="shared" si="45"/>
        <v>583</v>
      </c>
      <c r="J721" s="9" t="s">
        <v>10</v>
      </c>
      <c r="K721" s="9" t="s">
        <v>324</v>
      </c>
      <c r="L721" s="9" t="s">
        <v>282</v>
      </c>
      <c r="M721" s="112">
        <v>0</v>
      </c>
      <c r="N721" s="112">
        <v>0</v>
      </c>
      <c r="O721" s="112">
        <v>0</v>
      </c>
      <c r="P721" s="112">
        <v>0</v>
      </c>
      <c r="Q721" s="112">
        <v>0</v>
      </c>
      <c r="R721" s="112">
        <v>0</v>
      </c>
      <c r="S721" s="112"/>
      <c r="T721" s="112"/>
      <c r="U721" s="112"/>
      <c r="V721" s="112"/>
      <c r="W721" s="112"/>
      <c r="X721" s="112"/>
      <c r="Y721" s="102">
        <f t="shared" si="44"/>
        <v>0</v>
      </c>
    </row>
    <row r="722" spans="1:25" x14ac:dyDescent="0.25">
      <c r="A722" s="9">
        <v>110</v>
      </c>
      <c r="B722" s="9" t="s">
        <v>278</v>
      </c>
      <c r="C722" s="9" t="s">
        <v>411</v>
      </c>
      <c r="D722" s="9" t="s">
        <v>351</v>
      </c>
      <c r="E722" s="9" t="s">
        <v>273</v>
      </c>
      <c r="F722" s="9">
        <v>145</v>
      </c>
      <c r="G722" s="9" t="s">
        <v>296</v>
      </c>
      <c r="H722" s="9">
        <v>2017</v>
      </c>
      <c r="I722" s="9" t="str">
        <f t="shared" si="45"/>
        <v>583</v>
      </c>
      <c r="J722" s="9" t="s">
        <v>10</v>
      </c>
      <c r="K722" s="9" t="s">
        <v>325</v>
      </c>
      <c r="L722" s="9" t="s">
        <v>282</v>
      </c>
      <c r="M722" s="112"/>
      <c r="N722" s="112"/>
      <c r="O722" s="112"/>
      <c r="P722" s="112"/>
      <c r="Q722" s="112"/>
      <c r="R722" s="112"/>
      <c r="S722" s="112">
        <v>0</v>
      </c>
      <c r="T722" s="112">
        <v>0</v>
      </c>
      <c r="U722" s="112">
        <v>0</v>
      </c>
      <c r="V722" s="112">
        <v>0</v>
      </c>
      <c r="W722" s="112">
        <v>0</v>
      </c>
      <c r="X722" s="112">
        <v>0</v>
      </c>
      <c r="Y722" s="102">
        <f t="shared" si="44"/>
        <v>0</v>
      </c>
    </row>
    <row r="723" spans="1:25" x14ac:dyDescent="0.25">
      <c r="A723" s="9">
        <v>110</v>
      </c>
      <c r="B723" s="9" t="s">
        <v>278</v>
      </c>
      <c r="C723" s="9" t="s">
        <v>411</v>
      </c>
      <c r="D723" s="9" t="s">
        <v>351</v>
      </c>
      <c r="E723" s="9" t="s">
        <v>273</v>
      </c>
      <c r="F723" s="9">
        <v>145</v>
      </c>
      <c r="G723" s="9" t="s">
        <v>296</v>
      </c>
      <c r="H723" s="9">
        <v>2018</v>
      </c>
      <c r="I723" s="9" t="str">
        <f t="shared" si="45"/>
        <v>583</v>
      </c>
      <c r="J723" s="9" t="s">
        <v>10</v>
      </c>
      <c r="K723" s="9" t="s">
        <v>325</v>
      </c>
      <c r="L723" s="9" t="s">
        <v>282</v>
      </c>
      <c r="M723" s="112">
        <v>0</v>
      </c>
      <c r="N723" s="112">
        <v>0</v>
      </c>
      <c r="O723" s="112">
        <v>0</v>
      </c>
      <c r="P723" s="112">
        <v>0</v>
      </c>
      <c r="Q723" s="112">
        <v>0</v>
      </c>
      <c r="R723" s="112">
        <v>0</v>
      </c>
      <c r="S723" s="112"/>
      <c r="T723" s="112"/>
      <c r="U723" s="112"/>
      <c r="V723" s="112"/>
      <c r="W723" s="112"/>
      <c r="X723" s="112"/>
      <c r="Y723" s="102">
        <f t="shared" si="44"/>
        <v>0</v>
      </c>
    </row>
    <row r="724" spans="1:25" x14ac:dyDescent="0.25">
      <c r="A724" s="9">
        <v>110</v>
      </c>
      <c r="B724" s="9" t="s">
        <v>278</v>
      </c>
      <c r="C724" s="9" t="s">
        <v>411</v>
      </c>
      <c r="D724" s="9" t="s">
        <v>351</v>
      </c>
      <c r="E724" s="9" t="s">
        <v>273</v>
      </c>
      <c r="F724" s="9">
        <v>175</v>
      </c>
      <c r="G724" s="9" t="s">
        <v>326</v>
      </c>
      <c r="H724" s="9">
        <v>2017</v>
      </c>
      <c r="I724" s="9" t="str">
        <f t="shared" si="45"/>
        <v>583</v>
      </c>
      <c r="J724" s="9" t="s">
        <v>10</v>
      </c>
      <c r="K724" s="9" t="s">
        <v>324</v>
      </c>
      <c r="L724" s="9" t="s">
        <v>282</v>
      </c>
      <c r="M724" s="112"/>
      <c r="N724" s="112"/>
      <c r="O724" s="112"/>
      <c r="P724" s="112"/>
      <c r="Q724" s="112"/>
      <c r="R724" s="112"/>
      <c r="S724" s="112">
        <v>0</v>
      </c>
      <c r="T724" s="112">
        <v>0</v>
      </c>
      <c r="U724" s="112">
        <v>0</v>
      </c>
      <c r="V724" s="112">
        <v>0</v>
      </c>
      <c r="W724" s="112">
        <v>0</v>
      </c>
      <c r="X724" s="112">
        <v>0</v>
      </c>
      <c r="Y724" s="102">
        <f t="shared" si="44"/>
        <v>0</v>
      </c>
    </row>
    <row r="725" spans="1:25" x14ac:dyDescent="0.25">
      <c r="A725" s="9">
        <v>110</v>
      </c>
      <c r="B725" s="9" t="s">
        <v>278</v>
      </c>
      <c r="C725" s="9" t="s">
        <v>411</v>
      </c>
      <c r="D725" s="9" t="s">
        <v>351</v>
      </c>
      <c r="E725" s="9" t="s">
        <v>273</v>
      </c>
      <c r="F725" s="9">
        <v>175</v>
      </c>
      <c r="G725" s="9" t="s">
        <v>326</v>
      </c>
      <c r="H725" s="9">
        <v>2018</v>
      </c>
      <c r="I725" s="9" t="str">
        <f t="shared" si="45"/>
        <v>583</v>
      </c>
      <c r="J725" s="9" t="s">
        <v>10</v>
      </c>
      <c r="K725" s="9" t="s">
        <v>324</v>
      </c>
      <c r="L725" s="9" t="s">
        <v>282</v>
      </c>
      <c r="M725" s="112">
        <v>-1000</v>
      </c>
      <c r="N725" s="112">
        <v>-1000</v>
      </c>
      <c r="O725" s="112">
        <v>-1000</v>
      </c>
      <c r="P725" s="112">
        <v>-1000</v>
      </c>
      <c r="Q725" s="112">
        <v>-1000</v>
      </c>
      <c r="R725" s="112">
        <v>-1000</v>
      </c>
      <c r="S725" s="112"/>
      <c r="T725" s="112"/>
      <c r="U725" s="112"/>
      <c r="V725" s="112"/>
      <c r="W725" s="112"/>
      <c r="X725" s="112"/>
      <c r="Y725" s="102">
        <f t="shared" si="44"/>
        <v>-6000</v>
      </c>
    </row>
    <row r="726" spans="1:25" x14ac:dyDescent="0.25">
      <c r="A726" s="9">
        <v>110</v>
      </c>
      <c r="B726" s="9" t="s">
        <v>278</v>
      </c>
      <c r="C726" s="9" t="s">
        <v>411</v>
      </c>
      <c r="D726" s="9" t="s">
        <v>351</v>
      </c>
      <c r="E726" s="9" t="s">
        <v>273</v>
      </c>
      <c r="F726" s="9">
        <v>751</v>
      </c>
      <c r="G726" s="9" t="s">
        <v>330</v>
      </c>
      <c r="H726" s="9">
        <v>2017</v>
      </c>
      <c r="I726" s="9" t="str">
        <f t="shared" si="45"/>
        <v>583</v>
      </c>
      <c r="J726" s="9" t="s">
        <v>10</v>
      </c>
      <c r="K726" s="9" t="s">
        <v>329</v>
      </c>
      <c r="L726" s="9" t="s">
        <v>282</v>
      </c>
      <c r="M726" s="112"/>
      <c r="N726" s="112"/>
      <c r="O726" s="112"/>
      <c r="P726" s="112"/>
      <c r="Q726" s="112"/>
      <c r="R726" s="112"/>
      <c r="S726" s="112">
        <v>19232</v>
      </c>
      <c r="T726" s="112">
        <v>19289</v>
      </c>
      <c r="U726" s="112">
        <v>19275</v>
      </c>
      <c r="V726" s="112">
        <v>18134</v>
      </c>
      <c r="W726" s="112">
        <v>17322</v>
      </c>
      <c r="X726" s="112">
        <v>14935</v>
      </c>
      <c r="Y726" s="102">
        <f t="shared" si="44"/>
        <v>108187</v>
      </c>
    </row>
    <row r="727" spans="1:25" x14ac:dyDescent="0.25">
      <c r="A727" s="9">
        <v>110</v>
      </c>
      <c r="B727" s="9" t="s">
        <v>278</v>
      </c>
      <c r="C727" s="9" t="s">
        <v>411</v>
      </c>
      <c r="D727" s="9" t="s">
        <v>351</v>
      </c>
      <c r="E727" s="9" t="s">
        <v>273</v>
      </c>
      <c r="F727" s="9">
        <v>751</v>
      </c>
      <c r="G727" s="9" t="s">
        <v>330</v>
      </c>
      <c r="H727" s="9">
        <v>2018</v>
      </c>
      <c r="I727" s="9" t="str">
        <f t="shared" si="45"/>
        <v>583</v>
      </c>
      <c r="J727" s="9" t="s">
        <v>10</v>
      </c>
      <c r="K727" s="9" t="s">
        <v>329</v>
      </c>
      <c r="L727" s="9" t="s">
        <v>282</v>
      </c>
      <c r="M727" s="112">
        <v>20874</v>
      </c>
      <c r="N727" s="112">
        <v>17581</v>
      </c>
      <c r="O727" s="112">
        <v>18736</v>
      </c>
      <c r="P727" s="112">
        <v>16313</v>
      </c>
      <c r="Q727" s="112">
        <v>18094</v>
      </c>
      <c r="R727" s="112">
        <v>17154</v>
      </c>
      <c r="S727" s="112"/>
      <c r="T727" s="112"/>
      <c r="U727" s="112"/>
      <c r="V727" s="112"/>
      <c r="W727" s="112"/>
      <c r="X727" s="112"/>
      <c r="Y727" s="102">
        <f t="shared" si="44"/>
        <v>108752</v>
      </c>
    </row>
    <row r="728" spans="1:25" x14ac:dyDescent="0.25">
      <c r="A728" s="9">
        <v>110</v>
      </c>
      <c r="B728" s="9" t="s">
        <v>278</v>
      </c>
      <c r="C728" s="9" t="s">
        <v>411</v>
      </c>
      <c r="D728" s="9" t="s">
        <v>351</v>
      </c>
      <c r="E728" s="9" t="s">
        <v>273</v>
      </c>
      <c r="F728" s="9">
        <v>752</v>
      </c>
      <c r="G728" s="9" t="s">
        <v>330</v>
      </c>
      <c r="H728" s="9">
        <v>2017</v>
      </c>
      <c r="I728" s="9" t="str">
        <f t="shared" si="45"/>
        <v>583</v>
      </c>
      <c r="J728" s="9" t="s">
        <v>10</v>
      </c>
      <c r="K728" s="9" t="s">
        <v>329</v>
      </c>
      <c r="L728" s="9" t="s">
        <v>282</v>
      </c>
      <c r="M728" s="112"/>
      <c r="N728" s="112"/>
      <c r="O728" s="112"/>
      <c r="P728" s="112"/>
      <c r="Q728" s="112"/>
      <c r="R728" s="112"/>
      <c r="S728" s="112">
        <v>427</v>
      </c>
      <c r="T728" s="112">
        <v>597</v>
      </c>
      <c r="U728" s="112">
        <v>341</v>
      </c>
      <c r="V728" s="112">
        <v>512</v>
      </c>
      <c r="W728" s="112">
        <v>341</v>
      </c>
      <c r="X728" s="112">
        <v>256</v>
      </c>
      <c r="Y728" s="102">
        <f t="shared" si="44"/>
        <v>2474</v>
      </c>
    </row>
    <row r="729" spans="1:25" x14ac:dyDescent="0.25">
      <c r="A729" s="9">
        <v>110</v>
      </c>
      <c r="B729" s="9" t="s">
        <v>278</v>
      </c>
      <c r="C729" s="9" t="s">
        <v>411</v>
      </c>
      <c r="D729" s="9" t="s">
        <v>351</v>
      </c>
      <c r="E729" s="9" t="s">
        <v>273</v>
      </c>
      <c r="F729" s="9">
        <v>752</v>
      </c>
      <c r="G729" s="9" t="s">
        <v>330</v>
      </c>
      <c r="H729" s="9">
        <v>2018</v>
      </c>
      <c r="I729" s="9" t="str">
        <f t="shared" si="45"/>
        <v>583</v>
      </c>
      <c r="J729" s="9" t="s">
        <v>10</v>
      </c>
      <c r="K729" s="9" t="s">
        <v>329</v>
      </c>
      <c r="L729" s="9" t="s">
        <v>282</v>
      </c>
      <c r="M729" s="112">
        <v>171</v>
      </c>
      <c r="N729" s="112">
        <v>256</v>
      </c>
      <c r="O729" s="112">
        <v>597</v>
      </c>
      <c r="P729" s="112">
        <v>683</v>
      </c>
      <c r="Q729" s="112">
        <v>341</v>
      </c>
      <c r="R729" s="112">
        <v>512</v>
      </c>
      <c r="S729" s="112"/>
      <c r="T729" s="112"/>
      <c r="U729" s="112"/>
      <c r="V729" s="112"/>
      <c r="W729" s="112"/>
      <c r="X729" s="112"/>
      <c r="Y729" s="102">
        <f t="shared" si="44"/>
        <v>2560</v>
      </c>
    </row>
    <row r="730" spans="1:25" x14ac:dyDescent="0.25">
      <c r="A730" s="9">
        <v>110</v>
      </c>
      <c r="B730" s="9" t="s">
        <v>272</v>
      </c>
      <c r="C730" s="9" t="s">
        <v>412</v>
      </c>
      <c r="D730" s="9" t="s">
        <v>351</v>
      </c>
      <c r="E730" s="9" t="s">
        <v>273</v>
      </c>
      <c r="F730" s="9">
        <v>101</v>
      </c>
      <c r="G730" s="9" t="s">
        <v>298</v>
      </c>
      <c r="H730" s="9">
        <v>2017</v>
      </c>
      <c r="I730" s="9" t="str">
        <f t="shared" si="45"/>
        <v>583</v>
      </c>
      <c r="J730" s="9" t="s">
        <v>10</v>
      </c>
      <c r="K730" s="9" t="s">
        <v>324</v>
      </c>
      <c r="L730" s="9" t="s">
        <v>282</v>
      </c>
      <c r="M730" s="112"/>
      <c r="N730" s="112"/>
      <c r="O730" s="112"/>
      <c r="P730" s="112"/>
      <c r="Q730" s="112"/>
      <c r="R730" s="112"/>
      <c r="S730" s="112">
        <v>62100</v>
      </c>
      <c r="T730" s="112">
        <v>76400</v>
      </c>
      <c r="U730" s="112">
        <v>61200</v>
      </c>
      <c r="V730" s="112">
        <v>68100</v>
      </c>
      <c r="W730" s="112">
        <v>58700</v>
      </c>
      <c r="X730" s="112">
        <v>39000</v>
      </c>
      <c r="Y730" s="102">
        <f t="shared" si="44"/>
        <v>365500</v>
      </c>
    </row>
    <row r="731" spans="1:25" x14ac:dyDescent="0.25">
      <c r="A731" s="9">
        <v>110</v>
      </c>
      <c r="B731" s="9" t="s">
        <v>272</v>
      </c>
      <c r="C731" s="9" t="s">
        <v>412</v>
      </c>
      <c r="D731" s="9" t="s">
        <v>351</v>
      </c>
      <c r="E731" s="9" t="s">
        <v>273</v>
      </c>
      <c r="F731" s="9">
        <v>101</v>
      </c>
      <c r="G731" s="9" t="s">
        <v>298</v>
      </c>
      <c r="H731" s="9">
        <v>2018</v>
      </c>
      <c r="I731" s="9" t="str">
        <f t="shared" si="45"/>
        <v>583</v>
      </c>
      <c r="J731" s="9" t="s">
        <v>10</v>
      </c>
      <c r="K731" s="9" t="s">
        <v>324</v>
      </c>
      <c r="L731" s="9" t="s">
        <v>282</v>
      </c>
      <c r="M731" s="112">
        <v>68700</v>
      </c>
      <c r="N731" s="112">
        <v>56400</v>
      </c>
      <c r="O731" s="112">
        <v>79100</v>
      </c>
      <c r="P731" s="112">
        <v>51300</v>
      </c>
      <c r="Q731" s="112">
        <v>71800</v>
      </c>
      <c r="R731" s="112">
        <v>69300</v>
      </c>
      <c r="S731" s="112"/>
      <c r="T731" s="112"/>
      <c r="U731" s="112"/>
      <c r="V731" s="112"/>
      <c r="W731" s="112"/>
      <c r="X731" s="112"/>
      <c r="Y731" s="102">
        <f t="shared" si="44"/>
        <v>396600</v>
      </c>
    </row>
    <row r="732" spans="1:25" x14ac:dyDescent="0.25">
      <c r="A732" s="9">
        <v>110</v>
      </c>
      <c r="B732" s="9" t="s">
        <v>272</v>
      </c>
      <c r="C732" s="9" t="s">
        <v>412</v>
      </c>
      <c r="D732" s="9" t="s">
        <v>351</v>
      </c>
      <c r="E732" s="9" t="s">
        <v>273</v>
      </c>
      <c r="F732" s="9">
        <v>111</v>
      </c>
      <c r="G732" s="9" t="s">
        <v>297</v>
      </c>
      <c r="H732" s="9">
        <v>2017</v>
      </c>
      <c r="I732" s="9" t="str">
        <f t="shared" si="45"/>
        <v>583</v>
      </c>
      <c r="J732" s="9" t="s">
        <v>10</v>
      </c>
      <c r="K732" s="9" t="s">
        <v>325</v>
      </c>
      <c r="L732" s="9" t="s">
        <v>282</v>
      </c>
      <c r="M732" s="112"/>
      <c r="N732" s="112"/>
      <c r="O732" s="112"/>
      <c r="P732" s="112"/>
      <c r="Q732" s="112"/>
      <c r="R732" s="112"/>
      <c r="S732" s="112">
        <v>15100</v>
      </c>
      <c r="T732" s="112">
        <v>15800</v>
      </c>
      <c r="U732" s="112">
        <v>13800</v>
      </c>
      <c r="V732" s="112">
        <v>15800</v>
      </c>
      <c r="W732" s="112">
        <v>15100</v>
      </c>
      <c r="X732" s="112">
        <v>14500</v>
      </c>
      <c r="Y732" s="102">
        <f t="shared" si="44"/>
        <v>90100</v>
      </c>
    </row>
    <row r="733" spans="1:25" x14ac:dyDescent="0.25">
      <c r="A733" s="9">
        <v>110</v>
      </c>
      <c r="B733" s="9" t="s">
        <v>272</v>
      </c>
      <c r="C733" s="9" t="s">
        <v>412</v>
      </c>
      <c r="D733" s="9" t="s">
        <v>351</v>
      </c>
      <c r="E733" s="9" t="s">
        <v>273</v>
      </c>
      <c r="F733" s="9">
        <v>111</v>
      </c>
      <c r="G733" s="9" t="s">
        <v>297</v>
      </c>
      <c r="H733" s="9">
        <v>2018</v>
      </c>
      <c r="I733" s="9" t="str">
        <f t="shared" si="45"/>
        <v>583</v>
      </c>
      <c r="J733" s="9" t="s">
        <v>10</v>
      </c>
      <c r="K733" s="9" t="s">
        <v>325</v>
      </c>
      <c r="L733" s="9" t="s">
        <v>282</v>
      </c>
      <c r="M733" s="112">
        <v>15400</v>
      </c>
      <c r="N733" s="112">
        <v>14000</v>
      </c>
      <c r="O733" s="112">
        <v>15400</v>
      </c>
      <c r="P733" s="112">
        <v>14700</v>
      </c>
      <c r="Q733" s="112">
        <v>16100</v>
      </c>
      <c r="R733" s="112">
        <v>14700</v>
      </c>
      <c r="S733" s="112"/>
      <c r="T733" s="112"/>
      <c r="U733" s="112"/>
      <c r="V733" s="112"/>
      <c r="W733" s="112"/>
      <c r="X733" s="112"/>
      <c r="Y733" s="102">
        <f t="shared" si="44"/>
        <v>90300</v>
      </c>
    </row>
    <row r="734" spans="1:25" x14ac:dyDescent="0.25">
      <c r="A734" s="9">
        <v>110</v>
      </c>
      <c r="B734" s="9" t="s">
        <v>272</v>
      </c>
      <c r="C734" s="9" t="s">
        <v>412</v>
      </c>
      <c r="D734" s="9" t="s">
        <v>351</v>
      </c>
      <c r="E734" s="9" t="s">
        <v>273</v>
      </c>
      <c r="F734" s="9">
        <v>751</v>
      </c>
      <c r="G734" s="9" t="s">
        <v>330</v>
      </c>
      <c r="H734" s="9">
        <v>2017</v>
      </c>
      <c r="I734" s="9" t="str">
        <f t="shared" si="45"/>
        <v>583</v>
      </c>
      <c r="J734" s="9" t="s">
        <v>10</v>
      </c>
      <c r="K734" s="9" t="s">
        <v>329</v>
      </c>
      <c r="L734" s="9" t="s">
        <v>282</v>
      </c>
      <c r="M734" s="112"/>
      <c r="N734" s="112"/>
      <c r="O734" s="112"/>
      <c r="P734" s="112"/>
      <c r="Q734" s="112"/>
      <c r="R734" s="112"/>
      <c r="S734" s="112">
        <v>18244</v>
      </c>
      <c r="T734" s="112">
        <v>22446</v>
      </c>
      <c r="U734" s="112">
        <v>17980</v>
      </c>
      <c r="V734" s="112">
        <v>20007</v>
      </c>
      <c r="W734" s="112">
        <v>17245</v>
      </c>
      <c r="X734" s="112">
        <v>11458</v>
      </c>
      <c r="Y734" s="102">
        <f t="shared" si="44"/>
        <v>107380</v>
      </c>
    </row>
    <row r="735" spans="1:25" x14ac:dyDescent="0.25">
      <c r="A735" s="9">
        <v>110</v>
      </c>
      <c r="B735" s="9" t="s">
        <v>272</v>
      </c>
      <c r="C735" s="9" t="s">
        <v>412</v>
      </c>
      <c r="D735" s="9" t="s">
        <v>351</v>
      </c>
      <c r="E735" s="9" t="s">
        <v>273</v>
      </c>
      <c r="F735" s="9">
        <v>751</v>
      </c>
      <c r="G735" s="9" t="s">
        <v>330</v>
      </c>
      <c r="H735" s="9">
        <v>2018</v>
      </c>
      <c r="I735" s="9" t="str">
        <f t="shared" si="45"/>
        <v>583</v>
      </c>
      <c r="J735" s="9" t="s">
        <v>10</v>
      </c>
      <c r="K735" s="9" t="s">
        <v>329</v>
      </c>
      <c r="L735" s="9" t="s">
        <v>282</v>
      </c>
      <c r="M735" s="112">
        <v>20183</v>
      </c>
      <c r="N735" s="112">
        <v>16570</v>
      </c>
      <c r="O735" s="112">
        <v>23239</v>
      </c>
      <c r="P735" s="112">
        <v>15071</v>
      </c>
      <c r="Q735" s="112">
        <v>21094</v>
      </c>
      <c r="R735" s="112">
        <v>20360</v>
      </c>
      <c r="S735" s="112"/>
      <c r="T735" s="112"/>
      <c r="U735" s="112"/>
      <c r="V735" s="112"/>
      <c r="W735" s="112"/>
      <c r="X735" s="112"/>
      <c r="Y735" s="102">
        <f t="shared" si="44"/>
        <v>116517</v>
      </c>
    </row>
    <row r="736" spans="1:25" x14ac:dyDescent="0.25">
      <c r="A736" s="9">
        <v>110</v>
      </c>
      <c r="B736" s="9" t="s">
        <v>272</v>
      </c>
      <c r="C736" s="9" t="s">
        <v>412</v>
      </c>
      <c r="D736" s="9" t="s">
        <v>351</v>
      </c>
      <c r="E736" s="9" t="s">
        <v>273</v>
      </c>
      <c r="F736" s="9">
        <v>752</v>
      </c>
      <c r="G736" s="9" t="s">
        <v>330</v>
      </c>
      <c r="H736" s="9">
        <v>2017</v>
      </c>
      <c r="I736" s="9" t="str">
        <f t="shared" si="45"/>
        <v>583</v>
      </c>
      <c r="J736" s="9" t="s">
        <v>10</v>
      </c>
      <c r="K736" s="9" t="s">
        <v>329</v>
      </c>
      <c r="L736" s="9" t="s">
        <v>282</v>
      </c>
      <c r="M736" s="112"/>
      <c r="N736" s="112"/>
      <c r="O736" s="112"/>
      <c r="P736" s="112"/>
      <c r="Q736" s="112"/>
      <c r="R736" s="112"/>
      <c r="S736" s="112">
        <v>1860</v>
      </c>
      <c r="T736" s="112">
        <v>1946</v>
      </c>
      <c r="U736" s="112">
        <v>1700</v>
      </c>
      <c r="V736" s="112">
        <v>1946</v>
      </c>
      <c r="W736" s="112">
        <v>1860</v>
      </c>
      <c r="X736" s="112">
        <v>1786</v>
      </c>
      <c r="Y736" s="102">
        <f t="shared" si="44"/>
        <v>11098</v>
      </c>
    </row>
    <row r="737" spans="1:25" x14ac:dyDescent="0.25">
      <c r="A737" s="9">
        <v>110</v>
      </c>
      <c r="B737" s="9" t="s">
        <v>272</v>
      </c>
      <c r="C737" s="9" t="s">
        <v>412</v>
      </c>
      <c r="D737" s="9" t="s">
        <v>351</v>
      </c>
      <c r="E737" s="9" t="s">
        <v>273</v>
      </c>
      <c r="F737" s="9">
        <v>752</v>
      </c>
      <c r="G737" s="9" t="s">
        <v>330</v>
      </c>
      <c r="H737" s="9">
        <v>2018</v>
      </c>
      <c r="I737" s="9" t="str">
        <f t="shared" si="45"/>
        <v>583</v>
      </c>
      <c r="J737" s="9" t="s">
        <v>10</v>
      </c>
      <c r="K737" s="9" t="s">
        <v>329</v>
      </c>
      <c r="L737" s="9" t="s">
        <v>282</v>
      </c>
      <c r="M737" s="112">
        <v>1897</v>
      </c>
      <c r="N737" s="112">
        <v>1725</v>
      </c>
      <c r="O737" s="112">
        <v>1897</v>
      </c>
      <c r="P737" s="112">
        <v>1811</v>
      </c>
      <c r="Q737" s="112">
        <v>1983</v>
      </c>
      <c r="R737" s="112">
        <v>1811</v>
      </c>
      <c r="S737" s="112"/>
      <c r="T737" s="112"/>
      <c r="U737" s="112"/>
      <c r="V737" s="112"/>
      <c r="W737" s="112"/>
      <c r="X737" s="112"/>
      <c r="Y737" s="102">
        <f t="shared" si="44"/>
        <v>11124</v>
      </c>
    </row>
    <row r="738" spans="1:25" x14ac:dyDescent="0.25">
      <c r="A738" s="9">
        <v>110</v>
      </c>
      <c r="B738" s="9" t="s">
        <v>278</v>
      </c>
      <c r="C738" s="9" t="s">
        <v>413</v>
      </c>
      <c r="D738" s="9" t="s">
        <v>351</v>
      </c>
      <c r="E738" s="9" t="s">
        <v>273</v>
      </c>
      <c r="F738" s="9">
        <v>101</v>
      </c>
      <c r="G738" s="9" t="s">
        <v>298</v>
      </c>
      <c r="H738" s="9">
        <v>2017</v>
      </c>
      <c r="I738" s="9" t="str">
        <f t="shared" si="45"/>
        <v>583</v>
      </c>
      <c r="J738" s="9" t="s">
        <v>10</v>
      </c>
      <c r="K738" s="9" t="s">
        <v>324</v>
      </c>
      <c r="L738" s="9" t="s">
        <v>282</v>
      </c>
      <c r="M738" s="112"/>
      <c r="N738" s="112"/>
      <c r="O738" s="112"/>
      <c r="P738" s="112"/>
      <c r="Q738" s="112"/>
      <c r="R738" s="112"/>
      <c r="S738" s="112">
        <v>5400</v>
      </c>
      <c r="T738" s="112">
        <v>1000</v>
      </c>
      <c r="U738" s="112">
        <v>1000</v>
      </c>
      <c r="V738" s="112">
        <v>1000</v>
      </c>
      <c r="W738" s="112">
        <v>1000</v>
      </c>
      <c r="X738" s="112">
        <v>1000</v>
      </c>
      <c r="Y738" s="102">
        <f t="shared" si="44"/>
        <v>10400</v>
      </c>
    </row>
    <row r="739" spans="1:25" x14ac:dyDescent="0.25">
      <c r="A739" s="9">
        <v>110</v>
      </c>
      <c r="B739" s="9" t="s">
        <v>278</v>
      </c>
      <c r="C739" s="9" t="s">
        <v>413</v>
      </c>
      <c r="D739" s="9" t="s">
        <v>351</v>
      </c>
      <c r="E739" s="9" t="s">
        <v>273</v>
      </c>
      <c r="F739" s="9">
        <v>101</v>
      </c>
      <c r="G739" s="9" t="s">
        <v>298</v>
      </c>
      <c r="H739" s="9">
        <v>2018</v>
      </c>
      <c r="I739" s="9" t="str">
        <f t="shared" si="45"/>
        <v>583</v>
      </c>
      <c r="J739" s="9" t="s">
        <v>10</v>
      </c>
      <c r="K739" s="9" t="s">
        <v>324</v>
      </c>
      <c r="L739" s="9" t="s">
        <v>282</v>
      </c>
      <c r="M739" s="112">
        <v>1000</v>
      </c>
      <c r="N739" s="112">
        <v>1000</v>
      </c>
      <c r="O739" s="112">
        <v>2000</v>
      </c>
      <c r="P739" s="112">
        <v>1000</v>
      </c>
      <c r="Q739" s="112">
        <v>1000</v>
      </c>
      <c r="R739" s="112">
        <v>2000</v>
      </c>
      <c r="S739" s="112"/>
      <c r="T739" s="112"/>
      <c r="U739" s="112"/>
      <c r="V739" s="112"/>
      <c r="W739" s="112"/>
      <c r="X739" s="112"/>
      <c r="Y739" s="102">
        <f t="shared" si="44"/>
        <v>8000</v>
      </c>
    </row>
    <row r="740" spans="1:25" x14ac:dyDescent="0.25">
      <c r="A740" s="9">
        <v>110</v>
      </c>
      <c r="B740" s="9" t="s">
        <v>278</v>
      </c>
      <c r="C740" s="9" t="s">
        <v>413</v>
      </c>
      <c r="D740" s="9" t="s">
        <v>351</v>
      </c>
      <c r="E740" s="9" t="s">
        <v>273</v>
      </c>
      <c r="F740" s="9">
        <v>110</v>
      </c>
      <c r="G740" s="9" t="s">
        <v>298</v>
      </c>
      <c r="H740" s="9">
        <v>2017</v>
      </c>
      <c r="I740" s="9" t="str">
        <f t="shared" si="45"/>
        <v>583</v>
      </c>
      <c r="J740" s="9" t="s">
        <v>10</v>
      </c>
      <c r="K740" s="9" t="s">
        <v>324</v>
      </c>
      <c r="L740" s="9" t="s">
        <v>282</v>
      </c>
      <c r="M740" s="112"/>
      <c r="N740" s="112"/>
      <c r="O740" s="112"/>
      <c r="P740" s="112"/>
      <c r="Q740" s="112"/>
      <c r="R740" s="112"/>
      <c r="S740" s="112">
        <v>0</v>
      </c>
      <c r="T740" s="112">
        <v>0</v>
      </c>
      <c r="U740" s="112">
        <v>0</v>
      </c>
      <c r="V740" s="112">
        <v>0</v>
      </c>
      <c r="W740" s="112">
        <v>0</v>
      </c>
      <c r="X740" s="112">
        <v>0</v>
      </c>
      <c r="Y740" s="102">
        <f t="shared" si="44"/>
        <v>0</v>
      </c>
    </row>
    <row r="741" spans="1:25" x14ac:dyDescent="0.25">
      <c r="A741" s="9">
        <v>110</v>
      </c>
      <c r="B741" s="9" t="s">
        <v>278</v>
      </c>
      <c r="C741" s="9" t="s">
        <v>413</v>
      </c>
      <c r="D741" s="9" t="s">
        <v>351</v>
      </c>
      <c r="E741" s="9" t="s">
        <v>273</v>
      </c>
      <c r="F741" s="9">
        <v>110</v>
      </c>
      <c r="G741" s="9" t="s">
        <v>298</v>
      </c>
      <c r="H741" s="9">
        <v>2018</v>
      </c>
      <c r="I741" s="9" t="str">
        <f t="shared" si="45"/>
        <v>583</v>
      </c>
      <c r="J741" s="9" t="s">
        <v>10</v>
      </c>
      <c r="K741" s="9" t="s">
        <v>324</v>
      </c>
      <c r="L741" s="9" t="s">
        <v>282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/>
      <c r="T741" s="112"/>
      <c r="U741" s="112"/>
      <c r="V741" s="112"/>
      <c r="W741" s="112"/>
      <c r="X741" s="112"/>
      <c r="Y741" s="102">
        <f t="shared" si="44"/>
        <v>0</v>
      </c>
    </row>
    <row r="742" spans="1:25" x14ac:dyDescent="0.25">
      <c r="A742" s="9">
        <v>110</v>
      </c>
      <c r="B742" s="9" t="s">
        <v>278</v>
      </c>
      <c r="C742" s="9" t="s">
        <v>413</v>
      </c>
      <c r="D742" s="9" t="s">
        <v>351</v>
      </c>
      <c r="E742" s="9" t="s">
        <v>273</v>
      </c>
      <c r="F742" s="9">
        <v>111</v>
      </c>
      <c r="G742" s="9" t="s">
        <v>297</v>
      </c>
      <c r="H742" s="9">
        <v>2017</v>
      </c>
      <c r="I742" s="9" t="str">
        <f t="shared" si="45"/>
        <v>583</v>
      </c>
      <c r="J742" s="9" t="s">
        <v>10</v>
      </c>
      <c r="K742" s="9" t="s">
        <v>325</v>
      </c>
      <c r="L742" s="9" t="s">
        <v>282</v>
      </c>
      <c r="M742" s="112"/>
      <c r="N742" s="112"/>
      <c r="O742" s="112"/>
      <c r="P742" s="112"/>
      <c r="Q742" s="112"/>
      <c r="R742" s="112"/>
      <c r="S742" s="112">
        <v>2000</v>
      </c>
      <c r="T742" s="112">
        <v>1000</v>
      </c>
      <c r="U742" s="112">
        <v>1000</v>
      </c>
      <c r="V742" s="112">
        <v>1000</v>
      </c>
      <c r="W742" s="112">
        <v>1000</v>
      </c>
      <c r="X742" s="112">
        <v>1000</v>
      </c>
      <c r="Y742" s="102">
        <f t="shared" si="44"/>
        <v>7000</v>
      </c>
    </row>
    <row r="743" spans="1:25" x14ac:dyDescent="0.25">
      <c r="A743" s="9">
        <v>110</v>
      </c>
      <c r="B743" s="9" t="s">
        <v>278</v>
      </c>
      <c r="C743" s="9" t="s">
        <v>413</v>
      </c>
      <c r="D743" s="9" t="s">
        <v>351</v>
      </c>
      <c r="E743" s="9" t="s">
        <v>273</v>
      </c>
      <c r="F743" s="9">
        <v>111</v>
      </c>
      <c r="G743" s="9" t="s">
        <v>297</v>
      </c>
      <c r="H743" s="9">
        <v>2018</v>
      </c>
      <c r="I743" s="9" t="str">
        <f t="shared" si="45"/>
        <v>583</v>
      </c>
      <c r="J743" s="9" t="s">
        <v>10</v>
      </c>
      <c r="K743" s="9" t="s">
        <v>325</v>
      </c>
      <c r="L743" s="9" t="s">
        <v>282</v>
      </c>
      <c r="M743" s="112">
        <v>1000</v>
      </c>
      <c r="N743" s="112">
        <v>1000</v>
      </c>
      <c r="O743" s="112">
        <v>1000</v>
      </c>
      <c r="P743" s="112">
        <v>1000</v>
      </c>
      <c r="Q743" s="112">
        <v>1000</v>
      </c>
      <c r="R743" s="112">
        <v>1000</v>
      </c>
      <c r="S743" s="112"/>
      <c r="T743" s="112"/>
      <c r="U743" s="112"/>
      <c r="V743" s="112"/>
      <c r="W743" s="112"/>
      <c r="X743" s="112"/>
      <c r="Y743" s="102">
        <f t="shared" si="44"/>
        <v>6000</v>
      </c>
    </row>
    <row r="744" spans="1:25" x14ac:dyDescent="0.25">
      <c r="A744" s="9">
        <v>110</v>
      </c>
      <c r="B744" s="9" t="s">
        <v>278</v>
      </c>
      <c r="C744" s="9" t="s">
        <v>413</v>
      </c>
      <c r="D744" s="9" t="s">
        <v>351</v>
      </c>
      <c r="E744" s="9" t="s">
        <v>273</v>
      </c>
      <c r="F744" s="9">
        <v>126</v>
      </c>
      <c r="G744" s="9" t="s">
        <v>297</v>
      </c>
      <c r="H744" s="9">
        <v>2017</v>
      </c>
      <c r="I744" s="9" t="str">
        <f t="shared" si="45"/>
        <v>583</v>
      </c>
      <c r="J744" s="9" t="s">
        <v>10</v>
      </c>
      <c r="K744" s="9" t="s">
        <v>325</v>
      </c>
      <c r="L744" s="9" t="s">
        <v>282</v>
      </c>
      <c r="M744" s="112"/>
      <c r="N744" s="112"/>
      <c r="O744" s="112"/>
      <c r="P744" s="112"/>
      <c r="Q744" s="112"/>
      <c r="R744" s="112"/>
      <c r="S744" s="112">
        <v>0</v>
      </c>
      <c r="T744" s="112">
        <v>0</v>
      </c>
      <c r="U744" s="112">
        <v>0</v>
      </c>
      <c r="V744" s="112">
        <v>0</v>
      </c>
      <c r="W744" s="112">
        <v>0</v>
      </c>
      <c r="X744" s="112">
        <v>0</v>
      </c>
      <c r="Y744" s="102">
        <f t="shared" si="44"/>
        <v>0</v>
      </c>
    </row>
    <row r="745" spans="1:25" x14ac:dyDescent="0.25">
      <c r="A745" s="9">
        <v>110</v>
      </c>
      <c r="B745" s="9" t="s">
        <v>278</v>
      </c>
      <c r="C745" s="9" t="s">
        <v>413</v>
      </c>
      <c r="D745" s="9" t="s">
        <v>351</v>
      </c>
      <c r="E745" s="9" t="s">
        <v>273</v>
      </c>
      <c r="F745" s="9">
        <v>126</v>
      </c>
      <c r="G745" s="9" t="s">
        <v>297</v>
      </c>
      <c r="H745" s="9">
        <v>2018</v>
      </c>
      <c r="I745" s="9" t="str">
        <f t="shared" si="45"/>
        <v>583</v>
      </c>
      <c r="J745" s="9" t="s">
        <v>10</v>
      </c>
      <c r="K745" s="9" t="s">
        <v>325</v>
      </c>
      <c r="L745" s="9" t="s">
        <v>282</v>
      </c>
      <c r="M745" s="112">
        <v>0</v>
      </c>
      <c r="N745" s="112">
        <v>0</v>
      </c>
      <c r="O745" s="112">
        <v>0</v>
      </c>
      <c r="P745" s="112">
        <v>0</v>
      </c>
      <c r="Q745" s="112">
        <v>0</v>
      </c>
      <c r="R745" s="112">
        <v>0</v>
      </c>
      <c r="S745" s="112"/>
      <c r="T745" s="112"/>
      <c r="U745" s="112"/>
      <c r="V745" s="112"/>
      <c r="W745" s="112"/>
      <c r="X745" s="112"/>
      <c r="Y745" s="102">
        <f t="shared" si="44"/>
        <v>0</v>
      </c>
    </row>
    <row r="746" spans="1:25" x14ac:dyDescent="0.25">
      <c r="A746" s="9">
        <v>110</v>
      </c>
      <c r="B746" s="9" t="s">
        <v>278</v>
      </c>
      <c r="C746" s="9" t="s">
        <v>413</v>
      </c>
      <c r="D746" s="9" t="s">
        <v>351</v>
      </c>
      <c r="E746" s="9" t="s">
        <v>273</v>
      </c>
      <c r="F746" s="9">
        <v>145</v>
      </c>
      <c r="G746" s="9" t="s">
        <v>296</v>
      </c>
      <c r="H746" s="9">
        <v>2017</v>
      </c>
      <c r="I746" s="9" t="str">
        <f t="shared" si="45"/>
        <v>583</v>
      </c>
      <c r="J746" s="9" t="s">
        <v>10</v>
      </c>
      <c r="K746" s="9" t="s">
        <v>325</v>
      </c>
      <c r="L746" s="9" t="s">
        <v>282</v>
      </c>
      <c r="M746" s="112"/>
      <c r="N746" s="112"/>
      <c r="O746" s="112"/>
      <c r="P746" s="112"/>
      <c r="Q746" s="112"/>
      <c r="R746" s="112"/>
      <c r="S746" s="112">
        <v>0</v>
      </c>
      <c r="T746" s="112">
        <v>0</v>
      </c>
      <c r="U746" s="112">
        <v>0</v>
      </c>
      <c r="V746" s="112">
        <v>0</v>
      </c>
      <c r="W746" s="112">
        <v>0</v>
      </c>
      <c r="X746" s="112">
        <v>0</v>
      </c>
      <c r="Y746" s="102">
        <f t="shared" si="44"/>
        <v>0</v>
      </c>
    </row>
    <row r="747" spans="1:25" x14ac:dyDescent="0.25">
      <c r="A747" s="9">
        <v>110</v>
      </c>
      <c r="B747" s="9" t="s">
        <v>278</v>
      </c>
      <c r="C747" s="9" t="s">
        <v>413</v>
      </c>
      <c r="D747" s="9" t="s">
        <v>351</v>
      </c>
      <c r="E747" s="9" t="s">
        <v>273</v>
      </c>
      <c r="F747" s="9">
        <v>145</v>
      </c>
      <c r="G747" s="9" t="s">
        <v>296</v>
      </c>
      <c r="H747" s="9">
        <v>2018</v>
      </c>
      <c r="I747" s="9" t="str">
        <f t="shared" si="45"/>
        <v>583</v>
      </c>
      <c r="J747" s="9" t="s">
        <v>10</v>
      </c>
      <c r="K747" s="9" t="s">
        <v>325</v>
      </c>
      <c r="L747" s="9" t="s">
        <v>282</v>
      </c>
      <c r="M747" s="112">
        <v>0</v>
      </c>
      <c r="N747" s="112">
        <v>0</v>
      </c>
      <c r="O747" s="112">
        <v>0</v>
      </c>
      <c r="P747" s="112">
        <v>0</v>
      </c>
      <c r="Q747" s="112">
        <v>0</v>
      </c>
      <c r="R747" s="112">
        <v>0</v>
      </c>
      <c r="S747" s="112"/>
      <c r="T747" s="112"/>
      <c r="U747" s="112"/>
      <c r="V747" s="112"/>
      <c r="W747" s="112"/>
      <c r="X747" s="112"/>
      <c r="Y747" s="102">
        <f t="shared" si="44"/>
        <v>0</v>
      </c>
    </row>
    <row r="748" spans="1:25" x14ac:dyDescent="0.25">
      <c r="A748" s="9">
        <v>110</v>
      </c>
      <c r="B748" s="9" t="s">
        <v>278</v>
      </c>
      <c r="C748" s="9" t="s">
        <v>413</v>
      </c>
      <c r="D748" s="9" t="s">
        <v>351</v>
      </c>
      <c r="E748" s="9" t="s">
        <v>273</v>
      </c>
      <c r="F748" s="9">
        <v>751</v>
      </c>
      <c r="G748" s="9" t="s">
        <v>330</v>
      </c>
      <c r="H748" s="9">
        <v>2017</v>
      </c>
      <c r="I748" s="9" t="str">
        <f t="shared" ref="I748:I781" si="46">LEFT(C748,3)</f>
        <v>583</v>
      </c>
      <c r="J748" s="9" t="s">
        <v>10</v>
      </c>
      <c r="K748" s="9" t="s">
        <v>329</v>
      </c>
      <c r="L748" s="9" t="s">
        <v>282</v>
      </c>
      <c r="M748" s="112"/>
      <c r="N748" s="112"/>
      <c r="O748" s="112"/>
      <c r="P748" s="112"/>
      <c r="Q748" s="112"/>
      <c r="R748" s="112"/>
      <c r="S748" s="112">
        <v>1539</v>
      </c>
      <c r="T748" s="112">
        <v>285</v>
      </c>
      <c r="U748" s="112">
        <v>285</v>
      </c>
      <c r="V748" s="112">
        <v>285</v>
      </c>
      <c r="W748" s="112">
        <v>285</v>
      </c>
      <c r="X748" s="112">
        <v>285</v>
      </c>
      <c r="Y748" s="102">
        <f t="shared" si="44"/>
        <v>2964</v>
      </c>
    </row>
    <row r="749" spans="1:25" x14ac:dyDescent="0.25">
      <c r="A749" s="9">
        <v>110</v>
      </c>
      <c r="B749" s="9" t="s">
        <v>278</v>
      </c>
      <c r="C749" s="9" t="s">
        <v>413</v>
      </c>
      <c r="D749" s="9" t="s">
        <v>351</v>
      </c>
      <c r="E749" s="9" t="s">
        <v>273</v>
      </c>
      <c r="F749" s="9">
        <v>751</v>
      </c>
      <c r="G749" s="9" t="s">
        <v>330</v>
      </c>
      <c r="H749" s="9">
        <v>2018</v>
      </c>
      <c r="I749" s="9" t="str">
        <f t="shared" si="46"/>
        <v>583</v>
      </c>
      <c r="J749" s="9" t="s">
        <v>10</v>
      </c>
      <c r="K749" s="9" t="s">
        <v>329</v>
      </c>
      <c r="L749" s="9" t="s">
        <v>282</v>
      </c>
      <c r="M749" s="112">
        <v>285</v>
      </c>
      <c r="N749" s="112">
        <v>285</v>
      </c>
      <c r="O749" s="112">
        <v>570</v>
      </c>
      <c r="P749" s="112">
        <v>285</v>
      </c>
      <c r="Q749" s="112">
        <v>285</v>
      </c>
      <c r="R749" s="112">
        <v>570</v>
      </c>
      <c r="S749" s="112"/>
      <c r="T749" s="112"/>
      <c r="U749" s="112"/>
      <c r="V749" s="112"/>
      <c r="W749" s="112"/>
      <c r="X749" s="112"/>
      <c r="Y749" s="102">
        <f t="shared" si="44"/>
        <v>2280</v>
      </c>
    </row>
    <row r="750" spans="1:25" x14ac:dyDescent="0.25">
      <c r="A750" s="9">
        <v>110</v>
      </c>
      <c r="B750" s="9" t="s">
        <v>278</v>
      </c>
      <c r="C750" s="9" t="s">
        <v>413</v>
      </c>
      <c r="D750" s="9" t="s">
        <v>351</v>
      </c>
      <c r="E750" s="9" t="s">
        <v>273</v>
      </c>
      <c r="F750" s="9">
        <v>752</v>
      </c>
      <c r="G750" s="9" t="s">
        <v>330</v>
      </c>
      <c r="H750" s="9">
        <v>2017</v>
      </c>
      <c r="I750" s="9" t="str">
        <f t="shared" si="46"/>
        <v>583</v>
      </c>
      <c r="J750" s="9" t="s">
        <v>10</v>
      </c>
      <c r="K750" s="9" t="s">
        <v>329</v>
      </c>
      <c r="L750" s="9" t="s">
        <v>282</v>
      </c>
      <c r="M750" s="112"/>
      <c r="N750" s="112"/>
      <c r="O750" s="112"/>
      <c r="P750" s="112"/>
      <c r="Q750" s="112"/>
      <c r="R750" s="112"/>
      <c r="S750" s="112">
        <v>171</v>
      </c>
      <c r="T750" s="112">
        <v>85</v>
      </c>
      <c r="U750" s="112">
        <v>85</v>
      </c>
      <c r="V750" s="112">
        <v>85</v>
      </c>
      <c r="W750" s="112">
        <v>85</v>
      </c>
      <c r="X750" s="112">
        <v>85</v>
      </c>
      <c r="Y750" s="102">
        <f t="shared" si="44"/>
        <v>596</v>
      </c>
    </row>
    <row r="751" spans="1:25" x14ac:dyDescent="0.25">
      <c r="A751" s="9">
        <v>110</v>
      </c>
      <c r="B751" s="9" t="s">
        <v>278</v>
      </c>
      <c r="C751" s="9" t="s">
        <v>413</v>
      </c>
      <c r="D751" s="9" t="s">
        <v>351</v>
      </c>
      <c r="E751" s="9" t="s">
        <v>273</v>
      </c>
      <c r="F751" s="9">
        <v>752</v>
      </c>
      <c r="G751" s="9" t="s">
        <v>330</v>
      </c>
      <c r="H751" s="9">
        <v>2018</v>
      </c>
      <c r="I751" s="9" t="str">
        <f t="shared" si="46"/>
        <v>583</v>
      </c>
      <c r="J751" s="9" t="s">
        <v>10</v>
      </c>
      <c r="K751" s="9" t="s">
        <v>329</v>
      </c>
      <c r="L751" s="9" t="s">
        <v>282</v>
      </c>
      <c r="M751" s="112">
        <v>85</v>
      </c>
      <c r="N751" s="112">
        <v>85</v>
      </c>
      <c r="O751" s="112">
        <v>85</v>
      </c>
      <c r="P751" s="112">
        <v>85</v>
      </c>
      <c r="Q751" s="112">
        <v>85</v>
      </c>
      <c r="R751" s="112">
        <v>85</v>
      </c>
      <c r="S751" s="112"/>
      <c r="T751" s="112"/>
      <c r="U751" s="112"/>
      <c r="V751" s="112"/>
      <c r="W751" s="112"/>
      <c r="X751" s="112"/>
      <c r="Y751" s="102">
        <f t="shared" si="44"/>
        <v>510</v>
      </c>
    </row>
    <row r="752" spans="1:25" x14ac:dyDescent="0.25">
      <c r="A752" s="9">
        <v>110</v>
      </c>
      <c r="B752" s="9" t="s">
        <v>278</v>
      </c>
      <c r="C752" s="9" t="s">
        <v>414</v>
      </c>
      <c r="D752" s="9" t="s">
        <v>351</v>
      </c>
      <c r="E752" s="9" t="s">
        <v>273</v>
      </c>
      <c r="F752" s="9">
        <v>110</v>
      </c>
      <c r="G752" s="9" t="s">
        <v>298</v>
      </c>
      <c r="H752" s="9">
        <v>2017</v>
      </c>
      <c r="I752" s="9" t="str">
        <f t="shared" si="46"/>
        <v>583</v>
      </c>
      <c r="J752" s="9" t="s">
        <v>10</v>
      </c>
      <c r="K752" s="9" t="s">
        <v>324</v>
      </c>
      <c r="L752" s="9" t="s">
        <v>282</v>
      </c>
      <c r="M752" s="112"/>
      <c r="N752" s="112"/>
      <c r="O752" s="112"/>
      <c r="P752" s="112"/>
      <c r="Q752" s="112"/>
      <c r="R752" s="112"/>
      <c r="S752" s="112">
        <v>0</v>
      </c>
      <c r="T752" s="112">
        <v>0</v>
      </c>
      <c r="U752" s="112">
        <v>0</v>
      </c>
      <c r="V752" s="112">
        <v>0</v>
      </c>
      <c r="W752" s="112">
        <v>0</v>
      </c>
      <c r="X752" s="112">
        <v>0</v>
      </c>
      <c r="Y752" s="102">
        <f t="shared" si="44"/>
        <v>0</v>
      </c>
    </row>
    <row r="753" spans="1:25" x14ac:dyDescent="0.25">
      <c r="A753" s="9">
        <v>110</v>
      </c>
      <c r="B753" s="9" t="s">
        <v>278</v>
      </c>
      <c r="C753" s="9" t="s">
        <v>414</v>
      </c>
      <c r="D753" s="9" t="s">
        <v>351</v>
      </c>
      <c r="E753" s="9" t="s">
        <v>273</v>
      </c>
      <c r="F753" s="9">
        <v>110</v>
      </c>
      <c r="G753" s="9" t="s">
        <v>298</v>
      </c>
      <c r="H753" s="9">
        <v>2018</v>
      </c>
      <c r="I753" s="9" t="str">
        <f t="shared" si="46"/>
        <v>583</v>
      </c>
      <c r="J753" s="9" t="s">
        <v>10</v>
      </c>
      <c r="K753" s="9" t="s">
        <v>324</v>
      </c>
      <c r="L753" s="9" t="s">
        <v>282</v>
      </c>
      <c r="M753" s="112">
        <v>0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/>
      <c r="T753" s="112"/>
      <c r="U753" s="112"/>
      <c r="V753" s="112"/>
      <c r="W753" s="112"/>
      <c r="X753" s="112"/>
      <c r="Y753" s="102">
        <f t="shared" si="44"/>
        <v>0</v>
      </c>
    </row>
    <row r="754" spans="1:25" x14ac:dyDescent="0.25">
      <c r="A754" s="9">
        <v>110</v>
      </c>
      <c r="B754" s="9" t="s">
        <v>278</v>
      </c>
      <c r="C754" s="9" t="s">
        <v>415</v>
      </c>
      <c r="D754" s="9" t="s">
        <v>351</v>
      </c>
      <c r="E754" s="9" t="s">
        <v>273</v>
      </c>
      <c r="F754" s="9">
        <v>101</v>
      </c>
      <c r="G754" s="9" t="s">
        <v>298</v>
      </c>
      <c r="H754" s="9">
        <v>2017</v>
      </c>
      <c r="I754" s="9" t="str">
        <f t="shared" si="46"/>
        <v>583</v>
      </c>
      <c r="J754" s="9" t="s">
        <v>10</v>
      </c>
      <c r="K754" s="9" t="s">
        <v>324</v>
      </c>
      <c r="L754" s="9" t="s">
        <v>282</v>
      </c>
      <c r="M754" s="112"/>
      <c r="N754" s="112"/>
      <c r="O754" s="112"/>
      <c r="P754" s="112"/>
      <c r="Q754" s="112"/>
      <c r="R754" s="112"/>
      <c r="S754" s="112">
        <v>0</v>
      </c>
      <c r="T754" s="112">
        <v>0</v>
      </c>
      <c r="U754" s="112">
        <v>0</v>
      </c>
      <c r="V754" s="112">
        <v>1000</v>
      </c>
      <c r="W754" s="112">
        <v>0</v>
      </c>
      <c r="X754" s="112">
        <v>0</v>
      </c>
      <c r="Y754" s="102">
        <f t="shared" si="44"/>
        <v>1000</v>
      </c>
    </row>
    <row r="755" spans="1:25" x14ac:dyDescent="0.25">
      <c r="A755" s="9">
        <v>110</v>
      </c>
      <c r="B755" s="9" t="s">
        <v>278</v>
      </c>
      <c r="C755" s="9" t="s">
        <v>415</v>
      </c>
      <c r="D755" s="9" t="s">
        <v>351</v>
      </c>
      <c r="E755" s="9" t="s">
        <v>273</v>
      </c>
      <c r="F755" s="9">
        <v>101</v>
      </c>
      <c r="G755" s="9" t="s">
        <v>298</v>
      </c>
      <c r="H755" s="9">
        <v>2018</v>
      </c>
      <c r="I755" s="9" t="str">
        <f t="shared" si="46"/>
        <v>583</v>
      </c>
      <c r="J755" s="9" t="s">
        <v>10</v>
      </c>
      <c r="K755" s="9" t="s">
        <v>324</v>
      </c>
      <c r="L755" s="9" t="s">
        <v>282</v>
      </c>
      <c r="M755" s="112">
        <v>3000</v>
      </c>
      <c r="N755" s="112">
        <v>2000</v>
      </c>
      <c r="O755" s="112">
        <v>3000</v>
      </c>
      <c r="P755" s="112">
        <v>2000</v>
      </c>
      <c r="Q755" s="112">
        <v>2000</v>
      </c>
      <c r="R755" s="112">
        <v>3000</v>
      </c>
      <c r="S755" s="112"/>
      <c r="T755" s="112"/>
      <c r="U755" s="112"/>
      <c r="V755" s="112"/>
      <c r="W755" s="112"/>
      <c r="X755" s="112"/>
      <c r="Y755" s="102">
        <f t="shared" si="44"/>
        <v>15000</v>
      </c>
    </row>
    <row r="756" spans="1:25" x14ac:dyDescent="0.25">
      <c r="A756" s="9">
        <v>110</v>
      </c>
      <c r="B756" s="9" t="s">
        <v>278</v>
      </c>
      <c r="C756" s="9" t="s">
        <v>415</v>
      </c>
      <c r="D756" s="9" t="s">
        <v>351</v>
      </c>
      <c r="E756" s="9" t="s">
        <v>273</v>
      </c>
      <c r="F756" s="9">
        <v>110</v>
      </c>
      <c r="G756" s="9" t="s">
        <v>298</v>
      </c>
      <c r="H756" s="9">
        <v>2017</v>
      </c>
      <c r="I756" s="9" t="str">
        <f t="shared" si="46"/>
        <v>583</v>
      </c>
      <c r="J756" s="9" t="s">
        <v>10</v>
      </c>
      <c r="K756" s="9" t="s">
        <v>324</v>
      </c>
      <c r="L756" s="9" t="s">
        <v>282</v>
      </c>
      <c r="M756" s="112"/>
      <c r="N756" s="112"/>
      <c r="O756" s="112"/>
      <c r="P756" s="112"/>
      <c r="Q756" s="112"/>
      <c r="R756" s="112"/>
      <c r="S756" s="112">
        <v>0</v>
      </c>
      <c r="T756" s="112">
        <v>0</v>
      </c>
      <c r="U756" s="112">
        <v>0</v>
      </c>
      <c r="V756" s="112">
        <v>0</v>
      </c>
      <c r="W756" s="112">
        <v>0</v>
      </c>
      <c r="X756" s="112">
        <v>0</v>
      </c>
      <c r="Y756" s="102">
        <f t="shared" si="44"/>
        <v>0</v>
      </c>
    </row>
    <row r="757" spans="1:25" x14ac:dyDescent="0.25">
      <c r="A757" s="9">
        <v>110</v>
      </c>
      <c r="B757" s="9" t="s">
        <v>278</v>
      </c>
      <c r="C757" s="9" t="s">
        <v>415</v>
      </c>
      <c r="D757" s="9" t="s">
        <v>351</v>
      </c>
      <c r="E757" s="9" t="s">
        <v>273</v>
      </c>
      <c r="F757" s="9">
        <v>110</v>
      </c>
      <c r="G757" s="9" t="s">
        <v>298</v>
      </c>
      <c r="H757" s="9">
        <v>2018</v>
      </c>
      <c r="I757" s="9" t="str">
        <f t="shared" si="46"/>
        <v>583</v>
      </c>
      <c r="J757" s="9" t="s">
        <v>10</v>
      </c>
      <c r="K757" s="9" t="s">
        <v>324</v>
      </c>
      <c r="L757" s="9" t="s">
        <v>282</v>
      </c>
      <c r="M757" s="112">
        <v>0</v>
      </c>
      <c r="N757" s="112">
        <v>0</v>
      </c>
      <c r="O757" s="112">
        <v>0</v>
      </c>
      <c r="P757" s="112">
        <v>0</v>
      </c>
      <c r="Q757" s="112">
        <v>0</v>
      </c>
      <c r="R757" s="112">
        <v>0</v>
      </c>
      <c r="S757" s="112"/>
      <c r="T757" s="112"/>
      <c r="U757" s="112"/>
      <c r="V757" s="112"/>
      <c r="W757" s="112"/>
      <c r="X757" s="112"/>
      <c r="Y757" s="102">
        <f t="shared" si="44"/>
        <v>0</v>
      </c>
    </row>
    <row r="758" spans="1:25" x14ac:dyDescent="0.25">
      <c r="A758" s="9">
        <v>110</v>
      </c>
      <c r="B758" s="9" t="s">
        <v>278</v>
      </c>
      <c r="C758" s="9" t="s">
        <v>415</v>
      </c>
      <c r="D758" s="9" t="s">
        <v>351</v>
      </c>
      <c r="E758" s="9" t="s">
        <v>273</v>
      </c>
      <c r="F758" s="9">
        <v>111</v>
      </c>
      <c r="G758" s="9" t="s">
        <v>297</v>
      </c>
      <c r="H758" s="9">
        <v>2017</v>
      </c>
      <c r="I758" s="9" t="str">
        <f t="shared" si="46"/>
        <v>583</v>
      </c>
      <c r="J758" s="9" t="s">
        <v>10</v>
      </c>
      <c r="K758" s="9" t="s">
        <v>325</v>
      </c>
      <c r="L758" s="9" t="s">
        <v>282</v>
      </c>
      <c r="M758" s="112"/>
      <c r="N758" s="112"/>
      <c r="O758" s="112"/>
      <c r="P758" s="112"/>
      <c r="Q758" s="112"/>
      <c r="R758" s="112"/>
      <c r="S758" s="112">
        <v>1000</v>
      </c>
      <c r="T758" s="112">
        <v>1000</v>
      </c>
      <c r="U758" s="112">
        <v>1000</v>
      </c>
      <c r="V758" s="112">
        <v>1000</v>
      </c>
      <c r="W758" s="112">
        <v>1000</v>
      </c>
      <c r="X758" s="112">
        <v>1000</v>
      </c>
      <c r="Y758" s="102">
        <f t="shared" si="44"/>
        <v>6000</v>
      </c>
    </row>
    <row r="759" spans="1:25" x14ac:dyDescent="0.25">
      <c r="A759" s="9">
        <v>110</v>
      </c>
      <c r="B759" s="9" t="s">
        <v>278</v>
      </c>
      <c r="C759" s="9" t="s">
        <v>415</v>
      </c>
      <c r="D759" s="9" t="s">
        <v>351</v>
      </c>
      <c r="E759" s="9" t="s">
        <v>273</v>
      </c>
      <c r="F759" s="9">
        <v>111</v>
      </c>
      <c r="G759" s="9" t="s">
        <v>297</v>
      </c>
      <c r="H759" s="9">
        <v>2018</v>
      </c>
      <c r="I759" s="9" t="str">
        <f t="shared" si="46"/>
        <v>583</v>
      </c>
      <c r="J759" s="9" t="s">
        <v>10</v>
      </c>
      <c r="K759" s="9" t="s">
        <v>325</v>
      </c>
      <c r="L759" s="9" t="s">
        <v>282</v>
      </c>
      <c r="M759" s="112">
        <v>2000</v>
      </c>
      <c r="N759" s="112">
        <v>2000</v>
      </c>
      <c r="O759" s="112">
        <v>1000</v>
      </c>
      <c r="P759" s="112">
        <v>1000</v>
      </c>
      <c r="Q759" s="112">
        <v>1000</v>
      </c>
      <c r="R759" s="112">
        <v>1000</v>
      </c>
      <c r="S759" s="112"/>
      <c r="T759" s="112"/>
      <c r="U759" s="112"/>
      <c r="V759" s="112"/>
      <c r="W759" s="112"/>
      <c r="X759" s="112"/>
      <c r="Y759" s="102">
        <f t="shared" si="44"/>
        <v>8000</v>
      </c>
    </row>
    <row r="760" spans="1:25" x14ac:dyDescent="0.25">
      <c r="A760" s="9">
        <v>110</v>
      </c>
      <c r="B760" s="9" t="s">
        <v>278</v>
      </c>
      <c r="C760" s="9" t="s">
        <v>415</v>
      </c>
      <c r="D760" s="9" t="s">
        <v>351</v>
      </c>
      <c r="E760" s="9" t="s">
        <v>273</v>
      </c>
      <c r="F760" s="9">
        <v>145</v>
      </c>
      <c r="G760" s="9" t="s">
        <v>296</v>
      </c>
      <c r="H760" s="9">
        <v>2017</v>
      </c>
      <c r="I760" s="9" t="str">
        <f t="shared" si="46"/>
        <v>583</v>
      </c>
      <c r="J760" s="9" t="s">
        <v>10</v>
      </c>
      <c r="K760" s="9" t="s">
        <v>325</v>
      </c>
      <c r="L760" s="9" t="s">
        <v>282</v>
      </c>
      <c r="M760" s="112"/>
      <c r="N760" s="112"/>
      <c r="O760" s="112"/>
      <c r="P760" s="112"/>
      <c r="Q760" s="112"/>
      <c r="R760" s="112"/>
      <c r="S760" s="112">
        <v>0</v>
      </c>
      <c r="T760" s="112">
        <v>0</v>
      </c>
      <c r="U760" s="112">
        <v>0</v>
      </c>
      <c r="V760" s="112">
        <v>0</v>
      </c>
      <c r="W760" s="112">
        <v>0</v>
      </c>
      <c r="X760" s="112">
        <v>0</v>
      </c>
      <c r="Y760" s="102">
        <f t="shared" si="44"/>
        <v>0</v>
      </c>
    </row>
    <row r="761" spans="1:25" x14ac:dyDescent="0.25">
      <c r="A761" s="9">
        <v>110</v>
      </c>
      <c r="B761" s="9" t="s">
        <v>278</v>
      </c>
      <c r="C761" s="9" t="s">
        <v>415</v>
      </c>
      <c r="D761" s="9" t="s">
        <v>351</v>
      </c>
      <c r="E761" s="9" t="s">
        <v>273</v>
      </c>
      <c r="F761" s="9">
        <v>145</v>
      </c>
      <c r="G761" s="9" t="s">
        <v>296</v>
      </c>
      <c r="H761" s="9">
        <v>2018</v>
      </c>
      <c r="I761" s="9" t="str">
        <f t="shared" si="46"/>
        <v>583</v>
      </c>
      <c r="J761" s="9" t="s">
        <v>10</v>
      </c>
      <c r="K761" s="9" t="s">
        <v>325</v>
      </c>
      <c r="L761" s="9" t="s">
        <v>282</v>
      </c>
      <c r="M761" s="112">
        <v>0</v>
      </c>
      <c r="N761" s="112">
        <v>0</v>
      </c>
      <c r="O761" s="112">
        <v>0</v>
      </c>
      <c r="P761" s="112">
        <v>0</v>
      </c>
      <c r="Q761" s="112">
        <v>0</v>
      </c>
      <c r="R761" s="112">
        <v>0</v>
      </c>
      <c r="S761" s="112"/>
      <c r="T761" s="112"/>
      <c r="U761" s="112"/>
      <c r="V761" s="112"/>
      <c r="W761" s="112"/>
      <c r="X761" s="112"/>
      <c r="Y761" s="102">
        <f t="shared" si="44"/>
        <v>0</v>
      </c>
    </row>
    <row r="762" spans="1:25" x14ac:dyDescent="0.25">
      <c r="A762" s="9">
        <v>110</v>
      </c>
      <c r="B762" s="9" t="s">
        <v>278</v>
      </c>
      <c r="C762" s="9" t="s">
        <v>415</v>
      </c>
      <c r="D762" s="9" t="s">
        <v>351</v>
      </c>
      <c r="E762" s="9" t="s">
        <v>273</v>
      </c>
      <c r="F762" s="9">
        <v>751</v>
      </c>
      <c r="G762" s="9" t="s">
        <v>330</v>
      </c>
      <c r="H762" s="9">
        <v>2017</v>
      </c>
      <c r="I762" s="9" t="str">
        <f t="shared" si="46"/>
        <v>583</v>
      </c>
      <c r="J762" s="9" t="s">
        <v>10</v>
      </c>
      <c r="K762" s="9" t="s">
        <v>329</v>
      </c>
      <c r="L762" s="9" t="s">
        <v>282</v>
      </c>
      <c r="M762" s="112"/>
      <c r="N762" s="112"/>
      <c r="O762" s="112"/>
      <c r="P762" s="112"/>
      <c r="Q762" s="112"/>
      <c r="R762" s="112"/>
      <c r="S762" s="112">
        <v>0</v>
      </c>
      <c r="T762" s="112">
        <v>0</v>
      </c>
      <c r="U762" s="112">
        <v>0</v>
      </c>
      <c r="V762" s="112">
        <v>285</v>
      </c>
      <c r="W762" s="112">
        <v>0</v>
      </c>
      <c r="X762" s="112">
        <v>0</v>
      </c>
      <c r="Y762" s="102">
        <f t="shared" si="44"/>
        <v>285</v>
      </c>
    </row>
    <row r="763" spans="1:25" x14ac:dyDescent="0.25">
      <c r="A763" s="9">
        <v>110</v>
      </c>
      <c r="B763" s="9" t="s">
        <v>278</v>
      </c>
      <c r="C763" s="9" t="s">
        <v>415</v>
      </c>
      <c r="D763" s="9" t="s">
        <v>351</v>
      </c>
      <c r="E763" s="9" t="s">
        <v>273</v>
      </c>
      <c r="F763" s="9">
        <v>751</v>
      </c>
      <c r="G763" s="9" t="s">
        <v>330</v>
      </c>
      <c r="H763" s="9">
        <v>2018</v>
      </c>
      <c r="I763" s="9" t="str">
        <f t="shared" si="46"/>
        <v>583</v>
      </c>
      <c r="J763" s="9" t="s">
        <v>10</v>
      </c>
      <c r="K763" s="9" t="s">
        <v>329</v>
      </c>
      <c r="L763" s="9" t="s">
        <v>282</v>
      </c>
      <c r="M763" s="112">
        <v>855</v>
      </c>
      <c r="N763" s="112">
        <v>570</v>
      </c>
      <c r="O763" s="112">
        <v>855</v>
      </c>
      <c r="P763" s="112">
        <v>570</v>
      </c>
      <c r="Q763" s="112">
        <v>570</v>
      </c>
      <c r="R763" s="112">
        <v>855</v>
      </c>
      <c r="S763" s="112"/>
      <c r="T763" s="112"/>
      <c r="U763" s="112"/>
      <c r="V763" s="112"/>
      <c r="W763" s="112"/>
      <c r="X763" s="112"/>
      <c r="Y763" s="102">
        <f t="shared" si="44"/>
        <v>4275</v>
      </c>
    </row>
    <row r="764" spans="1:25" x14ac:dyDescent="0.25">
      <c r="A764" s="9">
        <v>110</v>
      </c>
      <c r="B764" s="9" t="s">
        <v>278</v>
      </c>
      <c r="C764" s="9" t="s">
        <v>415</v>
      </c>
      <c r="D764" s="9" t="s">
        <v>351</v>
      </c>
      <c r="E764" s="9" t="s">
        <v>273</v>
      </c>
      <c r="F764" s="9">
        <v>752</v>
      </c>
      <c r="G764" s="9" t="s">
        <v>330</v>
      </c>
      <c r="H764" s="9">
        <v>2017</v>
      </c>
      <c r="I764" s="9" t="str">
        <f t="shared" si="46"/>
        <v>583</v>
      </c>
      <c r="J764" s="9" t="s">
        <v>10</v>
      </c>
      <c r="K764" s="9" t="s">
        <v>329</v>
      </c>
      <c r="L764" s="9" t="s">
        <v>282</v>
      </c>
      <c r="M764" s="112"/>
      <c r="N764" s="112"/>
      <c r="O764" s="112"/>
      <c r="P764" s="112"/>
      <c r="Q764" s="112"/>
      <c r="R764" s="112"/>
      <c r="S764" s="112">
        <v>85</v>
      </c>
      <c r="T764" s="112">
        <v>85</v>
      </c>
      <c r="U764" s="112">
        <v>85</v>
      </c>
      <c r="V764" s="112">
        <v>85</v>
      </c>
      <c r="W764" s="112">
        <v>85</v>
      </c>
      <c r="X764" s="112">
        <v>85</v>
      </c>
      <c r="Y764" s="102">
        <f t="shared" si="44"/>
        <v>510</v>
      </c>
    </row>
    <row r="765" spans="1:25" x14ac:dyDescent="0.25">
      <c r="A765" s="9">
        <v>110</v>
      </c>
      <c r="B765" s="9" t="s">
        <v>278</v>
      </c>
      <c r="C765" s="9" t="s">
        <v>415</v>
      </c>
      <c r="D765" s="9" t="s">
        <v>351</v>
      </c>
      <c r="E765" s="9" t="s">
        <v>273</v>
      </c>
      <c r="F765" s="9">
        <v>752</v>
      </c>
      <c r="G765" s="9" t="s">
        <v>330</v>
      </c>
      <c r="H765" s="9">
        <v>2018</v>
      </c>
      <c r="I765" s="9" t="str">
        <f t="shared" si="46"/>
        <v>583</v>
      </c>
      <c r="J765" s="9" t="s">
        <v>10</v>
      </c>
      <c r="K765" s="9" t="s">
        <v>329</v>
      </c>
      <c r="L765" s="9" t="s">
        <v>282</v>
      </c>
      <c r="M765" s="112">
        <v>171</v>
      </c>
      <c r="N765" s="112">
        <v>171</v>
      </c>
      <c r="O765" s="112">
        <v>85</v>
      </c>
      <c r="P765" s="112">
        <v>85</v>
      </c>
      <c r="Q765" s="112">
        <v>85</v>
      </c>
      <c r="R765" s="112">
        <v>85</v>
      </c>
      <c r="S765" s="112"/>
      <c r="T765" s="112"/>
      <c r="U765" s="112"/>
      <c r="V765" s="112"/>
      <c r="W765" s="112"/>
      <c r="X765" s="112"/>
      <c r="Y765" s="102">
        <f t="shared" si="44"/>
        <v>682</v>
      </c>
    </row>
    <row r="766" spans="1:25" x14ac:dyDescent="0.25">
      <c r="A766" s="9">
        <v>110</v>
      </c>
      <c r="B766" s="9" t="s">
        <v>278</v>
      </c>
      <c r="C766" s="9" t="s">
        <v>416</v>
      </c>
      <c r="D766" s="9" t="s">
        <v>351</v>
      </c>
      <c r="E766" s="9" t="s">
        <v>273</v>
      </c>
      <c r="F766" s="9">
        <v>101</v>
      </c>
      <c r="G766" s="9" t="s">
        <v>298</v>
      </c>
      <c r="H766" s="9">
        <v>2017</v>
      </c>
      <c r="I766" s="9" t="str">
        <f t="shared" si="46"/>
        <v>584</v>
      </c>
      <c r="J766" s="9" t="s">
        <v>10</v>
      </c>
      <c r="K766" s="9" t="s">
        <v>324</v>
      </c>
      <c r="L766" s="9" t="s">
        <v>282</v>
      </c>
      <c r="M766" s="112"/>
      <c r="N766" s="112"/>
      <c r="O766" s="112"/>
      <c r="P766" s="112"/>
      <c r="Q766" s="112"/>
      <c r="R766" s="112"/>
      <c r="S766" s="112">
        <v>0</v>
      </c>
      <c r="T766" s="112">
        <v>0</v>
      </c>
      <c r="U766" s="112">
        <v>0</v>
      </c>
      <c r="V766" s="112">
        <v>0</v>
      </c>
      <c r="W766" s="112">
        <v>0</v>
      </c>
      <c r="X766" s="112">
        <v>0</v>
      </c>
      <c r="Y766" s="102">
        <f t="shared" si="44"/>
        <v>0</v>
      </c>
    </row>
    <row r="767" spans="1:25" x14ac:dyDescent="0.25">
      <c r="A767" s="9">
        <v>110</v>
      </c>
      <c r="B767" s="9" t="s">
        <v>278</v>
      </c>
      <c r="C767" s="9" t="s">
        <v>416</v>
      </c>
      <c r="D767" s="9" t="s">
        <v>351</v>
      </c>
      <c r="E767" s="9" t="s">
        <v>273</v>
      </c>
      <c r="F767" s="9">
        <v>101</v>
      </c>
      <c r="G767" s="9" t="s">
        <v>298</v>
      </c>
      <c r="H767" s="9">
        <v>2018</v>
      </c>
      <c r="I767" s="9" t="str">
        <f t="shared" si="46"/>
        <v>584</v>
      </c>
      <c r="J767" s="9" t="s">
        <v>10</v>
      </c>
      <c r="K767" s="9" t="s">
        <v>324</v>
      </c>
      <c r="L767" s="9" t="s">
        <v>282</v>
      </c>
      <c r="M767" s="112">
        <v>0</v>
      </c>
      <c r="N767" s="112">
        <v>0</v>
      </c>
      <c r="O767" s="112">
        <v>0</v>
      </c>
      <c r="P767" s="112">
        <v>0</v>
      </c>
      <c r="Q767" s="112">
        <v>0</v>
      </c>
      <c r="R767" s="112">
        <v>0</v>
      </c>
      <c r="S767" s="112"/>
      <c r="T767" s="112"/>
      <c r="U767" s="112"/>
      <c r="V767" s="112"/>
      <c r="W767" s="112"/>
      <c r="X767" s="112"/>
      <c r="Y767" s="102">
        <f t="shared" si="44"/>
        <v>0</v>
      </c>
    </row>
    <row r="768" spans="1:25" x14ac:dyDescent="0.25">
      <c r="A768" s="9">
        <v>110</v>
      </c>
      <c r="B768" s="9" t="s">
        <v>278</v>
      </c>
      <c r="C768" s="9" t="s">
        <v>416</v>
      </c>
      <c r="D768" s="9" t="s">
        <v>351</v>
      </c>
      <c r="E768" s="9" t="s">
        <v>273</v>
      </c>
      <c r="F768" s="9">
        <v>110</v>
      </c>
      <c r="G768" s="9" t="s">
        <v>298</v>
      </c>
      <c r="H768" s="9">
        <v>2017</v>
      </c>
      <c r="I768" s="9" t="str">
        <f t="shared" si="46"/>
        <v>584</v>
      </c>
      <c r="J768" s="9" t="s">
        <v>10</v>
      </c>
      <c r="K768" s="9" t="s">
        <v>324</v>
      </c>
      <c r="L768" s="9" t="s">
        <v>282</v>
      </c>
      <c r="M768" s="112"/>
      <c r="N768" s="112"/>
      <c r="O768" s="112"/>
      <c r="P768" s="112"/>
      <c r="Q768" s="112"/>
      <c r="R768" s="112"/>
      <c r="S768" s="112">
        <v>0</v>
      </c>
      <c r="T768" s="112">
        <v>0</v>
      </c>
      <c r="U768" s="112">
        <v>0</v>
      </c>
      <c r="V768" s="112">
        <v>0</v>
      </c>
      <c r="W768" s="112">
        <v>0</v>
      </c>
      <c r="X768" s="112">
        <v>0</v>
      </c>
      <c r="Y768" s="102">
        <f t="shared" si="44"/>
        <v>0</v>
      </c>
    </row>
    <row r="769" spans="1:25" x14ac:dyDescent="0.25">
      <c r="A769" s="9">
        <v>110</v>
      </c>
      <c r="B769" s="9" t="s">
        <v>278</v>
      </c>
      <c r="C769" s="9" t="s">
        <v>416</v>
      </c>
      <c r="D769" s="9" t="s">
        <v>351</v>
      </c>
      <c r="E769" s="9" t="s">
        <v>273</v>
      </c>
      <c r="F769" s="9">
        <v>110</v>
      </c>
      <c r="G769" s="9" t="s">
        <v>298</v>
      </c>
      <c r="H769" s="9">
        <v>2018</v>
      </c>
      <c r="I769" s="9" t="str">
        <f t="shared" si="46"/>
        <v>584</v>
      </c>
      <c r="J769" s="9" t="s">
        <v>10</v>
      </c>
      <c r="K769" s="9" t="s">
        <v>324</v>
      </c>
      <c r="L769" s="9" t="s">
        <v>282</v>
      </c>
      <c r="M769" s="112">
        <v>0</v>
      </c>
      <c r="N769" s="112">
        <v>0</v>
      </c>
      <c r="O769" s="112">
        <v>0</v>
      </c>
      <c r="P769" s="112">
        <v>0</v>
      </c>
      <c r="Q769" s="112">
        <v>0</v>
      </c>
      <c r="R769" s="112">
        <v>0</v>
      </c>
      <c r="S769" s="112"/>
      <c r="T769" s="112"/>
      <c r="U769" s="112"/>
      <c r="V769" s="112"/>
      <c r="W769" s="112"/>
      <c r="X769" s="112"/>
      <c r="Y769" s="102">
        <f t="shared" si="44"/>
        <v>0</v>
      </c>
    </row>
    <row r="770" spans="1:25" x14ac:dyDescent="0.25">
      <c r="A770" s="9">
        <v>110</v>
      </c>
      <c r="B770" s="9" t="s">
        <v>278</v>
      </c>
      <c r="C770" s="9" t="s">
        <v>416</v>
      </c>
      <c r="D770" s="9" t="s">
        <v>351</v>
      </c>
      <c r="E770" s="9" t="s">
        <v>273</v>
      </c>
      <c r="F770" s="9">
        <v>111</v>
      </c>
      <c r="G770" s="9" t="s">
        <v>297</v>
      </c>
      <c r="H770" s="9">
        <v>2017</v>
      </c>
      <c r="I770" s="9" t="str">
        <f t="shared" si="46"/>
        <v>584</v>
      </c>
      <c r="J770" s="9" t="s">
        <v>10</v>
      </c>
      <c r="K770" s="9" t="s">
        <v>325</v>
      </c>
      <c r="L770" s="9" t="s">
        <v>282</v>
      </c>
      <c r="M770" s="112"/>
      <c r="N770" s="112"/>
      <c r="O770" s="112"/>
      <c r="P770" s="112"/>
      <c r="Q770" s="112"/>
      <c r="R770" s="112"/>
      <c r="S770" s="112">
        <v>0</v>
      </c>
      <c r="T770" s="112">
        <v>0</v>
      </c>
      <c r="U770" s="112">
        <v>0</v>
      </c>
      <c r="V770" s="112">
        <v>0</v>
      </c>
      <c r="W770" s="112">
        <v>0</v>
      </c>
      <c r="X770" s="112">
        <v>0</v>
      </c>
      <c r="Y770" s="102">
        <f t="shared" ref="Y770:Y833" si="47">+IF(AND(H770=2017,L770="2017 BP"),SUM(S770:X770),
IF(AND(H770=2018,L770="2017 BP"),SUM(M770:R770),
0))</f>
        <v>0</v>
      </c>
    </row>
    <row r="771" spans="1:25" x14ac:dyDescent="0.25">
      <c r="A771" s="9">
        <v>110</v>
      </c>
      <c r="B771" s="9" t="s">
        <v>278</v>
      </c>
      <c r="C771" s="9" t="s">
        <v>416</v>
      </c>
      <c r="D771" s="9" t="s">
        <v>351</v>
      </c>
      <c r="E771" s="9" t="s">
        <v>273</v>
      </c>
      <c r="F771" s="9">
        <v>111</v>
      </c>
      <c r="G771" s="9" t="s">
        <v>297</v>
      </c>
      <c r="H771" s="9">
        <v>2018</v>
      </c>
      <c r="I771" s="9" t="str">
        <f t="shared" si="46"/>
        <v>584</v>
      </c>
      <c r="J771" s="9" t="s">
        <v>10</v>
      </c>
      <c r="K771" s="9" t="s">
        <v>325</v>
      </c>
      <c r="L771" s="9" t="s">
        <v>282</v>
      </c>
      <c r="M771" s="112">
        <v>0</v>
      </c>
      <c r="N771" s="112">
        <v>0</v>
      </c>
      <c r="O771" s="112">
        <v>0</v>
      </c>
      <c r="P771" s="112">
        <v>0</v>
      </c>
      <c r="Q771" s="112">
        <v>0</v>
      </c>
      <c r="R771" s="112">
        <v>0</v>
      </c>
      <c r="S771" s="112"/>
      <c r="T771" s="112"/>
      <c r="U771" s="112"/>
      <c r="V771" s="112"/>
      <c r="W771" s="112"/>
      <c r="X771" s="112"/>
      <c r="Y771" s="102">
        <f t="shared" si="47"/>
        <v>0</v>
      </c>
    </row>
    <row r="772" spans="1:25" x14ac:dyDescent="0.25">
      <c r="A772" s="9">
        <v>110</v>
      </c>
      <c r="B772" s="9" t="s">
        <v>278</v>
      </c>
      <c r="C772" s="9" t="s">
        <v>416</v>
      </c>
      <c r="D772" s="9" t="s">
        <v>351</v>
      </c>
      <c r="E772" s="9" t="s">
        <v>273</v>
      </c>
      <c r="F772" s="9">
        <v>126</v>
      </c>
      <c r="G772" s="9" t="s">
        <v>297</v>
      </c>
      <c r="H772" s="9">
        <v>2017</v>
      </c>
      <c r="I772" s="9" t="str">
        <f t="shared" si="46"/>
        <v>584</v>
      </c>
      <c r="J772" s="9" t="s">
        <v>10</v>
      </c>
      <c r="K772" s="9" t="s">
        <v>325</v>
      </c>
      <c r="L772" s="9" t="s">
        <v>282</v>
      </c>
      <c r="M772" s="112"/>
      <c r="N772" s="112"/>
      <c r="O772" s="112"/>
      <c r="P772" s="112"/>
      <c r="Q772" s="112"/>
      <c r="R772" s="112"/>
      <c r="S772" s="112">
        <v>0</v>
      </c>
      <c r="T772" s="112">
        <v>0</v>
      </c>
      <c r="U772" s="112">
        <v>0</v>
      </c>
      <c r="V772" s="112">
        <v>0</v>
      </c>
      <c r="W772" s="112">
        <v>0</v>
      </c>
      <c r="X772" s="112">
        <v>0</v>
      </c>
      <c r="Y772" s="102">
        <f t="shared" si="47"/>
        <v>0</v>
      </c>
    </row>
    <row r="773" spans="1:25" x14ac:dyDescent="0.25">
      <c r="A773" s="9">
        <v>110</v>
      </c>
      <c r="B773" s="9" t="s">
        <v>278</v>
      </c>
      <c r="C773" s="9" t="s">
        <v>416</v>
      </c>
      <c r="D773" s="9" t="s">
        <v>351</v>
      </c>
      <c r="E773" s="9" t="s">
        <v>273</v>
      </c>
      <c r="F773" s="9">
        <v>126</v>
      </c>
      <c r="G773" s="9" t="s">
        <v>297</v>
      </c>
      <c r="H773" s="9">
        <v>2018</v>
      </c>
      <c r="I773" s="9" t="str">
        <f t="shared" si="46"/>
        <v>584</v>
      </c>
      <c r="J773" s="9" t="s">
        <v>10</v>
      </c>
      <c r="K773" s="9" t="s">
        <v>325</v>
      </c>
      <c r="L773" s="9" t="s">
        <v>282</v>
      </c>
      <c r="M773" s="112">
        <v>0</v>
      </c>
      <c r="N773" s="112">
        <v>0</v>
      </c>
      <c r="O773" s="112">
        <v>0</v>
      </c>
      <c r="P773" s="112">
        <v>0</v>
      </c>
      <c r="Q773" s="112">
        <v>0</v>
      </c>
      <c r="R773" s="112">
        <v>0</v>
      </c>
      <c r="S773" s="112"/>
      <c r="T773" s="112"/>
      <c r="U773" s="112"/>
      <c r="V773" s="112"/>
      <c r="W773" s="112"/>
      <c r="X773" s="112"/>
      <c r="Y773" s="102">
        <f t="shared" si="47"/>
        <v>0</v>
      </c>
    </row>
    <row r="774" spans="1:25" x14ac:dyDescent="0.25">
      <c r="A774" s="9">
        <v>110</v>
      </c>
      <c r="B774" s="9" t="s">
        <v>278</v>
      </c>
      <c r="C774" s="9" t="s">
        <v>416</v>
      </c>
      <c r="D774" s="9" t="s">
        <v>351</v>
      </c>
      <c r="E774" s="9" t="s">
        <v>273</v>
      </c>
      <c r="F774" s="9">
        <v>145</v>
      </c>
      <c r="G774" s="9" t="s">
        <v>296</v>
      </c>
      <c r="H774" s="9">
        <v>2017</v>
      </c>
      <c r="I774" s="9" t="str">
        <f t="shared" si="46"/>
        <v>584</v>
      </c>
      <c r="J774" s="9" t="s">
        <v>10</v>
      </c>
      <c r="K774" s="9" t="s">
        <v>325</v>
      </c>
      <c r="L774" s="9" t="s">
        <v>282</v>
      </c>
      <c r="M774" s="112"/>
      <c r="N774" s="112"/>
      <c r="O774" s="112"/>
      <c r="P774" s="112"/>
      <c r="Q774" s="112"/>
      <c r="R774" s="112"/>
      <c r="S774" s="112">
        <v>0</v>
      </c>
      <c r="T774" s="112">
        <v>0</v>
      </c>
      <c r="U774" s="112">
        <v>0</v>
      </c>
      <c r="V774" s="112">
        <v>0</v>
      </c>
      <c r="W774" s="112">
        <v>0</v>
      </c>
      <c r="X774" s="112">
        <v>0</v>
      </c>
      <c r="Y774" s="102">
        <f t="shared" si="47"/>
        <v>0</v>
      </c>
    </row>
    <row r="775" spans="1:25" x14ac:dyDescent="0.25">
      <c r="A775" s="9">
        <v>110</v>
      </c>
      <c r="B775" s="9" t="s">
        <v>278</v>
      </c>
      <c r="C775" s="9" t="s">
        <v>416</v>
      </c>
      <c r="D775" s="9" t="s">
        <v>351</v>
      </c>
      <c r="E775" s="9" t="s">
        <v>273</v>
      </c>
      <c r="F775" s="9">
        <v>145</v>
      </c>
      <c r="G775" s="9" t="s">
        <v>296</v>
      </c>
      <c r="H775" s="9">
        <v>2018</v>
      </c>
      <c r="I775" s="9" t="str">
        <f t="shared" si="46"/>
        <v>584</v>
      </c>
      <c r="J775" s="9" t="s">
        <v>10</v>
      </c>
      <c r="K775" s="9" t="s">
        <v>325</v>
      </c>
      <c r="L775" s="9" t="s">
        <v>282</v>
      </c>
      <c r="M775" s="112">
        <v>0</v>
      </c>
      <c r="N775" s="112">
        <v>0</v>
      </c>
      <c r="O775" s="112">
        <v>0</v>
      </c>
      <c r="P775" s="112">
        <v>0</v>
      </c>
      <c r="Q775" s="112">
        <v>0</v>
      </c>
      <c r="R775" s="112">
        <v>0</v>
      </c>
      <c r="S775" s="112"/>
      <c r="T775" s="112"/>
      <c r="U775" s="112"/>
      <c r="V775" s="112"/>
      <c r="W775" s="112"/>
      <c r="X775" s="112"/>
      <c r="Y775" s="102">
        <f t="shared" si="47"/>
        <v>0</v>
      </c>
    </row>
    <row r="776" spans="1:25" x14ac:dyDescent="0.25">
      <c r="A776" s="9">
        <v>110</v>
      </c>
      <c r="B776" s="9" t="s">
        <v>278</v>
      </c>
      <c r="C776" s="9" t="s">
        <v>416</v>
      </c>
      <c r="D776" s="9" t="s">
        <v>351</v>
      </c>
      <c r="E776" s="9" t="s">
        <v>273</v>
      </c>
      <c r="F776" s="9">
        <v>175</v>
      </c>
      <c r="G776" s="9" t="s">
        <v>326</v>
      </c>
      <c r="H776" s="9">
        <v>2017</v>
      </c>
      <c r="I776" s="9" t="str">
        <f t="shared" si="46"/>
        <v>584</v>
      </c>
      <c r="J776" s="9" t="s">
        <v>10</v>
      </c>
      <c r="K776" s="9" t="s">
        <v>324</v>
      </c>
      <c r="L776" s="9" t="s">
        <v>282</v>
      </c>
      <c r="M776" s="112"/>
      <c r="N776" s="112"/>
      <c r="O776" s="112"/>
      <c r="P776" s="112"/>
      <c r="Q776" s="112"/>
      <c r="R776" s="112"/>
      <c r="S776" s="112">
        <v>0</v>
      </c>
      <c r="T776" s="112">
        <v>0</v>
      </c>
      <c r="U776" s="112">
        <v>0</v>
      </c>
      <c r="V776" s="112">
        <v>0</v>
      </c>
      <c r="W776" s="112">
        <v>0</v>
      </c>
      <c r="X776" s="112">
        <v>0</v>
      </c>
      <c r="Y776" s="102">
        <f t="shared" si="47"/>
        <v>0</v>
      </c>
    </row>
    <row r="777" spans="1:25" x14ac:dyDescent="0.25">
      <c r="A777" s="9">
        <v>110</v>
      </c>
      <c r="B777" s="9" t="s">
        <v>278</v>
      </c>
      <c r="C777" s="9" t="s">
        <v>416</v>
      </c>
      <c r="D777" s="9" t="s">
        <v>351</v>
      </c>
      <c r="E777" s="9" t="s">
        <v>273</v>
      </c>
      <c r="F777" s="9">
        <v>175</v>
      </c>
      <c r="G777" s="9" t="s">
        <v>326</v>
      </c>
      <c r="H777" s="9">
        <v>2018</v>
      </c>
      <c r="I777" s="9" t="str">
        <f t="shared" si="46"/>
        <v>584</v>
      </c>
      <c r="J777" s="9" t="s">
        <v>10</v>
      </c>
      <c r="K777" s="9" t="s">
        <v>324</v>
      </c>
      <c r="L777" s="9" t="s">
        <v>282</v>
      </c>
      <c r="M777" s="112">
        <v>0</v>
      </c>
      <c r="N777" s="112">
        <v>0</v>
      </c>
      <c r="O777" s="112">
        <v>0</v>
      </c>
      <c r="P777" s="112">
        <v>0</v>
      </c>
      <c r="Q777" s="112">
        <v>0</v>
      </c>
      <c r="R777" s="112">
        <v>0</v>
      </c>
      <c r="S777" s="112"/>
      <c r="T777" s="112"/>
      <c r="U777" s="112"/>
      <c r="V777" s="112"/>
      <c r="W777" s="112"/>
      <c r="X777" s="112"/>
      <c r="Y777" s="102">
        <f t="shared" si="47"/>
        <v>0</v>
      </c>
    </row>
    <row r="778" spans="1:25" x14ac:dyDescent="0.25">
      <c r="A778" s="9">
        <v>110</v>
      </c>
      <c r="B778" s="9" t="s">
        <v>278</v>
      </c>
      <c r="C778" s="9" t="s">
        <v>417</v>
      </c>
      <c r="D778" s="9" t="s">
        <v>351</v>
      </c>
      <c r="E778" s="9" t="s">
        <v>273</v>
      </c>
      <c r="F778" s="9">
        <v>110</v>
      </c>
      <c r="G778" s="9" t="s">
        <v>298</v>
      </c>
      <c r="H778" s="9">
        <v>2017</v>
      </c>
      <c r="I778" s="9" t="str">
        <f t="shared" si="46"/>
        <v>584</v>
      </c>
      <c r="J778" s="9" t="s">
        <v>10</v>
      </c>
      <c r="K778" s="9" t="s">
        <v>324</v>
      </c>
      <c r="L778" s="9" t="s">
        <v>282</v>
      </c>
      <c r="M778" s="112"/>
      <c r="N778" s="112"/>
      <c r="O778" s="112"/>
      <c r="P778" s="112"/>
      <c r="Q778" s="112"/>
      <c r="R778" s="112"/>
      <c r="S778" s="112">
        <v>0</v>
      </c>
      <c r="T778" s="112">
        <v>0</v>
      </c>
      <c r="U778" s="112">
        <v>0</v>
      </c>
      <c r="V778" s="112">
        <v>0</v>
      </c>
      <c r="W778" s="112">
        <v>0</v>
      </c>
      <c r="X778" s="112">
        <v>0</v>
      </c>
      <c r="Y778" s="102">
        <f t="shared" si="47"/>
        <v>0</v>
      </c>
    </row>
    <row r="779" spans="1:25" x14ac:dyDescent="0.25">
      <c r="A779" s="9">
        <v>110</v>
      </c>
      <c r="B779" s="9" t="s">
        <v>278</v>
      </c>
      <c r="C779" s="9" t="s">
        <v>417</v>
      </c>
      <c r="D779" s="9" t="s">
        <v>351</v>
      </c>
      <c r="E779" s="9" t="s">
        <v>273</v>
      </c>
      <c r="F779" s="9">
        <v>110</v>
      </c>
      <c r="G779" s="9" t="s">
        <v>298</v>
      </c>
      <c r="H779" s="9">
        <v>2018</v>
      </c>
      <c r="I779" s="9" t="str">
        <f t="shared" si="46"/>
        <v>584</v>
      </c>
      <c r="J779" s="9" t="s">
        <v>10</v>
      </c>
      <c r="K779" s="9" t="s">
        <v>324</v>
      </c>
      <c r="L779" s="9" t="s">
        <v>282</v>
      </c>
      <c r="M779" s="112">
        <v>0</v>
      </c>
      <c r="N779" s="112">
        <v>0</v>
      </c>
      <c r="O779" s="112">
        <v>0</v>
      </c>
      <c r="P779" s="112">
        <v>0</v>
      </c>
      <c r="Q779" s="112">
        <v>0</v>
      </c>
      <c r="R779" s="112">
        <v>0</v>
      </c>
      <c r="S779" s="112"/>
      <c r="T779" s="112"/>
      <c r="U779" s="112"/>
      <c r="V779" s="112"/>
      <c r="W779" s="112"/>
      <c r="X779" s="112"/>
      <c r="Y779" s="102">
        <f t="shared" si="47"/>
        <v>0</v>
      </c>
    </row>
    <row r="780" spans="1:25" x14ac:dyDescent="0.25">
      <c r="A780" s="9">
        <v>110</v>
      </c>
      <c r="B780" s="9" t="s">
        <v>272</v>
      </c>
      <c r="C780" s="9" t="s">
        <v>418</v>
      </c>
      <c r="D780" s="9" t="s">
        <v>351</v>
      </c>
      <c r="E780" s="9" t="s">
        <v>273</v>
      </c>
      <c r="F780" s="9">
        <v>101</v>
      </c>
      <c r="G780" s="9" t="s">
        <v>298</v>
      </c>
      <c r="H780" s="9">
        <v>2017</v>
      </c>
      <c r="I780" s="9" t="str">
        <f t="shared" si="46"/>
        <v>586</v>
      </c>
      <c r="J780" s="9" t="s">
        <v>10</v>
      </c>
      <c r="K780" s="9" t="s">
        <v>324</v>
      </c>
      <c r="L780" s="9" t="s">
        <v>282</v>
      </c>
      <c r="M780" s="112"/>
      <c r="N780" s="112"/>
      <c r="O780" s="112"/>
      <c r="P780" s="112"/>
      <c r="Q780" s="112"/>
      <c r="R780" s="112"/>
      <c r="S780" s="112">
        <v>103080</v>
      </c>
      <c r="T780" s="112">
        <v>103955</v>
      </c>
      <c r="U780" s="112">
        <v>103328</v>
      </c>
      <c r="V780" s="112">
        <v>103943</v>
      </c>
      <c r="W780" s="112">
        <v>102888</v>
      </c>
      <c r="X780" s="112">
        <v>102343</v>
      </c>
      <c r="Y780" s="102">
        <f t="shared" si="47"/>
        <v>619537</v>
      </c>
    </row>
    <row r="781" spans="1:25" x14ac:dyDescent="0.25">
      <c r="A781" s="9">
        <v>110</v>
      </c>
      <c r="B781" s="9" t="s">
        <v>272</v>
      </c>
      <c r="C781" s="9" t="s">
        <v>418</v>
      </c>
      <c r="D781" s="9" t="s">
        <v>351</v>
      </c>
      <c r="E781" s="9" t="s">
        <v>273</v>
      </c>
      <c r="F781" s="9">
        <v>101</v>
      </c>
      <c r="G781" s="9" t="s">
        <v>298</v>
      </c>
      <c r="H781" s="9">
        <v>2018</v>
      </c>
      <c r="I781" s="9" t="str">
        <f t="shared" si="46"/>
        <v>586</v>
      </c>
      <c r="J781" s="9" t="s">
        <v>10</v>
      </c>
      <c r="K781" s="9" t="s">
        <v>324</v>
      </c>
      <c r="L781" s="9" t="s">
        <v>282</v>
      </c>
      <c r="M781" s="112">
        <v>58605</v>
      </c>
      <c r="N781" s="112">
        <v>56818</v>
      </c>
      <c r="O781" s="112">
        <v>58480</v>
      </c>
      <c r="P781" s="112">
        <v>57398</v>
      </c>
      <c r="Q781" s="112">
        <v>59425</v>
      </c>
      <c r="R781" s="112">
        <v>58271</v>
      </c>
      <c r="S781" s="112"/>
      <c r="T781" s="112"/>
      <c r="U781" s="112"/>
      <c r="V781" s="112"/>
      <c r="W781" s="112"/>
      <c r="X781" s="112"/>
      <c r="Y781" s="102">
        <f t="shared" si="47"/>
        <v>348997</v>
      </c>
    </row>
    <row r="782" spans="1:25" x14ac:dyDescent="0.25">
      <c r="A782" s="9">
        <v>110</v>
      </c>
      <c r="B782" s="9" t="s">
        <v>272</v>
      </c>
      <c r="C782" s="9" t="s">
        <v>418</v>
      </c>
      <c r="D782" s="9" t="s">
        <v>351</v>
      </c>
      <c r="E782" s="9" t="s">
        <v>273</v>
      </c>
      <c r="F782" s="9">
        <v>751</v>
      </c>
      <c r="G782" s="9" t="s">
        <v>330</v>
      </c>
      <c r="H782" s="9">
        <v>2017</v>
      </c>
      <c r="I782" s="9" t="str">
        <f t="shared" ref="I782:I809" si="48">LEFT(C782,3)</f>
        <v>586</v>
      </c>
      <c r="J782" s="9" t="s">
        <v>10</v>
      </c>
      <c r="K782" s="9" t="s">
        <v>329</v>
      </c>
      <c r="L782" s="9" t="s">
        <v>282</v>
      </c>
      <c r="M782" s="112"/>
      <c r="N782" s="112"/>
      <c r="O782" s="112"/>
      <c r="P782" s="112"/>
      <c r="Q782" s="112"/>
      <c r="R782" s="112"/>
      <c r="S782" s="112">
        <v>30284</v>
      </c>
      <c r="T782" s="112">
        <v>30541</v>
      </c>
      <c r="U782" s="112">
        <v>30357</v>
      </c>
      <c r="V782" s="112">
        <v>30537</v>
      </c>
      <c r="W782" s="112">
        <v>30228</v>
      </c>
      <c r="X782" s="112">
        <v>30067</v>
      </c>
      <c r="Y782" s="102">
        <f t="shared" si="47"/>
        <v>182014</v>
      </c>
    </row>
    <row r="783" spans="1:25" x14ac:dyDescent="0.25">
      <c r="A783" s="9">
        <v>110</v>
      </c>
      <c r="B783" s="9" t="s">
        <v>272</v>
      </c>
      <c r="C783" s="9" t="s">
        <v>418</v>
      </c>
      <c r="D783" s="9" t="s">
        <v>351</v>
      </c>
      <c r="E783" s="9" t="s">
        <v>273</v>
      </c>
      <c r="F783" s="9">
        <v>751</v>
      </c>
      <c r="G783" s="9" t="s">
        <v>330</v>
      </c>
      <c r="H783" s="9">
        <v>2018</v>
      </c>
      <c r="I783" s="9" t="str">
        <f t="shared" si="48"/>
        <v>586</v>
      </c>
      <c r="J783" s="9" t="s">
        <v>10</v>
      </c>
      <c r="K783" s="9" t="s">
        <v>329</v>
      </c>
      <c r="L783" s="9" t="s">
        <v>282</v>
      </c>
      <c r="M783" s="112">
        <v>17218</v>
      </c>
      <c r="N783" s="112">
        <v>16693</v>
      </c>
      <c r="O783" s="112">
        <v>17181</v>
      </c>
      <c r="P783" s="112">
        <v>16863</v>
      </c>
      <c r="Q783" s="112">
        <v>17459</v>
      </c>
      <c r="R783" s="112">
        <v>17119</v>
      </c>
      <c r="S783" s="112"/>
      <c r="T783" s="112"/>
      <c r="U783" s="112"/>
      <c r="V783" s="112"/>
      <c r="W783" s="112"/>
      <c r="X783" s="112"/>
      <c r="Y783" s="102">
        <f t="shared" si="47"/>
        <v>102533</v>
      </c>
    </row>
    <row r="784" spans="1:25" x14ac:dyDescent="0.25">
      <c r="A784" s="9">
        <v>110</v>
      </c>
      <c r="B784" s="9" t="s">
        <v>278</v>
      </c>
      <c r="C784" s="9" t="s">
        <v>418</v>
      </c>
      <c r="D784" s="9" t="s">
        <v>351</v>
      </c>
      <c r="E784" s="9" t="s">
        <v>273</v>
      </c>
      <c r="F784" s="9">
        <v>101</v>
      </c>
      <c r="G784" s="9" t="s">
        <v>298</v>
      </c>
      <c r="H784" s="9">
        <v>2017</v>
      </c>
      <c r="I784" s="9" t="str">
        <f t="shared" si="48"/>
        <v>586</v>
      </c>
      <c r="J784" s="9" t="s">
        <v>10</v>
      </c>
      <c r="K784" s="9" t="s">
        <v>324</v>
      </c>
      <c r="L784" s="9" t="s">
        <v>282</v>
      </c>
      <c r="M784" s="112"/>
      <c r="N784" s="112"/>
      <c r="O784" s="112"/>
      <c r="P784" s="112"/>
      <c r="Q784" s="112"/>
      <c r="R784" s="112"/>
      <c r="S784" s="112">
        <v>237092</v>
      </c>
      <c r="T784" s="112">
        <v>305703</v>
      </c>
      <c r="U784" s="112">
        <v>260023</v>
      </c>
      <c r="V784" s="112">
        <v>285893</v>
      </c>
      <c r="W784" s="112">
        <v>266436</v>
      </c>
      <c r="X784" s="112">
        <v>214671</v>
      </c>
      <c r="Y784" s="102">
        <f t="shared" si="47"/>
        <v>1569818</v>
      </c>
    </row>
    <row r="785" spans="1:25" x14ac:dyDescent="0.25">
      <c r="A785" s="9">
        <v>110</v>
      </c>
      <c r="B785" s="9" t="s">
        <v>278</v>
      </c>
      <c r="C785" s="9" t="s">
        <v>418</v>
      </c>
      <c r="D785" s="9" t="s">
        <v>351</v>
      </c>
      <c r="E785" s="9" t="s">
        <v>273</v>
      </c>
      <c r="F785" s="9">
        <v>101</v>
      </c>
      <c r="G785" s="9" t="s">
        <v>298</v>
      </c>
      <c r="H785" s="9">
        <v>2018</v>
      </c>
      <c r="I785" s="9" t="str">
        <f t="shared" si="48"/>
        <v>586</v>
      </c>
      <c r="J785" s="9" t="s">
        <v>10</v>
      </c>
      <c r="K785" s="9" t="s">
        <v>324</v>
      </c>
      <c r="L785" s="9" t="s">
        <v>282</v>
      </c>
      <c r="M785" s="112">
        <v>286419</v>
      </c>
      <c r="N785" s="112">
        <v>249030</v>
      </c>
      <c r="O785" s="112">
        <v>292534</v>
      </c>
      <c r="P785" s="112">
        <v>232392</v>
      </c>
      <c r="Q785" s="112">
        <v>289252</v>
      </c>
      <c r="R785" s="112">
        <v>255652</v>
      </c>
      <c r="S785" s="112"/>
      <c r="T785" s="112"/>
      <c r="U785" s="112"/>
      <c r="V785" s="112"/>
      <c r="W785" s="112"/>
      <c r="X785" s="112"/>
      <c r="Y785" s="102">
        <f t="shared" si="47"/>
        <v>1605279</v>
      </c>
    </row>
    <row r="786" spans="1:25" x14ac:dyDescent="0.25">
      <c r="A786" s="9">
        <v>110</v>
      </c>
      <c r="B786" s="9" t="s">
        <v>278</v>
      </c>
      <c r="C786" s="9" t="s">
        <v>418</v>
      </c>
      <c r="D786" s="9" t="s">
        <v>351</v>
      </c>
      <c r="E786" s="9" t="s">
        <v>273</v>
      </c>
      <c r="F786" s="9">
        <v>111</v>
      </c>
      <c r="G786" s="9" t="s">
        <v>297</v>
      </c>
      <c r="H786" s="9">
        <v>2017</v>
      </c>
      <c r="I786" s="9" t="str">
        <f t="shared" si="48"/>
        <v>586</v>
      </c>
      <c r="J786" s="9" t="s">
        <v>10</v>
      </c>
      <c r="K786" s="9" t="s">
        <v>325</v>
      </c>
      <c r="L786" s="9" t="s">
        <v>282</v>
      </c>
      <c r="M786" s="112"/>
      <c r="N786" s="112"/>
      <c r="O786" s="112"/>
      <c r="P786" s="112"/>
      <c r="Q786" s="112"/>
      <c r="R786" s="112"/>
      <c r="S786" s="112">
        <v>19138</v>
      </c>
      <c r="T786" s="112">
        <v>19185</v>
      </c>
      <c r="U786" s="112">
        <v>19185</v>
      </c>
      <c r="V786" s="112">
        <v>19185</v>
      </c>
      <c r="W786" s="112">
        <v>19185</v>
      </c>
      <c r="X786" s="112">
        <v>19844</v>
      </c>
      <c r="Y786" s="102">
        <f t="shared" si="47"/>
        <v>115722</v>
      </c>
    </row>
    <row r="787" spans="1:25" x14ac:dyDescent="0.25">
      <c r="A787" s="9">
        <v>110</v>
      </c>
      <c r="B787" s="9" t="s">
        <v>278</v>
      </c>
      <c r="C787" s="9" t="s">
        <v>418</v>
      </c>
      <c r="D787" s="9" t="s">
        <v>351</v>
      </c>
      <c r="E787" s="9" t="s">
        <v>273</v>
      </c>
      <c r="F787" s="9">
        <v>111</v>
      </c>
      <c r="G787" s="9" t="s">
        <v>297</v>
      </c>
      <c r="H787" s="9">
        <v>2018</v>
      </c>
      <c r="I787" s="9" t="str">
        <f t="shared" si="48"/>
        <v>586</v>
      </c>
      <c r="J787" s="9" t="s">
        <v>10</v>
      </c>
      <c r="K787" s="9" t="s">
        <v>325</v>
      </c>
      <c r="L787" s="9" t="s">
        <v>282</v>
      </c>
      <c r="M787" s="112">
        <v>19844</v>
      </c>
      <c r="N787" s="112">
        <v>19844</v>
      </c>
      <c r="O787" s="112">
        <v>19844</v>
      </c>
      <c r="P787" s="112">
        <v>19844</v>
      </c>
      <c r="Q787" s="112">
        <v>19844</v>
      </c>
      <c r="R787" s="112">
        <v>19844</v>
      </c>
      <c r="S787" s="112"/>
      <c r="T787" s="112"/>
      <c r="U787" s="112"/>
      <c r="V787" s="112"/>
      <c r="W787" s="112"/>
      <c r="X787" s="112"/>
      <c r="Y787" s="102">
        <f t="shared" si="47"/>
        <v>119064</v>
      </c>
    </row>
    <row r="788" spans="1:25" x14ac:dyDescent="0.25">
      <c r="A788" s="9">
        <v>110</v>
      </c>
      <c r="B788" s="9" t="s">
        <v>278</v>
      </c>
      <c r="C788" s="9" t="s">
        <v>418</v>
      </c>
      <c r="D788" s="9" t="s">
        <v>351</v>
      </c>
      <c r="E788" s="9" t="s">
        <v>273</v>
      </c>
      <c r="F788" s="9">
        <v>751</v>
      </c>
      <c r="G788" s="9" t="s">
        <v>330</v>
      </c>
      <c r="H788" s="9">
        <v>2017</v>
      </c>
      <c r="I788" s="9" t="str">
        <f t="shared" si="48"/>
        <v>586</v>
      </c>
      <c r="J788" s="9" t="s">
        <v>10</v>
      </c>
      <c r="K788" s="9" t="s">
        <v>329</v>
      </c>
      <c r="L788" s="9" t="s">
        <v>282</v>
      </c>
      <c r="M788" s="112"/>
      <c r="N788" s="112"/>
      <c r="O788" s="112"/>
      <c r="P788" s="112"/>
      <c r="Q788" s="112"/>
      <c r="R788" s="112"/>
      <c r="S788" s="112">
        <v>67590</v>
      </c>
      <c r="T788" s="112">
        <v>87150</v>
      </c>
      <c r="U788" s="112">
        <v>74127</v>
      </c>
      <c r="V788" s="112">
        <v>81502</v>
      </c>
      <c r="W788" s="112">
        <v>75956</v>
      </c>
      <c r="X788" s="112">
        <v>61198</v>
      </c>
      <c r="Y788" s="102">
        <f t="shared" si="47"/>
        <v>447523</v>
      </c>
    </row>
    <row r="789" spans="1:25" x14ac:dyDescent="0.25">
      <c r="A789" s="9">
        <v>110</v>
      </c>
      <c r="B789" s="9" t="s">
        <v>278</v>
      </c>
      <c r="C789" s="9" t="s">
        <v>418</v>
      </c>
      <c r="D789" s="9" t="s">
        <v>351</v>
      </c>
      <c r="E789" s="9" t="s">
        <v>273</v>
      </c>
      <c r="F789" s="9">
        <v>751</v>
      </c>
      <c r="G789" s="9" t="s">
        <v>330</v>
      </c>
      <c r="H789" s="9">
        <v>2018</v>
      </c>
      <c r="I789" s="9" t="str">
        <f t="shared" si="48"/>
        <v>586</v>
      </c>
      <c r="J789" s="9" t="s">
        <v>10</v>
      </c>
      <c r="K789" s="9" t="s">
        <v>329</v>
      </c>
      <c r="L789" s="9" t="s">
        <v>282</v>
      </c>
      <c r="M789" s="112">
        <v>81652</v>
      </c>
      <c r="N789" s="112">
        <v>70994</v>
      </c>
      <c r="O789" s="112">
        <v>83396</v>
      </c>
      <c r="P789" s="112">
        <v>66250</v>
      </c>
      <c r="Q789" s="112">
        <v>82460</v>
      </c>
      <c r="R789" s="112">
        <v>72881</v>
      </c>
      <c r="S789" s="112"/>
      <c r="T789" s="112"/>
      <c r="U789" s="112"/>
      <c r="V789" s="112"/>
      <c r="W789" s="112"/>
      <c r="X789" s="112"/>
      <c r="Y789" s="102">
        <f t="shared" si="47"/>
        <v>457633</v>
      </c>
    </row>
    <row r="790" spans="1:25" x14ac:dyDescent="0.25">
      <c r="A790" s="9">
        <v>110</v>
      </c>
      <c r="B790" s="9" t="s">
        <v>278</v>
      </c>
      <c r="C790" s="9" t="s">
        <v>418</v>
      </c>
      <c r="D790" s="9" t="s">
        <v>351</v>
      </c>
      <c r="E790" s="9" t="s">
        <v>273</v>
      </c>
      <c r="F790" s="9">
        <v>752</v>
      </c>
      <c r="G790" s="9" t="s">
        <v>330</v>
      </c>
      <c r="H790" s="9">
        <v>2017</v>
      </c>
      <c r="I790" s="9" t="str">
        <f t="shared" si="48"/>
        <v>586</v>
      </c>
      <c r="J790" s="9" t="s">
        <v>10</v>
      </c>
      <c r="K790" s="9" t="s">
        <v>329</v>
      </c>
      <c r="L790" s="9" t="s">
        <v>282</v>
      </c>
      <c r="M790" s="112"/>
      <c r="N790" s="112"/>
      <c r="O790" s="112"/>
      <c r="P790" s="112"/>
      <c r="Q790" s="112"/>
      <c r="R790" s="112"/>
      <c r="S790" s="112">
        <v>1633</v>
      </c>
      <c r="T790" s="112">
        <v>1637</v>
      </c>
      <c r="U790" s="112">
        <v>1637</v>
      </c>
      <c r="V790" s="112">
        <v>1637</v>
      </c>
      <c r="W790" s="112">
        <v>1637</v>
      </c>
      <c r="X790" s="112">
        <v>1694</v>
      </c>
      <c r="Y790" s="102">
        <f t="shared" si="47"/>
        <v>9875</v>
      </c>
    </row>
    <row r="791" spans="1:25" x14ac:dyDescent="0.25">
      <c r="A791" s="9">
        <v>110</v>
      </c>
      <c r="B791" s="9" t="s">
        <v>278</v>
      </c>
      <c r="C791" s="9" t="s">
        <v>418</v>
      </c>
      <c r="D791" s="9" t="s">
        <v>351</v>
      </c>
      <c r="E791" s="9" t="s">
        <v>273</v>
      </c>
      <c r="F791" s="9">
        <v>752</v>
      </c>
      <c r="G791" s="9" t="s">
        <v>330</v>
      </c>
      <c r="H791" s="9">
        <v>2018</v>
      </c>
      <c r="I791" s="9" t="str">
        <f t="shared" si="48"/>
        <v>586</v>
      </c>
      <c r="J791" s="9" t="s">
        <v>10</v>
      </c>
      <c r="K791" s="9" t="s">
        <v>329</v>
      </c>
      <c r="L791" s="9" t="s">
        <v>282</v>
      </c>
      <c r="M791" s="112">
        <v>1694</v>
      </c>
      <c r="N791" s="112">
        <v>1694</v>
      </c>
      <c r="O791" s="112">
        <v>1694</v>
      </c>
      <c r="P791" s="112">
        <v>1694</v>
      </c>
      <c r="Q791" s="112">
        <v>1694</v>
      </c>
      <c r="R791" s="112">
        <v>1694</v>
      </c>
      <c r="S791" s="112"/>
      <c r="T791" s="112"/>
      <c r="U791" s="112"/>
      <c r="V791" s="112"/>
      <c r="W791" s="112"/>
      <c r="X791" s="112"/>
      <c r="Y791" s="102">
        <f t="shared" si="47"/>
        <v>10164</v>
      </c>
    </row>
    <row r="792" spans="1:25" x14ac:dyDescent="0.25">
      <c r="A792" s="9">
        <v>110</v>
      </c>
      <c r="B792" s="9" t="s">
        <v>272</v>
      </c>
      <c r="C792" s="9" t="s">
        <v>419</v>
      </c>
      <c r="D792" s="9" t="s">
        <v>351</v>
      </c>
      <c r="E792" s="9" t="s">
        <v>273</v>
      </c>
      <c r="F792" s="9">
        <v>101</v>
      </c>
      <c r="G792" s="9" t="s">
        <v>298</v>
      </c>
      <c r="H792" s="9">
        <v>2017</v>
      </c>
      <c r="I792" s="9" t="str">
        <f t="shared" si="48"/>
        <v>586</v>
      </c>
      <c r="J792" s="9" t="s">
        <v>10</v>
      </c>
      <c r="K792" s="9" t="s">
        <v>324</v>
      </c>
      <c r="L792" s="9" t="s">
        <v>282</v>
      </c>
      <c r="M792" s="112"/>
      <c r="N792" s="112"/>
      <c r="O792" s="112"/>
      <c r="P792" s="112"/>
      <c r="Q792" s="112"/>
      <c r="R792" s="112"/>
      <c r="S792" s="112">
        <v>28720</v>
      </c>
      <c r="T792" s="112">
        <v>32420</v>
      </c>
      <c r="U792" s="112">
        <v>28820</v>
      </c>
      <c r="V792" s="112">
        <v>31203</v>
      </c>
      <c r="W792" s="112">
        <v>29189</v>
      </c>
      <c r="X792" s="112">
        <v>27479</v>
      </c>
      <c r="Y792" s="102">
        <f t="shared" si="47"/>
        <v>177831</v>
      </c>
    </row>
    <row r="793" spans="1:25" x14ac:dyDescent="0.25">
      <c r="A793" s="9">
        <v>110</v>
      </c>
      <c r="B793" s="9" t="s">
        <v>272</v>
      </c>
      <c r="C793" s="9" t="s">
        <v>419</v>
      </c>
      <c r="D793" s="9" t="s">
        <v>351</v>
      </c>
      <c r="E793" s="9" t="s">
        <v>273</v>
      </c>
      <c r="F793" s="9">
        <v>101</v>
      </c>
      <c r="G793" s="9" t="s">
        <v>298</v>
      </c>
      <c r="H793" s="9">
        <v>2018</v>
      </c>
      <c r="I793" s="9" t="str">
        <f t="shared" si="48"/>
        <v>586</v>
      </c>
      <c r="J793" s="9" t="s">
        <v>10</v>
      </c>
      <c r="K793" s="9" t="s">
        <v>324</v>
      </c>
      <c r="L793" s="9" t="s">
        <v>282</v>
      </c>
      <c r="M793" s="112">
        <v>30906</v>
      </c>
      <c r="N793" s="112">
        <v>27798</v>
      </c>
      <c r="O793" s="112">
        <v>30655</v>
      </c>
      <c r="P793" s="112">
        <v>28216</v>
      </c>
      <c r="Q793" s="112">
        <v>32066</v>
      </c>
      <c r="R793" s="112">
        <v>29795</v>
      </c>
      <c r="S793" s="112"/>
      <c r="T793" s="112"/>
      <c r="U793" s="112"/>
      <c r="V793" s="112"/>
      <c r="W793" s="112"/>
      <c r="X793" s="112"/>
      <c r="Y793" s="102">
        <f t="shared" si="47"/>
        <v>179436</v>
      </c>
    </row>
    <row r="794" spans="1:25" x14ac:dyDescent="0.25">
      <c r="A794" s="9">
        <v>110</v>
      </c>
      <c r="B794" s="9" t="s">
        <v>272</v>
      </c>
      <c r="C794" s="9" t="s">
        <v>419</v>
      </c>
      <c r="D794" s="9" t="s">
        <v>351</v>
      </c>
      <c r="E794" s="9" t="s">
        <v>273</v>
      </c>
      <c r="F794" s="9">
        <v>111</v>
      </c>
      <c r="G794" s="9" t="s">
        <v>297</v>
      </c>
      <c r="H794" s="9">
        <v>2017</v>
      </c>
      <c r="I794" s="9" t="str">
        <f t="shared" si="48"/>
        <v>586</v>
      </c>
      <c r="J794" s="9" t="s">
        <v>10</v>
      </c>
      <c r="K794" s="9" t="s">
        <v>325</v>
      </c>
      <c r="L794" s="9" t="s">
        <v>282</v>
      </c>
      <c r="M794" s="112"/>
      <c r="N794" s="112"/>
      <c r="O794" s="112"/>
      <c r="P794" s="112"/>
      <c r="Q794" s="112"/>
      <c r="R794" s="112"/>
      <c r="S794" s="112">
        <v>301</v>
      </c>
      <c r="T794" s="112">
        <v>301</v>
      </c>
      <c r="U794" s="112">
        <v>301</v>
      </c>
      <c r="V794" s="112">
        <v>301</v>
      </c>
      <c r="W794" s="112">
        <v>301</v>
      </c>
      <c r="X794" s="112">
        <v>301</v>
      </c>
      <c r="Y794" s="102">
        <f t="shared" si="47"/>
        <v>1806</v>
      </c>
    </row>
    <row r="795" spans="1:25" x14ac:dyDescent="0.25">
      <c r="A795" s="9">
        <v>110</v>
      </c>
      <c r="B795" s="9" t="s">
        <v>272</v>
      </c>
      <c r="C795" s="9" t="s">
        <v>419</v>
      </c>
      <c r="D795" s="9" t="s">
        <v>351</v>
      </c>
      <c r="E795" s="9" t="s">
        <v>273</v>
      </c>
      <c r="F795" s="9">
        <v>111</v>
      </c>
      <c r="G795" s="9" t="s">
        <v>297</v>
      </c>
      <c r="H795" s="9">
        <v>2018</v>
      </c>
      <c r="I795" s="9" t="str">
        <f t="shared" si="48"/>
        <v>586</v>
      </c>
      <c r="J795" s="9" t="s">
        <v>10</v>
      </c>
      <c r="K795" s="9" t="s">
        <v>325</v>
      </c>
      <c r="L795" s="9" t="s">
        <v>282</v>
      </c>
      <c r="M795" s="112">
        <v>301</v>
      </c>
      <c r="N795" s="112">
        <v>301</v>
      </c>
      <c r="O795" s="112">
        <v>301</v>
      </c>
      <c r="P795" s="112">
        <v>301</v>
      </c>
      <c r="Q795" s="112">
        <v>301</v>
      </c>
      <c r="R795" s="112">
        <v>301</v>
      </c>
      <c r="S795" s="112"/>
      <c r="T795" s="112"/>
      <c r="U795" s="112"/>
      <c r="V795" s="112"/>
      <c r="W795" s="112"/>
      <c r="X795" s="112"/>
      <c r="Y795" s="102">
        <f t="shared" si="47"/>
        <v>1806</v>
      </c>
    </row>
    <row r="796" spans="1:25" x14ac:dyDescent="0.25">
      <c r="A796" s="9">
        <v>110</v>
      </c>
      <c r="B796" s="9" t="s">
        <v>272</v>
      </c>
      <c r="C796" s="9" t="s">
        <v>419</v>
      </c>
      <c r="D796" s="9" t="s">
        <v>351</v>
      </c>
      <c r="E796" s="9" t="s">
        <v>273</v>
      </c>
      <c r="F796" s="9">
        <v>751</v>
      </c>
      <c r="G796" s="9" t="s">
        <v>330</v>
      </c>
      <c r="H796" s="9">
        <v>2017</v>
      </c>
      <c r="I796" s="9" t="str">
        <f t="shared" si="48"/>
        <v>586</v>
      </c>
      <c r="J796" s="9" t="s">
        <v>10</v>
      </c>
      <c r="K796" s="9" t="s">
        <v>329</v>
      </c>
      <c r="L796" s="9" t="s">
        <v>282</v>
      </c>
      <c r="M796" s="112"/>
      <c r="N796" s="112"/>
      <c r="O796" s="112"/>
      <c r="P796" s="112"/>
      <c r="Q796" s="112"/>
      <c r="R796" s="112"/>
      <c r="S796" s="112">
        <v>8438</v>
      </c>
      <c r="T796" s="112">
        <v>9525</v>
      </c>
      <c r="U796" s="112">
        <v>8467</v>
      </c>
      <c r="V796" s="112">
        <v>9167</v>
      </c>
      <c r="W796" s="112">
        <v>8575</v>
      </c>
      <c r="X796" s="112">
        <v>8073</v>
      </c>
      <c r="Y796" s="102">
        <f t="shared" si="47"/>
        <v>52245</v>
      </c>
    </row>
    <row r="797" spans="1:25" x14ac:dyDescent="0.25">
      <c r="A797" s="9">
        <v>110</v>
      </c>
      <c r="B797" s="9" t="s">
        <v>272</v>
      </c>
      <c r="C797" s="9" t="s">
        <v>419</v>
      </c>
      <c r="D797" s="9" t="s">
        <v>351</v>
      </c>
      <c r="E797" s="9" t="s">
        <v>273</v>
      </c>
      <c r="F797" s="9">
        <v>751</v>
      </c>
      <c r="G797" s="9" t="s">
        <v>330</v>
      </c>
      <c r="H797" s="9">
        <v>2018</v>
      </c>
      <c r="I797" s="9" t="str">
        <f t="shared" si="48"/>
        <v>586</v>
      </c>
      <c r="J797" s="9" t="s">
        <v>10</v>
      </c>
      <c r="K797" s="9" t="s">
        <v>329</v>
      </c>
      <c r="L797" s="9" t="s">
        <v>282</v>
      </c>
      <c r="M797" s="112">
        <v>9080</v>
      </c>
      <c r="N797" s="112">
        <v>8167</v>
      </c>
      <c r="O797" s="112">
        <v>9006</v>
      </c>
      <c r="P797" s="112">
        <v>8290</v>
      </c>
      <c r="Q797" s="112">
        <v>9421</v>
      </c>
      <c r="R797" s="112">
        <v>8753</v>
      </c>
      <c r="S797" s="112"/>
      <c r="T797" s="112"/>
      <c r="U797" s="112"/>
      <c r="V797" s="112"/>
      <c r="W797" s="112"/>
      <c r="X797" s="112"/>
      <c r="Y797" s="102">
        <f t="shared" si="47"/>
        <v>52717</v>
      </c>
    </row>
    <row r="798" spans="1:25" x14ac:dyDescent="0.25">
      <c r="A798" s="9">
        <v>110</v>
      </c>
      <c r="B798" s="9" t="s">
        <v>272</v>
      </c>
      <c r="C798" s="9" t="s">
        <v>419</v>
      </c>
      <c r="D798" s="9" t="s">
        <v>351</v>
      </c>
      <c r="E798" s="9" t="s">
        <v>273</v>
      </c>
      <c r="F798" s="9">
        <v>752</v>
      </c>
      <c r="G798" s="9" t="s">
        <v>330</v>
      </c>
      <c r="H798" s="9">
        <v>2017</v>
      </c>
      <c r="I798" s="9" t="str">
        <f t="shared" si="48"/>
        <v>586</v>
      </c>
      <c r="J798" s="9" t="s">
        <v>10</v>
      </c>
      <c r="K798" s="9" t="s">
        <v>329</v>
      </c>
      <c r="L798" s="9" t="s">
        <v>282</v>
      </c>
      <c r="M798" s="112"/>
      <c r="N798" s="112"/>
      <c r="O798" s="112"/>
      <c r="P798" s="112"/>
      <c r="Q798" s="112"/>
      <c r="R798" s="112"/>
      <c r="S798" s="112">
        <v>37</v>
      </c>
      <c r="T798" s="112">
        <v>37</v>
      </c>
      <c r="U798" s="112">
        <v>37</v>
      </c>
      <c r="V798" s="112">
        <v>37</v>
      </c>
      <c r="W798" s="112">
        <v>37</v>
      </c>
      <c r="X798" s="112">
        <v>37</v>
      </c>
      <c r="Y798" s="102">
        <f t="shared" si="47"/>
        <v>222</v>
      </c>
    </row>
    <row r="799" spans="1:25" x14ac:dyDescent="0.25">
      <c r="A799" s="9">
        <v>110</v>
      </c>
      <c r="B799" s="9" t="s">
        <v>272</v>
      </c>
      <c r="C799" s="9" t="s">
        <v>419</v>
      </c>
      <c r="D799" s="9" t="s">
        <v>351</v>
      </c>
      <c r="E799" s="9" t="s">
        <v>273</v>
      </c>
      <c r="F799" s="9">
        <v>752</v>
      </c>
      <c r="G799" s="9" t="s">
        <v>330</v>
      </c>
      <c r="H799" s="9">
        <v>2018</v>
      </c>
      <c r="I799" s="9" t="str">
        <f t="shared" si="48"/>
        <v>586</v>
      </c>
      <c r="J799" s="9" t="s">
        <v>10</v>
      </c>
      <c r="K799" s="9" t="s">
        <v>329</v>
      </c>
      <c r="L799" s="9" t="s">
        <v>282</v>
      </c>
      <c r="M799" s="112">
        <v>37</v>
      </c>
      <c r="N799" s="112">
        <v>37</v>
      </c>
      <c r="O799" s="112">
        <v>37</v>
      </c>
      <c r="P799" s="112">
        <v>37</v>
      </c>
      <c r="Q799" s="112">
        <v>37</v>
      </c>
      <c r="R799" s="112">
        <v>37</v>
      </c>
      <c r="S799" s="112"/>
      <c r="T799" s="112"/>
      <c r="U799" s="112"/>
      <c r="V799" s="112"/>
      <c r="W799" s="112"/>
      <c r="X799" s="112"/>
      <c r="Y799" s="102">
        <f t="shared" si="47"/>
        <v>222</v>
      </c>
    </row>
    <row r="800" spans="1:25" x14ac:dyDescent="0.25">
      <c r="A800" s="9">
        <v>110</v>
      </c>
      <c r="B800" s="9" t="s">
        <v>278</v>
      </c>
      <c r="C800" s="9" t="s">
        <v>475</v>
      </c>
      <c r="D800" s="9" t="s">
        <v>351</v>
      </c>
      <c r="E800" s="9" t="s">
        <v>273</v>
      </c>
      <c r="F800" s="9">
        <v>111</v>
      </c>
      <c r="G800" s="9" t="s">
        <v>297</v>
      </c>
      <c r="H800" s="9">
        <v>2017</v>
      </c>
      <c r="I800" s="9" t="str">
        <f t="shared" si="48"/>
        <v>587</v>
      </c>
      <c r="J800" s="9" t="s">
        <v>10</v>
      </c>
      <c r="K800" s="9" t="s">
        <v>325</v>
      </c>
      <c r="L800" s="9" t="s">
        <v>282</v>
      </c>
      <c r="M800" s="112"/>
      <c r="N800" s="112"/>
      <c r="O800" s="112"/>
      <c r="P800" s="112"/>
      <c r="Q800" s="112"/>
      <c r="R800" s="112"/>
      <c r="S800" s="112">
        <v>0</v>
      </c>
      <c r="T800" s="112">
        <v>0</v>
      </c>
      <c r="U800" s="112">
        <v>0</v>
      </c>
      <c r="V800" s="112">
        <v>0</v>
      </c>
      <c r="W800" s="112">
        <v>0</v>
      </c>
      <c r="X800" s="112">
        <v>0</v>
      </c>
      <c r="Y800" s="102">
        <f t="shared" si="47"/>
        <v>0</v>
      </c>
    </row>
    <row r="801" spans="1:25" x14ac:dyDescent="0.25">
      <c r="A801" s="9">
        <v>110</v>
      </c>
      <c r="B801" s="9" t="s">
        <v>278</v>
      </c>
      <c r="C801" s="9" t="s">
        <v>475</v>
      </c>
      <c r="D801" s="9" t="s">
        <v>351</v>
      </c>
      <c r="E801" s="9" t="s">
        <v>273</v>
      </c>
      <c r="F801" s="9">
        <v>111</v>
      </c>
      <c r="G801" s="9" t="s">
        <v>297</v>
      </c>
      <c r="H801" s="9">
        <v>2018</v>
      </c>
      <c r="I801" s="9" t="str">
        <f t="shared" si="48"/>
        <v>587</v>
      </c>
      <c r="J801" s="9" t="s">
        <v>10</v>
      </c>
      <c r="K801" s="9" t="s">
        <v>325</v>
      </c>
      <c r="L801" s="9" t="s">
        <v>282</v>
      </c>
      <c r="M801" s="112">
        <v>0</v>
      </c>
      <c r="N801" s="112">
        <v>0</v>
      </c>
      <c r="O801" s="112">
        <v>0</v>
      </c>
      <c r="P801" s="112">
        <v>0</v>
      </c>
      <c r="Q801" s="112">
        <v>0</v>
      </c>
      <c r="R801" s="112">
        <v>0</v>
      </c>
      <c r="S801" s="112"/>
      <c r="T801" s="112"/>
      <c r="U801" s="112"/>
      <c r="V801" s="112"/>
      <c r="W801" s="112"/>
      <c r="X801" s="112"/>
      <c r="Y801" s="102">
        <f t="shared" si="47"/>
        <v>0</v>
      </c>
    </row>
    <row r="802" spans="1:25" x14ac:dyDescent="0.25">
      <c r="A802" s="9">
        <v>110</v>
      </c>
      <c r="B802" s="9" t="s">
        <v>278</v>
      </c>
      <c r="C802" s="9" t="s">
        <v>475</v>
      </c>
      <c r="D802" s="9" t="s">
        <v>351</v>
      </c>
      <c r="E802" s="9" t="s">
        <v>273</v>
      </c>
      <c r="F802" s="9">
        <v>126</v>
      </c>
      <c r="G802" s="9" t="s">
        <v>297</v>
      </c>
      <c r="H802" s="9">
        <v>2017</v>
      </c>
      <c r="I802" s="9" t="str">
        <f t="shared" si="48"/>
        <v>587</v>
      </c>
      <c r="J802" s="9" t="s">
        <v>10</v>
      </c>
      <c r="K802" s="9" t="s">
        <v>325</v>
      </c>
      <c r="L802" s="9" t="s">
        <v>282</v>
      </c>
      <c r="M802" s="112"/>
      <c r="N802" s="112"/>
      <c r="O802" s="112"/>
      <c r="P802" s="112"/>
      <c r="Q802" s="112"/>
      <c r="R802" s="112"/>
      <c r="S802" s="112">
        <v>0</v>
      </c>
      <c r="T802" s="112">
        <v>0</v>
      </c>
      <c r="U802" s="112">
        <v>0</v>
      </c>
      <c r="V802" s="112">
        <v>0</v>
      </c>
      <c r="W802" s="112">
        <v>0</v>
      </c>
      <c r="X802" s="112">
        <v>0</v>
      </c>
      <c r="Y802" s="102">
        <f t="shared" si="47"/>
        <v>0</v>
      </c>
    </row>
    <row r="803" spans="1:25" x14ac:dyDescent="0.25">
      <c r="A803" s="9">
        <v>110</v>
      </c>
      <c r="B803" s="9" t="s">
        <v>278</v>
      </c>
      <c r="C803" s="9" t="s">
        <v>475</v>
      </c>
      <c r="D803" s="9" t="s">
        <v>351</v>
      </c>
      <c r="E803" s="9" t="s">
        <v>273</v>
      </c>
      <c r="F803" s="9">
        <v>126</v>
      </c>
      <c r="G803" s="9" t="s">
        <v>297</v>
      </c>
      <c r="H803" s="9">
        <v>2018</v>
      </c>
      <c r="I803" s="9" t="str">
        <f t="shared" si="48"/>
        <v>587</v>
      </c>
      <c r="J803" s="9" t="s">
        <v>10</v>
      </c>
      <c r="K803" s="9" t="s">
        <v>325</v>
      </c>
      <c r="L803" s="9" t="s">
        <v>282</v>
      </c>
      <c r="M803" s="112">
        <v>0</v>
      </c>
      <c r="N803" s="112">
        <v>0</v>
      </c>
      <c r="O803" s="112">
        <v>0</v>
      </c>
      <c r="P803" s="112">
        <v>0</v>
      </c>
      <c r="Q803" s="112">
        <v>0</v>
      </c>
      <c r="R803" s="112">
        <v>0</v>
      </c>
      <c r="S803" s="112"/>
      <c r="T803" s="112"/>
      <c r="U803" s="112"/>
      <c r="V803" s="112"/>
      <c r="W803" s="112"/>
      <c r="X803" s="112"/>
      <c r="Y803" s="102">
        <f t="shared" si="47"/>
        <v>0</v>
      </c>
    </row>
    <row r="804" spans="1:25" x14ac:dyDescent="0.25">
      <c r="A804" s="9">
        <v>110</v>
      </c>
      <c r="B804" s="9" t="s">
        <v>278</v>
      </c>
      <c r="C804" s="9" t="s">
        <v>475</v>
      </c>
      <c r="D804" s="9" t="s">
        <v>351</v>
      </c>
      <c r="E804" s="9" t="s">
        <v>273</v>
      </c>
      <c r="F804" s="9">
        <v>145</v>
      </c>
      <c r="G804" s="9" t="s">
        <v>296</v>
      </c>
      <c r="H804" s="9">
        <v>2017</v>
      </c>
      <c r="I804" s="9" t="str">
        <f t="shared" si="48"/>
        <v>587</v>
      </c>
      <c r="J804" s="9" t="s">
        <v>10</v>
      </c>
      <c r="K804" s="9" t="s">
        <v>325</v>
      </c>
      <c r="L804" s="9" t="s">
        <v>282</v>
      </c>
      <c r="M804" s="112"/>
      <c r="N804" s="112"/>
      <c r="O804" s="112"/>
      <c r="P804" s="112"/>
      <c r="Q804" s="112"/>
      <c r="R804" s="112"/>
      <c r="S804" s="112">
        <v>0</v>
      </c>
      <c r="T804" s="112">
        <v>0</v>
      </c>
      <c r="U804" s="112">
        <v>0</v>
      </c>
      <c r="V804" s="112">
        <v>0</v>
      </c>
      <c r="W804" s="112">
        <v>0</v>
      </c>
      <c r="X804" s="112">
        <v>0</v>
      </c>
      <c r="Y804" s="102">
        <f t="shared" si="47"/>
        <v>0</v>
      </c>
    </row>
    <row r="805" spans="1:25" x14ac:dyDescent="0.25">
      <c r="A805" s="9">
        <v>110</v>
      </c>
      <c r="B805" s="9" t="s">
        <v>278</v>
      </c>
      <c r="C805" s="9" t="s">
        <v>475</v>
      </c>
      <c r="D805" s="9" t="s">
        <v>351</v>
      </c>
      <c r="E805" s="9" t="s">
        <v>273</v>
      </c>
      <c r="F805" s="9">
        <v>145</v>
      </c>
      <c r="G805" s="9" t="s">
        <v>296</v>
      </c>
      <c r="H805" s="9">
        <v>2018</v>
      </c>
      <c r="I805" s="9" t="str">
        <f t="shared" si="48"/>
        <v>587</v>
      </c>
      <c r="J805" s="9" t="s">
        <v>10</v>
      </c>
      <c r="K805" s="9" t="s">
        <v>325</v>
      </c>
      <c r="L805" s="9" t="s">
        <v>282</v>
      </c>
      <c r="M805" s="112">
        <v>0</v>
      </c>
      <c r="N805" s="112">
        <v>0</v>
      </c>
      <c r="O805" s="112">
        <v>0</v>
      </c>
      <c r="P805" s="112">
        <v>0</v>
      </c>
      <c r="Q805" s="112">
        <v>0</v>
      </c>
      <c r="R805" s="112">
        <v>0</v>
      </c>
      <c r="S805" s="112"/>
      <c r="T805" s="112"/>
      <c r="U805" s="112"/>
      <c r="V805" s="112"/>
      <c r="W805" s="112"/>
      <c r="X805" s="112"/>
      <c r="Y805" s="102">
        <f t="shared" si="47"/>
        <v>0</v>
      </c>
    </row>
    <row r="806" spans="1:25" x14ac:dyDescent="0.25">
      <c r="A806" s="9">
        <v>110</v>
      </c>
      <c r="B806" s="9" t="s">
        <v>278</v>
      </c>
      <c r="C806" s="9" t="s">
        <v>475</v>
      </c>
      <c r="D806" s="9" t="s">
        <v>351</v>
      </c>
      <c r="E806" s="9" t="s">
        <v>273</v>
      </c>
      <c r="F806" s="9">
        <v>175</v>
      </c>
      <c r="G806" s="9" t="s">
        <v>326</v>
      </c>
      <c r="H806" s="9">
        <v>2017</v>
      </c>
      <c r="I806" s="9" t="str">
        <f t="shared" si="48"/>
        <v>587</v>
      </c>
      <c r="J806" s="9" t="s">
        <v>10</v>
      </c>
      <c r="K806" s="9" t="s">
        <v>324</v>
      </c>
      <c r="L806" s="9" t="s">
        <v>282</v>
      </c>
      <c r="M806" s="112"/>
      <c r="N806" s="112"/>
      <c r="O806" s="112"/>
      <c r="P806" s="112"/>
      <c r="Q806" s="112"/>
      <c r="R806" s="112"/>
      <c r="S806" s="112">
        <v>0</v>
      </c>
      <c r="T806" s="112">
        <v>0</v>
      </c>
      <c r="U806" s="112">
        <v>0</v>
      </c>
      <c r="V806" s="112">
        <v>0</v>
      </c>
      <c r="W806" s="112">
        <v>0</v>
      </c>
      <c r="X806" s="112">
        <v>0</v>
      </c>
      <c r="Y806" s="102">
        <f t="shared" si="47"/>
        <v>0</v>
      </c>
    </row>
    <row r="807" spans="1:25" x14ac:dyDescent="0.25">
      <c r="A807" s="9">
        <v>110</v>
      </c>
      <c r="B807" s="9" t="s">
        <v>278</v>
      </c>
      <c r="C807" s="9" t="s">
        <v>475</v>
      </c>
      <c r="D807" s="9" t="s">
        <v>351</v>
      </c>
      <c r="E807" s="9" t="s">
        <v>273</v>
      </c>
      <c r="F807" s="9">
        <v>175</v>
      </c>
      <c r="G807" s="9" t="s">
        <v>326</v>
      </c>
      <c r="H807" s="9">
        <v>2018</v>
      </c>
      <c r="I807" s="9" t="str">
        <f t="shared" si="48"/>
        <v>587</v>
      </c>
      <c r="J807" s="9" t="s">
        <v>10</v>
      </c>
      <c r="K807" s="9" t="s">
        <v>324</v>
      </c>
      <c r="L807" s="9" t="s">
        <v>282</v>
      </c>
      <c r="M807" s="112">
        <v>0</v>
      </c>
      <c r="N807" s="112">
        <v>0</v>
      </c>
      <c r="O807" s="112">
        <v>0</v>
      </c>
      <c r="P807" s="112">
        <v>0</v>
      </c>
      <c r="Q807" s="112">
        <v>0</v>
      </c>
      <c r="R807" s="112">
        <v>0</v>
      </c>
      <c r="S807" s="112"/>
      <c r="T807" s="112"/>
      <c r="U807" s="112"/>
      <c r="V807" s="112"/>
      <c r="W807" s="112"/>
      <c r="X807" s="112"/>
      <c r="Y807" s="102">
        <f t="shared" si="47"/>
        <v>0</v>
      </c>
    </row>
    <row r="808" spans="1:25" x14ac:dyDescent="0.25">
      <c r="A808" s="9">
        <v>110</v>
      </c>
      <c r="B808" s="9" t="s">
        <v>272</v>
      </c>
      <c r="C808" s="9" t="s">
        <v>420</v>
      </c>
      <c r="D808" s="9" t="s">
        <v>351</v>
      </c>
      <c r="E808" s="9" t="s">
        <v>273</v>
      </c>
      <c r="F808" s="9">
        <v>101</v>
      </c>
      <c r="G808" s="9" t="s">
        <v>298</v>
      </c>
      <c r="H808" s="9">
        <v>2017</v>
      </c>
      <c r="I808" s="9" t="str">
        <f t="shared" si="48"/>
        <v>588</v>
      </c>
      <c r="J808" s="9" t="s">
        <v>10</v>
      </c>
      <c r="K808" s="9" t="s">
        <v>324</v>
      </c>
      <c r="L808" s="9" t="s">
        <v>282</v>
      </c>
      <c r="M808" s="112"/>
      <c r="N808" s="112"/>
      <c r="O808" s="112"/>
      <c r="P808" s="112"/>
      <c r="Q808" s="112"/>
      <c r="R808" s="112"/>
      <c r="S808" s="112">
        <v>31863</v>
      </c>
      <c r="T808" s="112">
        <v>34066</v>
      </c>
      <c r="U808" s="112">
        <v>28860</v>
      </c>
      <c r="V808" s="112">
        <v>33136</v>
      </c>
      <c r="W808" s="112">
        <v>30749</v>
      </c>
      <c r="X808" s="112">
        <v>28864</v>
      </c>
      <c r="Y808" s="102">
        <f t="shared" si="47"/>
        <v>187538</v>
      </c>
    </row>
    <row r="809" spans="1:25" x14ac:dyDescent="0.25">
      <c r="A809" s="9">
        <v>110</v>
      </c>
      <c r="B809" s="9" t="s">
        <v>272</v>
      </c>
      <c r="C809" s="9" t="s">
        <v>420</v>
      </c>
      <c r="D809" s="9" t="s">
        <v>351</v>
      </c>
      <c r="E809" s="9" t="s">
        <v>273</v>
      </c>
      <c r="F809" s="9">
        <v>101</v>
      </c>
      <c r="G809" s="9" t="s">
        <v>298</v>
      </c>
      <c r="H809" s="9">
        <v>2018</v>
      </c>
      <c r="I809" s="9" t="str">
        <f t="shared" si="48"/>
        <v>588</v>
      </c>
      <c r="J809" s="9" t="s">
        <v>10</v>
      </c>
      <c r="K809" s="9" t="s">
        <v>324</v>
      </c>
      <c r="L809" s="9" t="s">
        <v>282</v>
      </c>
      <c r="M809" s="112">
        <v>41048</v>
      </c>
      <c r="N809" s="112">
        <v>40551</v>
      </c>
      <c r="O809" s="112">
        <v>43110</v>
      </c>
      <c r="P809" s="112">
        <v>42617</v>
      </c>
      <c r="Q809" s="112">
        <v>46279</v>
      </c>
      <c r="R809" s="112">
        <v>42654</v>
      </c>
      <c r="S809" s="112"/>
      <c r="T809" s="112"/>
      <c r="U809" s="112"/>
      <c r="V809" s="112"/>
      <c r="W809" s="112"/>
      <c r="X809" s="112"/>
      <c r="Y809" s="102">
        <f t="shared" si="47"/>
        <v>256259</v>
      </c>
    </row>
    <row r="810" spans="1:25" x14ac:dyDescent="0.25">
      <c r="A810" s="9">
        <v>110</v>
      </c>
      <c r="B810" s="9" t="s">
        <v>272</v>
      </c>
      <c r="C810" s="9" t="s">
        <v>420</v>
      </c>
      <c r="D810" s="9" t="s">
        <v>351</v>
      </c>
      <c r="E810" s="9" t="s">
        <v>273</v>
      </c>
      <c r="F810" s="9">
        <v>751</v>
      </c>
      <c r="G810" s="9" t="s">
        <v>330</v>
      </c>
      <c r="H810" s="9">
        <v>2017</v>
      </c>
      <c r="I810" s="9" t="str">
        <f t="shared" ref="I810:I829" si="49">LEFT(C810,3)</f>
        <v>588</v>
      </c>
      <c r="J810" s="9" t="s">
        <v>10</v>
      </c>
      <c r="K810" s="9" t="s">
        <v>329</v>
      </c>
      <c r="L810" s="9" t="s">
        <v>282</v>
      </c>
      <c r="M810" s="112"/>
      <c r="N810" s="112"/>
      <c r="O810" s="112"/>
      <c r="P810" s="112"/>
      <c r="Q810" s="112"/>
      <c r="R810" s="112"/>
      <c r="S810" s="112">
        <v>9361</v>
      </c>
      <c r="T810" s="112">
        <v>10008</v>
      </c>
      <c r="U810" s="112">
        <v>8479</v>
      </c>
      <c r="V810" s="112">
        <v>9735</v>
      </c>
      <c r="W810" s="112">
        <v>9034</v>
      </c>
      <c r="X810" s="112">
        <v>8480</v>
      </c>
      <c r="Y810" s="102">
        <f t="shared" si="47"/>
        <v>55097</v>
      </c>
    </row>
    <row r="811" spans="1:25" x14ac:dyDescent="0.25">
      <c r="A811" s="9">
        <v>110</v>
      </c>
      <c r="B811" s="9" t="s">
        <v>272</v>
      </c>
      <c r="C811" s="9" t="s">
        <v>420</v>
      </c>
      <c r="D811" s="9" t="s">
        <v>351</v>
      </c>
      <c r="E811" s="9" t="s">
        <v>273</v>
      </c>
      <c r="F811" s="9">
        <v>751</v>
      </c>
      <c r="G811" s="9" t="s">
        <v>330</v>
      </c>
      <c r="H811" s="9">
        <v>2018</v>
      </c>
      <c r="I811" s="9" t="str">
        <f t="shared" si="49"/>
        <v>588</v>
      </c>
      <c r="J811" s="9" t="s">
        <v>10</v>
      </c>
      <c r="K811" s="9" t="s">
        <v>329</v>
      </c>
      <c r="L811" s="9" t="s">
        <v>282</v>
      </c>
      <c r="M811" s="112">
        <v>12059</v>
      </c>
      <c r="N811" s="112">
        <v>11914</v>
      </c>
      <c r="O811" s="112">
        <v>12665</v>
      </c>
      <c r="P811" s="112">
        <v>12521</v>
      </c>
      <c r="Q811" s="112">
        <v>13596</v>
      </c>
      <c r="R811" s="112">
        <v>12531</v>
      </c>
      <c r="S811" s="112"/>
      <c r="T811" s="112"/>
      <c r="U811" s="112"/>
      <c r="V811" s="112"/>
      <c r="W811" s="112"/>
      <c r="X811" s="112"/>
      <c r="Y811" s="102">
        <f t="shared" si="47"/>
        <v>75286</v>
      </c>
    </row>
    <row r="812" spans="1:25" x14ac:dyDescent="0.25">
      <c r="A812" s="9">
        <v>110</v>
      </c>
      <c r="B812" s="9" t="s">
        <v>278</v>
      </c>
      <c r="C812" s="9" t="s">
        <v>420</v>
      </c>
      <c r="D812" s="9" t="s">
        <v>351</v>
      </c>
      <c r="E812" s="9" t="s">
        <v>273</v>
      </c>
      <c r="F812" s="9">
        <v>101</v>
      </c>
      <c r="G812" s="9" t="s">
        <v>298</v>
      </c>
      <c r="H812" s="9">
        <v>2017</v>
      </c>
      <c r="I812" s="9" t="str">
        <f t="shared" si="49"/>
        <v>588</v>
      </c>
      <c r="J812" s="9" t="s">
        <v>10</v>
      </c>
      <c r="K812" s="9" t="s">
        <v>324</v>
      </c>
      <c r="L812" s="9" t="s">
        <v>282</v>
      </c>
      <c r="M812" s="112"/>
      <c r="N812" s="112"/>
      <c r="O812" s="112"/>
      <c r="P812" s="112"/>
      <c r="Q812" s="112"/>
      <c r="R812" s="112"/>
      <c r="S812" s="112">
        <v>104000</v>
      </c>
      <c r="T812" s="112">
        <v>109500</v>
      </c>
      <c r="U812" s="112">
        <v>115300</v>
      </c>
      <c r="V812" s="112">
        <v>110300</v>
      </c>
      <c r="W812" s="112">
        <v>104300</v>
      </c>
      <c r="X812" s="112">
        <v>90000</v>
      </c>
      <c r="Y812" s="102">
        <f t="shared" si="47"/>
        <v>633400</v>
      </c>
    </row>
    <row r="813" spans="1:25" x14ac:dyDescent="0.25">
      <c r="A813" s="9">
        <v>110</v>
      </c>
      <c r="B813" s="9" t="s">
        <v>278</v>
      </c>
      <c r="C813" s="9" t="s">
        <v>420</v>
      </c>
      <c r="D813" s="9" t="s">
        <v>351</v>
      </c>
      <c r="E813" s="9" t="s">
        <v>273</v>
      </c>
      <c r="F813" s="9">
        <v>101</v>
      </c>
      <c r="G813" s="9" t="s">
        <v>298</v>
      </c>
      <c r="H813" s="9">
        <v>2018</v>
      </c>
      <c r="I813" s="9" t="str">
        <f t="shared" si="49"/>
        <v>588</v>
      </c>
      <c r="J813" s="9" t="s">
        <v>10</v>
      </c>
      <c r="K813" s="9" t="s">
        <v>324</v>
      </c>
      <c r="L813" s="9" t="s">
        <v>282</v>
      </c>
      <c r="M813" s="112">
        <v>112500</v>
      </c>
      <c r="N813" s="112">
        <v>104500</v>
      </c>
      <c r="O813" s="112">
        <v>111900</v>
      </c>
      <c r="P813" s="112">
        <v>113000</v>
      </c>
      <c r="Q813" s="112">
        <v>112300</v>
      </c>
      <c r="R813" s="112">
        <v>108900</v>
      </c>
      <c r="S813" s="112"/>
      <c r="T813" s="112"/>
      <c r="U813" s="112"/>
      <c r="V813" s="112"/>
      <c r="W813" s="112"/>
      <c r="X813" s="112"/>
      <c r="Y813" s="102">
        <f t="shared" si="47"/>
        <v>663100</v>
      </c>
    </row>
    <row r="814" spans="1:25" x14ac:dyDescent="0.25">
      <c r="A814" s="9">
        <v>110</v>
      </c>
      <c r="B814" s="9" t="s">
        <v>278</v>
      </c>
      <c r="C814" s="9" t="s">
        <v>420</v>
      </c>
      <c r="D814" s="9" t="s">
        <v>351</v>
      </c>
      <c r="E814" s="9" t="s">
        <v>273</v>
      </c>
      <c r="F814" s="9">
        <v>110</v>
      </c>
      <c r="G814" s="9" t="s">
        <v>298</v>
      </c>
      <c r="H814" s="9">
        <v>2017</v>
      </c>
      <c r="I814" s="9" t="str">
        <f t="shared" si="49"/>
        <v>588</v>
      </c>
      <c r="J814" s="9" t="s">
        <v>10</v>
      </c>
      <c r="K814" s="9" t="s">
        <v>324</v>
      </c>
      <c r="L814" s="9" t="s">
        <v>282</v>
      </c>
      <c r="M814" s="112"/>
      <c r="N814" s="112"/>
      <c r="O814" s="112"/>
      <c r="P814" s="112"/>
      <c r="Q814" s="112"/>
      <c r="R814" s="112"/>
      <c r="S814" s="112">
        <v>0</v>
      </c>
      <c r="T814" s="112">
        <v>0</v>
      </c>
      <c r="U814" s="112">
        <v>0</v>
      </c>
      <c r="V814" s="112">
        <v>0</v>
      </c>
      <c r="W814" s="112">
        <v>0</v>
      </c>
      <c r="X814" s="112">
        <v>0</v>
      </c>
      <c r="Y814" s="102">
        <f t="shared" si="47"/>
        <v>0</v>
      </c>
    </row>
    <row r="815" spans="1:25" x14ac:dyDescent="0.25">
      <c r="A815" s="9">
        <v>110</v>
      </c>
      <c r="B815" s="9" t="s">
        <v>278</v>
      </c>
      <c r="C815" s="9" t="s">
        <v>420</v>
      </c>
      <c r="D815" s="9" t="s">
        <v>351</v>
      </c>
      <c r="E815" s="9" t="s">
        <v>273</v>
      </c>
      <c r="F815" s="9">
        <v>110</v>
      </c>
      <c r="G815" s="9" t="s">
        <v>298</v>
      </c>
      <c r="H815" s="9">
        <v>2018</v>
      </c>
      <c r="I815" s="9" t="str">
        <f t="shared" si="49"/>
        <v>588</v>
      </c>
      <c r="J815" s="9" t="s">
        <v>10</v>
      </c>
      <c r="K815" s="9" t="s">
        <v>324</v>
      </c>
      <c r="L815" s="9" t="s">
        <v>282</v>
      </c>
      <c r="M815" s="112">
        <v>0</v>
      </c>
      <c r="N815" s="112">
        <v>0</v>
      </c>
      <c r="O815" s="112">
        <v>0</v>
      </c>
      <c r="P815" s="112">
        <v>0</v>
      </c>
      <c r="Q815" s="112">
        <v>0</v>
      </c>
      <c r="R815" s="112">
        <v>0</v>
      </c>
      <c r="S815" s="112"/>
      <c r="T815" s="112"/>
      <c r="U815" s="112"/>
      <c r="V815" s="112"/>
      <c r="W815" s="112"/>
      <c r="X815" s="112"/>
      <c r="Y815" s="102">
        <f t="shared" si="47"/>
        <v>0</v>
      </c>
    </row>
    <row r="816" spans="1:25" x14ac:dyDescent="0.25">
      <c r="A816" s="9">
        <v>110</v>
      </c>
      <c r="B816" s="9" t="s">
        <v>278</v>
      </c>
      <c r="C816" s="9" t="s">
        <v>420</v>
      </c>
      <c r="D816" s="9" t="s">
        <v>351</v>
      </c>
      <c r="E816" s="9" t="s">
        <v>273</v>
      </c>
      <c r="F816" s="9">
        <v>111</v>
      </c>
      <c r="G816" s="9" t="s">
        <v>297</v>
      </c>
      <c r="H816" s="9">
        <v>2017</v>
      </c>
      <c r="I816" s="9" t="str">
        <f t="shared" si="49"/>
        <v>588</v>
      </c>
      <c r="J816" s="9" t="s">
        <v>10</v>
      </c>
      <c r="K816" s="9" t="s">
        <v>325</v>
      </c>
      <c r="L816" s="9" t="s">
        <v>282</v>
      </c>
      <c r="M816" s="112"/>
      <c r="N816" s="112"/>
      <c r="O816" s="112"/>
      <c r="P816" s="112"/>
      <c r="Q816" s="112"/>
      <c r="R816" s="112"/>
      <c r="S816" s="112">
        <v>3000</v>
      </c>
      <c r="T816" s="112">
        <v>2000</v>
      </c>
      <c r="U816" s="112">
        <v>2500</v>
      </c>
      <c r="V816" s="112">
        <v>5000</v>
      </c>
      <c r="W816" s="112">
        <v>3500</v>
      </c>
      <c r="X816" s="112">
        <v>3500</v>
      </c>
      <c r="Y816" s="102">
        <f t="shared" si="47"/>
        <v>19500</v>
      </c>
    </row>
    <row r="817" spans="1:25" x14ac:dyDescent="0.25">
      <c r="A817" s="9">
        <v>110</v>
      </c>
      <c r="B817" s="9" t="s">
        <v>278</v>
      </c>
      <c r="C817" s="9" t="s">
        <v>420</v>
      </c>
      <c r="D817" s="9" t="s">
        <v>351</v>
      </c>
      <c r="E817" s="9" t="s">
        <v>273</v>
      </c>
      <c r="F817" s="9">
        <v>111</v>
      </c>
      <c r="G817" s="9" t="s">
        <v>297</v>
      </c>
      <c r="H817" s="9">
        <v>2018</v>
      </c>
      <c r="I817" s="9" t="str">
        <f t="shared" si="49"/>
        <v>588</v>
      </c>
      <c r="J817" s="9" t="s">
        <v>10</v>
      </c>
      <c r="K817" s="9" t="s">
        <v>325</v>
      </c>
      <c r="L817" s="9" t="s">
        <v>282</v>
      </c>
      <c r="M817" s="112">
        <v>3000</v>
      </c>
      <c r="N817" s="112">
        <v>2000</v>
      </c>
      <c r="O817" s="112">
        <v>3000</v>
      </c>
      <c r="P817" s="112">
        <v>3000</v>
      </c>
      <c r="Q817" s="112">
        <v>2000</v>
      </c>
      <c r="R817" s="112">
        <v>2000</v>
      </c>
      <c r="S817" s="112"/>
      <c r="T817" s="112"/>
      <c r="U817" s="112"/>
      <c r="V817" s="112"/>
      <c r="W817" s="112"/>
      <c r="X817" s="112"/>
      <c r="Y817" s="102">
        <f t="shared" si="47"/>
        <v>15000</v>
      </c>
    </row>
    <row r="818" spans="1:25" x14ac:dyDescent="0.25">
      <c r="A818" s="9">
        <v>110</v>
      </c>
      <c r="B818" s="9" t="s">
        <v>278</v>
      </c>
      <c r="C818" s="9" t="s">
        <v>420</v>
      </c>
      <c r="D818" s="9" t="s">
        <v>351</v>
      </c>
      <c r="E818" s="9" t="s">
        <v>273</v>
      </c>
      <c r="F818" s="9">
        <v>751</v>
      </c>
      <c r="G818" s="9" t="s">
        <v>330</v>
      </c>
      <c r="H818" s="9">
        <v>2017</v>
      </c>
      <c r="I818" s="9" t="str">
        <f t="shared" si="49"/>
        <v>588</v>
      </c>
      <c r="J818" s="9" t="s">
        <v>10</v>
      </c>
      <c r="K818" s="9" t="s">
        <v>329</v>
      </c>
      <c r="L818" s="9" t="s">
        <v>282</v>
      </c>
      <c r="M818" s="112"/>
      <c r="N818" s="112"/>
      <c r="O818" s="112"/>
      <c r="P818" s="112"/>
      <c r="Q818" s="112"/>
      <c r="R818" s="112"/>
      <c r="S818" s="112">
        <v>29648</v>
      </c>
      <c r="T818" s="112">
        <v>31216</v>
      </c>
      <c r="U818" s="112">
        <v>32870</v>
      </c>
      <c r="V818" s="112">
        <v>31444</v>
      </c>
      <c r="W818" s="112">
        <v>29734</v>
      </c>
      <c r="X818" s="112">
        <v>25657</v>
      </c>
      <c r="Y818" s="102">
        <f t="shared" si="47"/>
        <v>180569</v>
      </c>
    </row>
    <row r="819" spans="1:25" x14ac:dyDescent="0.25">
      <c r="A819" s="9">
        <v>110</v>
      </c>
      <c r="B819" s="9" t="s">
        <v>278</v>
      </c>
      <c r="C819" s="9" t="s">
        <v>420</v>
      </c>
      <c r="D819" s="9" t="s">
        <v>351</v>
      </c>
      <c r="E819" s="9" t="s">
        <v>273</v>
      </c>
      <c r="F819" s="9">
        <v>751</v>
      </c>
      <c r="G819" s="9" t="s">
        <v>330</v>
      </c>
      <c r="H819" s="9">
        <v>2018</v>
      </c>
      <c r="I819" s="9" t="str">
        <f t="shared" si="49"/>
        <v>588</v>
      </c>
      <c r="J819" s="9" t="s">
        <v>10</v>
      </c>
      <c r="K819" s="9" t="s">
        <v>329</v>
      </c>
      <c r="L819" s="9" t="s">
        <v>282</v>
      </c>
      <c r="M819" s="112">
        <v>32072</v>
      </c>
      <c r="N819" s="112">
        <v>29791</v>
      </c>
      <c r="O819" s="112">
        <v>31900</v>
      </c>
      <c r="P819" s="112">
        <v>32214</v>
      </c>
      <c r="Q819" s="112">
        <v>32014</v>
      </c>
      <c r="R819" s="112">
        <v>31045</v>
      </c>
      <c r="S819" s="112"/>
      <c r="T819" s="112"/>
      <c r="U819" s="112"/>
      <c r="V819" s="112"/>
      <c r="W819" s="112"/>
      <c r="X819" s="112"/>
      <c r="Y819" s="102">
        <f t="shared" si="47"/>
        <v>189036</v>
      </c>
    </row>
    <row r="820" spans="1:25" x14ac:dyDescent="0.25">
      <c r="A820" s="9">
        <v>110</v>
      </c>
      <c r="B820" s="9" t="s">
        <v>278</v>
      </c>
      <c r="C820" s="9" t="s">
        <v>420</v>
      </c>
      <c r="D820" s="9" t="s">
        <v>351</v>
      </c>
      <c r="E820" s="9" t="s">
        <v>273</v>
      </c>
      <c r="F820" s="9">
        <v>752</v>
      </c>
      <c r="G820" s="9" t="s">
        <v>330</v>
      </c>
      <c r="H820" s="9">
        <v>2017</v>
      </c>
      <c r="I820" s="9" t="str">
        <f t="shared" si="49"/>
        <v>588</v>
      </c>
      <c r="J820" s="9" t="s">
        <v>10</v>
      </c>
      <c r="K820" s="9" t="s">
        <v>329</v>
      </c>
      <c r="L820" s="9" t="s">
        <v>282</v>
      </c>
      <c r="M820" s="112"/>
      <c r="N820" s="112"/>
      <c r="O820" s="112"/>
      <c r="P820" s="112"/>
      <c r="Q820" s="112"/>
      <c r="R820" s="112"/>
      <c r="S820" s="112">
        <v>256</v>
      </c>
      <c r="T820" s="112">
        <v>171</v>
      </c>
      <c r="U820" s="112">
        <v>213</v>
      </c>
      <c r="V820" s="112">
        <v>427</v>
      </c>
      <c r="W820" s="112">
        <v>299</v>
      </c>
      <c r="X820" s="112">
        <v>299</v>
      </c>
      <c r="Y820" s="102">
        <f t="shared" si="47"/>
        <v>1665</v>
      </c>
    </row>
    <row r="821" spans="1:25" x14ac:dyDescent="0.25">
      <c r="A821" s="9">
        <v>110</v>
      </c>
      <c r="B821" s="9" t="s">
        <v>278</v>
      </c>
      <c r="C821" s="9" t="s">
        <v>420</v>
      </c>
      <c r="D821" s="9" t="s">
        <v>351</v>
      </c>
      <c r="E821" s="9" t="s">
        <v>273</v>
      </c>
      <c r="F821" s="9">
        <v>752</v>
      </c>
      <c r="G821" s="9" t="s">
        <v>330</v>
      </c>
      <c r="H821" s="9">
        <v>2018</v>
      </c>
      <c r="I821" s="9" t="str">
        <f t="shared" si="49"/>
        <v>588</v>
      </c>
      <c r="J821" s="9" t="s">
        <v>10</v>
      </c>
      <c r="K821" s="9" t="s">
        <v>329</v>
      </c>
      <c r="L821" s="9" t="s">
        <v>282</v>
      </c>
      <c r="M821" s="112">
        <v>256</v>
      </c>
      <c r="N821" s="112">
        <v>171</v>
      </c>
      <c r="O821" s="112">
        <v>256</v>
      </c>
      <c r="P821" s="112">
        <v>256</v>
      </c>
      <c r="Q821" s="112">
        <v>171</v>
      </c>
      <c r="R821" s="112">
        <v>171</v>
      </c>
      <c r="S821" s="112"/>
      <c r="T821" s="112"/>
      <c r="U821" s="112"/>
      <c r="V821" s="112"/>
      <c r="W821" s="112"/>
      <c r="X821" s="112"/>
      <c r="Y821" s="102">
        <f t="shared" si="47"/>
        <v>1281</v>
      </c>
    </row>
    <row r="822" spans="1:25" x14ac:dyDescent="0.25">
      <c r="A822" s="9">
        <v>110</v>
      </c>
      <c r="B822" s="9" t="s">
        <v>272</v>
      </c>
      <c r="C822" s="9" t="s">
        <v>421</v>
      </c>
      <c r="D822" s="9" t="s">
        <v>351</v>
      </c>
      <c r="E822" s="9" t="s">
        <v>273</v>
      </c>
      <c r="F822" s="9">
        <v>101</v>
      </c>
      <c r="G822" s="9" t="s">
        <v>298</v>
      </c>
      <c r="H822" s="9">
        <v>2017</v>
      </c>
      <c r="I822" s="9" t="str">
        <f t="shared" si="49"/>
        <v>588</v>
      </c>
      <c r="J822" s="9" t="s">
        <v>10</v>
      </c>
      <c r="K822" s="9" t="s">
        <v>324</v>
      </c>
      <c r="L822" s="9" t="s">
        <v>282</v>
      </c>
      <c r="M822" s="112"/>
      <c r="N822" s="112"/>
      <c r="O822" s="112"/>
      <c r="P822" s="112"/>
      <c r="Q822" s="112"/>
      <c r="R822" s="112"/>
      <c r="S822" s="112">
        <v>64140</v>
      </c>
      <c r="T822" s="112">
        <v>72510</v>
      </c>
      <c r="U822" s="112">
        <v>65940</v>
      </c>
      <c r="V822" s="112">
        <v>69810</v>
      </c>
      <c r="W822" s="112">
        <v>66570</v>
      </c>
      <c r="X822" s="112">
        <v>61784</v>
      </c>
      <c r="Y822" s="102">
        <f t="shared" si="47"/>
        <v>400754</v>
      </c>
    </row>
    <row r="823" spans="1:25" x14ac:dyDescent="0.25">
      <c r="A823" s="9">
        <v>110</v>
      </c>
      <c r="B823" s="9" t="s">
        <v>272</v>
      </c>
      <c r="C823" s="9" t="s">
        <v>421</v>
      </c>
      <c r="D823" s="9" t="s">
        <v>351</v>
      </c>
      <c r="E823" s="9" t="s">
        <v>273</v>
      </c>
      <c r="F823" s="9">
        <v>101</v>
      </c>
      <c r="G823" s="9" t="s">
        <v>298</v>
      </c>
      <c r="H823" s="9">
        <v>2018</v>
      </c>
      <c r="I823" s="9" t="str">
        <f t="shared" si="49"/>
        <v>588</v>
      </c>
      <c r="J823" s="9" t="s">
        <v>10</v>
      </c>
      <c r="K823" s="9" t="s">
        <v>324</v>
      </c>
      <c r="L823" s="9" t="s">
        <v>282</v>
      </c>
      <c r="M823" s="112">
        <v>70109</v>
      </c>
      <c r="N823" s="112">
        <v>62739</v>
      </c>
      <c r="O823" s="112">
        <v>71109</v>
      </c>
      <c r="P823" s="112">
        <v>66339</v>
      </c>
      <c r="Q823" s="112">
        <v>71709</v>
      </c>
      <c r="R823" s="112">
        <v>69095</v>
      </c>
      <c r="S823" s="112"/>
      <c r="T823" s="112"/>
      <c r="U823" s="112"/>
      <c r="V823" s="112"/>
      <c r="W823" s="112"/>
      <c r="X823" s="112"/>
      <c r="Y823" s="102">
        <f t="shared" si="47"/>
        <v>411100</v>
      </c>
    </row>
    <row r="824" spans="1:25" x14ac:dyDescent="0.25">
      <c r="A824" s="9">
        <v>110</v>
      </c>
      <c r="B824" s="9" t="s">
        <v>272</v>
      </c>
      <c r="C824" s="9" t="s">
        <v>421</v>
      </c>
      <c r="D824" s="9" t="s">
        <v>351</v>
      </c>
      <c r="E824" s="9" t="s">
        <v>273</v>
      </c>
      <c r="F824" s="9">
        <v>111</v>
      </c>
      <c r="G824" s="9" t="s">
        <v>297</v>
      </c>
      <c r="H824" s="9">
        <v>2017</v>
      </c>
      <c r="I824" s="9" t="str">
        <f t="shared" si="49"/>
        <v>588</v>
      </c>
      <c r="J824" s="9" t="s">
        <v>10</v>
      </c>
      <c r="K824" s="9" t="s">
        <v>325</v>
      </c>
      <c r="L824" s="9" t="s">
        <v>282</v>
      </c>
      <c r="M824" s="112"/>
      <c r="N824" s="112"/>
      <c r="O824" s="112"/>
      <c r="P824" s="112"/>
      <c r="Q824" s="112"/>
      <c r="R824" s="112"/>
      <c r="S824" s="112">
        <v>1000</v>
      </c>
      <c r="T824" s="112">
        <v>1000</v>
      </c>
      <c r="U824" s="112">
        <v>1000</v>
      </c>
      <c r="V824" s="112">
        <v>1000</v>
      </c>
      <c r="W824" s="112">
        <v>0</v>
      </c>
      <c r="X824" s="112">
        <v>0</v>
      </c>
      <c r="Y824" s="102">
        <f t="shared" si="47"/>
        <v>4000</v>
      </c>
    </row>
    <row r="825" spans="1:25" x14ac:dyDescent="0.25">
      <c r="A825" s="9">
        <v>110</v>
      </c>
      <c r="B825" s="9" t="s">
        <v>272</v>
      </c>
      <c r="C825" s="9" t="s">
        <v>421</v>
      </c>
      <c r="D825" s="9" t="s">
        <v>351</v>
      </c>
      <c r="E825" s="9" t="s">
        <v>273</v>
      </c>
      <c r="F825" s="9">
        <v>111</v>
      </c>
      <c r="G825" s="9" t="s">
        <v>297</v>
      </c>
      <c r="H825" s="9">
        <v>2018</v>
      </c>
      <c r="I825" s="9" t="str">
        <f t="shared" si="49"/>
        <v>588</v>
      </c>
      <c r="J825" s="9" t="s">
        <v>10</v>
      </c>
      <c r="K825" s="9" t="s">
        <v>325</v>
      </c>
      <c r="L825" s="9" t="s">
        <v>282</v>
      </c>
      <c r="M825" s="112">
        <v>0</v>
      </c>
      <c r="N825" s="112">
        <v>0</v>
      </c>
      <c r="O825" s="112">
        <v>1000</v>
      </c>
      <c r="P825" s="112">
        <v>0</v>
      </c>
      <c r="Q825" s="112">
        <v>0</v>
      </c>
      <c r="R825" s="112">
        <v>0</v>
      </c>
      <c r="S825" s="112"/>
      <c r="T825" s="112"/>
      <c r="U825" s="112"/>
      <c r="V825" s="112"/>
      <c r="W825" s="112"/>
      <c r="X825" s="112"/>
      <c r="Y825" s="102">
        <f t="shared" si="47"/>
        <v>1000</v>
      </c>
    </row>
    <row r="826" spans="1:25" x14ac:dyDescent="0.25">
      <c r="A826" s="9">
        <v>110</v>
      </c>
      <c r="B826" s="9" t="s">
        <v>272</v>
      </c>
      <c r="C826" s="9" t="s">
        <v>421</v>
      </c>
      <c r="D826" s="9" t="s">
        <v>351</v>
      </c>
      <c r="E826" s="9" t="s">
        <v>273</v>
      </c>
      <c r="F826" s="9">
        <v>751</v>
      </c>
      <c r="G826" s="9" t="s">
        <v>330</v>
      </c>
      <c r="H826" s="9">
        <v>2017</v>
      </c>
      <c r="I826" s="9" t="str">
        <f t="shared" si="49"/>
        <v>588</v>
      </c>
      <c r="J826" s="9" t="s">
        <v>10</v>
      </c>
      <c r="K826" s="9" t="s">
        <v>329</v>
      </c>
      <c r="L826" s="9" t="s">
        <v>282</v>
      </c>
      <c r="M826" s="112"/>
      <c r="N826" s="112"/>
      <c r="O826" s="112"/>
      <c r="P826" s="112"/>
      <c r="Q826" s="112"/>
      <c r="R826" s="112"/>
      <c r="S826" s="112">
        <v>18844</v>
      </c>
      <c r="T826" s="112">
        <v>21303</v>
      </c>
      <c r="U826" s="112">
        <v>19373</v>
      </c>
      <c r="V826" s="112">
        <v>20510</v>
      </c>
      <c r="W826" s="112">
        <v>19558</v>
      </c>
      <c r="X826" s="112">
        <v>18152</v>
      </c>
      <c r="Y826" s="102">
        <f t="shared" si="47"/>
        <v>117740</v>
      </c>
    </row>
    <row r="827" spans="1:25" x14ac:dyDescent="0.25">
      <c r="A827" s="9">
        <v>110</v>
      </c>
      <c r="B827" s="9" t="s">
        <v>272</v>
      </c>
      <c r="C827" s="9" t="s">
        <v>421</v>
      </c>
      <c r="D827" s="9" t="s">
        <v>351</v>
      </c>
      <c r="E827" s="9" t="s">
        <v>273</v>
      </c>
      <c r="F827" s="9">
        <v>751</v>
      </c>
      <c r="G827" s="9" t="s">
        <v>330</v>
      </c>
      <c r="H827" s="9">
        <v>2018</v>
      </c>
      <c r="I827" s="9" t="str">
        <f t="shared" si="49"/>
        <v>588</v>
      </c>
      <c r="J827" s="9" t="s">
        <v>10</v>
      </c>
      <c r="K827" s="9" t="s">
        <v>329</v>
      </c>
      <c r="L827" s="9" t="s">
        <v>282</v>
      </c>
      <c r="M827" s="112">
        <v>20597</v>
      </c>
      <c r="N827" s="112">
        <v>18432</v>
      </c>
      <c r="O827" s="112">
        <v>20891</v>
      </c>
      <c r="P827" s="112">
        <v>19490</v>
      </c>
      <c r="Q827" s="112">
        <v>21067</v>
      </c>
      <c r="R827" s="112">
        <v>20299</v>
      </c>
      <c r="S827" s="112"/>
      <c r="T827" s="112"/>
      <c r="U827" s="112"/>
      <c r="V827" s="112"/>
      <c r="W827" s="112"/>
      <c r="X827" s="112"/>
      <c r="Y827" s="102">
        <f t="shared" si="47"/>
        <v>120776</v>
      </c>
    </row>
    <row r="828" spans="1:25" x14ac:dyDescent="0.25">
      <c r="A828" s="9">
        <v>110</v>
      </c>
      <c r="B828" s="9" t="s">
        <v>272</v>
      </c>
      <c r="C828" s="9" t="s">
        <v>421</v>
      </c>
      <c r="D828" s="9" t="s">
        <v>351</v>
      </c>
      <c r="E828" s="9" t="s">
        <v>273</v>
      </c>
      <c r="F828" s="9">
        <v>752</v>
      </c>
      <c r="G828" s="9" t="s">
        <v>330</v>
      </c>
      <c r="H828" s="9">
        <v>2017</v>
      </c>
      <c r="I828" s="9" t="str">
        <f t="shared" si="49"/>
        <v>588</v>
      </c>
      <c r="J828" s="9" t="s">
        <v>10</v>
      </c>
      <c r="K828" s="9" t="s">
        <v>329</v>
      </c>
      <c r="L828" s="9" t="s">
        <v>282</v>
      </c>
      <c r="M828" s="112"/>
      <c r="N828" s="112"/>
      <c r="O828" s="112"/>
      <c r="P828" s="112"/>
      <c r="Q828" s="112"/>
      <c r="R828" s="112"/>
      <c r="S828" s="112">
        <v>123</v>
      </c>
      <c r="T828" s="112">
        <v>123</v>
      </c>
      <c r="U828" s="112">
        <v>123</v>
      </c>
      <c r="V828" s="112">
        <v>123</v>
      </c>
      <c r="W828" s="112">
        <v>0</v>
      </c>
      <c r="X828" s="112">
        <v>0</v>
      </c>
      <c r="Y828" s="102">
        <f t="shared" si="47"/>
        <v>492</v>
      </c>
    </row>
    <row r="829" spans="1:25" x14ac:dyDescent="0.25">
      <c r="A829" s="9">
        <v>110</v>
      </c>
      <c r="B829" s="9" t="s">
        <v>272</v>
      </c>
      <c r="C829" s="9" t="s">
        <v>421</v>
      </c>
      <c r="D829" s="9" t="s">
        <v>351</v>
      </c>
      <c r="E829" s="9" t="s">
        <v>273</v>
      </c>
      <c r="F829" s="9">
        <v>752</v>
      </c>
      <c r="G829" s="9" t="s">
        <v>330</v>
      </c>
      <c r="H829" s="9">
        <v>2018</v>
      </c>
      <c r="I829" s="9" t="str">
        <f t="shared" si="49"/>
        <v>588</v>
      </c>
      <c r="J829" s="9" t="s">
        <v>10</v>
      </c>
      <c r="K829" s="9" t="s">
        <v>329</v>
      </c>
      <c r="L829" s="9" t="s">
        <v>282</v>
      </c>
      <c r="M829" s="112">
        <v>0</v>
      </c>
      <c r="N829" s="112">
        <v>0</v>
      </c>
      <c r="O829" s="112">
        <v>123</v>
      </c>
      <c r="P829" s="112">
        <v>0</v>
      </c>
      <c r="Q829" s="112">
        <v>0</v>
      </c>
      <c r="R829" s="112">
        <v>0</v>
      </c>
      <c r="S829" s="112"/>
      <c r="T829" s="112"/>
      <c r="U829" s="112"/>
      <c r="V829" s="112"/>
      <c r="W829" s="112"/>
      <c r="X829" s="112"/>
      <c r="Y829" s="102">
        <f t="shared" si="47"/>
        <v>123</v>
      </c>
    </row>
    <row r="830" spans="1:25" x14ac:dyDescent="0.25">
      <c r="A830" s="9">
        <v>110</v>
      </c>
      <c r="B830" s="9" t="s">
        <v>278</v>
      </c>
      <c r="C830" s="9" t="s">
        <v>422</v>
      </c>
      <c r="D830" s="9" t="s">
        <v>351</v>
      </c>
      <c r="E830" s="9" t="s">
        <v>273</v>
      </c>
      <c r="F830" s="9">
        <v>101</v>
      </c>
      <c r="G830" s="9" t="s">
        <v>298</v>
      </c>
      <c r="H830" s="9">
        <v>2017</v>
      </c>
      <c r="I830" s="9" t="str">
        <f t="shared" ref="I830:I850" si="50">LEFT(C830,3)</f>
        <v>590</v>
      </c>
      <c r="J830" s="9" t="s">
        <v>10</v>
      </c>
      <c r="K830" s="9" t="s">
        <v>324</v>
      </c>
      <c r="L830" s="9" t="s">
        <v>282</v>
      </c>
      <c r="M830" s="112"/>
      <c r="N830" s="112"/>
      <c r="O830" s="112"/>
      <c r="P830" s="112"/>
      <c r="Q830" s="112"/>
      <c r="R830" s="112"/>
      <c r="S830" s="112">
        <v>0</v>
      </c>
      <c r="T830" s="112">
        <v>0</v>
      </c>
      <c r="U830" s="112">
        <v>0</v>
      </c>
      <c r="V830" s="112">
        <v>0</v>
      </c>
      <c r="W830" s="112">
        <v>0</v>
      </c>
      <c r="X830" s="112">
        <v>0</v>
      </c>
      <c r="Y830" s="102">
        <f t="shared" si="47"/>
        <v>0</v>
      </c>
    </row>
    <row r="831" spans="1:25" x14ac:dyDescent="0.25">
      <c r="A831" s="9">
        <v>110</v>
      </c>
      <c r="B831" s="9" t="s">
        <v>278</v>
      </c>
      <c r="C831" s="9" t="s">
        <v>422</v>
      </c>
      <c r="D831" s="9" t="s">
        <v>351</v>
      </c>
      <c r="E831" s="9" t="s">
        <v>273</v>
      </c>
      <c r="F831" s="9">
        <v>101</v>
      </c>
      <c r="G831" s="9" t="s">
        <v>298</v>
      </c>
      <c r="H831" s="9">
        <v>2018</v>
      </c>
      <c r="I831" s="9" t="str">
        <f t="shared" si="50"/>
        <v>590</v>
      </c>
      <c r="J831" s="9" t="s">
        <v>10</v>
      </c>
      <c r="K831" s="9" t="s">
        <v>324</v>
      </c>
      <c r="L831" s="9" t="s">
        <v>282</v>
      </c>
      <c r="M831" s="112">
        <v>0</v>
      </c>
      <c r="N831" s="112">
        <v>0</v>
      </c>
      <c r="O831" s="112">
        <v>0</v>
      </c>
      <c r="P831" s="112">
        <v>0</v>
      </c>
      <c r="Q831" s="112">
        <v>0</v>
      </c>
      <c r="R831" s="112">
        <v>0</v>
      </c>
      <c r="S831" s="112"/>
      <c r="T831" s="112"/>
      <c r="U831" s="112"/>
      <c r="V831" s="112"/>
      <c r="W831" s="112"/>
      <c r="X831" s="112"/>
      <c r="Y831" s="102">
        <f t="shared" si="47"/>
        <v>0</v>
      </c>
    </row>
    <row r="832" spans="1:25" x14ac:dyDescent="0.25">
      <c r="A832" s="9">
        <v>110</v>
      </c>
      <c r="B832" s="9" t="s">
        <v>278</v>
      </c>
      <c r="C832" s="9" t="s">
        <v>422</v>
      </c>
      <c r="D832" s="9" t="s">
        <v>351</v>
      </c>
      <c r="E832" s="9" t="s">
        <v>273</v>
      </c>
      <c r="F832" s="9">
        <v>110</v>
      </c>
      <c r="G832" s="9" t="s">
        <v>298</v>
      </c>
      <c r="H832" s="9">
        <v>2017</v>
      </c>
      <c r="I832" s="9" t="str">
        <f t="shared" si="50"/>
        <v>590</v>
      </c>
      <c r="J832" s="9" t="s">
        <v>10</v>
      </c>
      <c r="K832" s="9" t="s">
        <v>324</v>
      </c>
      <c r="L832" s="9" t="s">
        <v>282</v>
      </c>
      <c r="M832" s="112"/>
      <c r="N832" s="112"/>
      <c r="O832" s="112"/>
      <c r="P832" s="112"/>
      <c r="Q832" s="112"/>
      <c r="R832" s="112"/>
      <c r="S832" s="112">
        <v>0</v>
      </c>
      <c r="T832" s="112">
        <v>0</v>
      </c>
      <c r="U832" s="112">
        <v>0</v>
      </c>
      <c r="V832" s="112">
        <v>0</v>
      </c>
      <c r="W832" s="112">
        <v>0</v>
      </c>
      <c r="X832" s="112">
        <v>0</v>
      </c>
      <c r="Y832" s="102">
        <f t="shared" si="47"/>
        <v>0</v>
      </c>
    </row>
    <row r="833" spans="1:25" x14ac:dyDescent="0.25">
      <c r="A833" s="9">
        <v>110</v>
      </c>
      <c r="B833" s="9" t="s">
        <v>278</v>
      </c>
      <c r="C833" s="9" t="s">
        <v>422</v>
      </c>
      <c r="D833" s="9" t="s">
        <v>351</v>
      </c>
      <c r="E833" s="9" t="s">
        <v>273</v>
      </c>
      <c r="F833" s="9">
        <v>110</v>
      </c>
      <c r="G833" s="9" t="s">
        <v>298</v>
      </c>
      <c r="H833" s="9">
        <v>2018</v>
      </c>
      <c r="I833" s="9" t="str">
        <f t="shared" si="50"/>
        <v>590</v>
      </c>
      <c r="J833" s="9" t="s">
        <v>10</v>
      </c>
      <c r="K833" s="9" t="s">
        <v>324</v>
      </c>
      <c r="L833" s="9" t="s">
        <v>282</v>
      </c>
      <c r="M833" s="112">
        <v>0</v>
      </c>
      <c r="N833" s="112">
        <v>0</v>
      </c>
      <c r="O833" s="112">
        <v>0</v>
      </c>
      <c r="P833" s="112">
        <v>0</v>
      </c>
      <c r="Q833" s="112">
        <v>0</v>
      </c>
      <c r="R833" s="112">
        <v>0</v>
      </c>
      <c r="S833" s="112"/>
      <c r="T833" s="112"/>
      <c r="U833" s="112"/>
      <c r="V833" s="112"/>
      <c r="W833" s="112"/>
      <c r="X833" s="112"/>
      <c r="Y833" s="102">
        <f t="shared" si="47"/>
        <v>0</v>
      </c>
    </row>
    <row r="834" spans="1:25" x14ac:dyDescent="0.25">
      <c r="A834" s="9">
        <v>110</v>
      </c>
      <c r="B834" s="9" t="s">
        <v>278</v>
      </c>
      <c r="C834" s="9" t="s">
        <v>422</v>
      </c>
      <c r="D834" s="9" t="s">
        <v>351</v>
      </c>
      <c r="E834" s="9" t="s">
        <v>273</v>
      </c>
      <c r="F834" s="9">
        <v>111</v>
      </c>
      <c r="G834" s="9" t="s">
        <v>297</v>
      </c>
      <c r="H834" s="9">
        <v>2017</v>
      </c>
      <c r="I834" s="9" t="str">
        <f t="shared" si="50"/>
        <v>590</v>
      </c>
      <c r="J834" s="9" t="s">
        <v>10</v>
      </c>
      <c r="K834" s="9" t="s">
        <v>325</v>
      </c>
      <c r="L834" s="9" t="s">
        <v>282</v>
      </c>
      <c r="M834" s="112"/>
      <c r="N834" s="112"/>
      <c r="O834" s="112"/>
      <c r="P834" s="112"/>
      <c r="Q834" s="112"/>
      <c r="R834" s="112"/>
      <c r="S834" s="112">
        <v>0</v>
      </c>
      <c r="T834" s="112">
        <v>0</v>
      </c>
      <c r="U834" s="112">
        <v>0</v>
      </c>
      <c r="V834" s="112">
        <v>0</v>
      </c>
      <c r="W834" s="112">
        <v>0</v>
      </c>
      <c r="X834" s="112">
        <v>0</v>
      </c>
      <c r="Y834" s="102">
        <f t="shared" ref="Y834:Y897" si="51">+IF(AND(H834=2017,L834="2017 BP"),SUM(S834:X834),
IF(AND(H834=2018,L834="2017 BP"),SUM(M834:R834),
0))</f>
        <v>0</v>
      </c>
    </row>
    <row r="835" spans="1:25" x14ac:dyDescent="0.25">
      <c r="A835" s="9">
        <v>110</v>
      </c>
      <c r="B835" s="9" t="s">
        <v>278</v>
      </c>
      <c r="C835" s="9" t="s">
        <v>422</v>
      </c>
      <c r="D835" s="9" t="s">
        <v>351</v>
      </c>
      <c r="E835" s="9" t="s">
        <v>273</v>
      </c>
      <c r="F835" s="9">
        <v>111</v>
      </c>
      <c r="G835" s="9" t="s">
        <v>297</v>
      </c>
      <c r="H835" s="9">
        <v>2018</v>
      </c>
      <c r="I835" s="9" t="str">
        <f t="shared" si="50"/>
        <v>590</v>
      </c>
      <c r="J835" s="9" t="s">
        <v>10</v>
      </c>
      <c r="K835" s="9" t="s">
        <v>325</v>
      </c>
      <c r="L835" s="9" t="s">
        <v>282</v>
      </c>
      <c r="M835" s="112">
        <v>0</v>
      </c>
      <c r="N835" s="112">
        <v>0</v>
      </c>
      <c r="O835" s="112">
        <v>0</v>
      </c>
      <c r="P835" s="112">
        <v>0</v>
      </c>
      <c r="Q835" s="112">
        <v>0</v>
      </c>
      <c r="R835" s="112">
        <v>0</v>
      </c>
      <c r="S835" s="112"/>
      <c r="T835" s="112"/>
      <c r="U835" s="112"/>
      <c r="V835" s="112"/>
      <c r="W835" s="112"/>
      <c r="X835" s="112"/>
      <c r="Y835" s="102">
        <f t="shared" si="51"/>
        <v>0</v>
      </c>
    </row>
    <row r="836" spans="1:25" x14ac:dyDescent="0.25">
      <c r="A836" s="9">
        <v>110</v>
      </c>
      <c r="B836" s="9" t="s">
        <v>278</v>
      </c>
      <c r="C836" s="9" t="s">
        <v>422</v>
      </c>
      <c r="D836" s="9" t="s">
        <v>351</v>
      </c>
      <c r="E836" s="9" t="s">
        <v>273</v>
      </c>
      <c r="F836" s="9">
        <v>126</v>
      </c>
      <c r="G836" s="9" t="s">
        <v>297</v>
      </c>
      <c r="H836" s="9">
        <v>2017</v>
      </c>
      <c r="I836" s="9" t="str">
        <f t="shared" si="50"/>
        <v>590</v>
      </c>
      <c r="J836" s="9" t="s">
        <v>10</v>
      </c>
      <c r="K836" s="9" t="s">
        <v>325</v>
      </c>
      <c r="L836" s="9" t="s">
        <v>282</v>
      </c>
      <c r="M836" s="112"/>
      <c r="N836" s="112"/>
      <c r="O836" s="112"/>
      <c r="P836" s="112"/>
      <c r="Q836" s="112"/>
      <c r="R836" s="112"/>
      <c r="S836" s="112">
        <v>0</v>
      </c>
      <c r="T836" s="112">
        <v>0</v>
      </c>
      <c r="U836" s="112">
        <v>0</v>
      </c>
      <c r="V836" s="112">
        <v>0</v>
      </c>
      <c r="W836" s="112">
        <v>0</v>
      </c>
      <c r="X836" s="112">
        <v>0</v>
      </c>
      <c r="Y836" s="102">
        <f t="shared" si="51"/>
        <v>0</v>
      </c>
    </row>
    <row r="837" spans="1:25" x14ac:dyDescent="0.25">
      <c r="A837" s="9">
        <v>110</v>
      </c>
      <c r="B837" s="9" t="s">
        <v>278</v>
      </c>
      <c r="C837" s="9" t="s">
        <v>422</v>
      </c>
      <c r="D837" s="9" t="s">
        <v>351</v>
      </c>
      <c r="E837" s="9" t="s">
        <v>273</v>
      </c>
      <c r="F837" s="9">
        <v>126</v>
      </c>
      <c r="G837" s="9" t="s">
        <v>297</v>
      </c>
      <c r="H837" s="9">
        <v>2018</v>
      </c>
      <c r="I837" s="9" t="str">
        <f t="shared" si="50"/>
        <v>590</v>
      </c>
      <c r="J837" s="9" t="s">
        <v>10</v>
      </c>
      <c r="K837" s="9" t="s">
        <v>325</v>
      </c>
      <c r="L837" s="9" t="s">
        <v>282</v>
      </c>
      <c r="M837" s="112">
        <v>0</v>
      </c>
      <c r="N837" s="112">
        <v>0</v>
      </c>
      <c r="O837" s="112">
        <v>0</v>
      </c>
      <c r="P837" s="112">
        <v>0</v>
      </c>
      <c r="Q837" s="112">
        <v>0</v>
      </c>
      <c r="R837" s="112">
        <v>0</v>
      </c>
      <c r="S837" s="112"/>
      <c r="T837" s="112"/>
      <c r="U837" s="112"/>
      <c r="V837" s="112"/>
      <c r="W837" s="112"/>
      <c r="X837" s="112"/>
      <c r="Y837" s="102">
        <f t="shared" si="51"/>
        <v>0</v>
      </c>
    </row>
    <row r="838" spans="1:25" x14ac:dyDescent="0.25">
      <c r="A838" s="9">
        <v>110</v>
      </c>
      <c r="B838" s="9" t="s">
        <v>278</v>
      </c>
      <c r="C838" s="9" t="s">
        <v>422</v>
      </c>
      <c r="D838" s="9" t="s">
        <v>351</v>
      </c>
      <c r="E838" s="9" t="s">
        <v>273</v>
      </c>
      <c r="F838" s="9">
        <v>145</v>
      </c>
      <c r="G838" s="9" t="s">
        <v>296</v>
      </c>
      <c r="H838" s="9">
        <v>2017</v>
      </c>
      <c r="I838" s="9" t="str">
        <f t="shared" si="50"/>
        <v>590</v>
      </c>
      <c r="J838" s="9" t="s">
        <v>10</v>
      </c>
      <c r="K838" s="9" t="s">
        <v>325</v>
      </c>
      <c r="L838" s="9" t="s">
        <v>282</v>
      </c>
      <c r="M838" s="112"/>
      <c r="N838" s="112"/>
      <c r="O838" s="112"/>
      <c r="P838" s="112"/>
      <c r="Q838" s="112"/>
      <c r="R838" s="112"/>
      <c r="S838" s="112">
        <v>0</v>
      </c>
      <c r="T838" s="112">
        <v>0</v>
      </c>
      <c r="U838" s="112">
        <v>0</v>
      </c>
      <c r="V838" s="112">
        <v>0</v>
      </c>
      <c r="W838" s="112">
        <v>0</v>
      </c>
      <c r="X838" s="112">
        <v>0</v>
      </c>
      <c r="Y838" s="102">
        <f t="shared" si="51"/>
        <v>0</v>
      </c>
    </row>
    <row r="839" spans="1:25" x14ac:dyDescent="0.25">
      <c r="A839" s="9">
        <v>110</v>
      </c>
      <c r="B839" s="9" t="s">
        <v>278</v>
      </c>
      <c r="C839" s="9" t="s">
        <v>422</v>
      </c>
      <c r="D839" s="9" t="s">
        <v>351</v>
      </c>
      <c r="E839" s="9" t="s">
        <v>273</v>
      </c>
      <c r="F839" s="9">
        <v>145</v>
      </c>
      <c r="G839" s="9" t="s">
        <v>296</v>
      </c>
      <c r="H839" s="9">
        <v>2018</v>
      </c>
      <c r="I839" s="9" t="str">
        <f t="shared" si="50"/>
        <v>590</v>
      </c>
      <c r="J839" s="9" t="s">
        <v>10</v>
      </c>
      <c r="K839" s="9" t="s">
        <v>325</v>
      </c>
      <c r="L839" s="9" t="s">
        <v>282</v>
      </c>
      <c r="M839" s="112">
        <v>0</v>
      </c>
      <c r="N839" s="112">
        <v>0</v>
      </c>
      <c r="O839" s="112">
        <v>0</v>
      </c>
      <c r="P839" s="112">
        <v>0</v>
      </c>
      <c r="Q839" s="112">
        <v>0</v>
      </c>
      <c r="R839" s="112">
        <v>0</v>
      </c>
      <c r="S839" s="112"/>
      <c r="T839" s="112"/>
      <c r="U839" s="112"/>
      <c r="V839" s="112"/>
      <c r="W839" s="112"/>
      <c r="X839" s="112"/>
      <c r="Y839" s="102">
        <f t="shared" si="51"/>
        <v>0</v>
      </c>
    </row>
    <row r="840" spans="1:25" x14ac:dyDescent="0.25">
      <c r="A840" s="9">
        <v>110</v>
      </c>
      <c r="B840" s="9" t="s">
        <v>278</v>
      </c>
      <c r="C840" s="9" t="s">
        <v>423</v>
      </c>
      <c r="D840" s="9" t="s">
        <v>351</v>
      </c>
      <c r="E840" s="9" t="s">
        <v>273</v>
      </c>
      <c r="F840" s="9">
        <v>101</v>
      </c>
      <c r="G840" s="9" t="s">
        <v>298</v>
      </c>
      <c r="H840" s="9">
        <v>2017</v>
      </c>
      <c r="I840" s="9" t="str">
        <f t="shared" si="50"/>
        <v>592</v>
      </c>
      <c r="J840" s="9" t="s">
        <v>10</v>
      </c>
      <c r="K840" s="9" t="s">
        <v>324</v>
      </c>
      <c r="L840" s="9" t="s">
        <v>282</v>
      </c>
      <c r="M840" s="112"/>
      <c r="N840" s="112"/>
      <c r="O840" s="112"/>
      <c r="P840" s="112"/>
      <c r="Q840" s="112"/>
      <c r="R840" s="112"/>
      <c r="S840" s="112">
        <v>32000</v>
      </c>
      <c r="T840" s="112">
        <v>33000</v>
      </c>
      <c r="U840" s="112">
        <v>35000</v>
      </c>
      <c r="V840" s="112">
        <v>34000</v>
      </c>
      <c r="W840" s="112">
        <v>31000</v>
      </c>
      <c r="X840" s="112">
        <v>32000</v>
      </c>
      <c r="Y840" s="102">
        <f t="shared" si="51"/>
        <v>197000</v>
      </c>
    </row>
    <row r="841" spans="1:25" x14ac:dyDescent="0.25">
      <c r="A841" s="9">
        <v>110</v>
      </c>
      <c r="B841" s="9" t="s">
        <v>278</v>
      </c>
      <c r="C841" s="9" t="s">
        <v>423</v>
      </c>
      <c r="D841" s="9" t="s">
        <v>351</v>
      </c>
      <c r="E841" s="9" t="s">
        <v>273</v>
      </c>
      <c r="F841" s="9">
        <v>101</v>
      </c>
      <c r="G841" s="9" t="s">
        <v>298</v>
      </c>
      <c r="H841" s="9">
        <v>2018</v>
      </c>
      <c r="I841" s="9" t="str">
        <f t="shared" si="50"/>
        <v>592</v>
      </c>
      <c r="J841" s="9" t="s">
        <v>10</v>
      </c>
      <c r="K841" s="9" t="s">
        <v>324</v>
      </c>
      <c r="L841" s="9" t="s">
        <v>282</v>
      </c>
      <c r="M841" s="112">
        <v>30000</v>
      </c>
      <c r="N841" s="112">
        <v>31000</v>
      </c>
      <c r="O841" s="112">
        <v>33000</v>
      </c>
      <c r="P841" s="112">
        <v>33000</v>
      </c>
      <c r="Q841" s="112">
        <v>35000</v>
      </c>
      <c r="R841" s="112">
        <v>35000</v>
      </c>
      <c r="S841" s="112"/>
      <c r="T841" s="112"/>
      <c r="U841" s="112"/>
      <c r="V841" s="112"/>
      <c r="W841" s="112"/>
      <c r="X841" s="112"/>
      <c r="Y841" s="102">
        <f t="shared" si="51"/>
        <v>197000</v>
      </c>
    </row>
    <row r="842" spans="1:25" x14ac:dyDescent="0.25">
      <c r="A842" s="9">
        <v>110</v>
      </c>
      <c r="B842" s="9" t="s">
        <v>278</v>
      </c>
      <c r="C842" s="9" t="s">
        <v>423</v>
      </c>
      <c r="D842" s="9" t="s">
        <v>351</v>
      </c>
      <c r="E842" s="9" t="s">
        <v>273</v>
      </c>
      <c r="F842" s="9">
        <v>111</v>
      </c>
      <c r="G842" s="9" t="s">
        <v>297</v>
      </c>
      <c r="H842" s="9">
        <v>2017</v>
      </c>
      <c r="I842" s="9" t="str">
        <f t="shared" si="50"/>
        <v>592</v>
      </c>
      <c r="J842" s="9" t="s">
        <v>10</v>
      </c>
      <c r="K842" s="9" t="s">
        <v>325</v>
      </c>
      <c r="L842" s="9" t="s">
        <v>282</v>
      </c>
      <c r="M842" s="112"/>
      <c r="N842" s="112"/>
      <c r="O842" s="112"/>
      <c r="P842" s="112"/>
      <c r="Q842" s="112"/>
      <c r="R842" s="112"/>
      <c r="S842" s="112">
        <v>9000</v>
      </c>
      <c r="T842" s="112">
        <v>9000</v>
      </c>
      <c r="U842" s="112">
        <v>9000</v>
      </c>
      <c r="V842" s="112">
        <v>9000</v>
      </c>
      <c r="W842" s="112">
        <v>8000</v>
      </c>
      <c r="X842" s="112">
        <v>8000</v>
      </c>
      <c r="Y842" s="102">
        <f t="shared" si="51"/>
        <v>52000</v>
      </c>
    </row>
    <row r="843" spans="1:25" x14ac:dyDescent="0.25">
      <c r="A843" s="9">
        <v>110</v>
      </c>
      <c r="B843" s="9" t="s">
        <v>278</v>
      </c>
      <c r="C843" s="9" t="s">
        <v>423</v>
      </c>
      <c r="D843" s="9" t="s">
        <v>351</v>
      </c>
      <c r="E843" s="9" t="s">
        <v>273</v>
      </c>
      <c r="F843" s="9">
        <v>111</v>
      </c>
      <c r="G843" s="9" t="s">
        <v>297</v>
      </c>
      <c r="H843" s="9">
        <v>2018</v>
      </c>
      <c r="I843" s="9" t="str">
        <f t="shared" si="50"/>
        <v>592</v>
      </c>
      <c r="J843" s="9" t="s">
        <v>10</v>
      </c>
      <c r="K843" s="9" t="s">
        <v>325</v>
      </c>
      <c r="L843" s="9" t="s">
        <v>282</v>
      </c>
      <c r="M843" s="112">
        <v>10000</v>
      </c>
      <c r="N843" s="112">
        <v>10000</v>
      </c>
      <c r="O843" s="112">
        <v>10000</v>
      </c>
      <c r="P843" s="112">
        <v>10000</v>
      </c>
      <c r="Q843" s="112">
        <v>10000</v>
      </c>
      <c r="R843" s="112">
        <v>10000</v>
      </c>
      <c r="S843" s="112"/>
      <c r="T843" s="112"/>
      <c r="U843" s="112"/>
      <c r="V843" s="112"/>
      <c r="W843" s="112"/>
      <c r="X843" s="112"/>
      <c r="Y843" s="102">
        <f t="shared" si="51"/>
        <v>60000</v>
      </c>
    </row>
    <row r="844" spans="1:25" x14ac:dyDescent="0.25">
      <c r="A844" s="9">
        <v>110</v>
      </c>
      <c r="B844" s="9" t="s">
        <v>278</v>
      </c>
      <c r="C844" s="9" t="s">
        <v>423</v>
      </c>
      <c r="D844" s="9" t="s">
        <v>351</v>
      </c>
      <c r="E844" s="9" t="s">
        <v>273</v>
      </c>
      <c r="F844" s="9">
        <v>751</v>
      </c>
      <c r="G844" s="9" t="s">
        <v>330</v>
      </c>
      <c r="H844" s="9">
        <v>2017</v>
      </c>
      <c r="I844" s="9" t="str">
        <f t="shared" si="50"/>
        <v>592</v>
      </c>
      <c r="J844" s="9" t="s">
        <v>10</v>
      </c>
      <c r="K844" s="9" t="s">
        <v>329</v>
      </c>
      <c r="L844" s="9" t="s">
        <v>282</v>
      </c>
      <c r="M844" s="112"/>
      <c r="N844" s="112"/>
      <c r="O844" s="112"/>
      <c r="P844" s="112"/>
      <c r="Q844" s="112"/>
      <c r="R844" s="112"/>
      <c r="S844" s="112">
        <v>9123</v>
      </c>
      <c r="T844" s="112">
        <v>9408</v>
      </c>
      <c r="U844" s="112">
        <v>9978</v>
      </c>
      <c r="V844" s="112">
        <v>9693</v>
      </c>
      <c r="W844" s="112">
        <v>8837</v>
      </c>
      <c r="X844" s="112">
        <v>9123</v>
      </c>
      <c r="Y844" s="102">
        <f t="shared" si="51"/>
        <v>56162</v>
      </c>
    </row>
    <row r="845" spans="1:25" x14ac:dyDescent="0.25">
      <c r="A845" s="9">
        <v>110</v>
      </c>
      <c r="B845" s="9" t="s">
        <v>278</v>
      </c>
      <c r="C845" s="9" t="s">
        <v>423</v>
      </c>
      <c r="D845" s="9" t="s">
        <v>351</v>
      </c>
      <c r="E845" s="9" t="s">
        <v>273</v>
      </c>
      <c r="F845" s="9">
        <v>751</v>
      </c>
      <c r="G845" s="9" t="s">
        <v>330</v>
      </c>
      <c r="H845" s="9">
        <v>2018</v>
      </c>
      <c r="I845" s="9" t="str">
        <f t="shared" si="50"/>
        <v>592</v>
      </c>
      <c r="J845" s="9" t="s">
        <v>10</v>
      </c>
      <c r="K845" s="9" t="s">
        <v>329</v>
      </c>
      <c r="L845" s="9" t="s">
        <v>282</v>
      </c>
      <c r="M845" s="112">
        <v>8552</v>
      </c>
      <c r="N845" s="112">
        <v>8837</v>
      </c>
      <c r="O845" s="112">
        <v>9408</v>
      </c>
      <c r="P845" s="112">
        <v>9408</v>
      </c>
      <c r="Q845" s="112">
        <v>9978</v>
      </c>
      <c r="R845" s="112">
        <v>9978</v>
      </c>
      <c r="S845" s="112"/>
      <c r="T845" s="112"/>
      <c r="U845" s="112"/>
      <c r="V845" s="112"/>
      <c r="W845" s="112"/>
      <c r="X845" s="112"/>
      <c r="Y845" s="102">
        <f t="shared" si="51"/>
        <v>56161</v>
      </c>
    </row>
    <row r="846" spans="1:25" x14ac:dyDescent="0.25">
      <c r="A846" s="9">
        <v>110</v>
      </c>
      <c r="B846" s="9" t="s">
        <v>278</v>
      </c>
      <c r="C846" s="9" t="s">
        <v>423</v>
      </c>
      <c r="D846" s="9" t="s">
        <v>351</v>
      </c>
      <c r="E846" s="9" t="s">
        <v>273</v>
      </c>
      <c r="F846" s="9">
        <v>752</v>
      </c>
      <c r="G846" s="9" t="s">
        <v>330</v>
      </c>
      <c r="H846" s="9">
        <v>2017</v>
      </c>
      <c r="I846" s="9" t="str">
        <f t="shared" si="50"/>
        <v>592</v>
      </c>
      <c r="J846" s="9" t="s">
        <v>10</v>
      </c>
      <c r="K846" s="9" t="s">
        <v>329</v>
      </c>
      <c r="L846" s="9" t="s">
        <v>282</v>
      </c>
      <c r="M846" s="112"/>
      <c r="N846" s="112"/>
      <c r="O846" s="112"/>
      <c r="P846" s="112"/>
      <c r="Q846" s="112"/>
      <c r="R846" s="112"/>
      <c r="S846" s="112">
        <v>768</v>
      </c>
      <c r="T846" s="112">
        <v>768</v>
      </c>
      <c r="U846" s="112">
        <v>768</v>
      </c>
      <c r="V846" s="112">
        <v>768</v>
      </c>
      <c r="W846" s="112">
        <v>683</v>
      </c>
      <c r="X846" s="112">
        <v>683</v>
      </c>
      <c r="Y846" s="102">
        <f t="shared" si="51"/>
        <v>4438</v>
      </c>
    </row>
    <row r="847" spans="1:25" x14ac:dyDescent="0.25">
      <c r="A847" s="9">
        <v>110</v>
      </c>
      <c r="B847" s="9" t="s">
        <v>278</v>
      </c>
      <c r="C847" s="9" t="s">
        <v>423</v>
      </c>
      <c r="D847" s="9" t="s">
        <v>351</v>
      </c>
      <c r="E847" s="9" t="s">
        <v>273</v>
      </c>
      <c r="F847" s="9">
        <v>752</v>
      </c>
      <c r="G847" s="9" t="s">
        <v>330</v>
      </c>
      <c r="H847" s="9">
        <v>2018</v>
      </c>
      <c r="I847" s="9" t="str">
        <f t="shared" si="50"/>
        <v>592</v>
      </c>
      <c r="J847" s="9" t="s">
        <v>10</v>
      </c>
      <c r="K847" s="9" t="s">
        <v>329</v>
      </c>
      <c r="L847" s="9" t="s">
        <v>282</v>
      </c>
      <c r="M847" s="112">
        <v>854</v>
      </c>
      <c r="N847" s="112">
        <v>854</v>
      </c>
      <c r="O847" s="112">
        <v>854</v>
      </c>
      <c r="P847" s="112">
        <v>854</v>
      </c>
      <c r="Q847" s="112">
        <v>854</v>
      </c>
      <c r="R847" s="112">
        <v>854</v>
      </c>
      <c r="S847" s="112"/>
      <c r="T847" s="112"/>
      <c r="U847" s="112"/>
      <c r="V847" s="112"/>
      <c r="W847" s="112"/>
      <c r="X847" s="112"/>
      <c r="Y847" s="102">
        <f t="shared" si="51"/>
        <v>5124</v>
      </c>
    </row>
    <row r="848" spans="1:25" x14ac:dyDescent="0.25">
      <c r="A848" s="9">
        <v>110</v>
      </c>
      <c r="B848" s="9" t="s">
        <v>278</v>
      </c>
      <c r="C848" s="9" t="s">
        <v>424</v>
      </c>
      <c r="D848" s="9" t="s">
        <v>351</v>
      </c>
      <c r="E848" s="9" t="s">
        <v>273</v>
      </c>
      <c r="F848" s="9">
        <v>101</v>
      </c>
      <c r="G848" s="9" t="s">
        <v>298</v>
      </c>
      <c r="H848" s="9">
        <v>2017</v>
      </c>
      <c r="I848" s="9" t="str">
        <f t="shared" si="50"/>
        <v>593</v>
      </c>
      <c r="J848" s="9" t="s">
        <v>10</v>
      </c>
      <c r="K848" s="9" t="s">
        <v>324</v>
      </c>
      <c r="L848" s="9" t="s">
        <v>282</v>
      </c>
      <c r="M848" s="112"/>
      <c r="N848" s="112"/>
      <c r="O848" s="112"/>
      <c r="P848" s="112"/>
      <c r="Q848" s="112"/>
      <c r="R848" s="112"/>
      <c r="S848" s="112">
        <v>20800</v>
      </c>
      <c r="T848" s="112">
        <v>21125</v>
      </c>
      <c r="U848" s="112">
        <v>13800</v>
      </c>
      <c r="V848" s="112">
        <v>20700</v>
      </c>
      <c r="W848" s="112">
        <v>19025</v>
      </c>
      <c r="X848" s="112">
        <v>15700</v>
      </c>
      <c r="Y848" s="102">
        <f t="shared" si="51"/>
        <v>111150</v>
      </c>
    </row>
    <row r="849" spans="1:25" x14ac:dyDescent="0.25">
      <c r="A849" s="9">
        <v>110</v>
      </c>
      <c r="B849" s="9" t="s">
        <v>278</v>
      </c>
      <c r="C849" s="9" t="s">
        <v>424</v>
      </c>
      <c r="D849" s="9" t="s">
        <v>351</v>
      </c>
      <c r="E849" s="9" t="s">
        <v>273</v>
      </c>
      <c r="F849" s="9">
        <v>101</v>
      </c>
      <c r="G849" s="9" t="s">
        <v>298</v>
      </c>
      <c r="H849" s="9">
        <v>2018</v>
      </c>
      <c r="I849" s="9" t="str">
        <f t="shared" si="50"/>
        <v>593</v>
      </c>
      <c r="J849" s="9" t="s">
        <v>10</v>
      </c>
      <c r="K849" s="9" t="s">
        <v>324</v>
      </c>
      <c r="L849" s="9" t="s">
        <v>282</v>
      </c>
      <c r="M849" s="112">
        <v>24225</v>
      </c>
      <c r="N849" s="112">
        <v>20700</v>
      </c>
      <c r="O849" s="112">
        <v>29025</v>
      </c>
      <c r="P849" s="112">
        <v>22700</v>
      </c>
      <c r="Q849" s="112">
        <v>24225</v>
      </c>
      <c r="R849" s="112">
        <v>16800</v>
      </c>
      <c r="S849" s="112"/>
      <c r="T849" s="112"/>
      <c r="U849" s="112"/>
      <c r="V849" s="112"/>
      <c r="W849" s="112"/>
      <c r="X849" s="112"/>
      <c r="Y849" s="102">
        <f t="shared" si="51"/>
        <v>137675</v>
      </c>
    </row>
    <row r="850" spans="1:25" x14ac:dyDescent="0.25">
      <c r="A850" s="9">
        <v>110</v>
      </c>
      <c r="B850" s="9" t="s">
        <v>278</v>
      </c>
      <c r="C850" s="9" t="s">
        <v>424</v>
      </c>
      <c r="D850" s="9" t="s">
        <v>351</v>
      </c>
      <c r="E850" s="9" t="s">
        <v>273</v>
      </c>
      <c r="F850" s="9">
        <v>110</v>
      </c>
      <c r="G850" s="9" t="s">
        <v>298</v>
      </c>
      <c r="H850" s="9">
        <v>2017</v>
      </c>
      <c r="I850" s="9" t="str">
        <f t="shared" si="50"/>
        <v>593</v>
      </c>
      <c r="J850" s="9" t="s">
        <v>10</v>
      </c>
      <c r="K850" s="9" t="s">
        <v>324</v>
      </c>
      <c r="L850" s="9" t="s">
        <v>282</v>
      </c>
      <c r="M850" s="112"/>
      <c r="N850" s="112"/>
      <c r="O850" s="112"/>
      <c r="P850" s="112"/>
      <c r="Q850" s="112"/>
      <c r="R850" s="112"/>
      <c r="S850" s="112">
        <v>0</v>
      </c>
      <c r="T850" s="112">
        <v>0</v>
      </c>
      <c r="U850" s="112">
        <v>0</v>
      </c>
      <c r="V850" s="112">
        <v>0</v>
      </c>
      <c r="W850" s="112">
        <v>0</v>
      </c>
      <c r="X850" s="112">
        <v>0</v>
      </c>
      <c r="Y850" s="102">
        <f t="shared" si="51"/>
        <v>0</v>
      </c>
    </row>
    <row r="851" spans="1:25" x14ac:dyDescent="0.25">
      <c r="A851" s="9">
        <v>110</v>
      </c>
      <c r="B851" s="9" t="s">
        <v>278</v>
      </c>
      <c r="C851" s="9" t="s">
        <v>424</v>
      </c>
      <c r="D851" s="9" t="s">
        <v>351</v>
      </c>
      <c r="E851" s="9" t="s">
        <v>273</v>
      </c>
      <c r="F851" s="9">
        <v>110</v>
      </c>
      <c r="G851" s="9" t="s">
        <v>298</v>
      </c>
      <c r="H851" s="9">
        <v>2018</v>
      </c>
      <c r="I851" s="9" t="str">
        <f t="shared" ref="I851:I875" si="52">LEFT(C851,3)</f>
        <v>593</v>
      </c>
      <c r="J851" s="9" t="s">
        <v>10</v>
      </c>
      <c r="K851" s="9" t="s">
        <v>324</v>
      </c>
      <c r="L851" s="9" t="s">
        <v>282</v>
      </c>
      <c r="M851" s="112">
        <v>0</v>
      </c>
      <c r="N851" s="112">
        <v>0</v>
      </c>
      <c r="O851" s="112">
        <v>0</v>
      </c>
      <c r="P851" s="112">
        <v>0</v>
      </c>
      <c r="Q851" s="112">
        <v>0</v>
      </c>
      <c r="R851" s="112">
        <v>0</v>
      </c>
      <c r="S851" s="112"/>
      <c r="T851" s="112"/>
      <c r="U851" s="112"/>
      <c r="V851" s="112"/>
      <c r="W851" s="112"/>
      <c r="X851" s="112"/>
      <c r="Y851" s="102">
        <f t="shared" si="51"/>
        <v>0</v>
      </c>
    </row>
    <row r="852" spans="1:25" x14ac:dyDescent="0.25">
      <c r="A852" s="9">
        <v>110</v>
      </c>
      <c r="B852" s="9" t="s">
        <v>278</v>
      </c>
      <c r="C852" s="9" t="s">
        <v>424</v>
      </c>
      <c r="D852" s="9" t="s">
        <v>351</v>
      </c>
      <c r="E852" s="9" t="s">
        <v>273</v>
      </c>
      <c r="F852" s="9">
        <v>111</v>
      </c>
      <c r="G852" s="9" t="s">
        <v>297</v>
      </c>
      <c r="H852" s="9">
        <v>2017</v>
      </c>
      <c r="I852" s="9" t="str">
        <f t="shared" si="52"/>
        <v>593</v>
      </c>
      <c r="J852" s="9" t="s">
        <v>10</v>
      </c>
      <c r="K852" s="9" t="s">
        <v>325</v>
      </c>
      <c r="L852" s="9" t="s">
        <v>282</v>
      </c>
      <c r="M852" s="112"/>
      <c r="N852" s="112"/>
      <c r="O852" s="112"/>
      <c r="P852" s="112"/>
      <c r="Q852" s="112"/>
      <c r="R852" s="112"/>
      <c r="S852" s="112">
        <v>53000</v>
      </c>
      <c r="T852" s="112">
        <v>50000</v>
      </c>
      <c r="U852" s="112">
        <v>50800</v>
      </c>
      <c r="V852" s="112">
        <v>50050</v>
      </c>
      <c r="W852" s="112">
        <v>51293</v>
      </c>
      <c r="X852" s="112">
        <v>55760</v>
      </c>
      <c r="Y852" s="102">
        <f t="shared" si="51"/>
        <v>310903</v>
      </c>
    </row>
    <row r="853" spans="1:25" x14ac:dyDescent="0.25">
      <c r="A853" s="9">
        <v>110</v>
      </c>
      <c r="B853" s="9" t="s">
        <v>278</v>
      </c>
      <c r="C853" s="9" t="s">
        <v>424</v>
      </c>
      <c r="D853" s="9" t="s">
        <v>351</v>
      </c>
      <c r="E853" s="9" t="s">
        <v>273</v>
      </c>
      <c r="F853" s="9">
        <v>111</v>
      </c>
      <c r="G853" s="9" t="s">
        <v>297</v>
      </c>
      <c r="H853" s="9">
        <v>2018</v>
      </c>
      <c r="I853" s="9" t="str">
        <f t="shared" si="52"/>
        <v>593</v>
      </c>
      <c r="J853" s="9" t="s">
        <v>10</v>
      </c>
      <c r="K853" s="9" t="s">
        <v>325</v>
      </c>
      <c r="L853" s="9" t="s">
        <v>282</v>
      </c>
      <c r="M853" s="112">
        <v>52000</v>
      </c>
      <c r="N853" s="112">
        <v>49000</v>
      </c>
      <c r="O853" s="112">
        <v>51000</v>
      </c>
      <c r="P853" s="112">
        <v>50800</v>
      </c>
      <c r="Q853" s="112">
        <v>51000</v>
      </c>
      <c r="R853" s="112">
        <v>52000</v>
      </c>
      <c r="S853" s="112"/>
      <c r="T853" s="112"/>
      <c r="U853" s="112"/>
      <c r="V853" s="112"/>
      <c r="W853" s="112"/>
      <c r="X853" s="112"/>
      <c r="Y853" s="102">
        <f t="shared" si="51"/>
        <v>305800</v>
      </c>
    </row>
    <row r="854" spans="1:25" x14ac:dyDescent="0.25">
      <c r="A854" s="9">
        <v>110</v>
      </c>
      <c r="B854" s="9" t="s">
        <v>278</v>
      </c>
      <c r="C854" s="9" t="s">
        <v>424</v>
      </c>
      <c r="D854" s="9" t="s">
        <v>351</v>
      </c>
      <c r="E854" s="9" t="s">
        <v>273</v>
      </c>
      <c r="F854" s="9">
        <v>126</v>
      </c>
      <c r="G854" s="9" t="s">
        <v>297</v>
      </c>
      <c r="H854" s="9">
        <v>2017</v>
      </c>
      <c r="I854" s="9" t="str">
        <f t="shared" si="52"/>
        <v>593</v>
      </c>
      <c r="J854" s="9" t="s">
        <v>10</v>
      </c>
      <c r="K854" s="9" t="s">
        <v>325</v>
      </c>
      <c r="L854" s="9" t="s">
        <v>282</v>
      </c>
      <c r="M854" s="112"/>
      <c r="N854" s="112"/>
      <c r="O854" s="112"/>
      <c r="P854" s="112"/>
      <c r="Q854" s="112"/>
      <c r="R854" s="112"/>
      <c r="S854" s="112">
        <v>0</v>
      </c>
      <c r="T854" s="112">
        <v>0</v>
      </c>
      <c r="U854" s="112">
        <v>0</v>
      </c>
      <c r="V854" s="112">
        <v>0</v>
      </c>
      <c r="W854" s="112">
        <v>0</v>
      </c>
      <c r="X854" s="112">
        <v>0</v>
      </c>
      <c r="Y854" s="102">
        <f t="shared" si="51"/>
        <v>0</v>
      </c>
    </row>
    <row r="855" spans="1:25" x14ac:dyDescent="0.25">
      <c r="A855" s="9">
        <v>110</v>
      </c>
      <c r="B855" s="9" t="s">
        <v>278</v>
      </c>
      <c r="C855" s="9" t="s">
        <v>424</v>
      </c>
      <c r="D855" s="9" t="s">
        <v>351</v>
      </c>
      <c r="E855" s="9" t="s">
        <v>273</v>
      </c>
      <c r="F855" s="9">
        <v>126</v>
      </c>
      <c r="G855" s="9" t="s">
        <v>297</v>
      </c>
      <c r="H855" s="9">
        <v>2018</v>
      </c>
      <c r="I855" s="9" t="str">
        <f t="shared" si="52"/>
        <v>593</v>
      </c>
      <c r="J855" s="9" t="s">
        <v>10</v>
      </c>
      <c r="K855" s="9" t="s">
        <v>325</v>
      </c>
      <c r="L855" s="9" t="s">
        <v>282</v>
      </c>
      <c r="M855" s="112">
        <v>0</v>
      </c>
      <c r="N855" s="112">
        <v>0</v>
      </c>
      <c r="O855" s="112">
        <v>0</v>
      </c>
      <c r="P855" s="112">
        <v>0</v>
      </c>
      <c r="Q855" s="112">
        <v>0</v>
      </c>
      <c r="R855" s="112">
        <v>0</v>
      </c>
      <c r="S855" s="112"/>
      <c r="T855" s="112"/>
      <c r="U855" s="112"/>
      <c r="V855" s="112"/>
      <c r="W855" s="112"/>
      <c r="X855" s="112"/>
      <c r="Y855" s="102">
        <f t="shared" si="51"/>
        <v>0</v>
      </c>
    </row>
    <row r="856" spans="1:25" x14ac:dyDescent="0.25">
      <c r="A856" s="9">
        <v>110</v>
      </c>
      <c r="B856" s="9" t="s">
        <v>278</v>
      </c>
      <c r="C856" s="9" t="s">
        <v>424</v>
      </c>
      <c r="D856" s="9" t="s">
        <v>351</v>
      </c>
      <c r="E856" s="9" t="s">
        <v>273</v>
      </c>
      <c r="F856" s="9">
        <v>145</v>
      </c>
      <c r="G856" s="9" t="s">
        <v>296</v>
      </c>
      <c r="H856" s="9">
        <v>2017</v>
      </c>
      <c r="I856" s="9" t="str">
        <f t="shared" si="52"/>
        <v>593</v>
      </c>
      <c r="J856" s="9" t="s">
        <v>10</v>
      </c>
      <c r="K856" s="9" t="s">
        <v>325</v>
      </c>
      <c r="L856" s="9" t="s">
        <v>282</v>
      </c>
      <c r="M856" s="112"/>
      <c r="N856" s="112"/>
      <c r="O856" s="112"/>
      <c r="P856" s="112"/>
      <c r="Q856" s="112"/>
      <c r="R856" s="112"/>
      <c r="S856" s="112">
        <v>0</v>
      </c>
      <c r="T856" s="112">
        <v>0</v>
      </c>
      <c r="U856" s="112">
        <v>0</v>
      </c>
      <c r="V856" s="112">
        <v>0</v>
      </c>
      <c r="W856" s="112">
        <v>0</v>
      </c>
      <c r="X856" s="112">
        <v>0</v>
      </c>
      <c r="Y856" s="102">
        <f t="shared" si="51"/>
        <v>0</v>
      </c>
    </row>
    <row r="857" spans="1:25" x14ac:dyDescent="0.25">
      <c r="A857" s="9">
        <v>110</v>
      </c>
      <c r="B857" s="9" t="s">
        <v>278</v>
      </c>
      <c r="C857" s="9" t="s">
        <v>424</v>
      </c>
      <c r="D857" s="9" t="s">
        <v>351</v>
      </c>
      <c r="E857" s="9" t="s">
        <v>273</v>
      </c>
      <c r="F857" s="9">
        <v>145</v>
      </c>
      <c r="G857" s="9" t="s">
        <v>296</v>
      </c>
      <c r="H857" s="9">
        <v>2018</v>
      </c>
      <c r="I857" s="9" t="str">
        <f t="shared" si="52"/>
        <v>593</v>
      </c>
      <c r="J857" s="9" t="s">
        <v>10</v>
      </c>
      <c r="K857" s="9" t="s">
        <v>325</v>
      </c>
      <c r="L857" s="9" t="s">
        <v>282</v>
      </c>
      <c r="M857" s="112">
        <v>0</v>
      </c>
      <c r="N857" s="112">
        <v>0</v>
      </c>
      <c r="O857" s="112">
        <v>0</v>
      </c>
      <c r="P857" s="112">
        <v>0</v>
      </c>
      <c r="Q857" s="112">
        <v>0</v>
      </c>
      <c r="R857" s="112">
        <v>0</v>
      </c>
      <c r="S857" s="112"/>
      <c r="T857" s="112"/>
      <c r="U857" s="112"/>
      <c r="V857" s="112"/>
      <c r="W857" s="112"/>
      <c r="X857" s="112"/>
      <c r="Y857" s="102">
        <f t="shared" si="51"/>
        <v>0</v>
      </c>
    </row>
    <row r="858" spans="1:25" x14ac:dyDescent="0.25">
      <c r="A858" s="9">
        <v>110</v>
      </c>
      <c r="B858" s="9" t="s">
        <v>278</v>
      </c>
      <c r="C858" s="9" t="s">
        <v>424</v>
      </c>
      <c r="D858" s="9" t="s">
        <v>351</v>
      </c>
      <c r="E858" s="9" t="s">
        <v>273</v>
      </c>
      <c r="F858" s="9">
        <v>175</v>
      </c>
      <c r="G858" s="9" t="s">
        <v>326</v>
      </c>
      <c r="H858" s="9">
        <v>2017</v>
      </c>
      <c r="I858" s="9" t="str">
        <f t="shared" si="52"/>
        <v>593</v>
      </c>
      <c r="J858" s="9" t="s">
        <v>10</v>
      </c>
      <c r="K858" s="9" t="s">
        <v>324</v>
      </c>
      <c r="L858" s="9" t="s">
        <v>282</v>
      </c>
      <c r="M858" s="112"/>
      <c r="N858" s="112"/>
      <c r="O858" s="112"/>
      <c r="P858" s="112"/>
      <c r="Q858" s="112"/>
      <c r="R858" s="112"/>
      <c r="S858" s="112">
        <v>0</v>
      </c>
      <c r="T858" s="112">
        <v>0</v>
      </c>
      <c r="U858" s="112">
        <v>0</v>
      </c>
      <c r="V858" s="112">
        <v>0</v>
      </c>
      <c r="W858" s="112">
        <v>0</v>
      </c>
      <c r="X858" s="112">
        <v>0</v>
      </c>
      <c r="Y858" s="102">
        <f t="shared" si="51"/>
        <v>0</v>
      </c>
    </row>
    <row r="859" spans="1:25" x14ac:dyDescent="0.25">
      <c r="A859" s="9">
        <v>110</v>
      </c>
      <c r="B859" s="9" t="s">
        <v>278</v>
      </c>
      <c r="C859" s="9" t="s">
        <v>424</v>
      </c>
      <c r="D859" s="9" t="s">
        <v>351</v>
      </c>
      <c r="E859" s="9" t="s">
        <v>273</v>
      </c>
      <c r="F859" s="9">
        <v>175</v>
      </c>
      <c r="G859" s="9" t="s">
        <v>326</v>
      </c>
      <c r="H859" s="9">
        <v>2018</v>
      </c>
      <c r="I859" s="9" t="str">
        <f t="shared" si="52"/>
        <v>593</v>
      </c>
      <c r="J859" s="9" t="s">
        <v>10</v>
      </c>
      <c r="K859" s="9" t="s">
        <v>324</v>
      </c>
      <c r="L859" s="9" t="s">
        <v>282</v>
      </c>
      <c r="M859" s="112">
        <v>0</v>
      </c>
      <c r="N859" s="112">
        <v>0</v>
      </c>
      <c r="O859" s="112">
        <v>0</v>
      </c>
      <c r="P859" s="112">
        <v>0</v>
      </c>
      <c r="Q859" s="112">
        <v>0</v>
      </c>
      <c r="R859" s="112">
        <v>0</v>
      </c>
      <c r="S859" s="112"/>
      <c r="T859" s="112"/>
      <c r="U859" s="112"/>
      <c r="V859" s="112"/>
      <c r="W859" s="112"/>
      <c r="X859" s="112"/>
      <c r="Y859" s="102">
        <f t="shared" si="51"/>
        <v>0</v>
      </c>
    </row>
    <row r="860" spans="1:25" x14ac:dyDescent="0.25">
      <c r="A860" s="9">
        <v>110</v>
      </c>
      <c r="B860" s="9" t="s">
        <v>278</v>
      </c>
      <c r="C860" s="9" t="s">
        <v>424</v>
      </c>
      <c r="D860" s="9" t="s">
        <v>351</v>
      </c>
      <c r="E860" s="9" t="s">
        <v>273</v>
      </c>
      <c r="F860" s="9">
        <v>751</v>
      </c>
      <c r="G860" s="9" t="s">
        <v>330</v>
      </c>
      <c r="H860" s="9">
        <v>2017</v>
      </c>
      <c r="I860" s="9" t="str">
        <f t="shared" si="52"/>
        <v>593</v>
      </c>
      <c r="J860" s="9" t="s">
        <v>10</v>
      </c>
      <c r="K860" s="9" t="s">
        <v>329</v>
      </c>
      <c r="L860" s="9" t="s">
        <v>282</v>
      </c>
      <c r="M860" s="112"/>
      <c r="N860" s="112"/>
      <c r="O860" s="112"/>
      <c r="P860" s="112"/>
      <c r="Q860" s="112"/>
      <c r="R860" s="112"/>
      <c r="S860" s="112">
        <v>5930</v>
      </c>
      <c r="T860" s="112">
        <v>6022</v>
      </c>
      <c r="U860" s="112">
        <v>3934</v>
      </c>
      <c r="V860" s="112">
        <v>5901</v>
      </c>
      <c r="W860" s="112">
        <v>5424</v>
      </c>
      <c r="X860" s="112">
        <v>4476</v>
      </c>
      <c r="Y860" s="102">
        <f t="shared" si="51"/>
        <v>31687</v>
      </c>
    </row>
    <row r="861" spans="1:25" x14ac:dyDescent="0.25">
      <c r="A861" s="9">
        <v>110</v>
      </c>
      <c r="B861" s="9" t="s">
        <v>278</v>
      </c>
      <c r="C861" s="9" t="s">
        <v>424</v>
      </c>
      <c r="D861" s="9" t="s">
        <v>351</v>
      </c>
      <c r="E861" s="9" t="s">
        <v>273</v>
      </c>
      <c r="F861" s="9">
        <v>751</v>
      </c>
      <c r="G861" s="9" t="s">
        <v>330</v>
      </c>
      <c r="H861" s="9">
        <v>2018</v>
      </c>
      <c r="I861" s="9" t="str">
        <f t="shared" si="52"/>
        <v>593</v>
      </c>
      <c r="J861" s="9" t="s">
        <v>10</v>
      </c>
      <c r="K861" s="9" t="s">
        <v>329</v>
      </c>
      <c r="L861" s="9" t="s">
        <v>282</v>
      </c>
      <c r="M861" s="112">
        <v>6906</v>
      </c>
      <c r="N861" s="112">
        <v>5901</v>
      </c>
      <c r="O861" s="112">
        <v>8274</v>
      </c>
      <c r="P861" s="112">
        <v>6471</v>
      </c>
      <c r="Q861" s="112">
        <v>6906</v>
      </c>
      <c r="R861" s="112">
        <v>4789</v>
      </c>
      <c r="S861" s="112"/>
      <c r="T861" s="112"/>
      <c r="U861" s="112"/>
      <c r="V861" s="112"/>
      <c r="W861" s="112"/>
      <c r="X861" s="112"/>
      <c r="Y861" s="102">
        <f t="shared" si="51"/>
        <v>39247</v>
      </c>
    </row>
    <row r="862" spans="1:25" x14ac:dyDescent="0.25">
      <c r="A862" s="9">
        <v>110</v>
      </c>
      <c r="B862" s="9" t="s">
        <v>278</v>
      </c>
      <c r="C862" s="9" t="s">
        <v>424</v>
      </c>
      <c r="D862" s="9" t="s">
        <v>351</v>
      </c>
      <c r="E862" s="9" t="s">
        <v>273</v>
      </c>
      <c r="F862" s="9">
        <v>752</v>
      </c>
      <c r="G862" s="9" t="s">
        <v>330</v>
      </c>
      <c r="H862" s="9">
        <v>2017</v>
      </c>
      <c r="I862" s="9" t="str">
        <f t="shared" si="52"/>
        <v>593</v>
      </c>
      <c r="J862" s="9" t="s">
        <v>10</v>
      </c>
      <c r="K862" s="9" t="s">
        <v>329</v>
      </c>
      <c r="L862" s="9" t="s">
        <v>282</v>
      </c>
      <c r="M862" s="112"/>
      <c r="N862" s="112"/>
      <c r="O862" s="112"/>
      <c r="P862" s="112"/>
      <c r="Q862" s="112"/>
      <c r="R862" s="112"/>
      <c r="S862" s="112">
        <v>4524</v>
      </c>
      <c r="T862" s="112">
        <v>4268</v>
      </c>
      <c r="U862" s="112">
        <v>4336</v>
      </c>
      <c r="V862" s="112">
        <v>4272</v>
      </c>
      <c r="W862" s="112">
        <v>4378</v>
      </c>
      <c r="X862" s="112">
        <v>4759</v>
      </c>
      <c r="Y862" s="102">
        <f t="shared" si="51"/>
        <v>26537</v>
      </c>
    </row>
    <row r="863" spans="1:25" x14ac:dyDescent="0.25">
      <c r="A863" s="9">
        <v>110</v>
      </c>
      <c r="B863" s="9" t="s">
        <v>278</v>
      </c>
      <c r="C863" s="9" t="s">
        <v>424</v>
      </c>
      <c r="D863" s="9" t="s">
        <v>351</v>
      </c>
      <c r="E863" s="9" t="s">
        <v>273</v>
      </c>
      <c r="F863" s="9">
        <v>752</v>
      </c>
      <c r="G863" s="9" t="s">
        <v>330</v>
      </c>
      <c r="H863" s="9">
        <v>2018</v>
      </c>
      <c r="I863" s="9" t="str">
        <f t="shared" si="52"/>
        <v>593</v>
      </c>
      <c r="J863" s="9" t="s">
        <v>10</v>
      </c>
      <c r="K863" s="9" t="s">
        <v>329</v>
      </c>
      <c r="L863" s="9" t="s">
        <v>282</v>
      </c>
      <c r="M863" s="112">
        <v>4438</v>
      </c>
      <c r="N863" s="112">
        <v>4182</v>
      </c>
      <c r="O863" s="112">
        <v>4353</v>
      </c>
      <c r="P863" s="112">
        <v>4336</v>
      </c>
      <c r="Q863" s="112">
        <v>4353</v>
      </c>
      <c r="R863" s="112">
        <v>4438</v>
      </c>
      <c r="S863" s="112"/>
      <c r="T863" s="112"/>
      <c r="U863" s="112"/>
      <c r="V863" s="112"/>
      <c r="W863" s="112"/>
      <c r="X863" s="112"/>
      <c r="Y863" s="102">
        <f t="shared" si="51"/>
        <v>26100</v>
      </c>
    </row>
    <row r="864" spans="1:25" x14ac:dyDescent="0.25">
      <c r="A864" s="9">
        <v>110</v>
      </c>
      <c r="B864" s="9" t="s">
        <v>278</v>
      </c>
      <c r="C864" s="9" t="s">
        <v>425</v>
      </c>
      <c r="D864" s="9" t="s">
        <v>351</v>
      </c>
      <c r="E864" s="9" t="s">
        <v>273</v>
      </c>
      <c r="F864" s="9">
        <v>101</v>
      </c>
      <c r="G864" s="9" t="s">
        <v>298</v>
      </c>
      <c r="H864" s="9">
        <v>2017</v>
      </c>
      <c r="I864" s="9" t="str">
        <f t="shared" si="52"/>
        <v>593</v>
      </c>
      <c r="J864" s="9" t="s">
        <v>10</v>
      </c>
      <c r="K864" s="9" t="s">
        <v>324</v>
      </c>
      <c r="L864" s="9" t="s">
        <v>282</v>
      </c>
      <c r="M864" s="112"/>
      <c r="N864" s="112"/>
      <c r="O864" s="112"/>
      <c r="P864" s="112"/>
      <c r="Q864" s="112"/>
      <c r="R864" s="112"/>
      <c r="S864" s="112">
        <v>208762</v>
      </c>
      <c r="T864" s="112">
        <v>218021</v>
      </c>
      <c r="U864" s="112">
        <v>219596</v>
      </c>
      <c r="V864" s="112">
        <v>218571</v>
      </c>
      <c r="W864" s="112">
        <v>204521</v>
      </c>
      <c r="X864" s="112">
        <v>194596</v>
      </c>
      <c r="Y864" s="102">
        <f t="shared" si="51"/>
        <v>1264067</v>
      </c>
    </row>
    <row r="865" spans="1:25" x14ac:dyDescent="0.25">
      <c r="A865" s="9">
        <v>110</v>
      </c>
      <c r="B865" s="9" t="s">
        <v>278</v>
      </c>
      <c r="C865" s="9" t="s">
        <v>425</v>
      </c>
      <c r="D865" s="9" t="s">
        <v>351</v>
      </c>
      <c r="E865" s="9" t="s">
        <v>273</v>
      </c>
      <c r="F865" s="9">
        <v>101</v>
      </c>
      <c r="G865" s="9" t="s">
        <v>298</v>
      </c>
      <c r="H865" s="9">
        <v>2018</v>
      </c>
      <c r="I865" s="9" t="str">
        <f t="shared" si="52"/>
        <v>593</v>
      </c>
      <c r="J865" s="9" t="s">
        <v>10</v>
      </c>
      <c r="K865" s="9" t="s">
        <v>324</v>
      </c>
      <c r="L865" s="9" t="s">
        <v>282</v>
      </c>
      <c r="M865" s="112">
        <v>242005</v>
      </c>
      <c r="N865" s="112">
        <v>223559</v>
      </c>
      <c r="O865" s="112">
        <v>238834</v>
      </c>
      <c r="P865" s="112">
        <v>226359</v>
      </c>
      <c r="Q865" s="112">
        <v>231359</v>
      </c>
      <c r="R865" s="112">
        <v>220334</v>
      </c>
      <c r="S865" s="112"/>
      <c r="T865" s="112"/>
      <c r="U865" s="112"/>
      <c r="V865" s="112"/>
      <c r="W865" s="112"/>
      <c r="X865" s="112"/>
      <c r="Y865" s="102">
        <f t="shared" si="51"/>
        <v>1382450</v>
      </c>
    </row>
    <row r="866" spans="1:25" x14ac:dyDescent="0.25">
      <c r="A866" s="9">
        <v>110</v>
      </c>
      <c r="B866" s="9" t="s">
        <v>278</v>
      </c>
      <c r="C866" s="9" t="s">
        <v>425</v>
      </c>
      <c r="D866" s="9" t="s">
        <v>351</v>
      </c>
      <c r="E866" s="9" t="s">
        <v>273</v>
      </c>
      <c r="F866" s="9">
        <v>110</v>
      </c>
      <c r="G866" s="9" t="s">
        <v>298</v>
      </c>
      <c r="H866" s="9">
        <v>2017</v>
      </c>
      <c r="I866" s="9" t="str">
        <f t="shared" si="52"/>
        <v>593</v>
      </c>
      <c r="J866" s="9" t="s">
        <v>10</v>
      </c>
      <c r="K866" s="9" t="s">
        <v>324</v>
      </c>
      <c r="L866" s="9" t="s">
        <v>282</v>
      </c>
      <c r="M866" s="112"/>
      <c r="N866" s="112"/>
      <c r="O866" s="112"/>
      <c r="P866" s="112"/>
      <c r="Q866" s="112"/>
      <c r="R866" s="112"/>
      <c r="S866" s="112">
        <v>0</v>
      </c>
      <c r="T866" s="112">
        <v>0</v>
      </c>
      <c r="U866" s="112">
        <v>0</v>
      </c>
      <c r="V866" s="112">
        <v>0</v>
      </c>
      <c r="W866" s="112">
        <v>0</v>
      </c>
      <c r="X866" s="112">
        <v>0</v>
      </c>
      <c r="Y866" s="102">
        <f t="shared" si="51"/>
        <v>0</v>
      </c>
    </row>
    <row r="867" spans="1:25" x14ac:dyDescent="0.25">
      <c r="A867" s="9">
        <v>110</v>
      </c>
      <c r="B867" s="9" t="s">
        <v>278</v>
      </c>
      <c r="C867" s="9" t="s">
        <v>425</v>
      </c>
      <c r="D867" s="9" t="s">
        <v>351</v>
      </c>
      <c r="E867" s="9" t="s">
        <v>273</v>
      </c>
      <c r="F867" s="9">
        <v>110</v>
      </c>
      <c r="G867" s="9" t="s">
        <v>298</v>
      </c>
      <c r="H867" s="9">
        <v>2018</v>
      </c>
      <c r="I867" s="9" t="str">
        <f t="shared" si="52"/>
        <v>593</v>
      </c>
      <c r="J867" s="9" t="s">
        <v>10</v>
      </c>
      <c r="K867" s="9" t="s">
        <v>324</v>
      </c>
      <c r="L867" s="9" t="s">
        <v>282</v>
      </c>
      <c r="M867" s="112">
        <v>0</v>
      </c>
      <c r="N867" s="112">
        <v>0</v>
      </c>
      <c r="O867" s="112">
        <v>0</v>
      </c>
      <c r="P867" s="112">
        <v>0</v>
      </c>
      <c r="Q867" s="112">
        <v>0</v>
      </c>
      <c r="R867" s="112">
        <v>0</v>
      </c>
      <c r="S867" s="112"/>
      <c r="T867" s="112"/>
      <c r="U867" s="112"/>
      <c r="V867" s="112"/>
      <c r="W867" s="112"/>
      <c r="X867" s="112"/>
      <c r="Y867" s="102">
        <f t="shared" si="51"/>
        <v>0</v>
      </c>
    </row>
    <row r="868" spans="1:25" x14ac:dyDescent="0.25">
      <c r="A868" s="9">
        <v>110</v>
      </c>
      <c r="B868" s="9" t="s">
        <v>278</v>
      </c>
      <c r="C868" s="9" t="s">
        <v>425</v>
      </c>
      <c r="D868" s="9" t="s">
        <v>351</v>
      </c>
      <c r="E868" s="9" t="s">
        <v>273</v>
      </c>
      <c r="F868" s="9">
        <v>111</v>
      </c>
      <c r="G868" s="9" t="s">
        <v>297</v>
      </c>
      <c r="H868" s="9">
        <v>2017</v>
      </c>
      <c r="I868" s="9" t="str">
        <f t="shared" si="52"/>
        <v>593</v>
      </c>
      <c r="J868" s="9" t="s">
        <v>10</v>
      </c>
      <c r="K868" s="9" t="s">
        <v>325</v>
      </c>
      <c r="L868" s="9" t="s">
        <v>282</v>
      </c>
      <c r="M868" s="112"/>
      <c r="N868" s="112"/>
      <c r="O868" s="112"/>
      <c r="P868" s="112"/>
      <c r="Q868" s="112"/>
      <c r="R868" s="112"/>
      <c r="S868" s="112">
        <v>119500</v>
      </c>
      <c r="T868" s="112">
        <v>119500</v>
      </c>
      <c r="U868" s="112">
        <v>118000</v>
      </c>
      <c r="V868" s="112">
        <v>123000</v>
      </c>
      <c r="W868" s="112">
        <v>118000</v>
      </c>
      <c r="X868" s="112">
        <v>109000</v>
      </c>
      <c r="Y868" s="102">
        <f t="shared" si="51"/>
        <v>707000</v>
      </c>
    </row>
    <row r="869" spans="1:25" x14ac:dyDescent="0.25">
      <c r="A869" s="9">
        <v>110</v>
      </c>
      <c r="B869" s="9" t="s">
        <v>278</v>
      </c>
      <c r="C869" s="9" t="s">
        <v>425</v>
      </c>
      <c r="D869" s="9" t="s">
        <v>351</v>
      </c>
      <c r="E869" s="9" t="s">
        <v>273</v>
      </c>
      <c r="F869" s="9">
        <v>111</v>
      </c>
      <c r="G869" s="9" t="s">
        <v>297</v>
      </c>
      <c r="H869" s="9">
        <v>2018</v>
      </c>
      <c r="I869" s="9" t="str">
        <f t="shared" si="52"/>
        <v>593</v>
      </c>
      <c r="J869" s="9" t="s">
        <v>10</v>
      </c>
      <c r="K869" s="9" t="s">
        <v>325</v>
      </c>
      <c r="L869" s="9" t="s">
        <v>282</v>
      </c>
      <c r="M869" s="112">
        <v>119500</v>
      </c>
      <c r="N869" s="112">
        <v>117500</v>
      </c>
      <c r="O869" s="112">
        <v>118500</v>
      </c>
      <c r="P869" s="112">
        <v>114500</v>
      </c>
      <c r="Q869" s="112">
        <v>114500</v>
      </c>
      <c r="R869" s="112">
        <v>116500</v>
      </c>
      <c r="S869" s="112"/>
      <c r="T869" s="112"/>
      <c r="U869" s="112"/>
      <c r="V869" s="112"/>
      <c r="W869" s="112"/>
      <c r="X869" s="112"/>
      <c r="Y869" s="102">
        <f t="shared" si="51"/>
        <v>701000</v>
      </c>
    </row>
    <row r="870" spans="1:25" x14ac:dyDescent="0.25">
      <c r="A870" s="9">
        <v>110</v>
      </c>
      <c r="B870" s="9" t="s">
        <v>278</v>
      </c>
      <c r="C870" s="9" t="s">
        <v>425</v>
      </c>
      <c r="D870" s="9" t="s">
        <v>351</v>
      </c>
      <c r="E870" s="9" t="s">
        <v>273</v>
      </c>
      <c r="F870" s="9">
        <v>121</v>
      </c>
      <c r="G870" s="9" t="s">
        <v>297</v>
      </c>
      <c r="H870" s="9">
        <v>2017</v>
      </c>
      <c r="I870" s="9" t="str">
        <f t="shared" si="52"/>
        <v>593</v>
      </c>
      <c r="J870" s="9" t="s">
        <v>10</v>
      </c>
      <c r="K870" s="9" t="s">
        <v>325</v>
      </c>
      <c r="L870" s="9" t="s">
        <v>282</v>
      </c>
      <c r="M870" s="112"/>
      <c r="N870" s="112"/>
      <c r="O870" s="112"/>
      <c r="P870" s="112"/>
      <c r="Q870" s="112"/>
      <c r="R870" s="112"/>
      <c r="S870" s="112">
        <v>0</v>
      </c>
      <c r="T870" s="112">
        <v>0</v>
      </c>
      <c r="U870" s="112">
        <v>0</v>
      </c>
      <c r="V870" s="112">
        <v>0</v>
      </c>
      <c r="W870" s="112">
        <v>0</v>
      </c>
      <c r="X870" s="112">
        <v>0</v>
      </c>
      <c r="Y870" s="102">
        <f t="shared" si="51"/>
        <v>0</v>
      </c>
    </row>
    <row r="871" spans="1:25" x14ac:dyDescent="0.25">
      <c r="A871" s="9">
        <v>110</v>
      </c>
      <c r="B871" s="9" t="s">
        <v>278</v>
      </c>
      <c r="C871" s="9" t="s">
        <v>425</v>
      </c>
      <c r="D871" s="9" t="s">
        <v>351</v>
      </c>
      <c r="E871" s="9" t="s">
        <v>273</v>
      </c>
      <c r="F871" s="9">
        <v>121</v>
      </c>
      <c r="G871" s="9" t="s">
        <v>297</v>
      </c>
      <c r="H871" s="9">
        <v>2018</v>
      </c>
      <c r="I871" s="9" t="str">
        <f t="shared" si="52"/>
        <v>593</v>
      </c>
      <c r="J871" s="9" t="s">
        <v>10</v>
      </c>
      <c r="K871" s="9" t="s">
        <v>325</v>
      </c>
      <c r="L871" s="9" t="s">
        <v>282</v>
      </c>
      <c r="M871" s="112">
        <v>0</v>
      </c>
      <c r="N871" s="112">
        <v>0</v>
      </c>
      <c r="O871" s="112">
        <v>0</v>
      </c>
      <c r="P871" s="112">
        <v>0</v>
      </c>
      <c r="Q871" s="112">
        <v>0</v>
      </c>
      <c r="R871" s="112">
        <v>0</v>
      </c>
      <c r="S871" s="112"/>
      <c r="T871" s="112"/>
      <c r="U871" s="112"/>
      <c r="V871" s="112"/>
      <c r="W871" s="112"/>
      <c r="X871" s="112"/>
      <c r="Y871" s="102">
        <f t="shared" si="51"/>
        <v>0</v>
      </c>
    </row>
    <row r="872" spans="1:25" x14ac:dyDescent="0.25">
      <c r="A872" s="9">
        <v>110</v>
      </c>
      <c r="B872" s="9" t="s">
        <v>278</v>
      </c>
      <c r="C872" s="9" t="s">
        <v>425</v>
      </c>
      <c r="D872" s="9" t="s">
        <v>351</v>
      </c>
      <c r="E872" s="9" t="s">
        <v>273</v>
      </c>
      <c r="F872" s="9">
        <v>126</v>
      </c>
      <c r="G872" s="9" t="s">
        <v>297</v>
      </c>
      <c r="H872" s="9">
        <v>2017</v>
      </c>
      <c r="I872" s="9" t="str">
        <f t="shared" si="52"/>
        <v>593</v>
      </c>
      <c r="J872" s="9" t="s">
        <v>10</v>
      </c>
      <c r="K872" s="9" t="s">
        <v>325</v>
      </c>
      <c r="L872" s="9" t="s">
        <v>282</v>
      </c>
      <c r="M872" s="112"/>
      <c r="N872" s="112"/>
      <c r="O872" s="112"/>
      <c r="P872" s="112"/>
      <c r="Q872" s="112"/>
      <c r="R872" s="112"/>
      <c r="S872" s="112">
        <v>0</v>
      </c>
      <c r="T872" s="112">
        <v>0</v>
      </c>
      <c r="U872" s="112">
        <v>0</v>
      </c>
      <c r="V872" s="112">
        <v>0</v>
      </c>
      <c r="W872" s="112">
        <v>0</v>
      </c>
      <c r="X872" s="112">
        <v>0</v>
      </c>
      <c r="Y872" s="102">
        <f t="shared" si="51"/>
        <v>0</v>
      </c>
    </row>
    <row r="873" spans="1:25" x14ac:dyDescent="0.25">
      <c r="A873" s="9">
        <v>110</v>
      </c>
      <c r="B873" s="9" t="s">
        <v>278</v>
      </c>
      <c r="C873" s="9" t="s">
        <v>425</v>
      </c>
      <c r="D873" s="9" t="s">
        <v>351</v>
      </c>
      <c r="E873" s="9" t="s">
        <v>273</v>
      </c>
      <c r="F873" s="9">
        <v>126</v>
      </c>
      <c r="G873" s="9" t="s">
        <v>297</v>
      </c>
      <c r="H873" s="9">
        <v>2018</v>
      </c>
      <c r="I873" s="9" t="str">
        <f t="shared" si="52"/>
        <v>593</v>
      </c>
      <c r="J873" s="9" t="s">
        <v>10</v>
      </c>
      <c r="K873" s="9" t="s">
        <v>325</v>
      </c>
      <c r="L873" s="9" t="s">
        <v>282</v>
      </c>
      <c r="M873" s="112">
        <v>0</v>
      </c>
      <c r="N873" s="112">
        <v>0</v>
      </c>
      <c r="O873" s="112">
        <v>0</v>
      </c>
      <c r="P873" s="112">
        <v>0</v>
      </c>
      <c r="Q873" s="112">
        <v>0</v>
      </c>
      <c r="R873" s="112">
        <v>0</v>
      </c>
      <c r="S873" s="112"/>
      <c r="T873" s="112"/>
      <c r="U873" s="112"/>
      <c r="V873" s="112"/>
      <c r="W873" s="112"/>
      <c r="X873" s="112"/>
      <c r="Y873" s="102">
        <f t="shared" si="51"/>
        <v>0</v>
      </c>
    </row>
    <row r="874" spans="1:25" x14ac:dyDescent="0.25">
      <c r="A874" s="9">
        <v>110</v>
      </c>
      <c r="B874" s="9" t="s">
        <v>278</v>
      </c>
      <c r="C874" s="9" t="s">
        <v>425</v>
      </c>
      <c r="D874" s="9" t="s">
        <v>351</v>
      </c>
      <c r="E874" s="9" t="s">
        <v>273</v>
      </c>
      <c r="F874" s="9">
        <v>145</v>
      </c>
      <c r="G874" s="9" t="s">
        <v>296</v>
      </c>
      <c r="H874" s="9">
        <v>2017</v>
      </c>
      <c r="I874" s="9" t="str">
        <f t="shared" si="52"/>
        <v>593</v>
      </c>
      <c r="J874" s="9" t="s">
        <v>10</v>
      </c>
      <c r="K874" s="9" t="s">
        <v>325</v>
      </c>
      <c r="L874" s="9" t="s">
        <v>282</v>
      </c>
      <c r="M874" s="112"/>
      <c r="N874" s="112"/>
      <c r="O874" s="112"/>
      <c r="P874" s="112"/>
      <c r="Q874" s="112"/>
      <c r="R874" s="112"/>
      <c r="S874" s="112">
        <v>0</v>
      </c>
      <c r="T874" s="112">
        <v>0</v>
      </c>
      <c r="U874" s="112">
        <v>0</v>
      </c>
      <c r="V874" s="112">
        <v>0</v>
      </c>
      <c r="W874" s="112">
        <v>0</v>
      </c>
      <c r="X874" s="112">
        <v>0</v>
      </c>
      <c r="Y874" s="102">
        <f t="shared" si="51"/>
        <v>0</v>
      </c>
    </row>
    <row r="875" spans="1:25" x14ac:dyDescent="0.25">
      <c r="A875" s="9">
        <v>110</v>
      </c>
      <c r="B875" s="9" t="s">
        <v>278</v>
      </c>
      <c r="C875" s="9" t="s">
        <v>425</v>
      </c>
      <c r="D875" s="9" t="s">
        <v>351</v>
      </c>
      <c r="E875" s="9" t="s">
        <v>273</v>
      </c>
      <c r="F875" s="9">
        <v>145</v>
      </c>
      <c r="G875" s="9" t="s">
        <v>296</v>
      </c>
      <c r="H875" s="9">
        <v>2018</v>
      </c>
      <c r="I875" s="9" t="str">
        <f t="shared" si="52"/>
        <v>593</v>
      </c>
      <c r="J875" s="9" t="s">
        <v>10</v>
      </c>
      <c r="K875" s="9" t="s">
        <v>325</v>
      </c>
      <c r="L875" s="9" t="s">
        <v>282</v>
      </c>
      <c r="M875" s="112">
        <v>0</v>
      </c>
      <c r="N875" s="112">
        <v>0</v>
      </c>
      <c r="O875" s="112">
        <v>0</v>
      </c>
      <c r="P875" s="112">
        <v>0</v>
      </c>
      <c r="Q875" s="112">
        <v>0</v>
      </c>
      <c r="R875" s="112">
        <v>0</v>
      </c>
      <c r="S875" s="112"/>
      <c r="T875" s="112"/>
      <c r="U875" s="112"/>
      <c r="V875" s="112"/>
      <c r="W875" s="112"/>
      <c r="X875" s="112"/>
      <c r="Y875" s="102">
        <f t="shared" si="51"/>
        <v>0</v>
      </c>
    </row>
    <row r="876" spans="1:25" x14ac:dyDescent="0.25">
      <c r="A876" s="9">
        <v>110</v>
      </c>
      <c r="B876" s="9" t="s">
        <v>278</v>
      </c>
      <c r="C876" s="9" t="s">
        <v>425</v>
      </c>
      <c r="D876" s="9" t="s">
        <v>351</v>
      </c>
      <c r="E876" s="9" t="s">
        <v>273</v>
      </c>
      <c r="F876" s="9">
        <v>175</v>
      </c>
      <c r="G876" s="9" t="s">
        <v>326</v>
      </c>
      <c r="H876" s="9">
        <v>2017</v>
      </c>
      <c r="I876" s="9" t="str">
        <f t="shared" ref="I876:I904" si="53">LEFT(C876,3)</f>
        <v>593</v>
      </c>
      <c r="J876" s="9" t="s">
        <v>10</v>
      </c>
      <c r="K876" s="9" t="s">
        <v>324</v>
      </c>
      <c r="L876" s="9" t="s">
        <v>282</v>
      </c>
      <c r="M876" s="112"/>
      <c r="N876" s="112"/>
      <c r="O876" s="112"/>
      <c r="P876" s="112"/>
      <c r="Q876" s="112"/>
      <c r="R876" s="112"/>
      <c r="S876" s="112">
        <v>0</v>
      </c>
      <c r="T876" s="112">
        <v>0</v>
      </c>
      <c r="U876" s="112">
        <v>0</v>
      </c>
      <c r="V876" s="112">
        <v>0</v>
      </c>
      <c r="W876" s="112">
        <v>0</v>
      </c>
      <c r="X876" s="112">
        <v>0</v>
      </c>
      <c r="Y876" s="102">
        <f t="shared" si="51"/>
        <v>0</v>
      </c>
    </row>
    <row r="877" spans="1:25" x14ac:dyDescent="0.25">
      <c r="A877" s="9">
        <v>110</v>
      </c>
      <c r="B877" s="9" t="s">
        <v>278</v>
      </c>
      <c r="C877" s="9" t="s">
        <v>425</v>
      </c>
      <c r="D877" s="9" t="s">
        <v>351</v>
      </c>
      <c r="E877" s="9" t="s">
        <v>273</v>
      </c>
      <c r="F877" s="9">
        <v>175</v>
      </c>
      <c r="G877" s="9" t="s">
        <v>326</v>
      </c>
      <c r="H877" s="9">
        <v>2018</v>
      </c>
      <c r="I877" s="9" t="str">
        <f t="shared" si="53"/>
        <v>593</v>
      </c>
      <c r="J877" s="9" t="s">
        <v>10</v>
      </c>
      <c r="K877" s="9" t="s">
        <v>324</v>
      </c>
      <c r="L877" s="9" t="s">
        <v>282</v>
      </c>
      <c r="M877" s="112">
        <v>0</v>
      </c>
      <c r="N877" s="112">
        <v>0</v>
      </c>
      <c r="O877" s="112">
        <v>0</v>
      </c>
      <c r="P877" s="112">
        <v>0</v>
      </c>
      <c r="Q877" s="112">
        <v>0</v>
      </c>
      <c r="R877" s="112">
        <v>0</v>
      </c>
      <c r="S877" s="112"/>
      <c r="T877" s="112"/>
      <c r="U877" s="112"/>
      <c r="V877" s="112"/>
      <c r="W877" s="112"/>
      <c r="X877" s="112"/>
      <c r="Y877" s="102">
        <f t="shared" si="51"/>
        <v>0</v>
      </c>
    </row>
    <row r="878" spans="1:25" x14ac:dyDescent="0.25">
      <c r="A878" s="9">
        <v>110</v>
      </c>
      <c r="B878" s="9" t="s">
        <v>278</v>
      </c>
      <c r="C878" s="9" t="s">
        <v>425</v>
      </c>
      <c r="D878" s="9" t="s">
        <v>351</v>
      </c>
      <c r="E878" s="9" t="s">
        <v>273</v>
      </c>
      <c r="F878" s="9">
        <v>751</v>
      </c>
      <c r="G878" s="9" t="s">
        <v>330</v>
      </c>
      <c r="H878" s="9">
        <v>2017</v>
      </c>
      <c r="I878" s="9" t="str">
        <f t="shared" si="53"/>
        <v>593</v>
      </c>
      <c r="J878" s="9" t="s">
        <v>10</v>
      </c>
      <c r="K878" s="9" t="s">
        <v>329</v>
      </c>
      <c r="L878" s="9" t="s">
        <v>282</v>
      </c>
      <c r="M878" s="112"/>
      <c r="N878" s="112"/>
      <c r="O878" s="112"/>
      <c r="P878" s="112"/>
      <c r="Q878" s="112"/>
      <c r="R878" s="112"/>
      <c r="S878" s="112">
        <v>59514</v>
      </c>
      <c r="T878" s="112">
        <v>62153</v>
      </c>
      <c r="U878" s="112">
        <v>62602</v>
      </c>
      <c r="V878" s="112">
        <v>62310</v>
      </c>
      <c r="W878" s="112">
        <v>58305</v>
      </c>
      <c r="X878" s="112">
        <v>55475</v>
      </c>
      <c r="Y878" s="102">
        <f t="shared" si="51"/>
        <v>360359</v>
      </c>
    </row>
    <row r="879" spans="1:25" x14ac:dyDescent="0.25">
      <c r="A879" s="9">
        <v>110</v>
      </c>
      <c r="B879" s="9" t="s">
        <v>278</v>
      </c>
      <c r="C879" s="9" t="s">
        <v>425</v>
      </c>
      <c r="D879" s="9" t="s">
        <v>351</v>
      </c>
      <c r="E879" s="9" t="s">
        <v>273</v>
      </c>
      <c r="F879" s="9">
        <v>751</v>
      </c>
      <c r="G879" s="9" t="s">
        <v>330</v>
      </c>
      <c r="H879" s="9">
        <v>2018</v>
      </c>
      <c r="I879" s="9" t="str">
        <f t="shared" si="53"/>
        <v>593</v>
      </c>
      <c r="J879" s="9" t="s">
        <v>10</v>
      </c>
      <c r="K879" s="9" t="s">
        <v>329</v>
      </c>
      <c r="L879" s="9" t="s">
        <v>282</v>
      </c>
      <c r="M879" s="112">
        <v>68991</v>
      </c>
      <c r="N879" s="112">
        <v>63732</v>
      </c>
      <c r="O879" s="112">
        <v>68087</v>
      </c>
      <c r="P879" s="112">
        <v>64530</v>
      </c>
      <c r="Q879" s="112">
        <v>65956</v>
      </c>
      <c r="R879" s="112">
        <v>62813</v>
      </c>
      <c r="S879" s="112"/>
      <c r="T879" s="112"/>
      <c r="U879" s="112"/>
      <c r="V879" s="112"/>
      <c r="W879" s="112"/>
      <c r="X879" s="112"/>
      <c r="Y879" s="102">
        <f t="shared" si="51"/>
        <v>394109</v>
      </c>
    </row>
    <row r="880" spans="1:25" x14ac:dyDescent="0.25">
      <c r="A880" s="9">
        <v>110</v>
      </c>
      <c r="B880" s="9" t="s">
        <v>278</v>
      </c>
      <c r="C880" s="9" t="s">
        <v>425</v>
      </c>
      <c r="D880" s="9" t="s">
        <v>351</v>
      </c>
      <c r="E880" s="9" t="s">
        <v>273</v>
      </c>
      <c r="F880" s="9">
        <v>752</v>
      </c>
      <c r="G880" s="9" t="s">
        <v>330</v>
      </c>
      <c r="H880" s="9">
        <v>2017</v>
      </c>
      <c r="I880" s="9" t="str">
        <f t="shared" si="53"/>
        <v>593</v>
      </c>
      <c r="J880" s="9" t="s">
        <v>10</v>
      </c>
      <c r="K880" s="9" t="s">
        <v>329</v>
      </c>
      <c r="L880" s="9" t="s">
        <v>282</v>
      </c>
      <c r="M880" s="112"/>
      <c r="N880" s="112"/>
      <c r="O880" s="112"/>
      <c r="P880" s="112"/>
      <c r="Q880" s="112"/>
      <c r="R880" s="112"/>
      <c r="S880" s="112">
        <v>10199</v>
      </c>
      <c r="T880" s="112">
        <v>10199</v>
      </c>
      <c r="U880" s="112">
        <v>10071</v>
      </c>
      <c r="V880" s="112">
        <v>10498</v>
      </c>
      <c r="W880" s="112">
        <v>10071</v>
      </c>
      <c r="X880" s="112">
        <v>9303</v>
      </c>
      <c r="Y880" s="102">
        <f t="shared" si="51"/>
        <v>60341</v>
      </c>
    </row>
    <row r="881" spans="1:25" x14ac:dyDescent="0.25">
      <c r="A881" s="9">
        <v>110</v>
      </c>
      <c r="B881" s="9" t="s">
        <v>278</v>
      </c>
      <c r="C881" s="9" t="s">
        <v>425</v>
      </c>
      <c r="D881" s="9" t="s">
        <v>351</v>
      </c>
      <c r="E881" s="9" t="s">
        <v>273</v>
      </c>
      <c r="F881" s="9">
        <v>752</v>
      </c>
      <c r="G881" s="9" t="s">
        <v>330</v>
      </c>
      <c r="H881" s="9">
        <v>2018</v>
      </c>
      <c r="I881" s="9" t="str">
        <f t="shared" si="53"/>
        <v>593</v>
      </c>
      <c r="J881" s="9" t="s">
        <v>10</v>
      </c>
      <c r="K881" s="9" t="s">
        <v>329</v>
      </c>
      <c r="L881" s="9" t="s">
        <v>282</v>
      </c>
      <c r="M881" s="112">
        <v>10199</v>
      </c>
      <c r="N881" s="112">
        <v>10029</v>
      </c>
      <c r="O881" s="112">
        <v>10114</v>
      </c>
      <c r="P881" s="112">
        <v>9773</v>
      </c>
      <c r="Q881" s="112">
        <v>9773</v>
      </c>
      <c r="R881" s="112">
        <v>9943</v>
      </c>
      <c r="S881" s="112"/>
      <c r="T881" s="112"/>
      <c r="U881" s="112"/>
      <c r="V881" s="112"/>
      <c r="W881" s="112"/>
      <c r="X881" s="112"/>
      <c r="Y881" s="102">
        <f t="shared" si="51"/>
        <v>59831</v>
      </c>
    </row>
    <row r="882" spans="1:25" x14ac:dyDescent="0.25">
      <c r="A882" s="9">
        <v>110</v>
      </c>
      <c r="B882" s="9" t="s">
        <v>278</v>
      </c>
      <c r="C882" s="9" t="s">
        <v>426</v>
      </c>
      <c r="D882" s="9" t="s">
        <v>351</v>
      </c>
      <c r="E882" s="9" t="s">
        <v>273</v>
      </c>
      <c r="F882" s="9">
        <v>110</v>
      </c>
      <c r="G882" s="9" t="s">
        <v>298</v>
      </c>
      <c r="H882" s="9">
        <v>2017</v>
      </c>
      <c r="I882" s="9" t="str">
        <f t="shared" si="53"/>
        <v>593</v>
      </c>
      <c r="J882" s="9" t="s">
        <v>10</v>
      </c>
      <c r="K882" s="9" t="s">
        <v>324</v>
      </c>
      <c r="L882" s="9" t="s">
        <v>282</v>
      </c>
      <c r="M882" s="112"/>
      <c r="N882" s="112"/>
      <c r="O882" s="112"/>
      <c r="P882" s="112"/>
      <c r="Q882" s="112"/>
      <c r="R882" s="112"/>
      <c r="S882" s="112">
        <v>0</v>
      </c>
      <c r="T882" s="112">
        <v>0</v>
      </c>
      <c r="U882" s="112">
        <v>0</v>
      </c>
      <c r="V882" s="112">
        <v>0</v>
      </c>
      <c r="W882" s="112">
        <v>0</v>
      </c>
      <c r="X882" s="112">
        <v>0</v>
      </c>
      <c r="Y882" s="102">
        <f t="shared" si="51"/>
        <v>0</v>
      </c>
    </row>
    <row r="883" spans="1:25" x14ac:dyDescent="0.25">
      <c r="A883" s="9">
        <v>110</v>
      </c>
      <c r="B883" s="9" t="s">
        <v>278</v>
      </c>
      <c r="C883" s="9" t="s">
        <v>426</v>
      </c>
      <c r="D883" s="9" t="s">
        <v>351</v>
      </c>
      <c r="E883" s="9" t="s">
        <v>273</v>
      </c>
      <c r="F883" s="9">
        <v>110</v>
      </c>
      <c r="G883" s="9" t="s">
        <v>298</v>
      </c>
      <c r="H883" s="9">
        <v>2018</v>
      </c>
      <c r="I883" s="9" t="str">
        <f t="shared" si="53"/>
        <v>593</v>
      </c>
      <c r="J883" s="9" t="s">
        <v>10</v>
      </c>
      <c r="K883" s="9" t="s">
        <v>324</v>
      </c>
      <c r="L883" s="9" t="s">
        <v>282</v>
      </c>
      <c r="M883" s="112">
        <v>0</v>
      </c>
      <c r="N883" s="112">
        <v>0</v>
      </c>
      <c r="O883" s="112">
        <v>0</v>
      </c>
      <c r="P883" s="112">
        <v>0</v>
      </c>
      <c r="Q883" s="112">
        <v>0</v>
      </c>
      <c r="R883" s="112">
        <v>0</v>
      </c>
      <c r="S883" s="112"/>
      <c r="T883" s="112"/>
      <c r="U883" s="112"/>
      <c r="V883" s="112"/>
      <c r="W883" s="112"/>
      <c r="X883" s="112"/>
      <c r="Y883" s="102">
        <f t="shared" si="51"/>
        <v>0</v>
      </c>
    </row>
    <row r="884" spans="1:25" x14ac:dyDescent="0.25">
      <c r="A884" s="9">
        <v>110</v>
      </c>
      <c r="B884" s="9" t="s">
        <v>278</v>
      </c>
      <c r="C884" s="9" t="s">
        <v>426</v>
      </c>
      <c r="D884" s="9" t="s">
        <v>351</v>
      </c>
      <c r="E884" s="9" t="s">
        <v>273</v>
      </c>
      <c r="F884" s="9">
        <v>111</v>
      </c>
      <c r="G884" s="9" t="s">
        <v>297</v>
      </c>
      <c r="H884" s="9">
        <v>2017</v>
      </c>
      <c r="I884" s="9" t="str">
        <f t="shared" si="53"/>
        <v>593</v>
      </c>
      <c r="J884" s="9" t="s">
        <v>10</v>
      </c>
      <c r="K884" s="9" t="s">
        <v>325</v>
      </c>
      <c r="L884" s="9" t="s">
        <v>282</v>
      </c>
      <c r="M884" s="112"/>
      <c r="N884" s="112"/>
      <c r="O884" s="112"/>
      <c r="P884" s="112"/>
      <c r="Q884" s="112"/>
      <c r="R884" s="112"/>
      <c r="S884" s="112">
        <v>0</v>
      </c>
      <c r="T884" s="112">
        <v>0</v>
      </c>
      <c r="U884" s="112">
        <v>0</v>
      </c>
      <c r="V884" s="112">
        <v>0</v>
      </c>
      <c r="W884" s="112">
        <v>0</v>
      </c>
      <c r="X884" s="112">
        <v>0</v>
      </c>
      <c r="Y884" s="102">
        <f t="shared" si="51"/>
        <v>0</v>
      </c>
    </row>
    <row r="885" spans="1:25" x14ac:dyDescent="0.25">
      <c r="A885" s="9">
        <v>110</v>
      </c>
      <c r="B885" s="9" t="s">
        <v>278</v>
      </c>
      <c r="C885" s="9" t="s">
        <v>426</v>
      </c>
      <c r="D885" s="9" t="s">
        <v>351</v>
      </c>
      <c r="E885" s="9" t="s">
        <v>273</v>
      </c>
      <c r="F885" s="9">
        <v>111</v>
      </c>
      <c r="G885" s="9" t="s">
        <v>297</v>
      </c>
      <c r="H885" s="9">
        <v>2018</v>
      </c>
      <c r="I885" s="9" t="str">
        <f t="shared" si="53"/>
        <v>593</v>
      </c>
      <c r="J885" s="9" t="s">
        <v>10</v>
      </c>
      <c r="K885" s="9" t="s">
        <v>325</v>
      </c>
      <c r="L885" s="9" t="s">
        <v>282</v>
      </c>
      <c r="M885" s="112">
        <v>0</v>
      </c>
      <c r="N885" s="112">
        <v>0</v>
      </c>
      <c r="O885" s="112">
        <v>0</v>
      </c>
      <c r="P885" s="112">
        <v>0</v>
      </c>
      <c r="Q885" s="112">
        <v>0</v>
      </c>
      <c r="R885" s="112">
        <v>0</v>
      </c>
      <c r="S885" s="112"/>
      <c r="T885" s="112"/>
      <c r="U885" s="112"/>
      <c r="V885" s="112"/>
      <c r="W885" s="112"/>
      <c r="X885" s="112"/>
      <c r="Y885" s="102">
        <f t="shared" si="51"/>
        <v>0</v>
      </c>
    </row>
    <row r="886" spans="1:25" x14ac:dyDescent="0.25">
      <c r="A886" s="9">
        <v>110</v>
      </c>
      <c r="B886" s="9" t="s">
        <v>278</v>
      </c>
      <c r="C886" s="9" t="s">
        <v>426</v>
      </c>
      <c r="D886" s="9" t="s">
        <v>351</v>
      </c>
      <c r="E886" s="9" t="s">
        <v>273</v>
      </c>
      <c r="F886" s="9">
        <v>126</v>
      </c>
      <c r="G886" s="9" t="s">
        <v>297</v>
      </c>
      <c r="H886" s="9">
        <v>2017</v>
      </c>
      <c r="I886" s="9" t="str">
        <f t="shared" si="53"/>
        <v>593</v>
      </c>
      <c r="J886" s="9" t="s">
        <v>10</v>
      </c>
      <c r="K886" s="9" t="s">
        <v>325</v>
      </c>
      <c r="L886" s="9" t="s">
        <v>282</v>
      </c>
      <c r="M886" s="112"/>
      <c r="N886" s="112"/>
      <c r="O886" s="112"/>
      <c r="P886" s="112"/>
      <c r="Q886" s="112"/>
      <c r="R886" s="112"/>
      <c r="S886" s="112">
        <v>0</v>
      </c>
      <c r="T886" s="112">
        <v>0</v>
      </c>
      <c r="U886" s="112">
        <v>0</v>
      </c>
      <c r="V886" s="112">
        <v>0</v>
      </c>
      <c r="W886" s="112">
        <v>0</v>
      </c>
      <c r="X886" s="112">
        <v>0</v>
      </c>
      <c r="Y886" s="102">
        <f t="shared" si="51"/>
        <v>0</v>
      </c>
    </row>
    <row r="887" spans="1:25" x14ac:dyDescent="0.25">
      <c r="A887" s="9">
        <v>110</v>
      </c>
      <c r="B887" s="9" t="s">
        <v>278</v>
      </c>
      <c r="C887" s="9" t="s">
        <v>426</v>
      </c>
      <c r="D887" s="9" t="s">
        <v>351</v>
      </c>
      <c r="E887" s="9" t="s">
        <v>273</v>
      </c>
      <c r="F887" s="9">
        <v>126</v>
      </c>
      <c r="G887" s="9" t="s">
        <v>297</v>
      </c>
      <c r="H887" s="9">
        <v>2018</v>
      </c>
      <c r="I887" s="9" t="str">
        <f t="shared" si="53"/>
        <v>593</v>
      </c>
      <c r="J887" s="9" t="s">
        <v>10</v>
      </c>
      <c r="K887" s="9" t="s">
        <v>325</v>
      </c>
      <c r="L887" s="9" t="s">
        <v>282</v>
      </c>
      <c r="M887" s="112">
        <v>0</v>
      </c>
      <c r="N887" s="112">
        <v>0</v>
      </c>
      <c r="O887" s="112">
        <v>0</v>
      </c>
      <c r="P887" s="112">
        <v>0</v>
      </c>
      <c r="Q887" s="112">
        <v>0</v>
      </c>
      <c r="R887" s="112">
        <v>0</v>
      </c>
      <c r="S887" s="112"/>
      <c r="T887" s="112"/>
      <c r="U887" s="112"/>
      <c r="V887" s="112"/>
      <c r="W887" s="112"/>
      <c r="X887" s="112"/>
      <c r="Y887" s="102">
        <f t="shared" si="51"/>
        <v>0</v>
      </c>
    </row>
    <row r="888" spans="1:25" x14ac:dyDescent="0.25">
      <c r="A888" s="9">
        <v>110</v>
      </c>
      <c r="B888" s="9" t="s">
        <v>278</v>
      </c>
      <c r="C888" s="9" t="s">
        <v>426</v>
      </c>
      <c r="D888" s="9" t="s">
        <v>351</v>
      </c>
      <c r="E888" s="9" t="s">
        <v>273</v>
      </c>
      <c r="F888" s="9">
        <v>145</v>
      </c>
      <c r="G888" s="9" t="s">
        <v>296</v>
      </c>
      <c r="H888" s="9">
        <v>2017</v>
      </c>
      <c r="I888" s="9" t="str">
        <f t="shared" si="53"/>
        <v>593</v>
      </c>
      <c r="J888" s="9" t="s">
        <v>10</v>
      </c>
      <c r="K888" s="9" t="s">
        <v>325</v>
      </c>
      <c r="L888" s="9" t="s">
        <v>282</v>
      </c>
      <c r="M888" s="112"/>
      <c r="N888" s="112"/>
      <c r="O888" s="112"/>
      <c r="P888" s="112"/>
      <c r="Q888" s="112"/>
      <c r="R888" s="112"/>
      <c r="S888" s="112">
        <v>0</v>
      </c>
      <c r="T888" s="112">
        <v>0</v>
      </c>
      <c r="U888" s="112">
        <v>0</v>
      </c>
      <c r="V888" s="112">
        <v>0</v>
      </c>
      <c r="W888" s="112">
        <v>0</v>
      </c>
      <c r="X888" s="112">
        <v>0</v>
      </c>
      <c r="Y888" s="102">
        <f t="shared" si="51"/>
        <v>0</v>
      </c>
    </row>
    <row r="889" spans="1:25" x14ac:dyDescent="0.25">
      <c r="A889" s="9">
        <v>110</v>
      </c>
      <c r="B889" s="9" t="s">
        <v>278</v>
      </c>
      <c r="C889" s="9" t="s">
        <v>426</v>
      </c>
      <c r="D889" s="9" t="s">
        <v>351</v>
      </c>
      <c r="E889" s="9" t="s">
        <v>273</v>
      </c>
      <c r="F889" s="9">
        <v>145</v>
      </c>
      <c r="G889" s="9" t="s">
        <v>296</v>
      </c>
      <c r="H889" s="9">
        <v>2018</v>
      </c>
      <c r="I889" s="9" t="str">
        <f t="shared" si="53"/>
        <v>593</v>
      </c>
      <c r="J889" s="9" t="s">
        <v>10</v>
      </c>
      <c r="K889" s="9" t="s">
        <v>325</v>
      </c>
      <c r="L889" s="9" t="s">
        <v>282</v>
      </c>
      <c r="M889" s="112">
        <v>0</v>
      </c>
      <c r="N889" s="112">
        <v>0</v>
      </c>
      <c r="O889" s="112">
        <v>0</v>
      </c>
      <c r="P889" s="112">
        <v>0</v>
      </c>
      <c r="Q889" s="112">
        <v>0</v>
      </c>
      <c r="R889" s="112">
        <v>0</v>
      </c>
      <c r="S889" s="112"/>
      <c r="T889" s="112"/>
      <c r="U889" s="112"/>
      <c r="V889" s="112"/>
      <c r="W889" s="112"/>
      <c r="X889" s="112"/>
      <c r="Y889" s="102">
        <f t="shared" si="51"/>
        <v>0</v>
      </c>
    </row>
    <row r="890" spans="1:25" x14ac:dyDescent="0.25">
      <c r="A890" s="9">
        <v>110</v>
      </c>
      <c r="B890" s="9" t="s">
        <v>278</v>
      </c>
      <c r="C890" s="9" t="s">
        <v>426</v>
      </c>
      <c r="D890" s="9" t="s">
        <v>351</v>
      </c>
      <c r="E890" s="9" t="s">
        <v>273</v>
      </c>
      <c r="F890" s="9">
        <v>175</v>
      </c>
      <c r="G890" s="9" t="s">
        <v>326</v>
      </c>
      <c r="H890" s="9">
        <v>2017</v>
      </c>
      <c r="I890" s="9" t="str">
        <f t="shared" si="53"/>
        <v>593</v>
      </c>
      <c r="J890" s="9" t="s">
        <v>10</v>
      </c>
      <c r="K890" s="9" t="s">
        <v>324</v>
      </c>
      <c r="L890" s="9" t="s">
        <v>282</v>
      </c>
      <c r="M890" s="112"/>
      <c r="N890" s="112"/>
      <c r="O890" s="112"/>
      <c r="P890" s="112"/>
      <c r="Q890" s="112"/>
      <c r="R890" s="112"/>
      <c r="S890" s="112">
        <v>0</v>
      </c>
      <c r="T890" s="112">
        <v>0</v>
      </c>
      <c r="U890" s="112">
        <v>0</v>
      </c>
      <c r="V890" s="112">
        <v>0</v>
      </c>
      <c r="W890" s="112">
        <v>0</v>
      </c>
      <c r="X890" s="112">
        <v>0</v>
      </c>
      <c r="Y890" s="102">
        <f t="shared" si="51"/>
        <v>0</v>
      </c>
    </row>
    <row r="891" spans="1:25" x14ac:dyDescent="0.25">
      <c r="A891" s="9">
        <v>110</v>
      </c>
      <c r="B891" s="9" t="s">
        <v>278</v>
      </c>
      <c r="C891" s="9" t="s">
        <v>426</v>
      </c>
      <c r="D891" s="9" t="s">
        <v>351</v>
      </c>
      <c r="E891" s="9" t="s">
        <v>273</v>
      </c>
      <c r="F891" s="9">
        <v>175</v>
      </c>
      <c r="G891" s="9" t="s">
        <v>326</v>
      </c>
      <c r="H891" s="9">
        <v>2018</v>
      </c>
      <c r="I891" s="9" t="str">
        <f t="shared" si="53"/>
        <v>593</v>
      </c>
      <c r="J891" s="9" t="s">
        <v>10</v>
      </c>
      <c r="K891" s="9" t="s">
        <v>324</v>
      </c>
      <c r="L891" s="9" t="s">
        <v>282</v>
      </c>
      <c r="M891" s="112">
        <v>0</v>
      </c>
      <c r="N891" s="112">
        <v>0</v>
      </c>
      <c r="O891" s="112">
        <v>0</v>
      </c>
      <c r="P891" s="112">
        <v>0</v>
      </c>
      <c r="Q891" s="112">
        <v>0</v>
      </c>
      <c r="R891" s="112">
        <v>0</v>
      </c>
      <c r="S891" s="112"/>
      <c r="T891" s="112"/>
      <c r="U891" s="112"/>
      <c r="V891" s="112"/>
      <c r="W891" s="112"/>
      <c r="X891" s="112"/>
      <c r="Y891" s="102">
        <f t="shared" si="51"/>
        <v>0</v>
      </c>
    </row>
    <row r="892" spans="1:25" x14ac:dyDescent="0.25">
      <c r="A892" s="9">
        <v>110</v>
      </c>
      <c r="B892" s="9" t="s">
        <v>272</v>
      </c>
      <c r="C892" s="9" t="s">
        <v>427</v>
      </c>
      <c r="D892" s="9" t="s">
        <v>351</v>
      </c>
      <c r="E892" s="9" t="s">
        <v>273</v>
      </c>
      <c r="F892" s="9">
        <v>101</v>
      </c>
      <c r="G892" s="9" t="s">
        <v>298</v>
      </c>
      <c r="H892" s="9">
        <v>2017</v>
      </c>
      <c r="I892" s="9" t="str">
        <f t="shared" si="53"/>
        <v>593</v>
      </c>
      <c r="J892" s="9" t="s">
        <v>10</v>
      </c>
      <c r="K892" s="9" t="s">
        <v>324</v>
      </c>
      <c r="L892" s="9" t="s">
        <v>282</v>
      </c>
      <c r="M892" s="112"/>
      <c r="N892" s="112"/>
      <c r="O892" s="112"/>
      <c r="P892" s="112"/>
      <c r="Q892" s="112"/>
      <c r="R892" s="112"/>
      <c r="S892" s="112">
        <v>6593</v>
      </c>
      <c r="T892" s="112">
        <v>7737</v>
      </c>
      <c r="U892" s="112">
        <v>6625</v>
      </c>
      <c r="V892" s="112">
        <v>7361</v>
      </c>
      <c r="W892" s="112">
        <v>6744</v>
      </c>
      <c r="X892" s="112">
        <v>6205</v>
      </c>
      <c r="Y892" s="102">
        <f t="shared" si="51"/>
        <v>41265</v>
      </c>
    </row>
    <row r="893" spans="1:25" x14ac:dyDescent="0.25">
      <c r="A893" s="9">
        <v>110</v>
      </c>
      <c r="B893" s="9" t="s">
        <v>272</v>
      </c>
      <c r="C893" s="9" t="s">
        <v>427</v>
      </c>
      <c r="D893" s="9" t="s">
        <v>351</v>
      </c>
      <c r="E893" s="9" t="s">
        <v>273</v>
      </c>
      <c r="F893" s="9">
        <v>101</v>
      </c>
      <c r="G893" s="9" t="s">
        <v>298</v>
      </c>
      <c r="H893" s="9">
        <v>2018</v>
      </c>
      <c r="I893" s="9" t="str">
        <f t="shared" si="53"/>
        <v>593</v>
      </c>
      <c r="J893" s="9" t="s">
        <v>10</v>
      </c>
      <c r="K893" s="9" t="s">
        <v>324</v>
      </c>
      <c r="L893" s="9" t="s">
        <v>282</v>
      </c>
      <c r="M893" s="112">
        <v>7181</v>
      </c>
      <c r="N893" s="112">
        <v>6210</v>
      </c>
      <c r="O893" s="112">
        <v>7086</v>
      </c>
      <c r="P893" s="112">
        <v>6323</v>
      </c>
      <c r="Q893" s="112">
        <v>7522</v>
      </c>
      <c r="R893" s="112">
        <v>6823</v>
      </c>
      <c r="S893" s="112"/>
      <c r="T893" s="112"/>
      <c r="U893" s="112"/>
      <c r="V893" s="112"/>
      <c r="W893" s="112"/>
      <c r="X893" s="112"/>
      <c r="Y893" s="102">
        <f t="shared" si="51"/>
        <v>41145</v>
      </c>
    </row>
    <row r="894" spans="1:25" x14ac:dyDescent="0.25">
      <c r="A894" s="9">
        <v>110</v>
      </c>
      <c r="B894" s="9" t="s">
        <v>272</v>
      </c>
      <c r="C894" s="9" t="s">
        <v>427</v>
      </c>
      <c r="D894" s="9" t="s">
        <v>351</v>
      </c>
      <c r="E894" s="9" t="s">
        <v>273</v>
      </c>
      <c r="F894" s="9">
        <v>751</v>
      </c>
      <c r="G894" s="9" t="s">
        <v>330</v>
      </c>
      <c r="H894" s="9">
        <v>2017</v>
      </c>
      <c r="I894" s="9" t="str">
        <f t="shared" si="53"/>
        <v>593</v>
      </c>
      <c r="J894" s="9" t="s">
        <v>10</v>
      </c>
      <c r="K894" s="9" t="s">
        <v>329</v>
      </c>
      <c r="L894" s="9" t="s">
        <v>282</v>
      </c>
      <c r="M894" s="112"/>
      <c r="N894" s="112"/>
      <c r="O894" s="112"/>
      <c r="P894" s="112"/>
      <c r="Q894" s="112"/>
      <c r="R894" s="112"/>
      <c r="S894" s="112">
        <v>1937</v>
      </c>
      <c r="T894" s="112">
        <v>2273</v>
      </c>
      <c r="U894" s="112">
        <v>1946</v>
      </c>
      <c r="V894" s="112">
        <v>2163</v>
      </c>
      <c r="W894" s="112">
        <v>1981</v>
      </c>
      <c r="X894" s="112">
        <v>1823</v>
      </c>
      <c r="Y894" s="102">
        <f t="shared" si="51"/>
        <v>12123</v>
      </c>
    </row>
    <row r="895" spans="1:25" x14ac:dyDescent="0.25">
      <c r="A895" s="9">
        <v>110</v>
      </c>
      <c r="B895" s="9" t="s">
        <v>272</v>
      </c>
      <c r="C895" s="9" t="s">
        <v>427</v>
      </c>
      <c r="D895" s="9" t="s">
        <v>351</v>
      </c>
      <c r="E895" s="9" t="s">
        <v>273</v>
      </c>
      <c r="F895" s="9">
        <v>751</v>
      </c>
      <c r="G895" s="9" t="s">
        <v>330</v>
      </c>
      <c r="H895" s="9">
        <v>2018</v>
      </c>
      <c r="I895" s="9" t="str">
        <f t="shared" si="53"/>
        <v>593</v>
      </c>
      <c r="J895" s="9" t="s">
        <v>10</v>
      </c>
      <c r="K895" s="9" t="s">
        <v>329</v>
      </c>
      <c r="L895" s="9" t="s">
        <v>282</v>
      </c>
      <c r="M895" s="112">
        <v>2110</v>
      </c>
      <c r="N895" s="112">
        <v>1824</v>
      </c>
      <c r="O895" s="112">
        <v>2082</v>
      </c>
      <c r="P895" s="112">
        <v>1858</v>
      </c>
      <c r="Q895" s="112">
        <v>2210</v>
      </c>
      <c r="R895" s="112">
        <v>2005</v>
      </c>
      <c r="S895" s="112"/>
      <c r="T895" s="112"/>
      <c r="U895" s="112"/>
      <c r="V895" s="112"/>
      <c r="W895" s="112"/>
      <c r="X895" s="112"/>
      <c r="Y895" s="102">
        <f t="shared" si="51"/>
        <v>12089</v>
      </c>
    </row>
    <row r="896" spans="1:25" x14ac:dyDescent="0.25">
      <c r="A896" s="9">
        <v>110</v>
      </c>
      <c r="B896" s="9" t="s">
        <v>278</v>
      </c>
      <c r="C896" s="9" t="s">
        <v>427</v>
      </c>
      <c r="D896" s="9" t="s">
        <v>351</v>
      </c>
      <c r="E896" s="9" t="s">
        <v>273</v>
      </c>
      <c r="F896" s="9">
        <v>101</v>
      </c>
      <c r="G896" s="9" t="s">
        <v>298</v>
      </c>
      <c r="H896" s="9">
        <v>2017</v>
      </c>
      <c r="I896" s="9" t="str">
        <f t="shared" si="53"/>
        <v>593</v>
      </c>
      <c r="J896" s="9" t="s">
        <v>10</v>
      </c>
      <c r="K896" s="9" t="s">
        <v>324</v>
      </c>
      <c r="L896" s="9" t="s">
        <v>282</v>
      </c>
      <c r="M896" s="112"/>
      <c r="N896" s="112"/>
      <c r="O896" s="112"/>
      <c r="P896" s="112"/>
      <c r="Q896" s="112"/>
      <c r="R896" s="112"/>
      <c r="S896" s="112">
        <v>28571</v>
      </c>
      <c r="T896" s="112">
        <v>35810</v>
      </c>
      <c r="U896" s="112">
        <v>30449</v>
      </c>
      <c r="V896" s="112">
        <v>32525</v>
      </c>
      <c r="W896" s="112">
        <v>30484</v>
      </c>
      <c r="X896" s="112">
        <v>24610</v>
      </c>
      <c r="Y896" s="102">
        <f t="shared" si="51"/>
        <v>182449</v>
      </c>
    </row>
    <row r="897" spans="1:25" x14ac:dyDescent="0.25">
      <c r="A897" s="9">
        <v>110</v>
      </c>
      <c r="B897" s="9" t="s">
        <v>278</v>
      </c>
      <c r="C897" s="9" t="s">
        <v>427</v>
      </c>
      <c r="D897" s="9" t="s">
        <v>351</v>
      </c>
      <c r="E897" s="9" t="s">
        <v>273</v>
      </c>
      <c r="F897" s="9">
        <v>101</v>
      </c>
      <c r="G897" s="9" t="s">
        <v>298</v>
      </c>
      <c r="H897" s="9">
        <v>2018</v>
      </c>
      <c r="I897" s="9" t="str">
        <f t="shared" si="53"/>
        <v>593</v>
      </c>
      <c r="J897" s="9" t="s">
        <v>10</v>
      </c>
      <c r="K897" s="9" t="s">
        <v>324</v>
      </c>
      <c r="L897" s="9" t="s">
        <v>282</v>
      </c>
      <c r="M897" s="112">
        <v>35014</v>
      </c>
      <c r="N897" s="112">
        <v>29730</v>
      </c>
      <c r="O897" s="112">
        <v>33950</v>
      </c>
      <c r="P897" s="112">
        <v>29320</v>
      </c>
      <c r="Q897" s="112">
        <v>34234</v>
      </c>
      <c r="R897" s="112">
        <v>30023</v>
      </c>
      <c r="S897" s="112"/>
      <c r="T897" s="112"/>
      <c r="U897" s="112"/>
      <c r="V897" s="112"/>
      <c r="W897" s="112"/>
      <c r="X897" s="112"/>
      <c r="Y897" s="102">
        <f t="shared" si="51"/>
        <v>192271</v>
      </c>
    </row>
    <row r="898" spans="1:25" x14ac:dyDescent="0.25">
      <c r="A898" s="9">
        <v>110</v>
      </c>
      <c r="B898" s="9" t="s">
        <v>278</v>
      </c>
      <c r="C898" s="9" t="s">
        <v>427</v>
      </c>
      <c r="D898" s="9" t="s">
        <v>351</v>
      </c>
      <c r="E898" s="9" t="s">
        <v>273</v>
      </c>
      <c r="F898" s="9">
        <v>110</v>
      </c>
      <c r="G898" s="9" t="s">
        <v>298</v>
      </c>
      <c r="H898" s="9">
        <v>2017</v>
      </c>
      <c r="I898" s="9" t="str">
        <f t="shared" si="53"/>
        <v>593</v>
      </c>
      <c r="J898" s="9" t="s">
        <v>10</v>
      </c>
      <c r="K898" s="9" t="s">
        <v>324</v>
      </c>
      <c r="L898" s="9" t="s">
        <v>282</v>
      </c>
      <c r="M898" s="112"/>
      <c r="N898" s="112"/>
      <c r="O898" s="112"/>
      <c r="P898" s="112"/>
      <c r="Q898" s="112"/>
      <c r="R898" s="112"/>
      <c r="S898" s="112">
        <v>0</v>
      </c>
      <c r="T898" s="112">
        <v>0</v>
      </c>
      <c r="U898" s="112">
        <v>0</v>
      </c>
      <c r="V898" s="112">
        <v>0</v>
      </c>
      <c r="W898" s="112">
        <v>0</v>
      </c>
      <c r="X898" s="112">
        <v>0</v>
      </c>
      <c r="Y898" s="102">
        <f t="shared" ref="Y898:Y961" si="54">+IF(AND(H898=2017,L898="2017 BP"),SUM(S898:X898),
IF(AND(H898=2018,L898="2017 BP"),SUM(M898:R898),
0))</f>
        <v>0</v>
      </c>
    </row>
    <row r="899" spans="1:25" x14ac:dyDescent="0.25">
      <c r="A899" s="9">
        <v>110</v>
      </c>
      <c r="B899" s="9" t="s">
        <v>278</v>
      </c>
      <c r="C899" s="9" t="s">
        <v>427</v>
      </c>
      <c r="D899" s="9" t="s">
        <v>351</v>
      </c>
      <c r="E899" s="9" t="s">
        <v>273</v>
      </c>
      <c r="F899" s="9">
        <v>110</v>
      </c>
      <c r="G899" s="9" t="s">
        <v>298</v>
      </c>
      <c r="H899" s="9">
        <v>2018</v>
      </c>
      <c r="I899" s="9" t="str">
        <f t="shared" si="53"/>
        <v>593</v>
      </c>
      <c r="J899" s="9" t="s">
        <v>10</v>
      </c>
      <c r="K899" s="9" t="s">
        <v>324</v>
      </c>
      <c r="L899" s="9" t="s">
        <v>282</v>
      </c>
      <c r="M899" s="112">
        <v>0</v>
      </c>
      <c r="N899" s="112">
        <v>0</v>
      </c>
      <c r="O899" s="112">
        <v>0</v>
      </c>
      <c r="P899" s="112">
        <v>0</v>
      </c>
      <c r="Q899" s="112">
        <v>0</v>
      </c>
      <c r="R899" s="112">
        <v>0</v>
      </c>
      <c r="S899" s="112"/>
      <c r="T899" s="112"/>
      <c r="U899" s="112"/>
      <c r="V899" s="112"/>
      <c r="W899" s="112"/>
      <c r="X899" s="112"/>
      <c r="Y899" s="102">
        <f t="shared" si="54"/>
        <v>0</v>
      </c>
    </row>
    <row r="900" spans="1:25" x14ac:dyDescent="0.25">
      <c r="A900" s="9">
        <v>110</v>
      </c>
      <c r="B900" s="9" t="s">
        <v>278</v>
      </c>
      <c r="C900" s="9" t="s">
        <v>427</v>
      </c>
      <c r="D900" s="9" t="s">
        <v>351</v>
      </c>
      <c r="E900" s="9" t="s">
        <v>273</v>
      </c>
      <c r="F900" s="9">
        <v>111</v>
      </c>
      <c r="G900" s="9" t="s">
        <v>297</v>
      </c>
      <c r="H900" s="9">
        <v>2017</v>
      </c>
      <c r="I900" s="9" t="str">
        <f t="shared" si="53"/>
        <v>593</v>
      </c>
      <c r="J900" s="9" t="s">
        <v>10</v>
      </c>
      <c r="K900" s="9" t="s">
        <v>325</v>
      </c>
      <c r="L900" s="9" t="s">
        <v>282</v>
      </c>
      <c r="M900" s="112"/>
      <c r="N900" s="112"/>
      <c r="O900" s="112"/>
      <c r="P900" s="112"/>
      <c r="Q900" s="112"/>
      <c r="R900" s="112"/>
      <c r="S900" s="112">
        <v>0</v>
      </c>
      <c r="T900" s="112">
        <v>0</v>
      </c>
      <c r="U900" s="112">
        <v>0</v>
      </c>
      <c r="V900" s="112">
        <v>0</v>
      </c>
      <c r="W900" s="112">
        <v>0</v>
      </c>
      <c r="X900" s="112">
        <v>0</v>
      </c>
      <c r="Y900" s="102">
        <f t="shared" si="54"/>
        <v>0</v>
      </c>
    </row>
    <row r="901" spans="1:25" x14ac:dyDescent="0.25">
      <c r="A901" s="9">
        <v>110</v>
      </c>
      <c r="B901" s="9" t="s">
        <v>278</v>
      </c>
      <c r="C901" s="9" t="s">
        <v>427</v>
      </c>
      <c r="D901" s="9" t="s">
        <v>351</v>
      </c>
      <c r="E901" s="9" t="s">
        <v>273</v>
      </c>
      <c r="F901" s="9">
        <v>111</v>
      </c>
      <c r="G901" s="9" t="s">
        <v>297</v>
      </c>
      <c r="H901" s="9">
        <v>2018</v>
      </c>
      <c r="I901" s="9" t="str">
        <f t="shared" si="53"/>
        <v>593</v>
      </c>
      <c r="J901" s="9" t="s">
        <v>10</v>
      </c>
      <c r="K901" s="9" t="s">
        <v>325</v>
      </c>
      <c r="L901" s="9" t="s">
        <v>282</v>
      </c>
      <c r="M901" s="112">
        <v>0</v>
      </c>
      <c r="N901" s="112">
        <v>0</v>
      </c>
      <c r="O901" s="112">
        <v>0</v>
      </c>
      <c r="P901" s="112">
        <v>0</v>
      </c>
      <c r="Q901" s="112">
        <v>0</v>
      </c>
      <c r="R901" s="112">
        <v>0</v>
      </c>
      <c r="S901" s="112"/>
      <c r="T901" s="112"/>
      <c r="U901" s="112"/>
      <c r="V901" s="112"/>
      <c r="W901" s="112"/>
      <c r="X901" s="112"/>
      <c r="Y901" s="102">
        <f t="shared" si="54"/>
        <v>0</v>
      </c>
    </row>
    <row r="902" spans="1:25" x14ac:dyDescent="0.25">
      <c r="A902" s="9">
        <v>110</v>
      </c>
      <c r="B902" s="9" t="s">
        <v>278</v>
      </c>
      <c r="C902" s="9" t="s">
        <v>427</v>
      </c>
      <c r="D902" s="9" t="s">
        <v>351</v>
      </c>
      <c r="E902" s="9" t="s">
        <v>273</v>
      </c>
      <c r="F902" s="9">
        <v>126</v>
      </c>
      <c r="G902" s="9" t="s">
        <v>297</v>
      </c>
      <c r="H902" s="9">
        <v>2017</v>
      </c>
      <c r="I902" s="9" t="str">
        <f t="shared" si="53"/>
        <v>593</v>
      </c>
      <c r="J902" s="9" t="s">
        <v>10</v>
      </c>
      <c r="K902" s="9" t="s">
        <v>325</v>
      </c>
      <c r="L902" s="9" t="s">
        <v>282</v>
      </c>
      <c r="M902" s="112"/>
      <c r="N902" s="112"/>
      <c r="O902" s="112"/>
      <c r="P902" s="112"/>
      <c r="Q902" s="112"/>
      <c r="R902" s="112"/>
      <c r="S902" s="112">
        <v>0</v>
      </c>
      <c r="T902" s="112">
        <v>0</v>
      </c>
      <c r="U902" s="112">
        <v>0</v>
      </c>
      <c r="V902" s="112">
        <v>0</v>
      </c>
      <c r="W902" s="112">
        <v>0</v>
      </c>
      <c r="X902" s="112">
        <v>0</v>
      </c>
      <c r="Y902" s="102">
        <f t="shared" si="54"/>
        <v>0</v>
      </c>
    </row>
    <row r="903" spans="1:25" x14ac:dyDescent="0.25">
      <c r="A903" s="9">
        <v>110</v>
      </c>
      <c r="B903" s="9" t="s">
        <v>278</v>
      </c>
      <c r="C903" s="9" t="s">
        <v>427</v>
      </c>
      <c r="D903" s="9" t="s">
        <v>351</v>
      </c>
      <c r="E903" s="9" t="s">
        <v>273</v>
      </c>
      <c r="F903" s="9">
        <v>126</v>
      </c>
      <c r="G903" s="9" t="s">
        <v>297</v>
      </c>
      <c r="H903" s="9">
        <v>2018</v>
      </c>
      <c r="I903" s="9" t="str">
        <f t="shared" si="53"/>
        <v>593</v>
      </c>
      <c r="J903" s="9" t="s">
        <v>10</v>
      </c>
      <c r="K903" s="9" t="s">
        <v>325</v>
      </c>
      <c r="L903" s="9" t="s">
        <v>282</v>
      </c>
      <c r="M903" s="112">
        <v>0</v>
      </c>
      <c r="N903" s="112">
        <v>0</v>
      </c>
      <c r="O903" s="112">
        <v>0</v>
      </c>
      <c r="P903" s="112">
        <v>0</v>
      </c>
      <c r="Q903" s="112">
        <v>0</v>
      </c>
      <c r="R903" s="112">
        <v>0</v>
      </c>
      <c r="S903" s="112"/>
      <c r="T903" s="112"/>
      <c r="U903" s="112"/>
      <c r="V903" s="112"/>
      <c r="W903" s="112"/>
      <c r="X903" s="112"/>
      <c r="Y903" s="102">
        <f t="shared" si="54"/>
        <v>0</v>
      </c>
    </row>
    <row r="904" spans="1:25" x14ac:dyDescent="0.25">
      <c r="A904" s="9">
        <v>110</v>
      </c>
      <c r="B904" s="9" t="s">
        <v>278</v>
      </c>
      <c r="C904" s="9" t="s">
        <v>427</v>
      </c>
      <c r="D904" s="9" t="s">
        <v>351</v>
      </c>
      <c r="E904" s="9" t="s">
        <v>273</v>
      </c>
      <c r="F904" s="9">
        <v>145</v>
      </c>
      <c r="G904" s="9" t="s">
        <v>296</v>
      </c>
      <c r="H904" s="9">
        <v>2017</v>
      </c>
      <c r="I904" s="9" t="str">
        <f t="shared" si="53"/>
        <v>593</v>
      </c>
      <c r="J904" s="9" t="s">
        <v>10</v>
      </c>
      <c r="K904" s="9" t="s">
        <v>325</v>
      </c>
      <c r="L904" s="9" t="s">
        <v>282</v>
      </c>
      <c r="M904" s="112"/>
      <c r="N904" s="112"/>
      <c r="O904" s="112"/>
      <c r="P904" s="112"/>
      <c r="Q904" s="112"/>
      <c r="R904" s="112"/>
      <c r="S904" s="112">
        <v>0</v>
      </c>
      <c r="T904" s="112">
        <v>0</v>
      </c>
      <c r="U904" s="112">
        <v>0</v>
      </c>
      <c r="V904" s="112">
        <v>0</v>
      </c>
      <c r="W904" s="112">
        <v>0</v>
      </c>
      <c r="X904" s="112">
        <v>0</v>
      </c>
      <c r="Y904" s="102">
        <f t="shared" si="54"/>
        <v>0</v>
      </c>
    </row>
    <row r="905" spans="1:25" x14ac:dyDescent="0.25">
      <c r="A905" s="9">
        <v>110</v>
      </c>
      <c r="B905" s="9" t="s">
        <v>278</v>
      </c>
      <c r="C905" s="9" t="s">
        <v>427</v>
      </c>
      <c r="D905" s="9" t="s">
        <v>351</v>
      </c>
      <c r="E905" s="9" t="s">
        <v>273</v>
      </c>
      <c r="F905" s="9">
        <v>145</v>
      </c>
      <c r="G905" s="9" t="s">
        <v>296</v>
      </c>
      <c r="H905" s="9">
        <v>2018</v>
      </c>
      <c r="I905" s="9" t="str">
        <f t="shared" ref="I905:I935" si="55">LEFT(C905,3)</f>
        <v>593</v>
      </c>
      <c r="J905" s="9" t="s">
        <v>10</v>
      </c>
      <c r="K905" s="9" t="s">
        <v>325</v>
      </c>
      <c r="L905" s="9" t="s">
        <v>282</v>
      </c>
      <c r="M905" s="112">
        <v>0</v>
      </c>
      <c r="N905" s="112">
        <v>0</v>
      </c>
      <c r="O905" s="112">
        <v>0</v>
      </c>
      <c r="P905" s="112">
        <v>0</v>
      </c>
      <c r="Q905" s="112">
        <v>0</v>
      </c>
      <c r="R905" s="112">
        <v>0</v>
      </c>
      <c r="S905" s="112"/>
      <c r="T905" s="112"/>
      <c r="U905" s="112"/>
      <c r="V905" s="112"/>
      <c r="W905" s="112"/>
      <c r="X905" s="112"/>
      <c r="Y905" s="102">
        <f t="shared" si="54"/>
        <v>0</v>
      </c>
    </row>
    <row r="906" spans="1:25" x14ac:dyDescent="0.25">
      <c r="A906" s="9">
        <v>110</v>
      </c>
      <c r="B906" s="9" t="s">
        <v>278</v>
      </c>
      <c r="C906" s="9" t="s">
        <v>427</v>
      </c>
      <c r="D906" s="9" t="s">
        <v>351</v>
      </c>
      <c r="E906" s="9" t="s">
        <v>273</v>
      </c>
      <c r="F906" s="9">
        <v>751</v>
      </c>
      <c r="G906" s="9" t="s">
        <v>330</v>
      </c>
      <c r="H906" s="9">
        <v>2017</v>
      </c>
      <c r="I906" s="9" t="str">
        <f t="shared" si="55"/>
        <v>593</v>
      </c>
      <c r="J906" s="9" t="s">
        <v>10</v>
      </c>
      <c r="K906" s="9" t="s">
        <v>329</v>
      </c>
      <c r="L906" s="9" t="s">
        <v>282</v>
      </c>
      <c r="M906" s="112"/>
      <c r="N906" s="112"/>
      <c r="O906" s="112"/>
      <c r="P906" s="112"/>
      <c r="Q906" s="112"/>
      <c r="R906" s="112"/>
      <c r="S906" s="112">
        <v>8145</v>
      </c>
      <c r="T906" s="112">
        <v>10209</v>
      </c>
      <c r="U906" s="112">
        <v>8680</v>
      </c>
      <c r="V906" s="112">
        <v>9272</v>
      </c>
      <c r="W906" s="112">
        <v>8690</v>
      </c>
      <c r="X906" s="112">
        <v>7016</v>
      </c>
      <c r="Y906" s="102">
        <f t="shared" si="54"/>
        <v>52012</v>
      </c>
    </row>
    <row r="907" spans="1:25" x14ac:dyDescent="0.25">
      <c r="A907" s="9">
        <v>110</v>
      </c>
      <c r="B907" s="9" t="s">
        <v>278</v>
      </c>
      <c r="C907" s="9" t="s">
        <v>427</v>
      </c>
      <c r="D907" s="9" t="s">
        <v>351</v>
      </c>
      <c r="E907" s="9" t="s">
        <v>273</v>
      </c>
      <c r="F907" s="9">
        <v>751</v>
      </c>
      <c r="G907" s="9" t="s">
        <v>330</v>
      </c>
      <c r="H907" s="9">
        <v>2018</v>
      </c>
      <c r="I907" s="9" t="str">
        <f t="shared" si="55"/>
        <v>593</v>
      </c>
      <c r="J907" s="9" t="s">
        <v>10</v>
      </c>
      <c r="K907" s="9" t="s">
        <v>329</v>
      </c>
      <c r="L907" s="9" t="s">
        <v>282</v>
      </c>
      <c r="M907" s="112">
        <v>9982</v>
      </c>
      <c r="N907" s="112">
        <v>8475</v>
      </c>
      <c r="O907" s="112">
        <v>9678</v>
      </c>
      <c r="P907" s="112">
        <v>8359</v>
      </c>
      <c r="Q907" s="112">
        <v>9759</v>
      </c>
      <c r="R907" s="112">
        <v>8559</v>
      </c>
      <c r="S907" s="112"/>
      <c r="T907" s="112"/>
      <c r="U907" s="112"/>
      <c r="V907" s="112"/>
      <c r="W907" s="112"/>
      <c r="X907" s="112"/>
      <c r="Y907" s="102">
        <f t="shared" si="54"/>
        <v>54812</v>
      </c>
    </row>
    <row r="908" spans="1:25" x14ac:dyDescent="0.25">
      <c r="A908" s="9">
        <v>110</v>
      </c>
      <c r="B908" s="9" t="s">
        <v>278</v>
      </c>
      <c r="C908" s="9" t="s">
        <v>476</v>
      </c>
      <c r="D908" s="9" t="s">
        <v>351</v>
      </c>
      <c r="E908" s="9" t="s">
        <v>273</v>
      </c>
      <c r="F908" s="9">
        <v>101</v>
      </c>
      <c r="G908" s="9" t="s">
        <v>298</v>
      </c>
      <c r="H908" s="9">
        <v>2017</v>
      </c>
      <c r="I908" s="9" t="str">
        <f t="shared" si="55"/>
        <v>594</v>
      </c>
      <c r="J908" s="9" t="s">
        <v>10</v>
      </c>
      <c r="K908" s="9" t="s">
        <v>324</v>
      </c>
      <c r="L908" s="9" t="s">
        <v>282</v>
      </c>
      <c r="M908" s="112"/>
      <c r="N908" s="112"/>
      <c r="O908" s="112"/>
      <c r="P908" s="112"/>
      <c r="Q908" s="112"/>
      <c r="R908" s="112"/>
      <c r="S908" s="112">
        <v>7000</v>
      </c>
      <c r="T908" s="112">
        <v>9200</v>
      </c>
      <c r="U908" s="112">
        <v>8175</v>
      </c>
      <c r="V908" s="112">
        <v>9200</v>
      </c>
      <c r="W908" s="112">
        <v>9175</v>
      </c>
      <c r="X908" s="112">
        <v>6175</v>
      </c>
      <c r="Y908" s="102">
        <f t="shared" si="54"/>
        <v>48925</v>
      </c>
    </row>
    <row r="909" spans="1:25" x14ac:dyDescent="0.25">
      <c r="A909" s="9">
        <v>110</v>
      </c>
      <c r="B909" s="9" t="s">
        <v>278</v>
      </c>
      <c r="C909" s="9" t="s">
        <v>476</v>
      </c>
      <c r="D909" s="9" t="s">
        <v>351</v>
      </c>
      <c r="E909" s="9" t="s">
        <v>273</v>
      </c>
      <c r="F909" s="9">
        <v>101</v>
      </c>
      <c r="G909" s="9" t="s">
        <v>298</v>
      </c>
      <c r="H909" s="9">
        <v>2018</v>
      </c>
      <c r="I909" s="9" t="str">
        <f t="shared" si="55"/>
        <v>594</v>
      </c>
      <c r="J909" s="9" t="s">
        <v>10</v>
      </c>
      <c r="K909" s="9" t="s">
        <v>324</v>
      </c>
      <c r="L909" s="9" t="s">
        <v>282</v>
      </c>
      <c r="M909" s="112">
        <v>12350</v>
      </c>
      <c r="N909" s="112">
        <v>11976</v>
      </c>
      <c r="O909" s="112">
        <v>13350</v>
      </c>
      <c r="P909" s="112">
        <v>8009</v>
      </c>
      <c r="Q909" s="112">
        <v>12350</v>
      </c>
      <c r="R909" s="112">
        <v>12350</v>
      </c>
      <c r="S909" s="112"/>
      <c r="T909" s="112"/>
      <c r="U909" s="112"/>
      <c r="V909" s="112"/>
      <c r="W909" s="112"/>
      <c r="X909" s="112"/>
      <c r="Y909" s="102">
        <f t="shared" si="54"/>
        <v>70385</v>
      </c>
    </row>
    <row r="910" spans="1:25" x14ac:dyDescent="0.25">
      <c r="A910" s="9">
        <v>110</v>
      </c>
      <c r="B910" s="9" t="s">
        <v>278</v>
      </c>
      <c r="C910" s="9" t="s">
        <v>476</v>
      </c>
      <c r="D910" s="9" t="s">
        <v>351</v>
      </c>
      <c r="E910" s="9" t="s">
        <v>273</v>
      </c>
      <c r="F910" s="9">
        <v>110</v>
      </c>
      <c r="G910" s="9" t="s">
        <v>298</v>
      </c>
      <c r="H910" s="9">
        <v>2017</v>
      </c>
      <c r="I910" s="9" t="str">
        <f t="shared" si="55"/>
        <v>594</v>
      </c>
      <c r="J910" s="9" t="s">
        <v>10</v>
      </c>
      <c r="K910" s="9" t="s">
        <v>324</v>
      </c>
      <c r="L910" s="9" t="s">
        <v>282</v>
      </c>
      <c r="M910" s="112"/>
      <c r="N910" s="112"/>
      <c r="O910" s="112"/>
      <c r="P910" s="112"/>
      <c r="Q910" s="112"/>
      <c r="R910" s="112"/>
      <c r="S910" s="112">
        <v>0</v>
      </c>
      <c r="T910" s="112">
        <v>0</v>
      </c>
      <c r="U910" s="112">
        <v>0</v>
      </c>
      <c r="V910" s="112">
        <v>0</v>
      </c>
      <c r="W910" s="112">
        <v>0</v>
      </c>
      <c r="X910" s="112">
        <v>0</v>
      </c>
      <c r="Y910" s="102">
        <f t="shared" si="54"/>
        <v>0</v>
      </c>
    </row>
    <row r="911" spans="1:25" x14ac:dyDescent="0.25">
      <c r="A911" s="9">
        <v>110</v>
      </c>
      <c r="B911" s="9" t="s">
        <v>278</v>
      </c>
      <c r="C911" s="9" t="s">
        <v>476</v>
      </c>
      <c r="D911" s="9" t="s">
        <v>351</v>
      </c>
      <c r="E911" s="9" t="s">
        <v>273</v>
      </c>
      <c r="F911" s="9">
        <v>110</v>
      </c>
      <c r="G911" s="9" t="s">
        <v>298</v>
      </c>
      <c r="H911" s="9">
        <v>2018</v>
      </c>
      <c r="I911" s="9" t="str">
        <f t="shared" si="55"/>
        <v>594</v>
      </c>
      <c r="J911" s="9" t="s">
        <v>10</v>
      </c>
      <c r="K911" s="9" t="s">
        <v>324</v>
      </c>
      <c r="L911" s="9" t="s">
        <v>282</v>
      </c>
      <c r="M911" s="112">
        <v>0</v>
      </c>
      <c r="N911" s="112">
        <v>0</v>
      </c>
      <c r="O911" s="112">
        <v>0</v>
      </c>
      <c r="P911" s="112">
        <v>0</v>
      </c>
      <c r="Q911" s="112">
        <v>0</v>
      </c>
      <c r="R911" s="112">
        <v>0</v>
      </c>
      <c r="S911" s="112"/>
      <c r="T911" s="112"/>
      <c r="U911" s="112"/>
      <c r="V911" s="112"/>
      <c r="W911" s="112"/>
      <c r="X911" s="112"/>
      <c r="Y911" s="102">
        <f t="shared" si="54"/>
        <v>0</v>
      </c>
    </row>
    <row r="912" spans="1:25" x14ac:dyDescent="0.25">
      <c r="A912" s="9">
        <v>110</v>
      </c>
      <c r="B912" s="9" t="s">
        <v>278</v>
      </c>
      <c r="C912" s="9" t="s">
        <v>476</v>
      </c>
      <c r="D912" s="9" t="s">
        <v>351</v>
      </c>
      <c r="E912" s="9" t="s">
        <v>273</v>
      </c>
      <c r="F912" s="9">
        <v>111</v>
      </c>
      <c r="G912" s="9" t="s">
        <v>297</v>
      </c>
      <c r="H912" s="9">
        <v>2017</v>
      </c>
      <c r="I912" s="9" t="str">
        <f t="shared" si="55"/>
        <v>594</v>
      </c>
      <c r="J912" s="9" t="s">
        <v>10</v>
      </c>
      <c r="K912" s="9" t="s">
        <v>325</v>
      </c>
      <c r="L912" s="9" t="s">
        <v>282</v>
      </c>
      <c r="M912" s="112"/>
      <c r="N912" s="112"/>
      <c r="O912" s="112"/>
      <c r="P912" s="112"/>
      <c r="Q912" s="112"/>
      <c r="R912" s="112"/>
      <c r="S912" s="112">
        <v>3000</v>
      </c>
      <c r="T912" s="112">
        <v>4000</v>
      </c>
      <c r="U912" s="112">
        <v>5000</v>
      </c>
      <c r="V912" s="112">
        <v>4000</v>
      </c>
      <c r="W912" s="112">
        <v>4000</v>
      </c>
      <c r="X912" s="112">
        <v>4000</v>
      </c>
      <c r="Y912" s="102">
        <f t="shared" si="54"/>
        <v>24000</v>
      </c>
    </row>
    <row r="913" spans="1:25" x14ac:dyDescent="0.25">
      <c r="A913" s="9">
        <v>110</v>
      </c>
      <c r="B913" s="9" t="s">
        <v>278</v>
      </c>
      <c r="C913" s="9" t="s">
        <v>476</v>
      </c>
      <c r="D913" s="9" t="s">
        <v>351</v>
      </c>
      <c r="E913" s="9" t="s">
        <v>273</v>
      </c>
      <c r="F913" s="9">
        <v>111</v>
      </c>
      <c r="G913" s="9" t="s">
        <v>297</v>
      </c>
      <c r="H913" s="9">
        <v>2018</v>
      </c>
      <c r="I913" s="9" t="str">
        <f t="shared" si="55"/>
        <v>594</v>
      </c>
      <c r="J913" s="9" t="s">
        <v>10</v>
      </c>
      <c r="K913" s="9" t="s">
        <v>325</v>
      </c>
      <c r="L913" s="9" t="s">
        <v>282</v>
      </c>
      <c r="M913" s="112">
        <v>5000</v>
      </c>
      <c r="N913" s="112">
        <v>4000</v>
      </c>
      <c r="O913" s="112">
        <v>6000</v>
      </c>
      <c r="P913" s="112">
        <v>5000</v>
      </c>
      <c r="Q913" s="112">
        <v>6000</v>
      </c>
      <c r="R913" s="112">
        <v>4000</v>
      </c>
      <c r="S913" s="112"/>
      <c r="T913" s="112"/>
      <c r="U913" s="112"/>
      <c r="V913" s="112"/>
      <c r="W913" s="112"/>
      <c r="X913" s="112"/>
      <c r="Y913" s="102">
        <f t="shared" si="54"/>
        <v>30000</v>
      </c>
    </row>
    <row r="914" spans="1:25" x14ac:dyDescent="0.25">
      <c r="A914" s="9">
        <v>110</v>
      </c>
      <c r="B914" s="9" t="s">
        <v>278</v>
      </c>
      <c r="C914" s="9" t="s">
        <v>476</v>
      </c>
      <c r="D914" s="9" t="s">
        <v>351</v>
      </c>
      <c r="E914" s="9" t="s">
        <v>273</v>
      </c>
      <c r="F914" s="9">
        <v>126</v>
      </c>
      <c r="G914" s="9" t="s">
        <v>297</v>
      </c>
      <c r="H914" s="9">
        <v>2017</v>
      </c>
      <c r="I914" s="9" t="str">
        <f t="shared" si="55"/>
        <v>594</v>
      </c>
      <c r="J914" s="9" t="s">
        <v>10</v>
      </c>
      <c r="K914" s="9" t="s">
        <v>325</v>
      </c>
      <c r="L914" s="9" t="s">
        <v>282</v>
      </c>
      <c r="M914" s="112"/>
      <c r="N914" s="112"/>
      <c r="O914" s="112"/>
      <c r="P914" s="112"/>
      <c r="Q914" s="112"/>
      <c r="R914" s="112"/>
      <c r="S914" s="112">
        <v>0</v>
      </c>
      <c r="T914" s="112">
        <v>0</v>
      </c>
      <c r="U914" s="112">
        <v>0</v>
      </c>
      <c r="V914" s="112">
        <v>0</v>
      </c>
      <c r="W914" s="112">
        <v>0</v>
      </c>
      <c r="X914" s="112">
        <v>0</v>
      </c>
      <c r="Y914" s="102">
        <f t="shared" si="54"/>
        <v>0</v>
      </c>
    </row>
    <row r="915" spans="1:25" x14ac:dyDescent="0.25">
      <c r="A915" s="9">
        <v>110</v>
      </c>
      <c r="B915" s="9" t="s">
        <v>278</v>
      </c>
      <c r="C915" s="9" t="s">
        <v>476</v>
      </c>
      <c r="D915" s="9" t="s">
        <v>351</v>
      </c>
      <c r="E915" s="9" t="s">
        <v>273</v>
      </c>
      <c r="F915" s="9">
        <v>126</v>
      </c>
      <c r="G915" s="9" t="s">
        <v>297</v>
      </c>
      <c r="H915" s="9">
        <v>2018</v>
      </c>
      <c r="I915" s="9" t="str">
        <f t="shared" si="55"/>
        <v>594</v>
      </c>
      <c r="J915" s="9" t="s">
        <v>10</v>
      </c>
      <c r="K915" s="9" t="s">
        <v>325</v>
      </c>
      <c r="L915" s="9" t="s">
        <v>282</v>
      </c>
      <c r="M915" s="112">
        <v>0</v>
      </c>
      <c r="N915" s="112">
        <v>0</v>
      </c>
      <c r="O915" s="112">
        <v>0</v>
      </c>
      <c r="P915" s="112">
        <v>0</v>
      </c>
      <c r="Q915" s="112">
        <v>0</v>
      </c>
      <c r="R915" s="112">
        <v>0</v>
      </c>
      <c r="S915" s="112"/>
      <c r="T915" s="112"/>
      <c r="U915" s="112"/>
      <c r="V915" s="112"/>
      <c r="W915" s="112"/>
      <c r="X915" s="112"/>
      <c r="Y915" s="102">
        <f t="shared" si="54"/>
        <v>0</v>
      </c>
    </row>
    <row r="916" spans="1:25" x14ac:dyDescent="0.25">
      <c r="A916" s="9">
        <v>110</v>
      </c>
      <c r="B916" s="9" t="s">
        <v>278</v>
      </c>
      <c r="C916" s="9" t="s">
        <v>476</v>
      </c>
      <c r="D916" s="9" t="s">
        <v>351</v>
      </c>
      <c r="E916" s="9" t="s">
        <v>273</v>
      </c>
      <c r="F916" s="9">
        <v>145</v>
      </c>
      <c r="G916" s="9" t="s">
        <v>296</v>
      </c>
      <c r="H916" s="9">
        <v>2017</v>
      </c>
      <c r="I916" s="9" t="str">
        <f t="shared" si="55"/>
        <v>594</v>
      </c>
      <c r="J916" s="9" t="s">
        <v>10</v>
      </c>
      <c r="K916" s="9" t="s">
        <v>325</v>
      </c>
      <c r="L916" s="9" t="s">
        <v>282</v>
      </c>
      <c r="M916" s="112"/>
      <c r="N916" s="112"/>
      <c r="O916" s="112"/>
      <c r="P916" s="112"/>
      <c r="Q916" s="112"/>
      <c r="R916" s="112"/>
      <c r="S916" s="112">
        <v>0</v>
      </c>
      <c r="T916" s="112">
        <v>0</v>
      </c>
      <c r="U916" s="112">
        <v>0</v>
      </c>
      <c r="V916" s="112">
        <v>0</v>
      </c>
      <c r="W916" s="112">
        <v>0</v>
      </c>
      <c r="X916" s="112">
        <v>0</v>
      </c>
      <c r="Y916" s="102">
        <f t="shared" si="54"/>
        <v>0</v>
      </c>
    </row>
    <row r="917" spans="1:25" x14ac:dyDescent="0.25">
      <c r="A917" s="9">
        <v>110</v>
      </c>
      <c r="B917" s="9" t="s">
        <v>278</v>
      </c>
      <c r="C917" s="9" t="s">
        <v>476</v>
      </c>
      <c r="D917" s="9" t="s">
        <v>351</v>
      </c>
      <c r="E917" s="9" t="s">
        <v>273</v>
      </c>
      <c r="F917" s="9">
        <v>145</v>
      </c>
      <c r="G917" s="9" t="s">
        <v>296</v>
      </c>
      <c r="H917" s="9">
        <v>2018</v>
      </c>
      <c r="I917" s="9" t="str">
        <f t="shared" si="55"/>
        <v>594</v>
      </c>
      <c r="J917" s="9" t="s">
        <v>10</v>
      </c>
      <c r="K917" s="9" t="s">
        <v>325</v>
      </c>
      <c r="L917" s="9" t="s">
        <v>282</v>
      </c>
      <c r="M917" s="112">
        <v>0</v>
      </c>
      <c r="N917" s="112">
        <v>0</v>
      </c>
      <c r="O917" s="112">
        <v>0</v>
      </c>
      <c r="P917" s="112">
        <v>0</v>
      </c>
      <c r="Q917" s="112">
        <v>0</v>
      </c>
      <c r="R917" s="112">
        <v>0</v>
      </c>
      <c r="S917" s="112"/>
      <c r="T917" s="112"/>
      <c r="U917" s="112"/>
      <c r="V917" s="112"/>
      <c r="W917" s="112"/>
      <c r="X917" s="112"/>
      <c r="Y917" s="102">
        <f t="shared" si="54"/>
        <v>0</v>
      </c>
    </row>
    <row r="918" spans="1:25" x14ac:dyDescent="0.25">
      <c r="A918" s="9">
        <v>110</v>
      </c>
      <c r="B918" s="9" t="s">
        <v>278</v>
      </c>
      <c r="C918" s="9" t="s">
        <v>476</v>
      </c>
      <c r="D918" s="9" t="s">
        <v>351</v>
      </c>
      <c r="E918" s="9" t="s">
        <v>273</v>
      </c>
      <c r="F918" s="9">
        <v>751</v>
      </c>
      <c r="G918" s="9" t="s">
        <v>330</v>
      </c>
      <c r="H918" s="9">
        <v>2017</v>
      </c>
      <c r="I918" s="9" t="str">
        <f t="shared" si="55"/>
        <v>594</v>
      </c>
      <c r="J918" s="9" t="s">
        <v>10</v>
      </c>
      <c r="K918" s="9" t="s">
        <v>329</v>
      </c>
      <c r="L918" s="9" t="s">
        <v>282</v>
      </c>
      <c r="M918" s="112"/>
      <c r="N918" s="112"/>
      <c r="O918" s="112"/>
      <c r="P918" s="112"/>
      <c r="Q918" s="112"/>
      <c r="R918" s="112"/>
      <c r="S918" s="112">
        <v>1996</v>
      </c>
      <c r="T918" s="112">
        <v>2623</v>
      </c>
      <c r="U918" s="112">
        <v>2331</v>
      </c>
      <c r="V918" s="112">
        <v>2623</v>
      </c>
      <c r="W918" s="112">
        <v>2616</v>
      </c>
      <c r="X918" s="112">
        <v>1760</v>
      </c>
      <c r="Y918" s="102">
        <f t="shared" si="54"/>
        <v>13949</v>
      </c>
    </row>
    <row r="919" spans="1:25" x14ac:dyDescent="0.25">
      <c r="A919" s="9">
        <v>110</v>
      </c>
      <c r="B919" s="9" t="s">
        <v>278</v>
      </c>
      <c r="C919" s="9" t="s">
        <v>476</v>
      </c>
      <c r="D919" s="9" t="s">
        <v>351</v>
      </c>
      <c r="E919" s="9" t="s">
        <v>273</v>
      </c>
      <c r="F919" s="9">
        <v>751</v>
      </c>
      <c r="G919" s="9" t="s">
        <v>330</v>
      </c>
      <c r="H919" s="9">
        <v>2018</v>
      </c>
      <c r="I919" s="9" t="str">
        <f t="shared" si="55"/>
        <v>594</v>
      </c>
      <c r="J919" s="9" t="s">
        <v>10</v>
      </c>
      <c r="K919" s="9" t="s">
        <v>329</v>
      </c>
      <c r="L919" s="9" t="s">
        <v>282</v>
      </c>
      <c r="M919" s="112">
        <v>3521</v>
      </c>
      <c r="N919" s="112">
        <v>3414</v>
      </c>
      <c r="O919" s="112">
        <v>3806</v>
      </c>
      <c r="P919" s="112">
        <v>2283</v>
      </c>
      <c r="Q919" s="112">
        <v>3521</v>
      </c>
      <c r="R919" s="112">
        <v>3521</v>
      </c>
      <c r="S919" s="112"/>
      <c r="T919" s="112"/>
      <c r="U919" s="112"/>
      <c r="V919" s="112"/>
      <c r="W919" s="112"/>
      <c r="X919" s="112"/>
      <c r="Y919" s="102">
        <f t="shared" si="54"/>
        <v>20066</v>
      </c>
    </row>
    <row r="920" spans="1:25" x14ac:dyDescent="0.25">
      <c r="A920" s="9">
        <v>110</v>
      </c>
      <c r="B920" s="9" t="s">
        <v>278</v>
      </c>
      <c r="C920" s="9" t="s">
        <v>476</v>
      </c>
      <c r="D920" s="9" t="s">
        <v>351</v>
      </c>
      <c r="E920" s="9" t="s">
        <v>273</v>
      </c>
      <c r="F920" s="9">
        <v>752</v>
      </c>
      <c r="G920" s="9" t="s">
        <v>330</v>
      </c>
      <c r="H920" s="9">
        <v>2017</v>
      </c>
      <c r="I920" s="9" t="str">
        <f t="shared" si="55"/>
        <v>594</v>
      </c>
      <c r="J920" s="9" t="s">
        <v>10</v>
      </c>
      <c r="K920" s="9" t="s">
        <v>329</v>
      </c>
      <c r="L920" s="9" t="s">
        <v>282</v>
      </c>
      <c r="M920" s="112"/>
      <c r="N920" s="112"/>
      <c r="O920" s="112"/>
      <c r="P920" s="112"/>
      <c r="Q920" s="112"/>
      <c r="R920" s="112"/>
      <c r="S920" s="112">
        <v>256</v>
      </c>
      <c r="T920" s="112">
        <v>341</v>
      </c>
      <c r="U920" s="112">
        <v>427</v>
      </c>
      <c r="V920" s="112">
        <v>341</v>
      </c>
      <c r="W920" s="112">
        <v>341</v>
      </c>
      <c r="X920" s="112">
        <v>341</v>
      </c>
      <c r="Y920" s="102">
        <f t="shared" si="54"/>
        <v>2047</v>
      </c>
    </row>
    <row r="921" spans="1:25" x14ac:dyDescent="0.25">
      <c r="A921" s="9">
        <v>110</v>
      </c>
      <c r="B921" s="9" t="s">
        <v>278</v>
      </c>
      <c r="C921" s="9" t="s">
        <v>476</v>
      </c>
      <c r="D921" s="9" t="s">
        <v>351</v>
      </c>
      <c r="E921" s="9" t="s">
        <v>273</v>
      </c>
      <c r="F921" s="9">
        <v>752</v>
      </c>
      <c r="G921" s="9" t="s">
        <v>330</v>
      </c>
      <c r="H921" s="9">
        <v>2018</v>
      </c>
      <c r="I921" s="9" t="str">
        <f t="shared" si="55"/>
        <v>594</v>
      </c>
      <c r="J921" s="9" t="s">
        <v>10</v>
      </c>
      <c r="K921" s="9" t="s">
        <v>329</v>
      </c>
      <c r="L921" s="9" t="s">
        <v>282</v>
      </c>
      <c r="M921" s="112">
        <v>427</v>
      </c>
      <c r="N921" s="112">
        <v>341</v>
      </c>
      <c r="O921" s="112">
        <v>512</v>
      </c>
      <c r="P921" s="112">
        <v>427</v>
      </c>
      <c r="Q921" s="112">
        <v>512</v>
      </c>
      <c r="R921" s="112">
        <v>341</v>
      </c>
      <c r="S921" s="112"/>
      <c r="T921" s="112"/>
      <c r="U921" s="112"/>
      <c r="V921" s="112"/>
      <c r="W921" s="112"/>
      <c r="X921" s="112"/>
      <c r="Y921" s="102">
        <f t="shared" si="54"/>
        <v>2560</v>
      </c>
    </row>
    <row r="922" spans="1:25" x14ac:dyDescent="0.25">
      <c r="A922" s="9">
        <v>110</v>
      </c>
      <c r="B922" s="9" t="s">
        <v>278</v>
      </c>
      <c r="C922" s="9" t="s">
        <v>428</v>
      </c>
      <c r="D922" s="9" t="s">
        <v>351</v>
      </c>
      <c r="E922" s="9" t="s">
        <v>273</v>
      </c>
      <c r="F922" s="9">
        <v>101</v>
      </c>
      <c r="G922" s="9" t="s">
        <v>298</v>
      </c>
      <c r="H922" s="9">
        <v>2017</v>
      </c>
      <c r="I922" s="9" t="str">
        <f t="shared" si="55"/>
        <v>594</v>
      </c>
      <c r="J922" s="9" t="s">
        <v>10</v>
      </c>
      <c r="K922" s="9" t="s">
        <v>324</v>
      </c>
      <c r="L922" s="9" t="s">
        <v>282</v>
      </c>
      <c r="M922" s="112"/>
      <c r="N922" s="112"/>
      <c r="O922" s="112"/>
      <c r="P922" s="112"/>
      <c r="Q922" s="112"/>
      <c r="R922" s="112"/>
      <c r="S922" s="112">
        <v>5000</v>
      </c>
      <c r="T922" s="112">
        <v>6500</v>
      </c>
      <c r="U922" s="112">
        <v>6000</v>
      </c>
      <c r="V922" s="112">
        <v>8000</v>
      </c>
      <c r="W922" s="112">
        <v>7500</v>
      </c>
      <c r="X922" s="112">
        <v>5750</v>
      </c>
      <c r="Y922" s="102">
        <f t="shared" si="54"/>
        <v>38750</v>
      </c>
    </row>
    <row r="923" spans="1:25" x14ac:dyDescent="0.25">
      <c r="A923" s="9">
        <v>110</v>
      </c>
      <c r="B923" s="9" t="s">
        <v>278</v>
      </c>
      <c r="C923" s="9" t="s">
        <v>428</v>
      </c>
      <c r="D923" s="9" t="s">
        <v>351</v>
      </c>
      <c r="E923" s="9" t="s">
        <v>273</v>
      </c>
      <c r="F923" s="9">
        <v>101</v>
      </c>
      <c r="G923" s="9" t="s">
        <v>298</v>
      </c>
      <c r="H923" s="9">
        <v>2018</v>
      </c>
      <c r="I923" s="9" t="str">
        <f t="shared" si="55"/>
        <v>594</v>
      </c>
      <c r="J923" s="9" t="s">
        <v>10</v>
      </c>
      <c r="K923" s="9" t="s">
        <v>324</v>
      </c>
      <c r="L923" s="9" t="s">
        <v>282</v>
      </c>
      <c r="M923" s="112">
        <v>11250</v>
      </c>
      <c r="N923" s="112">
        <v>11500</v>
      </c>
      <c r="O923" s="112">
        <v>12000</v>
      </c>
      <c r="P923" s="112">
        <v>11500</v>
      </c>
      <c r="Q923" s="112">
        <v>12000</v>
      </c>
      <c r="R923" s="112">
        <v>13500</v>
      </c>
      <c r="S923" s="112"/>
      <c r="T923" s="112"/>
      <c r="U923" s="112"/>
      <c r="V923" s="112"/>
      <c r="W923" s="112"/>
      <c r="X923" s="112"/>
      <c r="Y923" s="102">
        <f t="shared" si="54"/>
        <v>71750</v>
      </c>
    </row>
    <row r="924" spans="1:25" x14ac:dyDescent="0.25">
      <c r="A924" s="9">
        <v>110</v>
      </c>
      <c r="B924" s="9" t="s">
        <v>278</v>
      </c>
      <c r="C924" s="9" t="s">
        <v>428</v>
      </c>
      <c r="D924" s="9" t="s">
        <v>351</v>
      </c>
      <c r="E924" s="9" t="s">
        <v>273</v>
      </c>
      <c r="F924" s="9">
        <v>110</v>
      </c>
      <c r="G924" s="9" t="s">
        <v>298</v>
      </c>
      <c r="H924" s="9">
        <v>2017</v>
      </c>
      <c r="I924" s="9" t="str">
        <f t="shared" si="55"/>
        <v>594</v>
      </c>
      <c r="J924" s="9" t="s">
        <v>10</v>
      </c>
      <c r="K924" s="9" t="s">
        <v>324</v>
      </c>
      <c r="L924" s="9" t="s">
        <v>282</v>
      </c>
      <c r="M924" s="112"/>
      <c r="N924" s="112"/>
      <c r="O924" s="112"/>
      <c r="P924" s="112"/>
      <c r="Q924" s="112"/>
      <c r="R924" s="112"/>
      <c r="S924" s="112">
        <v>0</v>
      </c>
      <c r="T924" s="112">
        <v>0</v>
      </c>
      <c r="U924" s="112">
        <v>0</v>
      </c>
      <c r="V924" s="112">
        <v>0</v>
      </c>
      <c r="W924" s="112">
        <v>0</v>
      </c>
      <c r="X924" s="112">
        <v>0</v>
      </c>
      <c r="Y924" s="102">
        <f t="shared" si="54"/>
        <v>0</v>
      </c>
    </row>
    <row r="925" spans="1:25" x14ac:dyDescent="0.25">
      <c r="A925" s="9">
        <v>110</v>
      </c>
      <c r="B925" s="9" t="s">
        <v>278</v>
      </c>
      <c r="C925" s="9" t="s">
        <v>428</v>
      </c>
      <c r="D925" s="9" t="s">
        <v>351</v>
      </c>
      <c r="E925" s="9" t="s">
        <v>273</v>
      </c>
      <c r="F925" s="9">
        <v>110</v>
      </c>
      <c r="G925" s="9" t="s">
        <v>298</v>
      </c>
      <c r="H925" s="9">
        <v>2018</v>
      </c>
      <c r="I925" s="9" t="str">
        <f t="shared" si="55"/>
        <v>594</v>
      </c>
      <c r="J925" s="9" t="s">
        <v>10</v>
      </c>
      <c r="K925" s="9" t="s">
        <v>324</v>
      </c>
      <c r="L925" s="9" t="s">
        <v>282</v>
      </c>
      <c r="M925" s="112">
        <v>0</v>
      </c>
      <c r="N925" s="112">
        <v>0</v>
      </c>
      <c r="O925" s="112">
        <v>0</v>
      </c>
      <c r="P925" s="112">
        <v>0</v>
      </c>
      <c r="Q925" s="112">
        <v>0</v>
      </c>
      <c r="R925" s="112">
        <v>0</v>
      </c>
      <c r="S925" s="112"/>
      <c r="T925" s="112"/>
      <c r="U925" s="112"/>
      <c r="V925" s="112"/>
      <c r="W925" s="112"/>
      <c r="X925" s="112"/>
      <c r="Y925" s="102">
        <f t="shared" si="54"/>
        <v>0</v>
      </c>
    </row>
    <row r="926" spans="1:25" x14ac:dyDescent="0.25">
      <c r="A926" s="9">
        <v>110</v>
      </c>
      <c r="B926" s="9" t="s">
        <v>278</v>
      </c>
      <c r="C926" s="9" t="s">
        <v>428</v>
      </c>
      <c r="D926" s="9" t="s">
        <v>351</v>
      </c>
      <c r="E926" s="9" t="s">
        <v>273</v>
      </c>
      <c r="F926" s="9">
        <v>111</v>
      </c>
      <c r="G926" s="9" t="s">
        <v>297</v>
      </c>
      <c r="H926" s="9">
        <v>2017</v>
      </c>
      <c r="I926" s="9" t="str">
        <f t="shared" si="55"/>
        <v>594</v>
      </c>
      <c r="J926" s="9" t="s">
        <v>10</v>
      </c>
      <c r="K926" s="9" t="s">
        <v>325</v>
      </c>
      <c r="L926" s="9" t="s">
        <v>282</v>
      </c>
      <c r="M926" s="112"/>
      <c r="N926" s="112"/>
      <c r="O926" s="112"/>
      <c r="P926" s="112"/>
      <c r="Q926" s="112"/>
      <c r="R926" s="112"/>
      <c r="S926" s="112">
        <v>4604</v>
      </c>
      <c r="T926" s="112">
        <v>4604</v>
      </c>
      <c r="U926" s="112">
        <v>6604</v>
      </c>
      <c r="V926" s="112">
        <v>3604</v>
      </c>
      <c r="W926" s="112">
        <v>6604</v>
      </c>
      <c r="X926" s="112">
        <v>6604</v>
      </c>
      <c r="Y926" s="102">
        <f t="shared" si="54"/>
        <v>32624</v>
      </c>
    </row>
    <row r="927" spans="1:25" x14ac:dyDescent="0.25">
      <c r="A927" s="9">
        <v>110</v>
      </c>
      <c r="B927" s="9" t="s">
        <v>278</v>
      </c>
      <c r="C927" s="9" t="s">
        <v>428</v>
      </c>
      <c r="D927" s="9" t="s">
        <v>351</v>
      </c>
      <c r="E927" s="9" t="s">
        <v>273</v>
      </c>
      <c r="F927" s="9">
        <v>111</v>
      </c>
      <c r="G927" s="9" t="s">
        <v>297</v>
      </c>
      <c r="H927" s="9">
        <v>2018</v>
      </c>
      <c r="I927" s="9" t="str">
        <f t="shared" si="55"/>
        <v>594</v>
      </c>
      <c r="J927" s="9" t="s">
        <v>10</v>
      </c>
      <c r="K927" s="9" t="s">
        <v>325</v>
      </c>
      <c r="L927" s="9" t="s">
        <v>282</v>
      </c>
      <c r="M927" s="112">
        <v>5000</v>
      </c>
      <c r="N927" s="112">
        <v>8000</v>
      </c>
      <c r="O927" s="112">
        <v>9000</v>
      </c>
      <c r="P927" s="112">
        <v>9000</v>
      </c>
      <c r="Q927" s="112">
        <v>6000</v>
      </c>
      <c r="R927" s="112">
        <v>8000</v>
      </c>
      <c r="S927" s="112"/>
      <c r="T927" s="112"/>
      <c r="U927" s="112"/>
      <c r="V927" s="112"/>
      <c r="W927" s="112"/>
      <c r="X927" s="112"/>
      <c r="Y927" s="102">
        <f t="shared" si="54"/>
        <v>45000</v>
      </c>
    </row>
    <row r="928" spans="1:25" x14ac:dyDescent="0.25">
      <c r="A928" s="9">
        <v>110</v>
      </c>
      <c r="B928" s="9" t="s">
        <v>278</v>
      </c>
      <c r="C928" s="9" t="s">
        <v>428</v>
      </c>
      <c r="D928" s="9" t="s">
        <v>351</v>
      </c>
      <c r="E928" s="9" t="s">
        <v>273</v>
      </c>
      <c r="F928" s="9">
        <v>145</v>
      </c>
      <c r="G928" s="9" t="s">
        <v>296</v>
      </c>
      <c r="H928" s="9">
        <v>2017</v>
      </c>
      <c r="I928" s="9" t="str">
        <f t="shared" si="55"/>
        <v>594</v>
      </c>
      <c r="J928" s="9" t="s">
        <v>10</v>
      </c>
      <c r="K928" s="9" t="s">
        <v>325</v>
      </c>
      <c r="L928" s="9" t="s">
        <v>282</v>
      </c>
      <c r="M928" s="112"/>
      <c r="N928" s="112"/>
      <c r="O928" s="112"/>
      <c r="P928" s="112"/>
      <c r="Q928" s="112"/>
      <c r="R928" s="112"/>
      <c r="S928" s="112">
        <v>0</v>
      </c>
      <c r="T928" s="112">
        <v>0</v>
      </c>
      <c r="U928" s="112">
        <v>0</v>
      </c>
      <c r="V928" s="112">
        <v>0</v>
      </c>
      <c r="W928" s="112">
        <v>0</v>
      </c>
      <c r="X928" s="112">
        <v>0</v>
      </c>
      <c r="Y928" s="102">
        <f t="shared" si="54"/>
        <v>0</v>
      </c>
    </row>
    <row r="929" spans="1:25" x14ac:dyDescent="0.25">
      <c r="A929" s="9">
        <v>110</v>
      </c>
      <c r="B929" s="9" t="s">
        <v>278</v>
      </c>
      <c r="C929" s="9" t="s">
        <v>428</v>
      </c>
      <c r="D929" s="9" t="s">
        <v>351</v>
      </c>
      <c r="E929" s="9" t="s">
        <v>273</v>
      </c>
      <c r="F929" s="9">
        <v>145</v>
      </c>
      <c r="G929" s="9" t="s">
        <v>296</v>
      </c>
      <c r="H929" s="9">
        <v>2018</v>
      </c>
      <c r="I929" s="9" t="str">
        <f t="shared" si="55"/>
        <v>594</v>
      </c>
      <c r="J929" s="9" t="s">
        <v>10</v>
      </c>
      <c r="K929" s="9" t="s">
        <v>325</v>
      </c>
      <c r="L929" s="9" t="s">
        <v>282</v>
      </c>
      <c r="M929" s="112">
        <v>0</v>
      </c>
      <c r="N929" s="112">
        <v>0</v>
      </c>
      <c r="O929" s="112">
        <v>0</v>
      </c>
      <c r="P929" s="112">
        <v>0</v>
      </c>
      <c r="Q929" s="112">
        <v>0</v>
      </c>
      <c r="R929" s="112">
        <v>0</v>
      </c>
      <c r="S929" s="112"/>
      <c r="T929" s="112"/>
      <c r="U929" s="112"/>
      <c r="V929" s="112"/>
      <c r="W929" s="112"/>
      <c r="X929" s="112"/>
      <c r="Y929" s="102">
        <f t="shared" si="54"/>
        <v>0</v>
      </c>
    </row>
    <row r="930" spans="1:25" x14ac:dyDescent="0.25">
      <c r="A930" s="9">
        <v>110</v>
      </c>
      <c r="B930" s="9" t="s">
        <v>278</v>
      </c>
      <c r="C930" s="9" t="s">
        <v>428</v>
      </c>
      <c r="D930" s="9" t="s">
        <v>351</v>
      </c>
      <c r="E930" s="9" t="s">
        <v>273</v>
      </c>
      <c r="F930" s="9">
        <v>175</v>
      </c>
      <c r="G930" s="9" t="s">
        <v>326</v>
      </c>
      <c r="H930" s="9">
        <v>2017</v>
      </c>
      <c r="I930" s="9" t="str">
        <f t="shared" si="55"/>
        <v>594</v>
      </c>
      <c r="J930" s="9" t="s">
        <v>10</v>
      </c>
      <c r="K930" s="9" t="s">
        <v>324</v>
      </c>
      <c r="L930" s="9" t="s">
        <v>282</v>
      </c>
      <c r="M930" s="112"/>
      <c r="N930" s="112"/>
      <c r="O930" s="112"/>
      <c r="P930" s="112"/>
      <c r="Q930" s="112"/>
      <c r="R930" s="112"/>
      <c r="S930" s="112">
        <v>0</v>
      </c>
      <c r="T930" s="112">
        <v>0</v>
      </c>
      <c r="U930" s="112">
        <v>0</v>
      </c>
      <c r="V930" s="112">
        <v>0</v>
      </c>
      <c r="W930" s="112">
        <v>0</v>
      </c>
      <c r="X930" s="112">
        <v>0</v>
      </c>
      <c r="Y930" s="102">
        <f t="shared" si="54"/>
        <v>0</v>
      </c>
    </row>
    <row r="931" spans="1:25" x14ac:dyDescent="0.25">
      <c r="A931" s="9">
        <v>110</v>
      </c>
      <c r="B931" s="9" t="s">
        <v>278</v>
      </c>
      <c r="C931" s="9" t="s">
        <v>428</v>
      </c>
      <c r="D931" s="9" t="s">
        <v>351</v>
      </c>
      <c r="E931" s="9" t="s">
        <v>273</v>
      </c>
      <c r="F931" s="9">
        <v>175</v>
      </c>
      <c r="G931" s="9" t="s">
        <v>326</v>
      </c>
      <c r="H931" s="9">
        <v>2018</v>
      </c>
      <c r="I931" s="9" t="str">
        <f t="shared" si="55"/>
        <v>594</v>
      </c>
      <c r="J931" s="9" t="s">
        <v>10</v>
      </c>
      <c r="K931" s="9" t="s">
        <v>324</v>
      </c>
      <c r="L931" s="9" t="s">
        <v>282</v>
      </c>
      <c r="M931" s="112">
        <v>0</v>
      </c>
      <c r="N931" s="112">
        <v>0</v>
      </c>
      <c r="O931" s="112">
        <v>0</v>
      </c>
      <c r="P931" s="112">
        <v>0</v>
      </c>
      <c r="Q931" s="112">
        <v>0</v>
      </c>
      <c r="R931" s="112">
        <v>0</v>
      </c>
      <c r="S931" s="112"/>
      <c r="T931" s="112"/>
      <c r="U931" s="112"/>
      <c r="V931" s="112"/>
      <c r="W931" s="112"/>
      <c r="X931" s="112"/>
      <c r="Y931" s="102">
        <f t="shared" si="54"/>
        <v>0</v>
      </c>
    </row>
    <row r="932" spans="1:25" x14ac:dyDescent="0.25">
      <c r="A932" s="9">
        <v>110</v>
      </c>
      <c r="B932" s="9" t="s">
        <v>278</v>
      </c>
      <c r="C932" s="9" t="s">
        <v>428</v>
      </c>
      <c r="D932" s="9" t="s">
        <v>351</v>
      </c>
      <c r="E932" s="9" t="s">
        <v>273</v>
      </c>
      <c r="F932" s="9">
        <v>751</v>
      </c>
      <c r="G932" s="9" t="s">
        <v>330</v>
      </c>
      <c r="H932" s="9">
        <v>2017</v>
      </c>
      <c r="I932" s="9" t="str">
        <f t="shared" si="55"/>
        <v>594</v>
      </c>
      <c r="J932" s="9" t="s">
        <v>10</v>
      </c>
      <c r="K932" s="9" t="s">
        <v>329</v>
      </c>
      <c r="L932" s="9" t="s">
        <v>282</v>
      </c>
      <c r="M932" s="112"/>
      <c r="N932" s="112"/>
      <c r="O932" s="112"/>
      <c r="P932" s="112"/>
      <c r="Q932" s="112"/>
      <c r="R932" s="112"/>
      <c r="S932" s="112">
        <v>1425</v>
      </c>
      <c r="T932" s="112">
        <v>1853</v>
      </c>
      <c r="U932" s="112">
        <v>1710</v>
      </c>
      <c r="V932" s="112">
        <v>2281</v>
      </c>
      <c r="W932" s="112">
        <v>2138</v>
      </c>
      <c r="X932" s="112">
        <v>1639</v>
      </c>
      <c r="Y932" s="102">
        <f t="shared" si="54"/>
        <v>11046</v>
      </c>
    </row>
    <row r="933" spans="1:25" x14ac:dyDescent="0.25">
      <c r="A933" s="9">
        <v>110</v>
      </c>
      <c r="B933" s="9" t="s">
        <v>278</v>
      </c>
      <c r="C933" s="9" t="s">
        <v>428</v>
      </c>
      <c r="D933" s="9" t="s">
        <v>351</v>
      </c>
      <c r="E933" s="9" t="s">
        <v>273</v>
      </c>
      <c r="F933" s="9">
        <v>751</v>
      </c>
      <c r="G933" s="9" t="s">
        <v>330</v>
      </c>
      <c r="H933" s="9">
        <v>2018</v>
      </c>
      <c r="I933" s="9" t="str">
        <f t="shared" si="55"/>
        <v>594</v>
      </c>
      <c r="J933" s="9" t="s">
        <v>10</v>
      </c>
      <c r="K933" s="9" t="s">
        <v>329</v>
      </c>
      <c r="L933" s="9" t="s">
        <v>282</v>
      </c>
      <c r="M933" s="112">
        <v>3207</v>
      </c>
      <c r="N933" s="112">
        <v>3278</v>
      </c>
      <c r="O933" s="112">
        <v>3421</v>
      </c>
      <c r="P933" s="112">
        <v>3278</v>
      </c>
      <c r="Q933" s="112">
        <v>3421</v>
      </c>
      <c r="R933" s="112">
        <v>3849</v>
      </c>
      <c r="S933" s="112"/>
      <c r="T933" s="112"/>
      <c r="U933" s="112"/>
      <c r="V933" s="112"/>
      <c r="W933" s="112"/>
      <c r="X933" s="112"/>
      <c r="Y933" s="102">
        <f t="shared" si="54"/>
        <v>20454</v>
      </c>
    </row>
    <row r="934" spans="1:25" x14ac:dyDescent="0.25">
      <c r="A934" s="9">
        <v>110</v>
      </c>
      <c r="B934" s="9" t="s">
        <v>278</v>
      </c>
      <c r="C934" s="9" t="s">
        <v>428</v>
      </c>
      <c r="D934" s="9" t="s">
        <v>351</v>
      </c>
      <c r="E934" s="9" t="s">
        <v>273</v>
      </c>
      <c r="F934" s="9">
        <v>752</v>
      </c>
      <c r="G934" s="9" t="s">
        <v>330</v>
      </c>
      <c r="H934" s="9">
        <v>2017</v>
      </c>
      <c r="I934" s="9" t="str">
        <f t="shared" si="55"/>
        <v>594</v>
      </c>
      <c r="J934" s="9" t="s">
        <v>10</v>
      </c>
      <c r="K934" s="9" t="s">
        <v>329</v>
      </c>
      <c r="L934" s="9" t="s">
        <v>282</v>
      </c>
      <c r="M934" s="112"/>
      <c r="N934" s="112"/>
      <c r="O934" s="112"/>
      <c r="P934" s="112"/>
      <c r="Q934" s="112"/>
      <c r="R934" s="112"/>
      <c r="S934" s="112">
        <v>393</v>
      </c>
      <c r="T934" s="112">
        <v>393</v>
      </c>
      <c r="U934" s="112">
        <v>564</v>
      </c>
      <c r="V934" s="112">
        <v>308</v>
      </c>
      <c r="W934" s="112">
        <v>564</v>
      </c>
      <c r="X934" s="112">
        <v>564</v>
      </c>
      <c r="Y934" s="102">
        <f t="shared" si="54"/>
        <v>2786</v>
      </c>
    </row>
    <row r="935" spans="1:25" x14ac:dyDescent="0.25">
      <c r="A935" s="9">
        <v>110</v>
      </c>
      <c r="B935" s="9" t="s">
        <v>278</v>
      </c>
      <c r="C935" s="9" t="s">
        <v>428</v>
      </c>
      <c r="D935" s="9" t="s">
        <v>351</v>
      </c>
      <c r="E935" s="9" t="s">
        <v>273</v>
      </c>
      <c r="F935" s="9">
        <v>752</v>
      </c>
      <c r="G935" s="9" t="s">
        <v>330</v>
      </c>
      <c r="H935" s="9">
        <v>2018</v>
      </c>
      <c r="I935" s="9" t="str">
        <f t="shared" si="55"/>
        <v>594</v>
      </c>
      <c r="J935" s="9" t="s">
        <v>10</v>
      </c>
      <c r="K935" s="9" t="s">
        <v>329</v>
      </c>
      <c r="L935" s="9" t="s">
        <v>282</v>
      </c>
      <c r="M935" s="112">
        <v>427</v>
      </c>
      <c r="N935" s="112">
        <v>683</v>
      </c>
      <c r="O935" s="112">
        <v>768</v>
      </c>
      <c r="P935" s="112">
        <v>768</v>
      </c>
      <c r="Q935" s="112">
        <v>512</v>
      </c>
      <c r="R935" s="112">
        <v>683</v>
      </c>
      <c r="S935" s="112"/>
      <c r="T935" s="112"/>
      <c r="U935" s="112"/>
      <c r="V935" s="112"/>
      <c r="W935" s="112"/>
      <c r="X935" s="112"/>
      <c r="Y935" s="102">
        <f t="shared" si="54"/>
        <v>3841</v>
      </c>
    </row>
    <row r="936" spans="1:25" x14ac:dyDescent="0.25">
      <c r="A936" s="9">
        <v>110</v>
      </c>
      <c r="B936" s="9" t="s">
        <v>277</v>
      </c>
      <c r="C936" s="9" t="s">
        <v>429</v>
      </c>
      <c r="D936" s="9" t="s">
        <v>351</v>
      </c>
      <c r="E936" s="9" t="s">
        <v>273</v>
      </c>
      <c r="F936" s="9">
        <v>101</v>
      </c>
      <c r="G936" s="9" t="s">
        <v>298</v>
      </c>
      <c r="H936" s="9">
        <v>2017</v>
      </c>
      <c r="I936" s="9" t="str">
        <f t="shared" ref="I936:I963" si="56">LEFT(C936,3)</f>
        <v>595</v>
      </c>
      <c r="J936" s="9" t="s">
        <v>10</v>
      </c>
      <c r="K936" s="9" t="s">
        <v>324</v>
      </c>
      <c r="L936" s="9" t="s">
        <v>282</v>
      </c>
      <c r="M936" s="112"/>
      <c r="N936" s="112"/>
      <c r="O936" s="112"/>
      <c r="P936" s="112"/>
      <c r="Q936" s="112"/>
      <c r="R936" s="112"/>
      <c r="S936" s="112">
        <v>3000</v>
      </c>
      <c r="T936" s="112">
        <v>4000</v>
      </c>
      <c r="U936" s="112">
        <v>4000</v>
      </c>
      <c r="V936" s="112">
        <v>3000</v>
      </c>
      <c r="W936" s="112">
        <v>4000</v>
      </c>
      <c r="X936" s="112">
        <v>4000</v>
      </c>
      <c r="Y936" s="102">
        <f t="shared" si="54"/>
        <v>22000</v>
      </c>
    </row>
    <row r="937" spans="1:25" x14ac:dyDescent="0.25">
      <c r="A937" s="9">
        <v>110</v>
      </c>
      <c r="B937" s="9" t="s">
        <v>277</v>
      </c>
      <c r="C937" s="9" t="s">
        <v>429</v>
      </c>
      <c r="D937" s="9" t="s">
        <v>351</v>
      </c>
      <c r="E937" s="9" t="s">
        <v>273</v>
      </c>
      <c r="F937" s="9">
        <v>101</v>
      </c>
      <c r="G937" s="9" t="s">
        <v>298</v>
      </c>
      <c r="H937" s="9">
        <v>2018</v>
      </c>
      <c r="I937" s="9" t="str">
        <f t="shared" si="56"/>
        <v>595</v>
      </c>
      <c r="J937" s="9" t="s">
        <v>10</v>
      </c>
      <c r="K937" s="9" t="s">
        <v>324</v>
      </c>
      <c r="L937" s="9" t="s">
        <v>282</v>
      </c>
      <c r="M937" s="112">
        <v>3000</v>
      </c>
      <c r="N937" s="112">
        <v>4000</v>
      </c>
      <c r="O937" s="112">
        <v>3000</v>
      </c>
      <c r="P937" s="112">
        <v>4000</v>
      </c>
      <c r="Q937" s="112">
        <v>3000</v>
      </c>
      <c r="R937" s="112">
        <v>4000</v>
      </c>
      <c r="S937" s="112"/>
      <c r="T937" s="112"/>
      <c r="U937" s="112"/>
      <c r="V937" s="112"/>
      <c r="W937" s="112"/>
      <c r="X937" s="112"/>
      <c r="Y937" s="102">
        <f t="shared" si="54"/>
        <v>21000</v>
      </c>
    </row>
    <row r="938" spans="1:25" x14ac:dyDescent="0.25">
      <c r="A938" s="9">
        <v>110</v>
      </c>
      <c r="B938" s="9" t="s">
        <v>277</v>
      </c>
      <c r="C938" s="9" t="s">
        <v>429</v>
      </c>
      <c r="D938" s="9" t="s">
        <v>351</v>
      </c>
      <c r="E938" s="9" t="s">
        <v>273</v>
      </c>
      <c r="F938" s="9">
        <v>751</v>
      </c>
      <c r="G938" s="9" t="s">
        <v>330</v>
      </c>
      <c r="H938" s="9">
        <v>2017</v>
      </c>
      <c r="I938" s="9" t="str">
        <f t="shared" si="56"/>
        <v>595</v>
      </c>
      <c r="J938" s="9" t="s">
        <v>10</v>
      </c>
      <c r="K938" s="9" t="s">
        <v>329</v>
      </c>
      <c r="L938" s="9" t="s">
        <v>282</v>
      </c>
      <c r="M938" s="112"/>
      <c r="N938" s="112"/>
      <c r="O938" s="112"/>
      <c r="P938" s="112"/>
      <c r="Q938" s="112"/>
      <c r="R938" s="112"/>
      <c r="S938" s="112">
        <v>799</v>
      </c>
      <c r="T938" s="112">
        <v>1065</v>
      </c>
      <c r="U938" s="112">
        <v>1065</v>
      </c>
      <c r="V938" s="112">
        <v>799</v>
      </c>
      <c r="W938" s="112">
        <v>1065</v>
      </c>
      <c r="X938" s="112">
        <v>1065</v>
      </c>
      <c r="Y938" s="102">
        <f t="shared" si="54"/>
        <v>5858</v>
      </c>
    </row>
    <row r="939" spans="1:25" x14ac:dyDescent="0.25">
      <c r="A939" s="9">
        <v>110</v>
      </c>
      <c r="B939" s="9" t="s">
        <v>277</v>
      </c>
      <c r="C939" s="9" t="s">
        <v>429</v>
      </c>
      <c r="D939" s="9" t="s">
        <v>351</v>
      </c>
      <c r="E939" s="9" t="s">
        <v>273</v>
      </c>
      <c r="F939" s="9">
        <v>751</v>
      </c>
      <c r="G939" s="9" t="s">
        <v>330</v>
      </c>
      <c r="H939" s="9">
        <v>2018</v>
      </c>
      <c r="I939" s="9" t="str">
        <f t="shared" si="56"/>
        <v>595</v>
      </c>
      <c r="J939" s="9" t="s">
        <v>10</v>
      </c>
      <c r="K939" s="9" t="s">
        <v>329</v>
      </c>
      <c r="L939" s="9" t="s">
        <v>282</v>
      </c>
      <c r="M939" s="112">
        <v>799</v>
      </c>
      <c r="N939" s="112">
        <v>1065</v>
      </c>
      <c r="O939" s="112">
        <v>799</v>
      </c>
      <c r="P939" s="112">
        <v>1065</v>
      </c>
      <c r="Q939" s="112">
        <v>799</v>
      </c>
      <c r="R939" s="112">
        <v>1065</v>
      </c>
      <c r="S939" s="112"/>
      <c r="T939" s="112"/>
      <c r="U939" s="112"/>
      <c r="V939" s="112"/>
      <c r="W939" s="112"/>
      <c r="X939" s="112"/>
      <c r="Y939" s="102">
        <f t="shared" si="54"/>
        <v>5592</v>
      </c>
    </row>
    <row r="940" spans="1:25" x14ac:dyDescent="0.25">
      <c r="A940" s="9">
        <v>110</v>
      </c>
      <c r="B940" s="9" t="s">
        <v>278</v>
      </c>
      <c r="C940" s="9" t="s">
        <v>429</v>
      </c>
      <c r="D940" s="9" t="s">
        <v>351</v>
      </c>
      <c r="E940" s="9" t="s">
        <v>273</v>
      </c>
      <c r="F940" s="9">
        <v>110</v>
      </c>
      <c r="G940" s="9" t="s">
        <v>298</v>
      </c>
      <c r="H940" s="9">
        <v>2017</v>
      </c>
      <c r="I940" s="9" t="str">
        <f t="shared" si="56"/>
        <v>595</v>
      </c>
      <c r="J940" s="9" t="s">
        <v>10</v>
      </c>
      <c r="K940" s="9" t="s">
        <v>324</v>
      </c>
      <c r="L940" s="9" t="s">
        <v>282</v>
      </c>
      <c r="M940" s="112"/>
      <c r="N940" s="112"/>
      <c r="O940" s="112"/>
      <c r="P940" s="112"/>
      <c r="Q940" s="112"/>
      <c r="R940" s="112"/>
      <c r="S940" s="112">
        <v>0</v>
      </c>
      <c r="T940" s="112">
        <v>0</v>
      </c>
      <c r="U940" s="112">
        <v>0</v>
      </c>
      <c r="V940" s="112">
        <v>0</v>
      </c>
      <c r="W940" s="112">
        <v>0</v>
      </c>
      <c r="X940" s="112">
        <v>0</v>
      </c>
      <c r="Y940" s="102">
        <f t="shared" si="54"/>
        <v>0</v>
      </c>
    </row>
    <row r="941" spans="1:25" x14ac:dyDescent="0.25">
      <c r="A941" s="9">
        <v>110</v>
      </c>
      <c r="B941" s="9" t="s">
        <v>278</v>
      </c>
      <c r="C941" s="9" t="s">
        <v>429</v>
      </c>
      <c r="D941" s="9" t="s">
        <v>351</v>
      </c>
      <c r="E941" s="9" t="s">
        <v>273</v>
      </c>
      <c r="F941" s="9">
        <v>110</v>
      </c>
      <c r="G941" s="9" t="s">
        <v>298</v>
      </c>
      <c r="H941" s="9">
        <v>2018</v>
      </c>
      <c r="I941" s="9" t="str">
        <f t="shared" si="56"/>
        <v>595</v>
      </c>
      <c r="J941" s="9" t="s">
        <v>10</v>
      </c>
      <c r="K941" s="9" t="s">
        <v>324</v>
      </c>
      <c r="L941" s="9" t="s">
        <v>282</v>
      </c>
      <c r="M941" s="112">
        <v>0</v>
      </c>
      <c r="N941" s="112">
        <v>0</v>
      </c>
      <c r="O941" s="112">
        <v>0</v>
      </c>
      <c r="P941" s="112">
        <v>0</v>
      </c>
      <c r="Q941" s="112">
        <v>0</v>
      </c>
      <c r="R941" s="112">
        <v>0</v>
      </c>
      <c r="S941" s="112"/>
      <c r="T941" s="112"/>
      <c r="U941" s="112"/>
      <c r="V941" s="112"/>
      <c r="W941" s="112"/>
      <c r="X941" s="112"/>
      <c r="Y941" s="102">
        <f t="shared" si="54"/>
        <v>0</v>
      </c>
    </row>
    <row r="942" spans="1:25" x14ac:dyDescent="0.25">
      <c r="A942" s="9">
        <v>110</v>
      </c>
      <c r="B942" s="9" t="s">
        <v>278</v>
      </c>
      <c r="C942" s="9" t="s">
        <v>429</v>
      </c>
      <c r="D942" s="9" t="s">
        <v>351</v>
      </c>
      <c r="E942" s="9" t="s">
        <v>273</v>
      </c>
      <c r="F942" s="9">
        <v>111</v>
      </c>
      <c r="G942" s="9" t="s">
        <v>297</v>
      </c>
      <c r="H942" s="9">
        <v>2017</v>
      </c>
      <c r="I942" s="9" t="str">
        <f t="shared" si="56"/>
        <v>595</v>
      </c>
      <c r="J942" s="9" t="s">
        <v>10</v>
      </c>
      <c r="K942" s="9" t="s">
        <v>325</v>
      </c>
      <c r="L942" s="9" t="s">
        <v>282</v>
      </c>
      <c r="M942" s="112"/>
      <c r="N942" s="112"/>
      <c r="O942" s="112"/>
      <c r="P942" s="112"/>
      <c r="Q942" s="112"/>
      <c r="R942" s="112"/>
      <c r="S942" s="112">
        <v>0</v>
      </c>
      <c r="T942" s="112">
        <v>0</v>
      </c>
      <c r="U942" s="112">
        <v>0</v>
      </c>
      <c r="V942" s="112">
        <v>0</v>
      </c>
      <c r="W942" s="112">
        <v>0</v>
      </c>
      <c r="X942" s="112">
        <v>0</v>
      </c>
      <c r="Y942" s="102">
        <f t="shared" si="54"/>
        <v>0</v>
      </c>
    </row>
    <row r="943" spans="1:25" x14ac:dyDescent="0.25">
      <c r="A943" s="9">
        <v>110</v>
      </c>
      <c r="B943" s="9" t="s">
        <v>278</v>
      </c>
      <c r="C943" s="9" t="s">
        <v>429</v>
      </c>
      <c r="D943" s="9" t="s">
        <v>351</v>
      </c>
      <c r="E943" s="9" t="s">
        <v>273</v>
      </c>
      <c r="F943" s="9">
        <v>111</v>
      </c>
      <c r="G943" s="9" t="s">
        <v>297</v>
      </c>
      <c r="H943" s="9">
        <v>2018</v>
      </c>
      <c r="I943" s="9" t="str">
        <f t="shared" si="56"/>
        <v>595</v>
      </c>
      <c r="J943" s="9" t="s">
        <v>10</v>
      </c>
      <c r="K943" s="9" t="s">
        <v>325</v>
      </c>
      <c r="L943" s="9" t="s">
        <v>282</v>
      </c>
      <c r="M943" s="112">
        <v>0</v>
      </c>
      <c r="N943" s="112">
        <v>0</v>
      </c>
      <c r="O943" s="112">
        <v>0</v>
      </c>
      <c r="P943" s="112">
        <v>0</v>
      </c>
      <c r="Q943" s="112">
        <v>0</v>
      </c>
      <c r="R943" s="112">
        <v>0</v>
      </c>
      <c r="S943" s="112"/>
      <c r="T943" s="112"/>
      <c r="U943" s="112"/>
      <c r="V943" s="112"/>
      <c r="W943" s="112"/>
      <c r="X943" s="112"/>
      <c r="Y943" s="102">
        <f t="shared" si="54"/>
        <v>0</v>
      </c>
    </row>
    <row r="944" spans="1:25" x14ac:dyDescent="0.25">
      <c r="A944" s="9">
        <v>110</v>
      </c>
      <c r="B944" s="9" t="s">
        <v>278</v>
      </c>
      <c r="C944" s="9" t="s">
        <v>429</v>
      </c>
      <c r="D944" s="9" t="s">
        <v>351</v>
      </c>
      <c r="E944" s="9" t="s">
        <v>273</v>
      </c>
      <c r="F944" s="9">
        <v>126</v>
      </c>
      <c r="G944" s="9" t="s">
        <v>297</v>
      </c>
      <c r="H944" s="9">
        <v>2017</v>
      </c>
      <c r="I944" s="9" t="str">
        <f t="shared" si="56"/>
        <v>595</v>
      </c>
      <c r="J944" s="9" t="s">
        <v>10</v>
      </c>
      <c r="K944" s="9" t="s">
        <v>325</v>
      </c>
      <c r="L944" s="9" t="s">
        <v>282</v>
      </c>
      <c r="M944" s="112"/>
      <c r="N944" s="112"/>
      <c r="O944" s="112"/>
      <c r="P944" s="112"/>
      <c r="Q944" s="112"/>
      <c r="R944" s="112"/>
      <c r="S944" s="112">
        <v>0</v>
      </c>
      <c r="T944" s="112">
        <v>0</v>
      </c>
      <c r="U944" s="112">
        <v>0</v>
      </c>
      <c r="V944" s="112">
        <v>0</v>
      </c>
      <c r="W944" s="112">
        <v>0</v>
      </c>
      <c r="X944" s="112">
        <v>0</v>
      </c>
      <c r="Y944" s="102">
        <f t="shared" si="54"/>
        <v>0</v>
      </c>
    </row>
    <row r="945" spans="1:25" x14ac:dyDescent="0.25">
      <c r="A945" s="9">
        <v>110</v>
      </c>
      <c r="B945" s="9" t="s">
        <v>278</v>
      </c>
      <c r="C945" s="9" t="s">
        <v>429</v>
      </c>
      <c r="D945" s="9" t="s">
        <v>351</v>
      </c>
      <c r="E945" s="9" t="s">
        <v>273</v>
      </c>
      <c r="F945" s="9">
        <v>126</v>
      </c>
      <c r="G945" s="9" t="s">
        <v>297</v>
      </c>
      <c r="H945" s="9">
        <v>2018</v>
      </c>
      <c r="I945" s="9" t="str">
        <f t="shared" si="56"/>
        <v>595</v>
      </c>
      <c r="J945" s="9" t="s">
        <v>10</v>
      </c>
      <c r="K945" s="9" t="s">
        <v>325</v>
      </c>
      <c r="L945" s="9" t="s">
        <v>282</v>
      </c>
      <c r="M945" s="112">
        <v>0</v>
      </c>
      <c r="N945" s="112">
        <v>0</v>
      </c>
      <c r="O945" s="112">
        <v>0</v>
      </c>
      <c r="P945" s="112">
        <v>0</v>
      </c>
      <c r="Q945" s="112">
        <v>0</v>
      </c>
      <c r="R945" s="112">
        <v>0</v>
      </c>
      <c r="S945" s="112"/>
      <c r="T945" s="112"/>
      <c r="U945" s="112"/>
      <c r="V945" s="112"/>
      <c r="W945" s="112"/>
      <c r="X945" s="112"/>
      <c r="Y945" s="102">
        <f t="shared" si="54"/>
        <v>0</v>
      </c>
    </row>
    <row r="946" spans="1:25" x14ac:dyDescent="0.25">
      <c r="A946" s="9">
        <v>110</v>
      </c>
      <c r="B946" s="9" t="s">
        <v>278</v>
      </c>
      <c r="C946" s="9" t="s">
        <v>429</v>
      </c>
      <c r="D946" s="9" t="s">
        <v>351</v>
      </c>
      <c r="E946" s="9" t="s">
        <v>273</v>
      </c>
      <c r="F946" s="9">
        <v>145</v>
      </c>
      <c r="G946" s="9" t="s">
        <v>296</v>
      </c>
      <c r="H946" s="9">
        <v>2017</v>
      </c>
      <c r="I946" s="9" t="str">
        <f t="shared" si="56"/>
        <v>595</v>
      </c>
      <c r="J946" s="9" t="s">
        <v>10</v>
      </c>
      <c r="K946" s="9" t="s">
        <v>325</v>
      </c>
      <c r="L946" s="9" t="s">
        <v>282</v>
      </c>
      <c r="M946" s="112"/>
      <c r="N946" s="112"/>
      <c r="O946" s="112"/>
      <c r="P946" s="112"/>
      <c r="Q946" s="112"/>
      <c r="R946" s="112"/>
      <c r="S946" s="112">
        <v>0</v>
      </c>
      <c r="T946" s="112">
        <v>0</v>
      </c>
      <c r="U946" s="112">
        <v>0</v>
      </c>
      <c r="V946" s="112">
        <v>0</v>
      </c>
      <c r="W946" s="112">
        <v>0</v>
      </c>
      <c r="X946" s="112">
        <v>0</v>
      </c>
      <c r="Y946" s="102">
        <f t="shared" si="54"/>
        <v>0</v>
      </c>
    </row>
    <row r="947" spans="1:25" x14ac:dyDescent="0.25">
      <c r="A947" s="9">
        <v>110</v>
      </c>
      <c r="B947" s="9" t="s">
        <v>278</v>
      </c>
      <c r="C947" s="9" t="s">
        <v>429</v>
      </c>
      <c r="D947" s="9" t="s">
        <v>351</v>
      </c>
      <c r="E947" s="9" t="s">
        <v>273</v>
      </c>
      <c r="F947" s="9">
        <v>145</v>
      </c>
      <c r="G947" s="9" t="s">
        <v>296</v>
      </c>
      <c r="H947" s="9">
        <v>2018</v>
      </c>
      <c r="I947" s="9" t="str">
        <f t="shared" si="56"/>
        <v>595</v>
      </c>
      <c r="J947" s="9" t="s">
        <v>10</v>
      </c>
      <c r="K947" s="9" t="s">
        <v>325</v>
      </c>
      <c r="L947" s="9" t="s">
        <v>282</v>
      </c>
      <c r="M947" s="112">
        <v>0</v>
      </c>
      <c r="N947" s="112">
        <v>0</v>
      </c>
      <c r="O947" s="112">
        <v>0</v>
      </c>
      <c r="P947" s="112">
        <v>0</v>
      </c>
      <c r="Q947" s="112">
        <v>0</v>
      </c>
      <c r="R947" s="112">
        <v>0</v>
      </c>
      <c r="S947" s="112"/>
      <c r="T947" s="112"/>
      <c r="U947" s="112"/>
      <c r="V947" s="112"/>
      <c r="W947" s="112"/>
      <c r="X947" s="112"/>
      <c r="Y947" s="102">
        <f t="shared" si="54"/>
        <v>0</v>
      </c>
    </row>
    <row r="948" spans="1:25" x14ac:dyDescent="0.25">
      <c r="A948" s="9">
        <v>110</v>
      </c>
      <c r="B948" s="9" t="s">
        <v>278</v>
      </c>
      <c r="C948" s="9" t="s">
        <v>430</v>
      </c>
      <c r="D948" s="9" t="s">
        <v>351</v>
      </c>
      <c r="E948" s="9" t="s">
        <v>273</v>
      </c>
      <c r="F948" s="9">
        <v>101</v>
      </c>
      <c r="G948" s="9" t="s">
        <v>298</v>
      </c>
      <c r="H948" s="9">
        <v>2017</v>
      </c>
      <c r="I948" s="9" t="str">
        <f t="shared" si="56"/>
        <v>598</v>
      </c>
      <c r="J948" s="9" t="s">
        <v>10</v>
      </c>
      <c r="K948" s="9" t="s">
        <v>324</v>
      </c>
      <c r="L948" s="9" t="s">
        <v>282</v>
      </c>
      <c r="M948" s="112"/>
      <c r="N948" s="112"/>
      <c r="O948" s="112"/>
      <c r="P948" s="112"/>
      <c r="Q948" s="112"/>
      <c r="R948" s="112"/>
      <c r="S948" s="112">
        <v>0</v>
      </c>
      <c r="T948" s="112">
        <v>0</v>
      </c>
      <c r="U948" s="112">
        <v>0</v>
      </c>
      <c r="V948" s="112">
        <v>0</v>
      </c>
      <c r="W948" s="112">
        <v>0</v>
      </c>
      <c r="X948" s="112">
        <v>0</v>
      </c>
      <c r="Y948" s="102">
        <f t="shared" si="54"/>
        <v>0</v>
      </c>
    </row>
    <row r="949" spans="1:25" x14ac:dyDescent="0.25">
      <c r="A949" s="9">
        <v>110</v>
      </c>
      <c r="B949" s="9" t="s">
        <v>278</v>
      </c>
      <c r="C949" s="9" t="s">
        <v>430</v>
      </c>
      <c r="D949" s="9" t="s">
        <v>351</v>
      </c>
      <c r="E949" s="9" t="s">
        <v>273</v>
      </c>
      <c r="F949" s="9">
        <v>101</v>
      </c>
      <c r="G949" s="9" t="s">
        <v>298</v>
      </c>
      <c r="H949" s="9">
        <v>2018</v>
      </c>
      <c r="I949" s="9" t="str">
        <f t="shared" si="56"/>
        <v>598</v>
      </c>
      <c r="J949" s="9" t="s">
        <v>10</v>
      </c>
      <c r="K949" s="9" t="s">
        <v>324</v>
      </c>
      <c r="L949" s="9" t="s">
        <v>282</v>
      </c>
      <c r="M949" s="112">
        <v>0</v>
      </c>
      <c r="N949" s="112">
        <v>0</v>
      </c>
      <c r="O949" s="112">
        <v>0</v>
      </c>
      <c r="P949" s="112">
        <v>0</v>
      </c>
      <c r="Q949" s="112">
        <v>0</v>
      </c>
      <c r="R949" s="112">
        <v>0</v>
      </c>
      <c r="S949" s="112"/>
      <c r="T949" s="112"/>
      <c r="U949" s="112"/>
      <c r="V949" s="112"/>
      <c r="W949" s="112"/>
      <c r="X949" s="112"/>
      <c r="Y949" s="102">
        <f t="shared" si="54"/>
        <v>0</v>
      </c>
    </row>
    <row r="950" spans="1:25" x14ac:dyDescent="0.25">
      <c r="A950" s="9">
        <v>110</v>
      </c>
      <c r="B950" s="9" t="s">
        <v>278</v>
      </c>
      <c r="C950" s="9" t="s">
        <v>430</v>
      </c>
      <c r="D950" s="9" t="s">
        <v>351</v>
      </c>
      <c r="E950" s="9" t="s">
        <v>273</v>
      </c>
      <c r="F950" s="9">
        <v>110</v>
      </c>
      <c r="G950" s="9" t="s">
        <v>298</v>
      </c>
      <c r="H950" s="9">
        <v>2017</v>
      </c>
      <c r="I950" s="9" t="str">
        <f t="shared" si="56"/>
        <v>598</v>
      </c>
      <c r="J950" s="9" t="s">
        <v>10</v>
      </c>
      <c r="K950" s="9" t="s">
        <v>324</v>
      </c>
      <c r="L950" s="9" t="s">
        <v>282</v>
      </c>
      <c r="M950" s="112"/>
      <c r="N950" s="112"/>
      <c r="O950" s="112"/>
      <c r="P950" s="112"/>
      <c r="Q950" s="112"/>
      <c r="R950" s="112"/>
      <c r="S950" s="112">
        <v>0</v>
      </c>
      <c r="T950" s="112">
        <v>0</v>
      </c>
      <c r="U950" s="112">
        <v>0</v>
      </c>
      <c r="V950" s="112">
        <v>0</v>
      </c>
      <c r="W950" s="112">
        <v>0</v>
      </c>
      <c r="X950" s="112">
        <v>0</v>
      </c>
      <c r="Y950" s="102">
        <f t="shared" si="54"/>
        <v>0</v>
      </c>
    </row>
    <row r="951" spans="1:25" x14ac:dyDescent="0.25">
      <c r="A951" s="9">
        <v>110</v>
      </c>
      <c r="B951" s="9" t="s">
        <v>278</v>
      </c>
      <c r="C951" s="9" t="s">
        <v>430</v>
      </c>
      <c r="D951" s="9" t="s">
        <v>351</v>
      </c>
      <c r="E951" s="9" t="s">
        <v>273</v>
      </c>
      <c r="F951" s="9">
        <v>110</v>
      </c>
      <c r="G951" s="9" t="s">
        <v>298</v>
      </c>
      <c r="H951" s="9">
        <v>2018</v>
      </c>
      <c r="I951" s="9" t="str">
        <f t="shared" si="56"/>
        <v>598</v>
      </c>
      <c r="J951" s="9" t="s">
        <v>10</v>
      </c>
      <c r="K951" s="9" t="s">
        <v>324</v>
      </c>
      <c r="L951" s="9" t="s">
        <v>282</v>
      </c>
      <c r="M951" s="112">
        <v>0</v>
      </c>
      <c r="N951" s="112">
        <v>0</v>
      </c>
      <c r="O951" s="112">
        <v>0</v>
      </c>
      <c r="P951" s="112">
        <v>0</v>
      </c>
      <c r="Q951" s="112">
        <v>0</v>
      </c>
      <c r="R951" s="112">
        <v>0</v>
      </c>
      <c r="S951" s="112"/>
      <c r="T951" s="112"/>
      <c r="U951" s="112"/>
      <c r="V951" s="112"/>
      <c r="W951" s="112"/>
      <c r="X951" s="112"/>
      <c r="Y951" s="102">
        <f t="shared" si="54"/>
        <v>0</v>
      </c>
    </row>
    <row r="952" spans="1:25" x14ac:dyDescent="0.25">
      <c r="A952" s="9">
        <v>110</v>
      </c>
      <c r="B952" s="9" t="s">
        <v>278</v>
      </c>
      <c r="C952" s="9" t="s">
        <v>430</v>
      </c>
      <c r="D952" s="9" t="s">
        <v>351</v>
      </c>
      <c r="E952" s="9" t="s">
        <v>273</v>
      </c>
      <c r="F952" s="9">
        <v>111</v>
      </c>
      <c r="G952" s="9" t="s">
        <v>297</v>
      </c>
      <c r="H952" s="9">
        <v>2017</v>
      </c>
      <c r="I952" s="9" t="str">
        <f t="shared" si="56"/>
        <v>598</v>
      </c>
      <c r="J952" s="9" t="s">
        <v>10</v>
      </c>
      <c r="K952" s="9" t="s">
        <v>325</v>
      </c>
      <c r="L952" s="9" t="s">
        <v>282</v>
      </c>
      <c r="M952" s="112"/>
      <c r="N952" s="112"/>
      <c r="O952" s="112"/>
      <c r="P952" s="112"/>
      <c r="Q952" s="112"/>
      <c r="R952" s="112"/>
      <c r="S952" s="112">
        <v>0</v>
      </c>
      <c r="T952" s="112">
        <v>0</v>
      </c>
      <c r="U952" s="112">
        <v>0</v>
      </c>
      <c r="V952" s="112">
        <v>0</v>
      </c>
      <c r="W952" s="112">
        <v>0</v>
      </c>
      <c r="X952" s="112">
        <v>0</v>
      </c>
      <c r="Y952" s="102">
        <f t="shared" si="54"/>
        <v>0</v>
      </c>
    </row>
    <row r="953" spans="1:25" x14ac:dyDescent="0.25">
      <c r="A953" s="9">
        <v>110</v>
      </c>
      <c r="B953" s="9" t="s">
        <v>278</v>
      </c>
      <c r="C953" s="9" t="s">
        <v>430</v>
      </c>
      <c r="D953" s="9" t="s">
        <v>351</v>
      </c>
      <c r="E953" s="9" t="s">
        <v>273</v>
      </c>
      <c r="F953" s="9">
        <v>111</v>
      </c>
      <c r="G953" s="9" t="s">
        <v>297</v>
      </c>
      <c r="H953" s="9">
        <v>2018</v>
      </c>
      <c r="I953" s="9" t="str">
        <f t="shared" si="56"/>
        <v>598</v>
      </c>
      <c r="J953" s="9" t="s">
        <v>10</v>
      </c>
      <c r="K953" s="9" t="s">
        <v>325</v>
      </c>
      <c r="L953" s="9" t="s">
        <v>282</v>
      </c>
      <c r="M953" s="112">
        <v>0</v>
      </c>
      <c r="N953" s="112">
        <v>0</v>
      </c>
      <c r="O953" s="112">
        <v>0</v>
      </c>
      <c r="P953" s="112">
        <v>0</v>
      </c>
      <c r="Q953" s="112">
        <v>0</v>
      </c>
      <c r="R953" s="112">
        <v>0</v>
      </c>
      <c r="S953" s="112"/>
      <c r="T953" s="112"/>
      <c r="U953" s="112"/>
      <c r="V953" s="112"/>
      <c r="W953" s="112"/>
      <c r="X953" s="112"/>
      <c r="Y953" s="102">
        <f t="shared" si="54"/>
        <v>0</v>
      </c>
    </row>
    <row r="954" spans="1:25" x14ac:dyDescent="0.25">
      <c r="A954" s="9">
        <v>110</v>
      </c>
      <c r="B954" s="9" t="s">
        <v>278</v>
      </c>
      <c r="C954" s="9" t="s">
        <v>430</v>
      </c>
      <c r="D954" s="9" t="s">
        <v>351</v>
      </c>
      <c r="E954" s="9" t="s">
        <v>273</v>
      </c>
      <c r="F954" s="9">
        <v>126</v>
      </c>
      <c r="G954" s="9" t="s">
        <v>297</v>
      </c>
      <c r="H954" s="9">
        <v>2017</v>
      </c>
      <c r="I954" s="9" t="str">
        <f t="shared" si="56"/>
        <v>598</v>
      </c>
      <c r="J954" s="9" t="s">
        <v>10</v>
      </c>
      <c r="K954" s="9" t="s">
        <v>325</v>
      </c>
      <c r="L954" s="9" t="s">
        <v>282</v>
      </c>
      <c r="M954" s="112"/>
      <c r="N954" s="112"/>
      <c r="O954" s="112"/>
      <c r="P954" s="112"/>
      <c r="Q954" s="112"/>
      <c r="R954" s="112"/>
      <c r="S954" s="112">
        <v>0</v>
      </c>
      <c r="T954" s="112">
        <v>0</v>
      </c>
      <c r="U954" s="112">
        <v>0</v>
      </c>
      <c r="V954" s="112">
        <v>0</v>
      </c>
      <c r="W954" s="112">
        <v>0</v>
      </c>
      <c r="X954" s="112">
        <v>0</v>
      </c>
      <c r="Y954" s="102">
        <f t="shared" si="54"/>
        <v>0</v>
      </c>
    </row>
    <row r="955" spans="1:25" x14ac:dyDescent="0.25">
      <c r="A955" s="9">
        <v>110</v>
      </c>
      <c r="B955" s="9" t="s">
        <v>278</v>
      </c>
      <c r="C955" s="9" t="s">
        <v>430</v>
      </c>
      <c r="D955" s="9" t="s">
        <v>351</v>
      </c>
      <c r="E955" s="9" t="s">
        <v>273</v>
      </c>
      <c r="F955" s="9">
        <v>126</v>
      </c>
      <c r="G955" s="9" t="s">
        <v>297</v>
      </c>
      <c r="H955" s="9">
        <v>2018</v>
      </c>
      <c r="I955" s="9" t="str">
        <f t="shared" si="56"/>
        <v>598</v>
      </c>
      <c r="J955" s="9" t="s">
        <v>10</v>
      </c>
      <c r="K955" s="9" t="s">
        <v>325</v>
      </c>
      <c r="L955" s="9" t="s">
        <v>282</v>
      </c>
      <c r="M955" s="112">
        <v>0</v>
      </c>
      <c r="N955" s="112">
        <v>0</v>
      </c>
      <c r="O955" s="112">
        <v>0</v>
      </c>
      <c r="P955" s="112">
        <v>0</v>
      </c>
      <c r="Q955" s="112">
        <v>0</v>
      </c>
      <c r="R955" s="112">
        <v>0</v>
      </c>
      <c r="S955" s="112"/>
      <c r="T955" s="112"/>
      <c r="U955" s="112"/>
      <c r="V955" s="112"/>
      <c r="W955" s="112"/>
      <c r="X955" s="112"/>
      <c r="Y955" s="102">
        <f t="shared" si="54"/>
        <v>0</v>
      </c>
    </row>
    <row r="956" spans="1:25" x14ac:dyDescent="0.25">
      <c r="A956" s="9">
        <v>110</v>
      </c>
      <c r="B956" s="9" t="s">
        <v>278</v>
      </c>
      <c r="C956" s="9" t="s">
        <v>430</v>
      </c>
      <c r="D956" s="9" t="s">
        <v>351</v>
      </c>
      <c r="E956" s="9" t="s">
        <v>273</v>
      </c>
      <c r="F956" s="9">
        <v>145</v>
      </c>
      <c r="G956" s="9" t="s">
        <v>296</v>
      </c>
      <c r="H956" s="9">
        <v>2017</v>
      </c>
      <c r="I956" s="9" t="str">
        <f t="shared" si="56"/>
        <v>598</v>
      </c>
      <c r="J956" s="9" t="s">
        <v>10</v>
      </c>
      <c r="K956" s="9" t="s">
        <v>325</v>
      </c>
      <c r="L956" s="9" t="s">
        <v>282</v>
      </c>
      <c r="M956" s="112"/>
      <c r="N956" s="112"/>
      <c r="O956" s="112"/>
      <c r="P956" s="112"/>
      <c r="Q956" s="112"/>
      <c r="R956" s="112"/>
      <c r="S956" s="112">
        <v>0</v>
      </c>
      <c r="T956" s="112">
        <v>0</v>
      </c>
      <c r="U956" s="112">
        <v>0</v>
      </c>
      <c r="V956" s="112">
        <v>0</v>
      </c>
      <c r="W956" s="112">
        <v>0</v>
      </c>
      <c r="X956" s="112">
        <v>0</v>
      </c>
      <c r="Y956" s="102">
        <f t="shared" si="54"/>
        <v>0</v>
      </c>
    </row>
    <row r="957" spans="1:25" x14ac:dyDescent="0.25">
      <c r="A957" s="9">
        <v>110</v>
      </c>
      <c r="B957" s="9" t="s">
        <v>278</v>
      </c>
      <c r="C957" s="9" t="s">
        <v>430</v>
      </c>
      <c r="D957" s="9" t="s">
        <v>351</v>
      </c>
      <c r="E957" s="9" t="s">
        <v>273</v>
      </c>
      <c r="F957" s="9">
        <v>145</v>
      </c>
      <c r="G957" s="9" t="s">
        <v>296</v>
      </c>
      <c r="H957" s="9">
        <v>2018</v>
      </c>
      <c r="I957" s="9" t="str">
        <f t="shared" si="56"/>
        <v>598</v>
      </c>
      <c r="J957" s="9" t="s">
        <v>10</v>
      </c>
      <c r="K957" s="9" t="s">
        <v>325</v>
      </c>
      <c r="L957" s="9" t="s">
        <v>282</v>
      </c>
      <c r="M957" s="112">
        <v>0</v>
      </c>
      <c r="N957" s="112">
        <v>0</v>
      </c>
      <c r="O957" s="112">
        <v>0</v>
      </c>
      <c r="P957" s="112">
        <v>0</v>
      </c>
      <c r="Q957" s="112">
        <v>0</v>
      </c>
      <c r="R957" s="112">
        <v>0</v>
      </c>
      <c r="S957" s="112"/>
      <c r="T957" s="112"/>
      <c r="U957" s="112"/>
      <c r="V957" s="112"/>
      <c r="W957" s="112"/>
      <c r="X957" s="112"/>
      <c r="Y957" s="102">
        <f t="shared" si="54"/>
        <v>0</v>
      </c>
    </row>
    <row r="958" spans="1:25" x14ac:dyDescent="0.25">
      <c r="A958" s="9">
        <v>110</v>
      </c>
      <c r="B958" s="9" t="s">
        <v>272</v>
      </c>
      <c r="C958" s="9" t="s">
        <v>431</v>
      </c>
      <c r="D958" s="9" t="s">
        <v>351</v>
      </c>
      <c r="E958" s="9" t="s">
        <v>273</v>
      </c>
      <c r="F958" s="9">
        <v>101</v>
      </c>
      <c r="G958" s="9" t="s">
        <v>298</v>
      </c>
      <c r="H958" s="9">
        <v>2017</v>
      </c>
      <c r="I958" s="9" t="str">
        <f t="shared" si="56"/>
        <v>901</v>
      </c>
      <c r="J958" s="9" t="s">
        <v>10</v>
      </c>
      <c r="K958" s="9" t="s">
        <v>324</v>
      </c>
      <c r="L958" s="9" t="s">
        <v>282</v>
      </c>
      <c r="M958" s="112"/>
      <c r="N958" s="112"/>
      <c r="O958" s="112"/>
      <c r="P958" s="112"/>
      <c r="Q958" s="112"/>
      <c r="R958" s="112"/>
      <c r="S958" s="112">
        <v>88385</v>
      </c>
      <c r="T958" s="112">
        <v>103572</v>
      </c>
      <c r="U958" s="112">
        <v>88876</v>
      </c>
      <c r="V958" s="112">
        <v>98586</v>
      </c>
      <c r="W958" s="112">
        <v>90689</v>
      </c>
      <c r="X958" s="112">
        <v>83292</v>
      </c>
      <c r="Y958" s="102">
        <f t="shared" si="54"/>
        <v>553400</v>
      </c>
    </row>
    <row r="959" spans="1:25" x14ac:dyDescent="0.25">
      <c r="A959" s="9">
        <v>110</v>
      </c>
      <c r="B959" s="9" t="s">
        <v>272</v>
      </c>
      <c r="C959" s="9" t="s">
        <v>431</v>
      </c>
      <c r="D959" s="9" t="s">
        <v>351</v>
      </c>
      <c r="E959" s="9" t="s">
        <v>273</v>
      </c>
      <c r="F959" s="9">
        <v>101</v>
      </c>
      <c r="G959" s="9" t="s">
        <v>298</v>
      </c>
      <c r="H959" s="9">
        <v>2018</v>
      </c>
      <c r="I959" s="9" t="str">
        <f t="shared" si="56"/>
        <v>901</v>
      </c>
      <c r="J959" s="9" t="s">
        <v>10</v>
      </c>
      <c r="K959" s="9" t="s">
        <v>324</v>
      </c>
      <c r="L959" s="9" t="s">
        <v>282</v>
      </c>
      <c r="M959" s="112">
        <v>95583</v>
      </c>
      <c r="N959" s="112">
        <v>83068</v>
      </c>
      <c r="O959" s="112">
        <v>94956</v>
      </c>
      <c r="P959" s="112">
        <v>87996</v>
      </c>
      <c r="Q959" s="112">
        <v>99583</v>
      </c>
      <c r="R959" s="112">
        <v>91722</v>
      </c>
      <c r="S959" s="112"/>
      <c r="T959" s="112"/>
      <c r="U959" s="112"/>
      <c r="V959" s="112"/>
      <c r="W959" s="112"/>
      <c r="X959" s="112"/>
      <c r="Y959" s="102">
        <f t="shared" si="54"/>
        <v>552908</v>
      </c>
    </row>
    <row r="960" spans="1:25" x14ac:dyDescent="0.25">
      <c r="A960" s="9">
        <v>110</v>
      </c>
      <c r="B960" s="9" t="s">
        <v>272</v>
      </c>
      <c r="C960" s="9" t="s">
        <v>431</v>
      </c>
      <c r="D960" s="9" t="s">
        <v>351</v>
      </c>
      <c r="E960" s="9" t="s">
        <v>273</v>
      </c>
      <c r="F960" s="9">
        <v>751</v>
      </c>
      <c r="G960" s="9" t="s">
        <v>330</v>
      </c>
      <c r="H960" s="9">
        <v>2017</v>
      </c>
      <c r="I960" s="9" t="str">
        <f t="shared" si="56"/>
        <v>901</v>
      </c>
      <c r="J960" s="9" t="s">
        <v>10</v>
      </c>
      <c r="K960" s="9" t="s">
        <v>329</v>
      </c>
      <c r="L960" s="9" t="s">
        <v>282</v>
      </c>
      <c r="M960" s="112"/>
      <c r="N960" s="112"/>
      <c r="O960" s="112"/>
      <c r="P960" s="112"/>
      <c r="Q960" s="112"/>
      <c r="R960" s="112"/>
      <c r="S960" s="112">
        <v>25967</v>
      </c>
      <c r="T960" s="112">
        <v>30428</v>
      </c>
      <c r="U960" s="112">
        <v>26111</v>
      </c>
      <c r="V960" s="112">
        <v>28963</v>
      </c>
      <c r="W960" s="112">
        <v>26643</v>
      </c>
      <c r="X960" s="112">
        <v>24470</v>
      </c>
      <c r="Y960" s="102">
        <f t="shared" si="54"/>
        <v>162582</v>
      </c>
    </row>
    <row r="961" spans="1:25" x14ac:dyDescent="0.25">
      <c r="A961" s="9">
        <v>110</v>
      </c>
      <c r="B961" s="9" t="s">
        <v>272</v>
      </c>
      <c r="C961" s="9" t="s">
        <v>431</v>
      </c>
      <c r="D961" s="9" t="s">
        <v>351</v>
      </c>
      <c r="E961" s="9" t="s">
        <v>273</v>
      </c>
      <c r="F961" s="9">
        <v>751</v>
      </c>
      <c r="G961" s="9" t="s">
        <v>330</v>
      </c>
      <c r="H961" s="9">
        <v>2018</v>
      </c>
      <c r="I961" s="9" t="str">
        <f t="shared" si="56"/>
        <v>901</v>
      </c>
      <c r="J961" s="9" t="s">
        <v>10</v>
      </c>
      <c r="K961" s="9" t="s">
        <v>329</v>
      </c>
      <c r="L961" s="9" t="s">
        <v>282</v>
      </c>
      <c r="M961" s="112">
        <v>28081</v>
      </c>
      <c r="N961" s="112">
        <v>24405</v>
      </c>
      <c r="O961" s="112">
        <v>27897</v>
      </c>
      <c r="P961" s="112">
        <v>25852</v>
      </c>
      <c r="Q961" s="112">
        <v>29257</v>
      </c>
      <c r="R961" s="112">
        <v>26947</v>
      </c>
      <c r="S961" s="112"/>
      <c r="T961" s="112"/>
      <c r="U961" s="112"/>
      <c r="V961" s="112"/>
      <c r="W961" s="112"/>
      <c r="X961" s="112"/>
      <c r="Y961" s="102">
        <f t="shared" si="54"/>
        <v>162439</v>
      </c>
    </row>
    <row r="962" spans="1:25" x14ac:dyDescent="0.25">
      <c r="A962" s="9">
        <v>110</v>
      </c>
      <c r="B962" s="9" t="s">
        <v>278</v>
      </c>
      <c r="C962" s="9" t="s">
        <v>431</v>
      </c>
      <c r="D962" s="9" t="s">
        <v>351</v>
      </c>
      <c r="E962" s="9" t="s">
        <v>273</v>
      </c>
      <c r="F962" s="9">
        <v>101</v>
      </c>
      <c r="G962" s="9" t="s">
        <v>298</v>
      </c>
      <c r="H962" s="9">
        <v>2017</v>
      </c>
      <c r="I962" s="9" t="str">
        <f t="shared" si="56"/>
        <v>901</v>
      </c>
      <c r="J962" s="9" t="s">
        <v>10</v>
      </c>
      <c r="K962" s="9" t="s">
        <v>324</v>
      </c>
      <c r="L962" s="9" t="s">
        <v>282</v>
      </c>
      <c r="M962" s="112"/>
      <c r="N962" s="112"/>
      <c r="O962" s="112"/>
      <c r="P962" s="112"/>
      <c r="Q962" s="112"/>
      <c r="R962" s="112"/>
      <c r="S962" s="112">
        <v>17483</v>
      </c>
      <c r="T962" s="112">
        <v>21265</v>
      </c>
      <c r="U962" s="112">
        <v>18205</v>
      </c>
      <c r="V962" s="112">
        <v>19685</v>
      </c>
      <c r="W962" s="112">
        <v>18234</v>
      </c>
      <c r="X962" s="112">
        <v>15604</v>
      </c>
      <c r="Y962" s="102">
        <f t="shared" ref="Y962:Y1025" si="57">+IF(AND(H962=2017,L962="2017 BP"),SUM(S962:X962),
IF(AND(H962=2018,L962="2017 BP"),SUM(M962:R962),
0))</f>
        <v>110476</v>
      </c>
    </row>
    <row r="963" spans="1:25" x14ac:dyDescent="0.25">
      <c r="A963" s="9">
        <v>110</v>
      </c>
      <c r="B963" s="9" t="s">
        <v>278</v>
      </c>
      <c r="C963" s="9" t="s">
        <v>431</v>
      </c>
      <c r="D963" s="9" t="s">
        <v>351</v>
      </c>
      <c r="E963" s="9" t="s">
        <v>273</v>
      </c>
      <c r="F963" s="9">
        <v>101</v>
      </c>
      <c r="G963" s="9" t="s">
        <v>298</v>
      </c>
      <c r="H963" s="9">
        <v>2018</v>
      </c>
      <c r="I963" s="9" t="str">
        <f t="shared" si="56"/>
        <v>901</v>
      </c>
      <c r="J963" s="9" t="s">
        <v>10</v>
      </c>
      <c r="K963" s="9" t="s">
        <v>324</v>
      </c>
      <c r="L963" s="9" t="s">
        <v>282</v>
      </c>
      <c r="M963" s="112">
        <v>20446</v>
      </c>
      <c r="N963" s="112">
        <v>17424</v>
      </c>
      <c r="O963" s="112">
        <v>19931</v>
      </c>
      <c r="P963" s="112">
        <v>17502</v>
      </c>
      <c r="Q963" s="112">
        <v>20412</v>
      </c>
      <c r="R963" s="112">
        <v>18132</v>
      </c>
      <c r="S963" s="112"/>
      <c r="T963" s="112"/>
      <c r="U963" s="112"/>
      <c r="V963" s="112"/>
      <c r="W963" s="112"/>
      <c r="X963" s="112"/>
      <c r="Y963" s="102">
        <f t="shared" si="57"/>
        <v>113847</v>
      </c>
    </row>
    <row r="964" spans="1:25" x14ac:dyDescent="0.25">
      <c r="A964" s="9">
        <v>110</v>
      </c>
      <c r="B964" s="9" t="s">
        <v>278</v>
      </c>
      <c r="C964" s="9" t="s">
        <v>431</v>
      </c>
      <c r="D964" s="9" t="s">
        <v>351</v>
      </c>
      <c r="E964" s="9" t="s">
        <v>273</v>
      </c>
      <c r="F964" s="9">
        <v>751</v>
      </c>
      <c r="G964" s="9" t="s">
        <v>330</v>
      </c>
      <c r="H964" s="9">
        <v>2017</v>
      </c>
      <c r="I964" s="9" t="str">
        <f t="shared" ref="I964:I995" si="58">LEFT(C964,3)</f>
        <v>901</v>
      </c>
      <c r="J964" s="9" t="s">
        <v>10</v>
      </c>
      <c r="K964" s="9" t="s">
        <v>329</v>
      </c>
      <c r="L964" s="9" t="s">
        <v>282</v>
      </c>
      <c r="M964" s="112"/>
      <c r="N964" s="112"/>
      <c r="O964" s="112"/>
      <c r="P964" s="112"/>
      <c r="Q964" s="112"/>
      <c r="R964" s="112"/>
      <c r="S964" s="112">
        <v>4984</v>
      </c>
      <c r="T964" s="112">
        <v>6062</v>
      </c>
      <c r="U964" s="112">
        <v>5190</v>
      </c>
      <c r="V964" s="112">
        <v>5612</v>
      </c>
      <c r="W964" s="112">
        <v>5198</v>
      </c>
      <c r="X964" s="112">
        <v>4448</v>
      </c>
      <c r="Y964" s="102">
        <f t="shared" si="57"/>
        <v>31494</v>
      </c>
    </row>
    <row r="965" spans="1:25" x14ac:dyDescent="0.25">
      <c r="A965" s="9">
        <v>110</v>
      </c>
      <c r="B965" s="9" t="s">
        <v>278</v>
      </c>
      <c r="C965" s="9" t="s">
        <v>431</v>
      </c>
      <c r="D965" s="9" t="s">
        <v>351</v>
      </c>
      <c r="E965" s="9" t="s">
        <v>273</v>
      </c>
      <c r="F965" s="9">
        <v>751</v>
      </c>
      <c r="G965" s="9" t="s">
        <v>330</v>
      </c>
      <c r="H965" s="9">
        <v>2018</v>
      </c>
      <c r="I965" s="9" t="str">
        <f t="shared" si="58"/>
        <v>901</v>
      </c>
      <c r="J965" s="9" t="s">
        <v>10</v>
      </c>
      <c r="K965" s="9" t="s">
        <v>329</v>
      </c>
      <c r="L965" s="9" t="s">
        <v>282</v>
      </c>
      <c r="M965" s="112">
        <v>5829</v>
      </c>
      <c r="N965" s="112">
        <v>4967</v>
      </c>
      <c r="O965" s="112">
        <v>5682</v>
      </c>
      <c r="P965" s="112">
        <v>4989</v>
      </c>
      <c r="Q965" s="112">
        <v>5819</v>
      </c>
      <c r="R965" s="112">
        <v>5169</v>
      </c>
      <c r="S965" s="112"/>
      <c r="T965" s="112"/>
      <c r="U965" s="112"/>
      <c r="V965" s="112"/>
      <c r="W965" s="112"/>
      <c r="X965" s="112"/>
      <c r="Y965" s="102">
        <f t="shared" si="57"/>
        <v>32455</v>
      </c>
    </row>
    <row r="966" spans="1:25" x14ac:dyDescent="0.25">
      <c r="A966" s="9">
        <v>110</v>
      </c>
      <c r="B966" s="9" t="s">
        <v>272</v>
      </c>
      <c r="C966" s="9" t="s">
        <v>432</v>
      </c>
      <c r="D966" s="9" t="s">
        <v>351</v>
      </c>
      <c r="E966" s="9" t="s">
        <v>273</v>
      </c>
      <c r="F966" s="9">
        <v>101</v>
      </c>
      <c r="G966" s="9" t="s">
        <v>298</v>
      </c>
      <c r="H966" s="9">
        <v>2017</v>
      </c>
      <c r="I966" s="9" t="str">
        <f t="shared" si="58"/>
        <v>901</v>
      </c>
      <c r="J966" s="9" t="s">
        <v>10</v>
      </c>
      <c r="K966" s="9" t="s">
        <v>324</v>
      </c>
      <c r="L966" s="9" t="s">
        <v>282</v>
      </c>
      <c r="M966" s="112"/>
      <c r="N966" s="112"/>
      <c r="O966" s="112"/>
      <c r="P966" s="112"/>
      <c r="Q966" s="112"/>
      <c r="R966" s="112"/>
      <c r="S966" s="112">
        <v>101522</v>
      </c>
      <c r="T966" s="112">
        <v>100278</v>
      </c>
      <c r="U966" s="112">
        <v>93866</v>
      </c>
      <c r="V966" s="112">
        <v>98109</v>
      </c>
      <c r="W966" s="112">
        <v>94535</v>
      </c>
      <c r="X966" s="112">
        <v>91465</v>
      </c>
      <c r="Y966" s="102">
        <f t="shared" si="57"/>
        <v>579775</v>
      </c>
    </row>
    <row r="967" spans="1:25" x14ac:dyDescent="0.25">
      <c r="A967" s="9">
        <v>110</v>
      </c>
      <c r="B967" s="9" t="s">
        <v>272</v>
      </c>
      <c r="C967" s="9" t="s">
        <v>432</v>
      </c>
      <c r="D967" s="9" t="s">
        <v>351</v>
      </c>
      <c r="E967" s="9" t="s">
        <v>273</v>
      </c>
      <c r="F967" s="9">
        <v>101</v>
      </c>
      <c r="G967" s="9" t="s">
        <v>298</v>
      </c>
      <c r="H967" s="9">
        <v>2018</v>
      </c>
      <c r="I967" s="9" t="str">
        <f t="shared" si="58"/>
        <v>901</v>
      </c>
      <c r="J967" s="9" t="s">
        <v>10</v>
      </c>
      <c r="K967" s="9" t="s">
        <v>324</v>
      </c>
      <c r="L967" s="9" t="s">
        <v>282</v>
      </c>
      <c r="M967" s="112">
        <v>90349</v>
      </c>
      <c r="N967" s="112">
        <v>84649</v>
      </c>
      <c r="O967" s="112">
        <v>89104</v>
      </c>
      <c r="P967" s="112">
        <v>84434</v>
      </c>
      <c r="Q967" s="112">
        <v>90759</v>
      </c>
      <c r="R967" s="112">
        <v>86704</v>
      </c>
      <c r="S967" s="112"/>
      <c r="T967" s="112"/>
      <c r="U967" s="112"/>
      <c r="V967" s="112"/>
      <c r="W967" s="112"/>
      <c r="X967" s="112"/>
      <c r="Y967" s="102">
        <f t="shared" si="57"/>
        <v>525999</v>
      </c>
    </row>
    <row r="968" spans="1:25" x14ac:dyDescent="0.25">
      <c r="A968" s="9">
        <v>110</v>
      </c>
      <c r="B968" s="9" t="s">
        <v>272</v>
      </c>
      <c r="C968" s="9" t="s">
        <v>432</v>
      </c>
      <c r="D968" s="9" t="s">
        <v>351</v>
      </c>
      <c r="E968" s="9" t="s">
        <v>273</v>
      </c>
      <c r="F968" s="9">
        <v>111</v>
      </c>
      <c r="G968" s="9" t="s">
        <v>297</v>
      </c>
      <c r="H968" s="9">
        <v>2017</v>
      </c>
      <c r="I968" s="9" t="str">
        <f t="shared" si="58"/>
        <v>901</v>
      </c>
      <c r="J968" s="9" t="s">
        <v>10</v>
      </c>
      <c r="K968" s="9" t="s">
        <v>325</v>
      </c>
      <c r="L968" s="9" t="s">
        <v>282</v>
      </c>
      <c r="M968" s="112"/>
      <c r="N968" s="112"/>
      <c r="O968" s="112"/>
      <c r="P968" s="112"/>
      <c r="Q968" s="112"/>
      <c r="R968" s="112"/>
      <c r="S968" s="112">
        <v>2358</v>
      </c>
      <c r="T968" s="112">
        <v>2358</v>
      </c>
      <c r="U968" s="112">
        <v>2358</v>
      </c>
      <c r="V968" s="112">
        <v>2358</v>
      </c>
      <c r="W968" s="112">
        <v>2358</v>
      </c>
      <c r="X968" s="112">
        <v>2358</v>
      </c>
      <c r="Y968" s="102">
        <f t="shared" si="57"/>
        <v>14148</v>
      </c>
    </row>
    <row r="969" spans="1:25" x14ac:dyDescent="0.25">
      <c r="A969" s="9">
        <v>110</v>
      </c>
      <c r="B969" s="9" t="s">
        <v>272</v>
      </c>
      <c r="C969" s="9" t="s">
        <v>432</v>
      </c>
      <c r="D969" s="9" t="s">
        <v>351</v>
      </c>
      <c r="E969" s="9" t="s">
        <v>273</v>
      </c>
      <c r="F969" s="9">
        <v>111</v>
      </c>
      <c r="G969" s="9" t="s">
        <v>297</v>
      </c>
      <c r="H969" s="9">
        <v>2018</v>
      </c>
      <c r="I969" s="9" t="str">
        <f t="shared" si="58"/>
        <v>901</v>
      </c>
      <c r="J969" s="9" t="s">
        <v>10</v>
      </c>
      <c r="K969" s="9" t="s">
        <v>325</v>
      </c>
      <c r="L969" s="9" t="s">
        <v>282</v>
      </c>
      <c r="M969" s="112">
        <v>2358</v>
      </c>
      <c r="N969" s="112">
        <v>2358</v>
      </c>
      <c r="O969" s="112">
        <v>2407</v>
      </c>
      <c r="P969" s="112">
        <v>2407</v>
      </c>
      <c r="Q969" s="112">
        <v>2407</v>
      </c>
      <c r="R969" s="112">
        <v>2407</v>
      </c>
      <c r="S969" s="112"/>
      <c r="T969" s="112"/>
      <c r="U969" s="112"/>
      <c r="V969" s="112"/>
      <c r="W969" s="112"/>
      <c r="X969" s="112"/>
      <c r="Y969" s="102">
        <f t="shared" si="57"/>
        <v>14344</v>
      </c>
    </row>
    <row r="970" spans="1:25" x14ac:dyDescent="0.25">
      <c r="A970" s="9">
        <v>110</v>
      </c>
      <c r="B970" s="9" t="s">
        <v>272</v>
      </c>
      <c r="C970" s="9" t="s">
        <v>432</v>
      </c>
      <c r="D970" s="9" t="s">
        <v>351</v>
      </c>
      <c r="E970" s="9" t="s">
        <v>273</v>
      </c>
      <c r="F970" s="9">
        <v>175</v>
      </c>
      <c r="G970" s="9" t="s">
        <v>326</v>
      </c>
      <c r="H970" s="9">
        <v>2017</v>
      </c>
      <c r="I970" s="9" t="str">
        <f t="shared" si="58"/>
        <v>901</v>
      </c>
      <c r="J970" s="9" t="s">
        <v>10</v>
      </c>
      <c r="K970" s="9" t="s">
        <v>324</v>
      </c>
      <c r="L970" s="9" t="s">
        <v>282</v>
      </c>
      <c r="M970" s="112"/>
      <c r="N970" s="112"/>
      <c r="O970" s="112"/>
      <c r="P970" s="112"/>
      <c r="Q970" s="112"/>
      <c r="R970" s="112"/>
      <c r="S970" s="112">
        <v>-9044</v>
      </c>
      <c r="T970" s="112">
        <v>-9044</v>
      </c>
      <c r="U970" s="112">
        <v>-9044</v>
      </c>
      <c r="V970" s="112">
        <v>-9044</v>
      </c>
      <c r="W970" s="112">
        <v>-9044</v>
      </c>
      <c r="X970" s="112">
        <v>-6188</v>
      </c>
      <c r="Y970" s="102">
        <f t="shared" si="57"/>
        <v>-51408</v>
      </c>
    </row>
    <row r="971" spans="1:25" x14ac:dyDescent="0.25">
      <c r="A971" s="9">
        <v>110</v>
      </c>
      <c r="B971" s="9" t="s">
        <v>272</v>
      </c>
      <c r="C971" s="9" t="s">
        <v>432</v>
      </c>
      <c r="D971" s="9" t="s">
        <v>351</v>
      </c>
      <c r="E971" s="9" t="s">
        <v>273</v>
      </c>
      <c r="F971" s="9">
        <v>175</v>
      </c>
      <c r="G971" s="9" t="s">
        <v>326</v>
      </c>
      <c r="H971" s="9">
        <v>2018</v>
      </c>
      <c r="I971" s="9" t="str">
        <f t="shared" si="58"/>
        <v>901</v>
      </c>
      <c r="J971" s="9" t="s">
        <v>10</v>
      </c>
      <c r="K971" s="9" t="s">
        <v>324</v>
      </c>
      <c r="L971" s="9" t="s">
        <v>282</v>
      </c>
      <c r="M971" s="112">
        <v>-8092</v>
      </c>
      <c r="N971" s="112">
        <v>-8092</v>
      </c>
      <c r="O971" s="112">
        <v>-8092</v>
      </c>
      <c r="P971" s="112">
        <v>-8092</v>
      </c>
      <c r="Q971" s="112">
        <v>-8092</v>
      </c>
      <c r="R971" s="112">
        <v>-8092</v>
      </c>
      <c r="S971" s="112"/>
      <c r="T971" s="112"/>
      <c r="U971" s="112"/>
      <c r="V971" s="112"/>
      <c r="W971" s="112"/>
      <c r="X971" s="112"/>
      <c r="Y971" s="102">
        <f t="shared" si="57"/>
        <v>-48552</v>
      </c>
    </row>
    <row r="972" spans="1:25" x14ac:dyDescent="0.25">
      <c r="A972" s="9">
        <v>110</v>
      </c>
      <c r="B972" s="9" t="s">
        <v>272</v>
      </c>
      <c r="C972" s="9" t="s">
        <v>432</v>
      </c>
      <c r="D972" s="9" t="s">
        <v>351</v>
      </c>
      <c r="E972" s="9" t="s">
        <v>273</v>
      </c>
      <c r="F972" s="9">
        <v>751</v>
      </c>
      <c r="G972" s="9" t="s">
        <v>330</v>
      </c>
      <c r="H972" s="9">
        <v>2017</v>
      </c>
      <c r="I972" s="9" t="str">
        <f t="shared" si="58"/>
        <v>901</v>
      </c>
      <c r="J972" s="9" t="s">
        <v>10</v>
      </c>
      <c r="K972" s="9" t="s">
        <v>329</v>
      </c>
      <c r="L972" s="9" t="s">
        <v>282</v>
      </c>
      <c r="M972" s="112"/>
      <c r="N972" s="112"/>
      <c r="O972" s="112"/>
      <c r="P972" s="112"/>
      <c r="Q972" s="112"/>
      <c r="R972" s="112"/>
      <c r="S972" s="112">
        <v>29826</v>
      </c>
      <c r="T972" s="112">
        <v>29461</v>
      </c>
      <c r="U972" s="112">
        <v>27577</v>
      </c>
      <c r="V972" s="112">
        <v>28823</v>
      </c>
      <c r="W972" s="112">
        <v>27773</v>
      </c>
      <c r="X972" s="112">
        <v>26872</v>
      </c>
      <c r="Y972" s="102">
        <f t="shared" si="57"/>
        <v>170332</v>
      </c>
    </row>
    <row r="973" spans="1:25" x14ac:dyDescent="0.25">
      <c r="A973" s="9">
        <v>110</v>
      </c>
      <c r="B973" s="9" t="s">
        <v>272</v>
      </c>
      <c r="C973" s="9" t="s">
        <v>432</v>
      </c>
      <c r="D973" s="9" t="s">
        <v>351</v>
      </c>
      <c r="E973" s="9" t="s">
        <v>273</v>
      </c>
      <c r="F973" s="9">
        <v>751</v>
      </c>
      <c r="G973" s="9" t="s">
        <v>330</v>
      </c>
      <c r="H973" s="9">
        <v>2018</v>
      </c>
      <c r="I973" s="9" t="str">
        <f t="shared" si="58"/>
        <v>901</v>
      </c>
      <c r="J973" s="9" t="s">
        <v>10</v>
      </c>
      <c r="K973" s="9" t="s">
        <v>329</v>
      </c>
      <c r="L973" s="9" t="s">
        <v>282</v>
      </c>
      <c r="M973" s="112">
        <v>26544</v>
      </c>
      <c r="N973" s="112">
        <v>24869</v>
      </c>
      <c r="O973" s="112">
        <v>26178</v>
      </c>
      <c r="P973" s="112">
        <v>24806</v>
      </c>
      <c r="Q973" s="112">
        <v>26664</v>
      </c>
      <c r="R973" s="112">
        <v>25473</v>
      </c>
      <c r="S973" s="112"/>
      <c r="T973" s="112"/>
      <c r="U973" s="112"/>
      <c r="V973" s="112"/>
      <c r="W973" s="112"/>
      <c r="X973" s="112"/>
      <c r="Y973" s="102">
        <f t="shared" si="57"/>
        <v>154534</v>
      </c>
    </row>
    <row r="974" spans="1:25" x14ac:dyDescent="0.25">
      <c r="A974" s="9">
        <v>110</v>
      </c>
      <c r="B974" s="9" t="s">
        <v>272</v>
      </c>
      <c r="C974" s="9" t="s">
        <v>432</v>
      </c>
      <c r="D974" s="9" t="s">
        <v>351</v>
      </c>
      <c r="E974" s="9" t="s">
        <v>273</v>
      </c>
      <c r="F974" s="9">
        <v>752</v>
      </c>
      <c r="G974" s="9" t="s">
        <v>330</v>
      </c>
      <c r="H974" s="9">
        <v>2017</v>
      </c>
      <c r="I974" s="9" t="str">
        <f t="shared" si="58"/>
        <v>901</v>
      </c>
      <c r="J974" s="9" t="s">
        <v>10</v>
      </c>
      <c r="K974" s="9" t="s">
        <v>329</v>
      </c>
      <c r="L974" s="9" t="s">
        <v>282</v>
      </c>
      <c r="M974" s="112"/>
      <c r="N974" s="112"/>
      <c r="O974" s="112"/>
      <c r="P974" s="112"/>
      <c r="Q974" s="112"/>
      <c r="R974" s="112"/>
      <c r="S974" s="112">
        <v>290</v>
      </c>
      <c r="T974" s="112">
        <v>290</v>
      </c>
      <c r="U974" s="112">
        <v>290</v>
      </c>
      <c r="V974" s="112">
        <v>290</v>
      </c>
      <c r="W974" s="112">
        <v>290</v>
      </c>
      <c r="X974" s="112">
        <v>290</v>
      </c>
      <c r="Y974" s="102">
        <f t="shared" si="57"/>
        <v>1740</v>
      </c>
    </row>
    <row r="975" spans="1:25" x14ac:dyDescent="0.25">
      <c r="A975" s="9">
        <v>110</v>
      </c>
      <c r="B975" s="9" t="s">
        <v>272</v>
      </c>
      <c r="C975" s="9" t="s">
        <v>432</v>
      </c>
      <c r="D975" s="9" t="s">
        <v>351</v>
      </c>
      <c r="E975" s="9" t="s">
        <v>273</v>
      </c>
      <c r="F975" s="9">
        <v>752</v>
      </c>
      <c r="G975" s="9" t="s">
        <v>330</v>
      </c>
      <c r="H975" s="9">
        <v>2018</v>
      </c>
      <c r="I975" s="9" t="str">
        <f t="shared" si="58"/>
        <v>901</v>
      </c>
      <c r="J975" s="9" t="s">
        <v>10</v>
      </c>
      <c r="K975" s="9" t="s">
        <v>329</v>
      </c>
      <c r="L975" s="9" t="s">
        <v>282</v>
      </c>
      <c r="M975" s="112">
        <v>290</v>
      </c>
      <c r="N975" s="112">
        <v>290</v>
      </c>
      <c r="O975" s="112">
        <v>297</v>
      </c>
      <c r="P975" s="112">
        <v>297</v>
      </c>
      <c r="Q975" s="112">
        <v>297</v>
      </c>
      <c r="R975" s="112">
        <v>297</v>
      </c>
      <c r="S975" s="112"/>
      <c r="T975" s="112"/>
      <c r="U975" s="112"/>
      <c r="V975" s="112"/>
      <c r="W975" s="112"/>
      <c r="X975" s="112"/>
      <c r="Y975" s="102">
        <f t="shared" si="57"/>
        <v>1768</v>
      </c>
    </row>
    <row r="976" spans="1:25" x14ac:dyDescent="0.25">
      <c r="A976" s="9">
        <v>110</v>
      </c>
      <c r="B976" s="9" t="s">
        <v>278</v>
      </c>
      <c r="C976" s="9" t="s">
        <v>432</v>
      </c>
      <c r="D976" s="9" t="s">
        <v>351</v>
      </c>
      <c r="E976" s="9" t="s">
        <v>273</v>
      </c>
      <c r="F976" s="9">
        <v>101</v>
      </c>
      <c r="G976" s="9" t="s">
        <v>298</v>
      </c>
      <c r="H976" s="9">
        <v>2017</v>
      </c>
      <c r="I976" s="9" t="str">
        <f t="shared" si="58"/>
        <v>901</v>
      </c>
      <c r="J976" s="9" t="s">
        <v>10</v>
      </c>
      <c r="K976" s="9" t="s">
        <v>324</v>
      </c>
      <c r="L976" s="9" t="s">
        <v>282</v>
      </c>
      <c r="M976" s="112"/>
      <c r="N976" s="112"/>
      <c r="O976" s="112"/>
      <c r="P976" s="112"/>
      <c r="Q976" s="112"/>
      <c r="R976" s="112"/>
      <c r="S976" s="112">
        <v>22411</v>
      </c>
      <c r="T976" s="112">
        <v>25773</v>
      </c>
      <c r="U976" s="112">
        <v>22500</v>
      </c>
      <c r="V976" s="112">
        <v>24667</v>
      </c>
      <c r="W976" s="112">
        <v>22829</v>
      </c>
      <c r="X976" s="112">
        <v>21284</v>
      </c>
      <c r="Y976" s="102">
        <f t="shared" si="57"/>
        <v>139464</v>
      </c>
    </row>
    <row r="977" spans="1:25" x14ac:dyDescent="0.25">
      <c r="A977" s="9">
        <v>110</v>
      </c>
      <c r="B977" s="9" t="s">
        <v>278</v>
      </c>
      <c r="C977" s="9" t="s">
        <v>432</v>
      </c>
      <c r="D977" s="9" t="s">
        <v>351</v>
      </c>
      <c r="E977" s="9" t="s">
        <v>273</v>
      </c>
      <c r="F977" s="9">
        <v>101</v>
      </c>
      <c r="G977" s="9" t="s">
        <v>298</v>
      </c>
      <c r="H977" s="9">
        <v>2018</v>
      </c>
      <c r="I977" s="9" t="str">
        <f t="shared" si="58"/>
        <v>901</v>
      </c>
      <c r="J977" s="9" t="s">
        <v>10</v>
      </c>
      <c r="K977" s="9" t="s">
        <v>324</v>
      </c>
      <c r="L977" s="9" t="s">
        <v>282</v>
      </c>
      <c r="M977" s="112">
        <v>23484</v>
      </c>
      <c r="N977" s="112">
        <v>20624</v>
      </c>
      <c r="O977" s="112">
        <v>23254</v>
      </c>
      <c r="P977" s="112">
        <v>20998</v>
      </c>
      <c r="Q977" s="112">
        <v>24537</v>
      </c>
      <c r="R977" s="112">
        <v>22475</v>
      </c>
      <c r="S977" s="112"/>
      <c r="T977" s="112"/>
      <c r="U977" s="112"/>
      <c r="V977" s="112"/>
      <c r="W977" s="112"/>
      <c r="X977" s="112"/>
      <c r="Y977" s="102">
        <f t="shared" si="57"/>
        <v>135372</v>
      </c>
    </row>
    <row r="978" spans="1:25" x14ac:dyDescent="0.25">
      <c r="A978" s="9">
        <v>110</v>
      </c>
      <c r="B978" s="9" t="s">
        <v>278</v>
      </c>
      <c r="C978" s="9" t="s">
        <v>432</v>
      </c>
      <c r="D978" s="9" t="s">
        <v>351</v>
      </c>
      <c r="E978" s="9" t="s">
        <v>273</v>
      </c>
      <c r="F978" s="9">
        <v>751</v>
      </c>
      <c r="G978" s="9" t="s">
        <v>330</v>
      </c>
      <c r="H978" s="9">
        <v>2017</v>
      </c>
      <c r="I978" s="9" t="str">
        <f t="shared" si="58"/>
        <v>901</v>
      </c>
      <c r="J978" s="9" t="s">
        <v>10</v>
      </c>
      <c r="K978" s="9" t="s">
        <v>329</v>
      </c>
      <c r="L978" s="9" t="s">
        <v>282</v>
      </c>
      <c r="M978" s="112"/>
      <c r="N978" s="112"/>
      <c r="O978" s="112"/>
      <c r="P978" s="112"/>
      <c r="Q978" s="112"/>
      <c r="R978" s="112"/>
      <c r="S978" s="112">
        <v>6389</v>
      </c>
      <c r="T978" s="112">
        <v>7347</v>
      </c>
      <c r="U978" s="112">
        <v>6414</v>
      </c>
      <c r="V978" s="112">
        <v>7032</v>
      </c>
      <c r="W978" s="112">
        <v>6508</v>
      </c>
      <c r="X978" s="112">
        <v>6068</v>
      </c>
      <c r="Y978" s="102">
        <f t="shared" si="57"/>
        <v>39758</v>
      </c>
    </row>
    <row r="979" spans="1:25" x14ac:dyDescent="0.25">
      <c r="A979" s="9">
        <v>110</v>
      </c>
      <c r="B979" s="9" t="s">
        <v>278</v>
      </c>
      <c r="C979" s="9" t="s">
        <v>432</v>
      </c>
      <c r="D979" s="9" t="s">
        <v>351</v>
      </c>
      <c r="E979" s="9" t="s">
        <v>273</v>
      </c>
      <c r="F979" s="9">
        <v>751</v>
      </c>
      <c r="G979" s="9" t="s">
        <v>330</v>
      </c>
      <c r="H979" s="9">
        <v>2018</v>
      </c>
      <c r="I979" s="9" t="str">
        <f t="shared" si="58"/>
        <v>901</v>
      </c>
      <c r="J979" s="9" t="s">
        <v>10</v>
      </c>
      <c r="K979" s="9" t="s">
        <v>329</v>
      </c>
      <c r="L979" s="9" t="s">
        <v>282</v>
      </c>
      <c r="M979" s="112">
        <v>6695</v>
      </c>
      <c r="N979" s="112">
        <v>5880</v>
      </c>
      <c r="O979" s="112">
        <v>6629</v>
      </c>
      <c r="P979" s="112">
        <v>5986</v>
      </c>
      <c r="Q979" s="112">
        <v>6995</v>
      </c>
      <c r="R979" s="112">
        <v>6407</v>
      </c>
      <c r="S979" s="112"/>
      <c r="T979" s="112"/>
      <c r="U979" s="112"/>
      <c r="V979" s="112"/>
      <c r="W979" s="112"/>
      <c r="X979" s="112"/>
      <c r="Y979" s="102">
        <f t="shared" si="57"/>
        <v>38592</v>
      </c>
    </row>
    <row r="980" spans="1:25" x14ac:dyDescent="0.25">
      <c r="A980" s="9">
        <v>110</v>
      </c>
      <c r="B980" s="9" t="s">
        <v>272</v>
      </c>
      <c r="C980" s="9" t="s">
        <v>433</v>
      </c>
      <c r="D980" s="9" t="s">
        <v>351</v>
      </c>
      <c r="E980" s="9" t="s">
        <v>273</v>
      </c>
      <c r="F980" s="9">
        <v>101</v>
      </c>
      <c r="G980" s="9" t="s">
        <v>298</v>
      </c>
      <c r="H980" s="9">
        <v>2017</v>
      </c>
      <c r="I980" s="9" t="str">
        <f t="shared" si="58"/>
        <v>902</v>
      </c>
      <c r="J980" s="9" t="s">
        <v>10</v>
      </c>
      <c r="K980" s="9" t="s">
        <v>324</v>
      </c>
      <c r="L980" s="9" t="s">
        <v>282</v>
      </c>
      <c r="M980" s="112"/>
      <c r="N980" s="112"/>
      <c r="O980" s="112"/>
      <c r="P980" s="112"/>
      <c r="Q980" s="112"/>
      <c r="R980" s="112"/>
      <c r="S980" s="112">
        <v>13251</v>
      </c>
      <c r="T980" s="112">
        <v>15562</v>
      </c>
      <c r="U980" s="112">
        <v>13318</v>
      </c>
      <c r="V980" s="112">
        <v>14802</v>
      </c>
      <c r="W980" s="112">
        <v>13566</v>
      </c>
      <c r="X980" s="112">
        <v>12477</v>
      </c>
      <c r="Y980" s="102">
        <f t="shared" si="57"/>
        <v>82976</v>
      </c>
    </row>
    <row r="981" spans="1:25" x14ac:dyDescent="0.25">
      <c r="A981" s="9">
        <v>110</v>
      </c>
      <c r="B981" s="9" t="s">
        <v>272</v>
      </c>
      <c r="C981" s="9" t="s">
        <v>433</v>
      </c>
      <c r="D981" s="9" t="s">
        <v>351</v>
      </c>
      <c r="E981" s="9" t="s">
        <v>273</v>
      </c>
      <c r="F981" s="9">
        <v>101</v>
      </c>
      <c r="G981" s="9" t="s">
        <v>298</v>
      </c>
      <c r="H981" s="9">
        <v>2018</v>
      </c>
      <c r="I981" s="9" t="str">
        <f t="shared" si="58"/>
        <v>902</v>
      </c>
      <c r="J981" s="9" t="s">
        <v>10</v>
      </c>
      <c r="K981" s="9" t="s">
        <v>324</v>
      </c>
      <c r="L981" s="9" t="s">
        <v>282</v>
      </c>
      <c r="M981" s="112">
        <v>14379</v>
      </c>
      <c r="N981" s="112">
        <v>12436</v>
      </c>
      <c r="O981" s="112">
        <v>14238</v>
      </c>
      <c r="P981" s="112">
        <v>12690</v>
      </c>
      <c r="Q981" s="112">
        <v>15125</v>
      </c>
      <c r="R981" s="112">
        <v>13717</v>
      </c>
      <c r="S981" s="112"/>
      <c r="T981" s="112"/>
      <c r="U981" s="112"/>
      <c r="V981" s="112"/>
      <c r="W981" s="112"/>
      <c r="X981" s="112"/>
      <c r="Y981" s="102">
        <f t="shared" si="57"/>
        <v>82585</v>
      </c>
    </row>
    <row r="982" spans="1:25" x14ac:dyDescent="0.25">
      <c r="A982" s="9">
        <v>110</v>
      </c>
      <c r="B982" s="9" t="s">
        <v>272</v>
      </c>
      <c r="C982" s="9" t="s">
        <v>433</v>
      </c>
      <c r="D982" s="9" t="s">
        <v>351</v>
      </c>
      <c r="E982" s="9" t="s">
        <v>273</v>
      </c>
      <c r="F982" s="9">
        <v>111</v>
      </c>
      <c r="G982" s="9" t="s">
        <v>297</v>
      </c>
      <c r="H982" s="9">
        <v>2017</v>
      </c>
      <c r="I982" s="9" t="str">
        <f t="shared" si="58"/>
        <v>902</v>
      </c>
      <c r="J982" s="9" t="s">
        <v>10</v>
      </c>
      <c r="K982" s="9" t="s">
        <v>325</v>
      </c>
      <c r="L982" s="9" t="s">
        <v>282</v>
      </c>
      <c r="M982" s="112"/>
      <c r="N982" s="112"/>
      <c r="O982" s="112"/>
      <c r="P982" s="112"/>
      <c r="Q982" s="112"/>
      <c r="R982" s="112"/>
      <c r="S982" s="112">
        <v>178</v>
      </c>
      <c r="T982" s="112">
        <v>178</v>
      </c>
      <c r="U982" s="112">
        <v>178</v>
      </c>
      <c r="V982" s="112">
        <v>178</v>
      </c>
      <c r="W982" s="112">
        <v>178</v>
      </c>
      <c r="X982" s="112">
        <v>178</v>
      </c>
      <c r="Y982" s="102">
        <f t="shared" si="57"/>
        <v>1068</v>
      </c>
    </row>
    <row r="983" spans="1:25" x14ac:dyDescent="0.25">
      <c r="A983" s="9">
        <v>110</v>
      </c>
      <c r="B983" s="9" t="s">
        <v>272</v>
      </c>
      <c r="C983" s="9" t="s">
        <v>433</v>
      </c>
      <c r="D983" s="9" t="s">
        <v>351</v>
      </c>
      <c r="E983" s="9" t="s">
        <v>273</v>
      </c>
      <c r="F983" s="9">
        <v>111</v>
      </c>
      <c r="G983" s="9" t="s">
        <v>297</v>
      </c>
      <c r="H983" s="9">
        <v>2018</v>
      </c>
      <c r="I983" s="9" t="str">
        <f t="shared" si="58"/>
        <v>902</v>
      </c>
      <c r="J983" s="9" t="s">
        <v>10</v>
      </c>
      <c r="K983" s="9" t="s">
        <v>325</v>
      </c>
      <c r="L983" s="9" t="s">
        <v>282</v>
      </c>
      <c r="M983" s="112">
        <v>178</v>
      </c>
      <c r="N983" s="112">
        <v>187</v>
      </c>
      <c r="O983" s="112">
        <v>178</v>
      </c>
      <c r="P983" s="112">
        <v>178</v>
      </c>
      <c r="Q983" s="112">
        <v>178</v>
      </c>
      <c r="R983" s="112">
        <v>178</v>
      </c>
      <c r="S983" s="112"/>
      <c r="T983" s="112"/>
      <c r="U983" s="112"/>
      <c r="V983" s="112"/>
      <c r="W983" s="112"/>
      <c r="X983" s="112"/>
      <c r="Y983" s="102">
        <f t="shared" si="57"/>
        <v>1077</v>
      </c>
    </row>
    <row r="984" spans="1:25" x14ac:dyDescent="0.25">
      <c r="A984" s="9">
        <v>110</v>
      </c>
      <c r="B984" s="9" t="s">
        <v>272</v>
      </c>
      <c r="C984" s="9" t="s">
        <v>433</v>
      </c>
      <c r="D984" s="9" t="s">
        <v>351</v>
      </c>
      <c r="E984" s="9" t="s">
        <v>273</v>
      </c>
      <c r="F984" s="9">
        <v>751</v>
      </c>
      <c r="G984" s="9" t="s">
        <v>330</v>
      </c>
      <c r="H984" s="9">
        <v>2017</v>
      </c>
      <c r="I984" s="9" t="str">
        <f t="shared" si="58"/>
        <v>902</v>
      </c>
      <c r="J984" s="9" t="s">
        <v>10</v>
      </c>
      <c r="K984" s="9" t="s">
        <v>329</v>
      </c>
      <c r="L984" s="9" t="s">
        <v>282</v>
      </c>
      <c r="M984" s="112"/>
      <c r="N984" s="112"/>
      <c r="O984" s="112"/>
      <c r="P984" s="112"/>
      <c r="Q984" s="112"/>
      <c r="R984" s="112"/>
      <c r="S984" s="112">
        <v>3893</v>
      </c>
      <c r="T984" s="112">
        <v>4572</v>
      </c>
      <c r="U984" s="112">
        <v>3913</v>
      </c>
      <c r="V984" s="112">
        <v>4349</v>
      </c>
      <c r="W984" s="112">
        <v>3985</v>
      </c>
      <c r="X984" s="112">
        <v>3666</v>
      </c>
      <c r="Y984" s="102">
        <f t="shared" si="57"/>
        <v>24378</v>
      </c>
    </row>
    <row r="985" spans="1:25" x14ac:dyDescent="0.25">
      <c r="A985" s="9">
        <v>110</v>
      </c>
      <c r="B985" s="9" t="s">
        <v>272</v>
      </c>
      <c r="C985" s="9" t="s">
        <v>433</v>
      </c>
      <c r="D985" s="9" t="s">
        <v>351</v>
      </c>
      <c r="E985" s="9" t="s">
        <v>273</v>
      </c>
      <c r="F985" s="9">
        <v>751</v>
      </c>
      <c r="G985" s="9" t="s">
        <v>330</v>
      </c>
      <c r="H985" s="9">
        <v>2018</v>
      </c>
      <c r="I985" s="9" t="str">
        <f t="shared" si="58"/>
        <v>902</v>
      </c>
      <c r="J985" s="9" t="s">
        <v>10</v>
      </c>
      <c r="K985" s="9" t="s">
        <v>329</v>
      </c>
      <c r="L985" s="9" t="s">
        <v>282</v>
      </c>
      <c r="M985" s="112">
        <v>4224</v>
      </c>
      <c r="N985" s="112">
        <v>3654</v>
      </c>
      <c r="O985" s="112">
        <v>4183</v>
      </c>
      <c r="P985" s="112">
        <v>3728</v>
      </c>
      <c r="Q985" s="112">
        <v>4444</v>
      </c>
      <c r="R985" s="112">
        <v>4030</v>
      </c>
      <c r="S985" s="112"/>
      <c r="T985" s="112"/>
      <c r="U985" s="112"/>
      <c r="V985" s="112"/>
      <c r="W985" s="112"/>
      <c r="X985" s="112"/>
      <c r="Y985" s="102">
        <f t="shared" si="57"/>
        <v>24263</v>
      </c>
    </row>
    <row r="986" spans="1:25" x14ac:dyDescent="0.25">
      <c r="A986" s="9">
        <v>110</v>
      </c>
      <c r="B986" s="9" t="s">
        <v>272</v>
      </c>
      <c r="C986" s="9" t="s">
        <v>433</v>
      </c>
      <c r="D986" s="9" t="s">
        <v>351</v>
      </c>
      <c r="E986" s="9" t="s">
        <v>273</v>
      </c>
      <c r="F986" s="9">
        <v>752</v>
      </c>
      <c r="G986" s="9" t="s">
        <v>330</v>
      </c>
      <c r="H986" s="9">
        <v>2017</v>
      </c>
      <c r="I986" s="9" t="str">
        <f t="shared" si="58"/>
        <v>902</v>
      </c>
      <c r="J986" s="9" t="s">
        <v>10</v>
      </c>
      <c r="K986" s="9" t="s">
        <v>329</v>
      </c>
      <c r="L986" s="9" t="s">
        <v>282</v>
      </c>
      <c r="M986" s="112"/>
      <c r="N986" s="112"/>
      <c r="O986" s="112"/>
      <c r="P986" s="112"/>
      <c r="Q986" s="112"/>
      <c r="R986" s="112"/>
      <c r="S986" s="112">
        <v>22</v>
      </c>
      <c r="T986" s="112">
        <v>22</v>
      </c>
      <c r="U986" s="112">
        <v>22</v>
      </c>
      <c r="V986" s="112">
        <v>22</v>
      </c>
      <c r="W986" s="112">
        <v>22</v>
      </c>
      <c r="X986" s="112">
        <v>22</v>
      </c>
      <c r="Y986" s="102">
        <f t="shared" si="57"/>
        <v>132</v>
      </c>
    </row>
    <row r="987" spans="1:25" x14ac:dyDescent="0.25">
      <c r="A987" s="9">
        <v>110</v>
      </c>
      <c r="B987" s="9" t="s">
        <v>272</v>
      </c>
      <c r="C987" s="9" t="s">
        <v>433</v>
      </c>
      <c r="D987" s="9" t="s">
        <v>351</v>
      </c>
      <c r="E987" s="9" t="s">
        <v>273</v>
      </c>
      <c r="F987" s="9">
        <v>752</v>
      </c>
      <c r="G987" s="9" t="s">
        <v>330</v>
      </c>
      <c r="H987" s="9">
        <v>2018</v>
      </c>
      <c r="I987" s="9" t="str">
        <f t="shared" si="58"/>
        <v>902</v>
      </c>
      <c r="J987" s="9" t="s">
        <v>10</v>
      </c>
      <c r="K987" s="9" t="s">
        <v>329</v>
      </c>
      <c r="L987" s="9" t="s">
        <v>282</v>
      </c>
      <c r="M987" s="112">
        <v>22</v>
      </c>
      <c r="N987" s="112">
        <v>23</v>
      </c>
      <c r="O987" s="112">
        <v>22</v>
      </c>
      <c r="P987" s="112">
        <v>22</v>
      </c>
      <c r="Q987" s="112">
        <v>22</v>
      </c>
      <c r="R987" s="112">
        <v>22</v>
      </c>
      <c r="S987" s="112"/>
      <c r="T987" s="112"/>
      <c r="U987" s="112"/>
      <c r="V987" s="112"/>
      <c r="W987" s="112"/>
      <c r="X987" s="112"/>
      <c r="Y987" s="102">
        <f t="shared" si="57"/>
        <v>133</v>
      </c>
    </row>
    <row r="988" spans="1:25" x14ac:dyDescent="0.25">
      <c r="A988" s="9">
        <v>110</v>
      </c>
      <c r="B988" s="9" t="s">
        <v>278</v>
      </c>
      <c r="C988" s="9" t="s">
        <v>433</v>
      </c>
      <c r="D988" s="9" t="s">
        <v>351</v>
      </c>
      <c r="E988" s="9" t="s">
        <v>273</v>
      </c>
      <c r="F988" s="9">
        <v>101</v>
      </c>
      <c r="G988" s="9" t="s">
        <v>298</v>
      </c>
      <c r="H988" s="9">
        <v>2017</v>
      </c>
      <c r="I988" s="9" t="str">
        <f t="shared" si="58"/>
        <v>902</v>
      </c>
      <c r="J988" s="9" t="s">
        <v>10</v>
      </c>
      <c r="K988" s="9" t="s">
        <v>324</v>
      </c>
      <c r="L988" s="9" t="s">
        <v>282</v>
      </c>
      <c r="M988" s="112"/>
      <c r="N988" s="112"/>
      <c r="O988" s="112"/>
      <c r="P988" s="112"/>
      <c r="Q988" s="112"/>
      <c r="R988" s="112"/>
      <c r="S988" s="112">
        <v>33754</v>
      </c>
      <c r="T988" s="112">
        <v>42899</v>
      </c>
      <c r="U988" s="112">
        <v>36539</v>
      </c>
      <c r="V988" s="112">
        <v>39131</v>
      </c>
      <c r="W988" s="112">
        <v>36584</v>
      </c>
      <c r="X988" s="112">
        <v>29925</v>
      </c>
      <c r="Y988" s="102">
        <f t="shared" si="57"/>
        <v>218832</v>
      </c>
    </row>
    <row r="989" spans="1:25" x14ac:dyDescent="0.25">
      <c r="A989" s="9">
        <v>110</v>
      </c>
      <c r="B989" s="9" t="s">
        <v>278</v>
      </c>
      <c r="C989" s="9" t="s">
        <v>433</v>
      </c>
      <c r="D989" s="9" t="s">
        <v>351</v>
      </c>
      <c r="E989" s="9" t="s">
        <v>273</v>
      </c>
      <c r="F989" s="9">
        <v>101</v>
      </c>
      <c r="G989" s="9" t="s">
        <v>298</v>
      </c>
      <c r="H989" s="9">
        <v>2018</v>
      </c>
      <c r="I989" s="9" t="str">
        <f t="shared" si="58"/>
        <v>902</v>
      </c>
      <c r="J989" s="9" t="s">
        <v>10</v>
      </c>
      <c r="K989" s="9" t="s">
        <v>324</v>
      </c>
      <c r="L989" s="9" t="s">
        <v>282</v>
      </c>
      <c r="M989" s="112">
        <v>41793</v>
      </c>
      <c r="N989" s="112">
        <v>35523</v>
      </c>
      <c r="O989" s="112">
        <v>39730</v>
      </c>
      <c r="P989" s="112">
        <v>34457</v>
      </c>
      <c r="Q989" s="112">
        <v>40213</v>
      </c>
      <c r="R989" s="112">
        <v>35383</v>
      </c>
      <c r="S989" s="112"/>
      <c r="T989" s="112"/>
      <c r="U989" s="112"/>
      <c r="V989" s="112"/>
      <c r="W989" s="112"/>
      <c r="X989" s="112"/>
      <c r="Y989" s="102">
        <f t="shared" si="57"/>
        <v>227099</v>
      </c>
    </row>
    <row r="990" spans="1:25" x14ac:dyDescent="0.25">
      <c r="A990" s="9">
        <v>110</v>
      </c>
      <c r="B990" s="9" t="s">
        <v>278</v>
      </c>
      <c r="C990" s="9" t="s">
        <v>433</v>
      </c>
      <c r="D990" s="9" t="s">
        <v>351</v>
      </c>
      <c r="E990" s="9" t="s">
        <v>273</v>
      </c>
      <c r="F990" s="9">
        <v>111</v>
      </c>
      <c r="G990" s="9" t="s">
        <v>297</v>
      </c>
      <c r="H990" s="9">
        <v>2017</v>
      </c>
      <c r="I990" s="9" t="str">
        <f t="shared" si="58"/>
        <v>902</v>
      </c>
      <c r="J990" s="9" t="s">
        <v>10</v>
      </c>
      <c r="K990" s="9" t="s">
        <v>325</v>
      </c>
      <c r="L990" s="9" t="s">
        <v>282</v>
      </c>
      <c r="M990" s="112"/>
      <c r="N990" s="112"/>
      <c r="O990" s="112"/>
      <c r="P990" s="112"/>
      <c r="Q990" s="112"/>
      <c r="R990" s="112"/>
      <c r="S990" s="112">
        <v>415</v>
      </c>
      <c r="T990" s="112">
        <v>415</v>
      </c>
      <c r="U990" s="112">
        <v>415</v>
      </c>
      <c r="V990" s="112">
        <v>415</v>
      </c>
      <c r="W990" s="112">
        <v>415</v>
      </c>
      <c r="X990" s="112">
        <v>415</v>
      </c>
      <c r="Y990" s="102">
        <f t="shared" si="57"/>
        <v>2490</v>
      </c>
    </row>
    <row r="991" spans="1:25" x14ac:dyDescent="0.25">
      <c r="A991" s="9">
        <v>110</v>
      </c>
      <c r="B991" s="9" t="s">
        <v>278</v>
      </c>
      <c r="C991" s="9" t="s">
        <v>433</v>
      </c>
      <c r="D991" s="9" t="s">
        <v>351</v>
      </c>
      <c r="E991" s="9" t="s">
        <v>273</v>
      </c>
      <c r="F991" s="9">
        <v>111</v>
      </c>
      <c r="G991" s="9" t="s">
        <v>297</v>
      </c>
      <c r="H991" s="9">
        <v>2018</v>
      </c>
      <c r="I991" s="9" t="str">
        <f t="shared" si="58"/>
        <v>902</v>
      </c>
      <c r="J991" s="9" t="s">
        <v>10</v>
      </c>
      <c r="K991" s="9" t="s">
        <v>325</v>
      </c>
      <c r="L991" s="9" t="s">
        <v>282</v>
      </c>
      <c r="M991" s="112">
        <v>415</v>
      </c>
      <c r="N991" s="112">
        <v>435</v>
      </c>
      <c r="O991" s="112">
        <v>415</v>
      </c>
      <c r="P991" s="112">
        <v>415</v>
      </c>
      <c r="Q991" s="112">
        <v>415</v>
      </c>
      <c r="R991" s="112">
        <v>415</v>
      </c>
      <c r="S991" s="112"/>
      <c r="T991" s="112"/>
      <c r="U991" s="112"/>
      <c r="V991" s="112"/>
      <c r="W991" s="112"/>
      <c r="X991" s="112"/>
      <c r="Y991" s="102">
        <f t="shared" si="57"/>
        <v>2510</v>
      </c>
    </row>
    <row r="992" spans="1:25" x14ac:dyDescent="0.25">
      <c r="A992" s="9">
        <v>110</v>
      </c>
      <c r="B992" s="9" t="s">
        <v>278</v>
      </c>
      <c r="C992" s="9" t="s">
        <v>433</v>
      </c>
      <c r="D992" s="9" t="s">
        <v>351</v>
      </c>
      <c r="E992" s="9" t="s">
        <v>273</v>
      </c>
      <c r="F992" s="9">
        <v>751</v>
      </c>
      <c r="G992" s="9" t="s">
        <v>330</v>
      </c>
      <c r="H992" s="9">
        <v>2017</v>
      </c>
      <c r="I992" s="9" t="str">
        <f t="shared" si="58"/>
        <v>902</v>
      </c>
      <c r="J992" s="9" t="s">
        <v>10</v>
      </c>
      <c r="K992" s="9" t="s">
        <v>329</v>
      </c>
      <c r="L992" s="9" t="s">
        <v>282</v>
      </c>
      <c r="M992" s="112"/>
      <c r="N992" s="112"/>
      <c r="O992" s="112"/>
      <c r="P992" s="112"/>
      <c r="Q992" s="112"/>
      <c r="R992" s="112"/>
      <c r="S992" s="112">
        <v>9623</v>
      </c>
      <c r="T992" s="112">
        <v>12230</v>
      </c>
      <c r="U992" s="112">
        <v>10417</v>
      </c>
      <c r="V992" s="112">
        <v>11155</v>
      </c>
      <c r="W992" s="112">
        <v>10429</v>
      </c>
      <c r="X992" s="112">
        <v>8531</v>
      </c>
      <c r="Y992" s="102">
        <f t="shared" si="57"/>
        <v>62385</v>
      </c>
    </row>
    <row r="993" spans="1:25" x14ac:dyDescent="0.25">
      <c r="A993" s="9">
        <v>110</v>
      </c>
      <c r="B993" s="9" t="s">
        <v>278</v>
      </c>
      <c r="C993" s="9" t="s">
        <v>433</v>
      </c>
      <c r="D993" s="9" t="s">
        <v>351</v>
      </c>
      <c r="E993" s="9" t="s">
        <v>273</v>
      </c>
      <c r="F993" s="9">
        <v>751</v>
      </c>
      <c r="G993" s="9" t="s">
        <v>330</v>
      </c>
      <c r="H993" s="9">
        <v>2018</v>
      </c>
      <c r="I993" s="9" t="str">
        <f t="shared" si="58"/>
        <v>902</v>
      </c>
      <c r="J993" s="9" t="s">
        <v>10</v>
      </c>
      <c r="K993" s="9" t="s">
        <v>329</v>
      </c>
      <c r="L993" s="9" t="s">
        <v>282</v>
      </c>
      <c r="M993" s="112">
        <v>11914</v>
      </c>
      <c r="N993" s="112">
        <v>10127</v>
      </c>
      <c r="O993" s="112">
        <v>11326</v>
      </c>
      <c r="P993" s="112">
        <v>9823</v>
      </c>
      <c r="Q993" s="112">
        <v>11464</v>
      </c>
      <c r="R993" s="112">
        <v>10087</v>
      </c>
      <c r="S993" s="112"/>
      <c r="T993" s="112"/>
      <c r="U993" s="112"/>
      <c r="V993" s="112"/>
      <c r="W993" s="112"/>
      <c r="X993" s="112"/>
      <c r="Y993" s="102">
        <f t="shared" si="57"/>
        <v>64741</v>
      </c>
    </row>
    <row r="994" spans="1:25" x14ac:dyDescent="0.25">
      <c r="A994" s="9">
        <v>110</v>
      </c>
      <c r="B994" s="9" t="s">
        <v>278</v>
      </c>
      <c r="C994" s="9" t="s">
        <v>433</v>
      </c>
      <c r="D994" s="9" t="s">
        <v>351</v>
      </c>
      <c r="E994" s="9" t="s">
        <v>273</v>
      </c>
      <c r="F994" s="9">
        <v>752</v>
      </c>
      <c r="G994" s="9" t="s">
        <v>330</v>
      </c>
      <c r="H994" s="9">
        <v>2017</v>
      </c>
      <c r="I994" s="9" t="str">
        <f t="shared" si="58"/>
        <v>902</v>
      </c>
      <c r="J994" s="9" t="s">
        <v>10</v>
      </c>
      <c r="K994" s="9" t="s">
        <v>329</v>
      </c>
      <c r="L994" s="9" t="s">
        <v>282</v>
      </c>
      <c r="M994" s="112"/>
      <c r="N994" s="112"/>
      <c r="O994" s="112"/>
      <c r="P994" s="112"/>
      <c r="Q994" s="112"/>
      <c r="R994" s="112"/>
      <c r="S994" s="112">
        <v>35</v>
      </c>
      <c r="T994" s="112">
        <v>35</v>
      </c>
      <c r="U994" s="112">
        <v>35</v>
      </c>
      <c r="V994" s="112">
        <v>35</v>
      </c>
      <c r="W994" s="112">
        <v>35</v>
      </c>
      <c r="X994" s="112">
        <v>35</v>
      </c>
      <c r="Y994" s="102">
        <f t="shared" si="57"/>
        <v>210</v>
      </c>
    </row>
    <row r="995" spans="1:25" x14ac:dyDescent="0.25">
      <c r="A995" s="9">
        <v>110</v>
      </c>
      <c r="B995" s="9" t="s">
        <v>278</v>
      </c>
      <c r="C995" s="9" t="s">
        <v>433</v>
      </c>
      <c r="D995" s="9" t="s">
        <v>351</v>
      </c>
      <c r="E995" s="9" t="s">
        <v>273</v>
      </c>
      <c r="F995" s="9">
        <v>752</v>
      </c>
      <c r="G995" s="9" t="s">
        <v>330</v>
      </c>
      <c r="H995" s="9">
        <v>2018</v>
      </c>
      <c r="I995" s="9" t="str">
        <f t="shared" si="58"/>
        <v>902</v>
      </c>
      <c r="J995" s="9" t="s">
        <v>10</v>
      </c>
      <c r="K995" s="9" t="s">
        <v>329</v>
      </c>
      <c r="L995" s="9" t="s">
        <v>282</v>
      </c>
      <c r="M995" s="112">
        <v>35</v>
      </c>
      <c r="N995" s="112">
        <v>37</v>
      </c>
      <c r="O995" s="112">
        <v>35</v>
      </c>
      <c r="P995" s="112">
        <v>35</v>
      </c>
      <c r="Q995" s="112">
        <v>35</v>
      </c>
      <c r="R995" s="112">
        <v>35</v>
      </c>
      <c r="S995" s="112"/>
      <c r="T995" s="112"/>
      <c r="U995" s="112"/>
      <c r="V995" s="112"/>
      <c r="W995" s="112"/>
      <c r="X995" s="112"/>
      <c r="Y995" s="102">
        <f t="shared" si="57"/>
        <v>212</v>
      </c>
    </row>
    <row r="996" spans="1:25" x14ac:dyDescent="0.25">
      <c r="A996" s="9">
        <v>110</v>
      </c>
      <c r="B996" s="9" t="s">
        <v>278</v>
      </c>
      <c r="C996" s="9" t="s">
        <v>434</v>
      </c>
      <c r="D996" s="9" t="s">
        <v>351</v>
      </c>
      <c r="E996" s="9" t="s">
        <v>273</v>
      </c>
      <c r="F996" s="9">
        <v>101</v>
      </c>
      <c r="G996" s="9" t="s">
        <v>298</v>
      </c>
      <c r="H996" s="9">
        <v>2017</v>
      </c>
      <c r="I996" s="9" t="str">
        <f t="shared" ref="I996:I1011" si="59">LEFT(C996,3)</f>
        <v>903</v>
      </c>
      <c r="J996" s="9" t="s">
        <v>10</v>
      </c>
      <c r="K996" s="9" t="s">
        <v>324</v>
      </c>
      <c r="L996" s="9" t="s">
        <v>282</v>
      </c>
      <c r="M996" s="112"/>
      <c r="N996" s="112"/>
      <c r="O996" s="112"/>
      <c r="P996" s="112"/>
      <c r="Q996" s="112"/>
      <c r="R996" s="112"/>
      <c r="S996" s="112">
        <v>217713</v>
      </c>
      <c r="T996" s="112">
        <v>263144</v>
      </c>
      <c r="U996" s="112">
        <v>226613</v>
      </c>
      <c r="V996" s="112">
        <v>244695</v>
      </c>
      <c r="W996" s="112">
        <v>226962</v>
      </c>
      <c r="X996" s="112">
        <v>194633</v>
      </c>
      <c r="Y996" s="102">
        <f t="shared" si="57"/>
        <v>1373760</v>
      </c>
    </row>
    <row r="997" spans="1:25" x14ac:dyDescent="0.25">
      <c r="A997" s="9">
        <v>110</v>
      </c>
      <c r="B997" s="9" t="s">
        <v>278</v>
      </c>
      <c r="C997" s="9" t="s">
        <v>434</v>
      </c>
      <c r="D997" s="9" t="s">
        <v>351</v>
      </c>
      <c r="E997" s="9" t="s">
        <v>273</v>
      </c>
      <c r="F997" s="9">
        <v>101</v>
      </c>
      <c r="G997" s="9" t="s">
        <v>298</v>
      </c>
      <c r="H997" s="9">
        <v>2018</v>
      </c>
      <c r="I997" s="9" t="str">
        <f t="shared" si="59"/>
        <v>903</v>
      </c>
      <c r="J997" s="9" t="s">
        <v>10</v>
      </c>
      <c r="K997" s="9" t="s">
        <v>324</v>
      </c>
      <c r="L997" s="9" t="s">
        <v>282</v>
      </c>
      <c r="M997" s="112">
        <v>254348</v>
      </c>
      <c r="N997" s="112">
        <v>217609</v>
      </c>
      <c r="O997" s="112">
        <v>247836</v>
      </c>
      <c r="P997" s="112">
        <v>218452</v>
      </c>
      <c r="Q997" s="112">
        <v>253816</v>
      </c>
      <c r="R997" s="112">
        <v>225962</v>
      </c>
      <c r="S997" s="112"/>
      <c r="T997" s="112"/>
      <c r="U997" s="112"/>
      <c r="V997" s="112"/>
      <c r="W997" s="112"/>
      <c r="X997" s="112"/>
      <c r="Y997" s="102">
        <f t="shared" si="57"/>
        <v>1418023</v>
      </c>
    </row>
    <row r="998" spans="1:25" x14ac:dyDescent="0.25">
      <c r="A998" s="9">
        <v>110</v>
      </c>
      <c r="B998" s="9" t="s">
        <v>278</v>
      </c>
      <c r="C998" s="9" t="s">
        <v>434</v>
      </c>
      <c r="D998" s="9" t="s">
        <v>351</v>
      </c>
      <c r="E998" s="9" t="s">
        <v>273</v>
      </c>
      <c r="F998" s="9">
        <v>111</v>
      </c>
      <c r="G998" s="9" t="s">
        <v>297</v>
      </c>
      <c r="H998" s="9">
        <v>2017</v>
      </c>
      <c r="I998" s="9" t="str">
        <f t="shared" si="59"/>
        <v>903</v>
      </c>
      <c r="J998" s="9" t="s">
        <v>10</v>
      </c>
      <c r="K998" s="9" t="s">
        <v>325</v>
      </c>
      <c r="L998" s="9" t="s">
        <v>282</v>
      </c>
      <c r="M998" s="112"/>
      <c r="N998" s="112"/>
      <c r="O998" s="112"/>
      <c r="P998" s="112"/>
      <c r="Q998" s="112"/>
      <c r="R998" s="112"/>
      <c r="S998" s="112">
        <v>26765</v>
      </c>
      <c r="T998" s="112">
        <v>25965</v>
      </c>
      <c r="U998" s="112">
        <v>25765</v>
      </c>
      <c r="V998" s="112">
        <v>25765</v>
      </c>
      <c r="W998" s="112">
        <v>25765</v>
      </c>
      <c r="X998" s="112">
        <v>25765</v>
      </c>
      <c r="Y998" s="102">
        <f t="shared" si="57"/>
        <v>155790</v>
      </c>
    </row>
    <row r="999" spans="1:25" x14ac:dyDescent="0.25">
      <c r="A999" s="9">
        <v>110</v>
      </c>
      <c r="B999" s="9" t="s">
        <v>278</v>
      </c>
      <c r="C999" s="9" t="s">
        <v>434</v>
      </c>
      <c r="D999" s="9" t="s">
        <v>351</v>
      </c>
      <c r="E999" s="9" t="s">
        <v>273</v>
      </c>
      <c r="F999" s="9">
        <v>111</v>
      </c>
      <c r="G999" s="9" t="s">
        <v>297</v>
      </c>
      <c r="H999" s="9">
        <v>2018</v>
      </c>
      <c r="I999" s="9" t="str">
        <f t="shared" si="59"/>
        <v>903</v>
      </c>
      <c r="J999" s="9" t="s">
        <v>10</v>
      </c>
      <c r="K999" s="9" t="s">
        <v>325</v>
      </c>
      <c r="L999" s="9" t="s">
        <v>282</v>
      </c>
      <c r="M999" s="112">
        <v>27297</v>
      </c>
      <c r="N999" s="112">
        <v>27297</v>
      </c>
      <c r="O999" s="112">
        <v>27297</v>
      </c>
      <c r="P999" s="112">
        <v>27297</v>
      </c>
      <c r="Q999" s="112">
        <v>27297</v>
      </c>
      <c r="R999" s="112">
        <v>27297</v>
      </c>
      <c r="S999" s="112"/>
      <c r="T999" s="112"/>
      <c r="U999" s="112"/>
      <c r="V999" s="112"/>
      <c r="W999" s="112"/>
      <c r="X999" s="112"/>
      <c r="Y999" s="102">
        <f t="shared" si="57"/>
        <v>163782</v>
      </c>
    </row>
    <row r="1000" spans="1:25" x14ac:dyDescent="0.25">
      <c r="A1000" s="9">
        <v>110</v>
      </c>
      <c r="B1000" s="9" t="s">
        <v>278</v>
      </c>
      <c r="C1000" s="9" t="s">
        <v>434</v>
      </c>
      <c r="D1000" s="9" t="s">
        <v>351</v>
      </c>
      <c r="E1000" s="9" t="s">
        <v>273</v>
      </c>
      <c r="F1000" s="9">
        <v>751</v>
      </c>
      <c r="G1000" s="9" t="s">
        <v>330</v>
      </c>
      <c r="H1000" s="9">
        <v>2017</v>
      </c>
      <c r="I1000" s="9" t="str">
        <f t="shared" si="59"/>
        <v>903</v>
      </c>
      <c r="J1000" s="9" t="s">
        <v>10</v>
      </c>
      <c r="K1000" s="9" t="s">
        <v>329</v>
      </c>
      <c r="L1000" s="9" t="s">
        <v>282</v>
      </c>
      <c r="M1000" s="112"/>
      <c r="N1000" s="112"/>
      <c r="O1000" s="112"/>
      <c r="P1000" s="112"/>
      <c r="Q1000" s="112"/>
      <c r="R1000" s="112"/>
      <c r="S1000" s="112">
        <v>62066</v>
      </c>
      <c r="T1000" s="112">
        <v>75017</v>
      </c>
      <c r="U1000" s="112">
        <v>64603</v>
      </c>
      <c r="V1000" s="112">
        <v>69758</v>
      </c>
      <c r="W1000" s="112">
        <v>64702</v>
      </c>
      <c r="X1000" s="112">
        <v>55486</v>
      </c>
      <c r="Y1000" s="102">
        <f t="shared" si="57"/>
        <v>391632</v>
      </c>
    </row>
    <row r="1001" spans="1:25" x14ac:dyDescent="0.25">
      <c r="A1001" s="9">
        <v>110</v>
      </c>
      <c r="B1001" s="9" t="s">
        <v>278</v>
      </c>
      <c r="C1001" s="9" t="s">
        <v>434</v>
      </c>
      <c r="D1001" s="9" t="s">
        <v>351</v>
      </c>
      <c r="E1001" s="9" t="s">
        <v>273</v>
      </c>
      <c r="F1001" s="9">
        <v>751</v>
      </c>
      <c r="G1001" s="9" t="s">
        <v>330</v>
      </c>
      <c r="H1001" s="9">
        <v>2018</v>
      </c>
      <c r="I1001" s="9" t="str">
        <f t="shared" si="59"/>
        <v>903</v>
      </c>
      <c r="J1001" s="9" t="s">
        <v>10</v>
      </c>
      <c r="K1001" s="9" t="s">
        <v>329</v>
      </c>
      <c r="L1001" s="9" t="s">
        <v>282</v>
      </c>
      <c r="M1001" s="112">
        <v>72509</v>
      </c>
      <c r="N1001" s="112">
        <v>62036</v>
      </c>
      <c r="O1001" s="112">
        <v>70653</v>
      </c>
      <c r="P1001" s="112">
        <v>62276</v>
      </c>
      <c r="Q1001" s="112">
        <v>72358</v>
      </c>
      <c r="R1001" s="112">
        <v>64417</v>
      </c>
      <c r="S1001" s="112"/>
      <c r="T1001" s="112"/>
      <c r="U1001" s="112"/>
      <c r="V1001" s="112"/>
      <c r="W1001" s="112"/>
      <c r="X1001" s="112"/>
      <c r="Y1001" s="102">
        <f t="shared" si="57"/>
        <v>404249</v>
      </c>
    </row>
    <row r="1002" spans="1:25" x14ac:dyDescent="0.25">
      <c r="A1002" s="9">
        <v>110</v>
      </c>
      <c r="B1002" s="9" t="s">
        <v>278</v>
      </c>
      <c r="C1002" s="9" t="s">
        <v>434</v>
      </c>
      <c r="D1002" s="9" t="s">
        <v>351</v>
      </c>
      <c r="E1002" s="9" t="s">
        <v>273</v>
      </c>
      <c r="F1002" s="9">
        <v>752</v>
      </c>
      <c r="G1002" s="9" t="s">
        <v>330</v>
      </c>
      <c r="H1002" s="9">
        <v>2017</v>
      </c>
      <c r="I1002" s="9" t="str">
        <f t="shared" si="59"/>
        <v>903</v>
      </c>
      <c r="J1002" s="9" t="s">
        <v>10</v>
      </c>
      <c r="K1002" s="9" t="s">
        <v>329</v>
      </c>
      <c r="L1002" s="9" t="s">
        <v>282</v>
      </c>
      <c r="M1002" s="112"/>
      <c r="N1002" s="112"/>
      <c r="O1002" s="112"/>
      <c r="P1002" s="112"/>
      <c r="Q1002" s="112"/>
      <c r="R1002" s="112"/>
      <c r="S1002" s="112">
        <v>2284</v>
      </c>
      <c r="T1002" s="112">
        <v>2216</v>
      </c>
      <c r="U1002" s="112">
        <v>2199</v>
      </c>
      <c r="V1002" s="112">
        <v>2199</v>
      </c>
      <c r="W1002" s="112">
        <v>2199</v>
      </c>
      <c r="X1002" s="112">
        <v>2199</v>
      </c>
      <c r="Y1002" s="102">
        <f t="shared" si="57"/>
        <v>13296</v>
      </c>
    </row>
    <row r="1003" spans="1:25" x14ac:dyDescent="0.25">
      <c r="A1003" s="9">
        <v>110</v>
      </c>
      <c r="B1003" s="9" t="s">
        <v>278</v>
      </c>
      <c r="C1003" s="9" t="s">
        <v>434</v>
      </c>
      <c r="D1003" s="9" t="s">
        <v>351</v>
      </c>
      <c r="E1003" s="9" t="s">
        <v>273</v>
      </c>
      <c r="F1003" s="9">
        <v>752</v>
      </c>
      <c r="G1003" s="9" t="s">
        <v>330</v>
      </c>
      <c r="H1003" s="9">
        <v>2018</v>
      </c>
      <c r="I1003" s="9" t="str">
        <f t="shared" si="59"/>
        <v>903</v>
      </c>
      <c r="J1003" s="9" t="s">
        <v>10</v>
      </c>
      <c r="K1003" s="9" t="s">
        <v>329</v>
      </c>
      <c r="L1003" s="9" t="s">
        <v>282</v>
      </c>
      <c r="M1003" s="112">
        <v>2330</v>
      </c>
      <c r="N1003" s="112">
        <v>2330</v>
      </c>
      <c r="O1003" s="112">
        <v>2330</v>
      </c>
      <c r="P1003" s="112">
        <v>2330</v>
      </c>
      <c r="Q1003" s="112">
        <v>2330</v>
      </c>
      <c r="R1003" s="112">
        <v>2330</v>
      </c>
      <c r="S1003" s="112"/>
      <c r="T1003" s="112"/>
      <c r="U1003" s="112"/>
      <c r="V1003" s="112"/>
      <c r="W1003" s="112"/>
      <c r="X1003" s="112"/>
      <c r="Y1003" s="102">
        <f t="shared" si="57"/>
        <v>13980</v>
      </c>
    </row>
    <row r="1004" spans="1:25" x14ac:dyDescent="0.25">
      <c r="A1004" s="9">
        <v>110</v>
      </c>
      <c r="B1004" s="9" t="s">
        <v>278</v>
      </c>
      <c r="C1004" s="9" t="s">
        <v>435</v>
      </c>
      <c r="D1004" s="9" t="s">
        <v>351</v>
      </c>
      <c r="E1004" s="9" t="s">
        <v>273</v>
      </c>
      <c r="F1004" s="9">
        <v>101</v>
      </c>
      <c r="G1004" s="9" t="s">
        <v>298</v>
      </c>
      <c r="H1004" s="9">
        <v>2017</v>
      </c>
      <c r="I1004" s="9" t="str">
        <f t="shared" si="59"/>
        <v>903</v>
      </c>
      <c r="J1004" s="9" t="s">
        <v>10</v>
      </c>
      <c r="K1004" s="9" t="s">
        <v>324</v>
      </c>
      <c r="L1004" s="9" t="s">
        <v>282</v>
      </c>
      <c r="M1004" s="112"/>
      <c r="N1004" s="112"/>
      <c r="O1004" s="112"/>
      <c r="P1004" s="112"/>
      <c r="Q1004" s="112"/>
      <c r="R1004" s="112"/>
      <c r="S1004" s="112">
        <v>5015</v>
      </c>
      <c r="T1004" s="112">
        <v>6288</v>
      </c>
      <c r="U1004" s="112">
        <v>5345</v>
      </c>
      <c r="V1004" s="112">
        <v>5711</v>
      </c>
      <c r="W1004" s="112">
        <v>5353</v>
      </c>
      <c r="X1004" s="112">
        <v>4320</v>
      </c>
      <c r="Y1004" s="102">
        <f t="shared" si="57"/>
        <v>32032</v>
      </c>
    </row>
    <row r="1005" spans="1:25" x14ac:dyDescent="0.25">
      <c r="A1005" s="9">
        <v>110</v>
      </c>
      <c r="B1005" s="9" t="s">
        <v>278</v>
      </c>
      <c r="C1005" s="9" t="s">
        <v>435</v>
      </c>
      <c r="D1005" s="9" t="s">
        <v>351</v>
      </c>
      <c r="E1005" s="9" t="s">
        <v>273</v>
      </c>
      <c r="F1005" s="9">
        <v>101</v>
      </c>
      <c r="G1005" s="9" t="s">
        <v>298</v>
      </c>
      <c r="H1005" s="9">
        <v>2018</v>
      </c>
      <c r="I1005" s="9" t="str">
        <f t="shared" si="59"/>
        <v>903</v>
      </c>
      <c r="J1005" s="9" t="s">
        <v>10</v>
      </c>
      <c r="K1005" s="9" t="s">
        <v>324</v>
      </c>
      <c r="L1005" s="9" t="s">
        <v>282</v>
      </c>
      <c r="M1005" s="112">
        <v>6148</v>
      </c>
      <c r="N1005" s="112">
        <v>5220</v>
      </c>
      <c r="O1005" s="112">
        <v>5961</v>
      </c>
      <c r="P1005" s="112">
        <v>5147</v>
      </c>
      <c r="Q1005" s="112">
        <v>6011</v>
      </c>
      <c r="R1005" s="112">
        <v>5271</v>
      </c>
      <c r="S1005" s="112"/>
      <c r="T1005" s="112"/>
      <c r="U1005" s="112"/>
      <c r="V1005" s="112"/>
      <c r="W1005" s="112"/>
      <c r="X1005" s="112"/>
      <c r="Y1005" s="102">
        <f t="shared" si="57"/>
        <v>33758</v>
      </c>
    </row>
    <row r="1006" spans="1:25" x14ac:dyDescent="0.25">
      <c r="A1006" s="9">
        <v>110</v>
      </c>
      <c r="B1006" s="9" t="s">
        <v>278</v>
      </c>
      <c r="C1006" s="9" t="s">
        <v>435</v>
      </c>
      <c r="D1006" s="9" t="s">
        <v>351</v>
      </c>
      <c r="E1006" s="9" t="s">
        <v>273</v>
      </c>
      <c r="F1006" s="9">
        <v>751</v>
      </c>
      <c r="G1006" s="9" t="s">
        <v>330</v>
      </c>
      <c r="H1006" s="9">
        <v>2017</v>
      </c>
      <c r="I1006" s="9" t="str">
        <f t="shared" si="59"/>
        <v>903</v>
      </c>
      <c r="J1006" s="9" t="s">
        <v>10</v>
      </c>
      <c r="K1006" s="9" t="s">
        <v>329</v>
      </c>
      <c r="L1006" s="9" t="s">
        <v>282</v>
      </c>
      <c r="M1006" s="112"/>
      <c r="N1006" s="112"/>
      <c r="O1006" s="112"/>
      <c r="P1006" s="112"/>
      <c r="Q1006" s="112"/>
      <c r="R1006" s="112"/>
      <c r="S1006" s="112">
        <v>1430</v>
      </c>
      <c r="T1006" s="112">
        <v>1793</v>
      </c>
      <c r="U1006" s="112">
        <v>1524</v>
      </c>
      <c r="V1006" s="112">
        <v>1628</v>
      </c>
      <c r="W1006" s="112">
        <v>1526</v>
      </c>
      <c r="X1006" s="112">
        <v>1232</v>
      </c>
      <c r="Y1006" s="102">
        <f t="shared" si="57"/>
        <v>9133</v>
      </c>
    </row>
    <row r="1007" spans="1:25" x14ac:dyDescent="0.25">
      <c r="A1007" s="9">
        <v>110</v>
      </c>
      <c r="B1007" s="9" t="s">
        <v>278</v>
      </c>
      <c r="C1007" s="9" t="s">
        <v>435</v>
      </c>
      <c r="D1007" s="9" t="s">
        <v>351</v>
      </c>
      <c r="E1007" s="9" t="s">
        <v>273</v>
      </c>
      <c r="F1007" s="9">
        <v>751</v>
      </c>
      <c r="G1007" s="9" t="s">
        <v>330</v>
      </c>
      <c r="H1007" s="9">
        <v>2018</v>
      </c>
      <c r="I1007" s="9" t="str">
        <f t="shared" si="59"/>
        <v>903</v>
      </c>
      <c r="J1007" s="9" t="s">
        <v>10</v>
      </c>
      <c r="K1007" s="9" t="s">
        <v>329</v>
      </c>
      <c r="L1007" s="9" t="s">
        <v>282</v>
      </c>
      <c r="M1007" s="112">
        <v>1753</v>
      </c>
      <c r="N1007" s="112">
        <v>1488</v>
      </c>
      <c r="O1007" s="112">
        <v>1699</v>
      </c>
      <c r="P1007" s="112">
        <v>1467</v>
      </c>
      <c r="Q1007" s="112">
        <v>1714</v>
      </c>
      <c r="R1007" s="112">
        <v>1503</v>
      </c>
      <c r="S1007" s="112"/>
      <c r="T1007" s="112"/>
      <c r="U1007" s="112"/>
      <c r="V1007" s="112"/>
      <c r="W1007" s="112"/>
      <c r="X1007" s="112"/>
      <c r="Y1007" s="102">
        <f t="shared" si="57"/>
        <v>9624</v>
      </c>
    </row>
    <row r="1008" spans="1:25" x14ac:dyDescent="0.25">
      <c r="A1008" s="9">
        <v>110</v>
      </c>
      <c r="B1008" s="9" t="s">
        <v>272</v>
      </c>
      <c r="C1008" s="9" t="s">
        <v>436</v>
      </c>
      <c r="D1008" s="9" t="s">
        <v>351</v>
      </c>
      <c r="E1008" s="9" t="s">
        <v>273</v>
      </c>
      <c r="F1008" s="9">
        <v>101</v>
      </c>
      <c r="G1008" s="9" t="s">
        <v>298</v>
      </c>
      <c r="H1008" s="9">
        <v>2017</v>
      </c>
      <c r="I1008" s="9" t="str">
        <f t="shared" si="59"/>
        <v>903</v>
      </c>
      <c r="J1008" s="9" t="s">
        <v>10</v>
      </c>
      <c r="K1008" s="9" t="s">
        <v>324</v>
      </c>
      <c r="L1008" s="9" t="s">
        <v>282</v>
      </c>
      <c r="M1008" s="112"/>
      <c r="N1008" s="112"/>
      <c r="O1008" s="112"/>
      <c r="P1008" s="112"/>
      <c r="Q1008" s="112"/>
      <c r="R1008" s="112"/>
      <c r="S1008" s="112">
        <v>119827</v>
      </c>
      <c r="T1008" s="112">
        <v>128810</v>
      </c>
      <c r="U1008" s="112">
        <v>120415</v>
      </c>
      <c r="V1008" s="112">
        <v>127873</v>
      </c>
      <c r="W1008" s="112">
        <v>116690</v>
      </c>
      <c r="X1008" s="112">
        <v>112864</v>
      </c>
      <c r="Y1008" s="102">
        <f t="shared" si="57"/>
        <v>726479</v>
      </c>
    </row>
    <row r="1009" spans="1:25" x14ac:dyDescent="0.25">
      <c r="A1009" s="9">
        <v>110</v>
      </c>
      <c r="B1009" s="9" t="s">
        <v>272</v>
      </c>
      <c r="C1009" s="9" t="s">
        <v>436</v>
      </c>
      <c r="D1009" s="9" t="s">
        <v>351</v>
      </c>
      <c r="E1009" s="9" t="s">
        <v>273</v>
      </c>
      <c r="F1009" s="9">
        <v>101</v>
      </c>
      <c r="G1009" s="9" t="s">
        <v>298</v>
      </c>
      <c r="H1009" s="9">
        <v>2018</v>
      </c>
      <c r="I1009" s="9" t="str">
        <f t="shared" si="59"/>
        <v>903</v>
      </c>
      <c r="J1009" s="9" t="s">
        <v>10</v>
      </c>
      <c r="K1009" s="9" t="s">
        <v>324</v>
      </c>
      <c r="L1009" s="9" t="s">
        <v>282</v>
      </c>
      <c r="M1009" s="112">
        <v>122763</v>
      </c>
      <c r="N1009" s="112">
        <v>122856</v>
      </c>
      <c r="O1009" s="112">
        <v>124225</v>
      </c>
      <c r="P1009" s="112">
        <v>116351</v>
      </c>
      <c r="Q1009" s="112">
        <v>126125</v>
      </c>
      <c r="R1009" s="112">
        <v>125486</v>
      </c>
      <c r="S1009" s="112"/>
      <c r="T1009" s="112"/>
      <c r="U1009" s="112"/>
      <c r="V1009" s="112"/>
      <c r="W1009" s="112"/>
      <c r="X1009" s="112"/>
      <c r="Y1009" s="102">
        <f t="shared" si="57"/>
        <v>737806</v>
      </c>
    </row>
    <row r="1010" spans="1:25" x14ac:dyDescent="0.25">
      <c r="A1010" s="9">
        <v>110</v>
      </c>
      <c r="B1010" s="9" t="s">
        <v>272</v>
      </c>
      <c r="C1010" s="9" t="s">
        <v>436</v>
      </c>
      <c r="D1010" s="9" t="s">
        <v>351</v>
      </c>
      <c r="E1010" s="9" t="s">
        <v>273</v>
      </c>
      <c r="F1010" s="9">
        <v>111</v>
      </c>
      <c r="G1010" s="9" t="s">
        <v>297</v>
      </c>
      <c r="H1010" s="9">
        <v>2017</v>
      </c>
      <c r="I1010" s="9" t="str">
        <f t="shared" si="59"/>
        <v>903</v>
      </c>
      <c r="J1010" s="9" t="s">
        <v>10</v>
      </c>
      <c r="K1010" s="9" t="s">
        <v>325</v>
      </c>
      <c r="L1010" s="9" t="s">
        <v>282</v>
      </c>
      <c r="M1010" s="112"/>
      <c r="N1010" s="112"/>
      <c r="O1010" s="112"/>
      <c r="P1010" s="112"/>
      <c r="Q1010" s="112"/>
      <c r="R1010" s="112"/>
      <c r="S1010" s="112">
        <v>2800</v>
      </c>
      <c r="T1010" s="112">
        <v>2800</v>
      </c>
      <c r="U1010" s="112">
        <v>2800</v>
      </c>
      <c r="V1010" s="112">
        <v>2800</v>
      </c>
      <c r="W1010" s="112">
        <v>2800</v>
      </c>
      <c r="X1010" s="112">
        <v>2800</v>
      </c>
      <c r="Y1010" s="102">
        <f t="shared" si="57"/>
        <v>16800</v>
      </c>
    </row>
    <row r="1011" spans="1:25" x14ac:dyDescent="0.25">
      <c r="A1011" s="9">
        <v>110</v>
      </c>
      <c r="B1011" s="9" t="s">
        <v>272</v>
      </c>
      <c r="C1011" s="9" t="s">
        <v>436</v>
      </c>
      <c r="D1011" s="9" t="s">
        <v>351</v>
      </c>
      <c r="E1011" s="9" t="s">
        <v>273</v>
      </c>
      <c r="F1011" s="9">
        <v>111</v>
      </c>
      <c r="G1011" s="9" t="s">
        <v>297</v>
      </c>
      <c r="H1011" s="9">
        <v>2018</v>
      </c>
      <c r="I1011" s="9" t="str">
        <f t="shared" si="59"/>
        <v>903</v>
      </c>
      <c r="J1011" s="9" t="s">
        <v>10</v>
      </c>
      <c r="K1011" s="9" t="s">
        <v>325</v>
      </c>
      <c r="L1011" s="9" t="s">
        <v>282</v>
      </c>
      <c r="M1011" s="112">
        <v>2520</v>
      </c>
      <c r="N1011" s="112">
        <v>2520</v>
      </c>
      <c r="O1011" s="112">
        <v>2520</v>
      </c>
      <c r="P1011" s="112">
        <v>2520</v>
      </c>
      <c r="Q1011" s="112">
        <v>2520</v>
      </c>
      <c r="R1011" s="112">
        <v>2520</v>
      </c>
      <c r="S1011" s="112"/>
      <c r="T1011" s="112"/>
      <c r="U1011" s="112"/>
      <c r="V1011" s="112"/>
      <c r="W1011" s="112"/>
      <c r="X1011" s="112"/>
      <c r="Y1011" s="102">
        <f t="shared" si="57"/>
        <v>15120</v>
      </c>
    </row>
    <row r="1012" spans="1:25" x14ac:dyDescent="0.25">
      <c r="A1012" s="9">
        <v>110</v>
      </c>
      <c r="B1012" s="9" t="s">
        <v>272</v>
      </c>
      <c r="C1012" s="9" t="s">
        <v>436</v>
      </c>
      <c r="D1012" s="9" t="s">
        <v>351</v>
      </c>
      <c r="E1012" s="9" t="s">
        <v>273</v>
      </c>
      <c r="F1012" s="9">
        <v>751</v>
      </c>
      <c r="G1012" s="9" t="s">
        <v>330</v>
      </c>
      <c r="H1012" s="9">
        <v>2017</v>
      </c>
      <c r="I1012" s="9" t="str">
        <f t="shared" ref="I1012:I1031" si="60">LEFT(C1012,3)</f>
        <v>903</v>
      </c>
      <c r="J1012" s="9" t="s">
        <v>10</v>
      </c>
      <c r="K1012" s="9" t="s">
        <v>329</v>
      </c>
      <c r="L1012" s="9" t="s">
        <v>282</v>
      </c>
      <c r="M1012" s="112"/>
      <c r="N1012" s="112"/>
      <c r="O1012" s="112"/>
      <c r="P1012" s="112"/>
      <c r="Q1012" s="112"/>
      <c r="R1012" s="112"/>
      <c r="S1012" s="112">
        <v>35204</v>
      </c>
      <c r="T1012" s="112">
        <v>37843</v>
      </c>
      <c r="U1012" s="112">
        <v>35377</v>
      </c>
      <c r="V1012" s="112">
        <v>37568</v>
      </c>
      <c r="W1012" s="112">
        <v>34282</v>
      </c>
      <c r="X1012" s="112">
        <v>33158</v>
      </c>
      <c r="Y1012" s="102">
        <f t="shared" si="57"/>
        <v>213432</v>
      </c>
    </row>
    <row r="1013" spans="1:25" x14ac:dyDescent="0.25">
      <c r="A1013" s="9">
        <v>110</v>
      </c>
      <c r="B1013" s="9" t="s">
        <v>272</v>
      </c>
      <c r="C1013" s="9" t="s">
        <v>436</v>
      </c>
      <c r="D1013" s="9" t="s">
        <v>351</v>
      </c>
      <c r="E1013" s="9" t="s">
        <v>273</v>
      </c>
      <c r="F1013" s="9">
        <v>751</v>
      </c>
      <c r="G1013" s="9" t="s">
        <v>330</v>
      </c>
      <c r="H1013" s="9">
        <v>2018</v>
      </c>
      <c r="I1013" s="9" t="str">
        <f t="shared" si="60"/>
        <v>903</v>
      </c>
      <c r="J1013" s="9" t="s">
        <v>10</v>
      </c>
      <c r="K1013" s="9" t="s">
        <v>329</v>
      </c>
      <c r="L1013" s="9" t="s">
        <v>282</v>
      </c>
      <c r="M1013" s="112">
        <v>36067</v>
      </c>
      <c r="N1013" s="112">
        <v>36094</v>
      </c>
      <c r="O1013" s="112">
        <v>36496</v>
      </c>
      <c r="P1013" s="112">
        <v>34183</v>
      </c>
      <c r="Q1013" s="112">
        <v>37054</v>
      </c>
      <c r="R1013" s="112">
        <v>36867</v>
      </c>
      <c r="S1013" s="112"/>
      <c r="T1013" s="112"/>
      <c r="U1013" s="112"/>
      <c r="V1013" s="112"/>
      <c r="W1013" s="112"/>
      <c r="X1013" s="112"/>
      <c r="Y1013" s="102">
        <f t="shared" si="57"/>
        <v>216761</v>
      </c>
    </row>
    <row r="1014" spans="1:25" x14ac:dyDescent="0.25">
      <c r="A1014" s="9">
        <v>110</v>
      </c>
      <c r="B1014" s="9" t="s">
        <v>272</v>
      </c>
      <c r="C1014" s="9" t="s">
        <v>436</v>
      </c>
      <c r="D1014" s="9" t="s">
        <v>351</v>
      </c>
      <c r="E1014" s="9" t="s">
        <v>273</v>
      </c>
      <c r="F1014" s="9">
        <v>752</v>
      </c>
      <c r="G1014" s="9" t="s">
        <v>330</v>
      </c>
      <c r="H1014" s="9">
        <v>2017</v>
      </c>
      <c r="I1014" s="9" t="str">
        <f t="shared" si="60"/>
        <v>903</v>
      </c>
      <c r="J1014" s="9" t="s">
        <v>10</v>
      </c>
      <c r="K1014" s="9" t="s">
        <v>329</v>
      </c>
      <c r="L1014" s="9" t="s">
        <v>282</v>
      </c>
      <c r="M1014" s="112"/>
      <c r="N1014" s="112"/>
      <c r="O1014" s="112"/>
      <c r="P1014" s="112"/>
      <c r="Q1014" s="112"/>
      <c r="R1014" s="112"/>
      <c r="S1014" s="112">
        <v>345</v>
      </c>
      <c r="T1014" s="112">
        <v>345</v>
      </c>
      <c r="U1014" s="112">
        <v>345</v>
      </c>
      <c r="V1014" s="112">
        <v>345</v>
      </c>
      <c r="W1014" s="112">
        <v>345</v>
      </c>
      <c r="X1014" s="112">
        <v>345</v>
      </c>
      <c r="Y1014" s="102">
        <f t="shared" si="57"/>
        <v>2070</v>
      </c>
    </row>
    <row r="1015" spans="1:25" x14ac:dyDescent="0.25">
      <c r="A1015" s="9">
        <v>110</v>
      </c>
      <c r="B1015" s="9" t="s">
        <v>272</v>
      </c>
      <c r="C1015" s="9" t="s">
        <v>436</v>
      </c>
      <c r="D1015" s="9" t="s">
        <v>351</v>
      </c>
      <c r="E1015" s="9" t="s">
        <v>273</v>
      </c>
      <c r="F1015" s="9">
        <v>752</v>
      </c>
      <c r="G1015" s="9" t="s">
        <v>330</v>
      </c>
      <c r="H1015" s="9">
        <v>2018</v>
      </c>
      <c r="I1015" s="9" t="str">
        <f t="shared" si="60"/>
        <v>903</v>
      </c>
      <c r="J1015" s="9" t="s">
        <v>10</v>
      </c>
      <c r="K1015" s="9" t="s">
        <v>329</v>
      </c>
      <c r="L1015" s="9" t="s">
        <v>282</v>
      </c>
      <c r="M1015" s="112">
        <v>310</v>
      </c>
      <c r="N1015" s="112">
        <v>310</v>
      </c>
      <c r="O1015" s="112">
        <v>310</v>
      </c>
      <c r="P1015" s="112">
        <v>310</v>
      </c>
      <c r="Q1015" s="112">
        <v>310</v>
      </c>
      <c r="R1015" s="112">
        <v>310</v>
      </c>
      <c r="S1015" s="112"/>
      <c r="T1015" s="112"/>
      <c r="U1015" s="112"/>
      <c r="V1015" s="112"/>
      <c r="W1015" s="112"/>
      <c r="X1015" s="112"/>
      <c r="Y1015" s="102">
        <f t="shared" si="57"/>
        <v>1860</v>
      </c>
    </row>
    <row r="1016" spans="1:25" x14ac:dyDescent="0.25">
      <c r="A1016" s="9">
        <v>110</v>
      </c>
      <c r="B1016" s="9" t="s">
        <v>272</v>
      </c>
      <c r="C1016" s="9" t="s">
        <v>437</v>
      </c>
      <c r="D1016" s="9" t="s">
        <v>351</v>
      </c>
      <c r="E1016" s="9" t="s">
        <v>273</v>
      </c>
      <c r="F1016" s="9">
        <v>101</v>
      </c>
      <c r="G1016" s="9" t="s">
        <v>298</v>
      </c>
      <c r="H1016" s="9">
        <v>2017</v>
      </c>
      <c r="I1016" s="9" t="str">
        <f t="shared" si="60"/>
        <v>903</v>
      </c>
      <c r="J1016" s="9" t="s">
        <v>10</v>
      </c>
      <c r="K1016" s="9" t="s">
        <v>324</v>
      </c>
      <c r="L1016" s="9" t="s">
        <v>282</v>
      </c>
      <c r="M1016" s="112"/>
      <c r="N1016" s="112"/>
      <c r="O1016" s="112"/>
      <c r="P1016" s="112"/>
      <c r="Q1016" s="112"/>
      <c r="R1016" s="112"/>
      <c r="S1016" s="112">
        <v>43791</v>
      </c>
      <c r="T1016" s="112">
        <v>51652</v>
      </c>
      <c r="U1016" s="112">
        <v>44060</v>
      </c>
      <c r="V1016" s="112">
        <v>49074</v>
      </c>
      <c r="W1016" s="112">
        <v>45050</v>
      </c>
      <c r="X1016" s="112">
        <v>41157</v>
      </c>
      <c r="Y1016" s="102">
        <f t="shared" si="57"/>
        <v>274784</v>
      </c>
    </row>
    <row r="1017" spans="1:25" x14ac:dyDescent="0.25">
      <c r="A1017" s="9">
        <v>110</v>
      </c>
      <c r="B1017" s="9" t="s">
        <v>272</v>
      </c>
      <c r="C1017" s="9" t="s">
        <v>437</v>
      </c>
      <c r="D1017" s="9" t="s">
        <v>351</v>
      </c>
      <c r="E1017" s="9" t="s">
        <v>273</v>
      </c>
      <c r="F1017" s="9">
        <v>101</v>
      </c>
      <c r="G1017" s="9" t="s">
        <v>298</v>
      </c>
      <c r="H1017" s="9">
        <v>2018</v>
      </c>
      <c r="I1017" s="9" t="str">
        <f t="shared" si="60"/>
        <v>903</v>
      </c>
      <c r="J1017" s="9" t="s">
        <v>10</v>
      </c>
      <c r="K1017" s="9" t="s">
        <v>324</v>
      </c>
      <c r="L1017" s="9" t="s">
        <v>282</v>
      </c>
      <c r="M1017" s="112">
        <v>47581</v>
      </c>
      <c r="N1017" s="112">
        <v>41160</v>
      </c>
      <c r="O1017" s="112">
        <v>47110</v>
      </c>
      <c r="P1017" s="112">
        <v>41881</v>
      </c>
      <c r="Q1017" s="112">
        <v>50167</v>
      </c>
      <c r="R1017" s="112">
        <v>45482</v>
      </c>
      <c r="S1017" s="112"/>
      <c r="T1017" s="112"/>
      <c r="U1017" s="112"/>
      <c r="V1017" s="112"/>
      <c r="W1017" s="112"/>
      <c r="X1017" s="112"/>
      <c r="Y1017" s="102">
        <f t="shared" si="57"/>
        <v>273381</v>
      </c>
    </row>
    <row r="1018" spans="1:25" x14ac:dyDescent="0.25">
      <c r="A1018" s="9">
        <v>110</v>
      </c>
      <c r="B1018" s="9" t="s">
        <v>272</v>
      </c>
      <c r="C1018" s="9" t="s">
        <v>437</v>
      </c>
      <c r="D1018" s="9" t="s">
        <v>351</v>
      </c>
      <c r="E1018" s="9" t="s">
        <v>273</v>
      </c>
      <c r="F1018" s="9">
        <v>751</v>
      </c>
      <c r="G1018" s="9" t="s">
        <v>330</v>
      </c>
      <c r="H1018" s="9">
        <v>2017</v>
      </c>
      <c r="I1018" s="9" t="str">
        <f t="shared" si="60"/>
        <v>903</v>
      </c>
      <c r="J1018" s="9" t="s">
        <v>10</v>
      </c>
      <c r="K1018" s="9" t="s">
        <v>329</v>
      </c>
      <c r="L1018" s="9" t="s">
        <v>282</v>
      </c>
      <c r="M1018" s="112"/>
      <c r="N1018" s="112"/>
      <c r="O1018" s="112"/>
      <c r="P1018" s="112"/>
      <c r="Q1018" s="112"/>
      <c r="R1018" s="112"/>
      <c r="S1018" s="112">
        <v>12865</v>
      </c>
      <c r="T1018" s="112">
        <v>15175</v>
      </c>
      <c r="U1018" s="112">
        <v>12944</v>
      </c>
      <c r="V1018" s="112">
        <v>14417</v>
      </c>
      <c r="W1018" s="112">
        <v>13235</v>
      </c>
      <c r="X1018" s="112">
        <v>12091</v>
      </c>
      <c r="Y1018" s="102">
        <f t="shared" si="57"/>
        <v>80727</v>
      </c>
    </row>
    <row r="1019" spans="1:25" x14ac:dyDescent="0.25">
      <c r="A1019" s="9">
        <v>110</v>
      </c>
      <c r="B1019" s="9" t="s">
        <v>272</v>
      </c>
      <c r="C1019" s="9" t="s">
        <v>437</v>
      </c>
      <c r="D1019" s="9" t="s">
        <v>351</v>
      </c>
      <c r="E1019" s="9" t="s">
        <v>273</v>
      </c>
      <c r="F1019" s="9">
        <v>751</v>
      </c>
      <c r="G1019" s="9" t="s">
        <v>330</v>
      </c>
      <c r="H1019" s="9">
        <v>2018</v>
      </c>
      <c r="I1019" s="9" t="str">
        <f t="shared" si="60"/>
        <v>903</v>
      </c>
      <c r="J1019" s="9" t="s">
        <v>10</v>
      </c>
      <c r="K1019" s="9" t="s">
        <v>329</v>
      </c>
      <c r="L1019" s="9" t="s">
        <v>282</v>
      </c>
      <c r="M1019" s="112">
        <v>13979</v>
      </c>
      <c r="N1019" s="112">
        <v>12092</v>
      </c>
      <c r="O1019" s="112">
        <v>13840</v>
      </c>
      <c r="P1019" s="112">
        <v>12304</v>
      </c>
      <c r="Q1019" s="112">
        <v>14739</v>
      </c>
      <c r="R1019" s="112">
        <v>13362</v>
      </c>
      <c r="S1019" s="112"/>
      <c r="T1019" s="112"/>
      <c r="U1019" s="112"/>
      <c r="V1019" s="112"/>
      <c r="W1019" s="112"/>
      <c r="X1019" s="112"/>
      <c r="Y1019" s="102">
        <f t="shared" si="57"/>
        <v>80316</v>
      </c>
    </row>
    <row r="1020" spans="1:25" x14ac:dyDescent="0.25">
      <c r="A1020" s="9">
        <v>110</v>
      </c>
      <c r="B1020" s="9" t="s">
        <v>272</v>
      </c>
      <c r="C1020" s="9" t="s">
        <v>438</v>
      </c>
      <c r="D1020" s="9" t="s">
        <v>351</v>
      </c>
      <c r="E1020" s="9" t="s">
        <v>273</v>
      </c>
      <c r="F1020" s="9">
        <v>101</v>
      </c>
      <c r="G1020" s="9" t="s">
        <v>298</v>
      </c>
      <c r="H1020" s="9">
        <v>2017</v>
      </c>
      <c r="I1020" s="9" t="str">
        <f t="shared" si="60"/>
        <v>903</v>
      </c>
      <c r="J1020" s="9" t="s">
        <v>10</v>
      </c>
      <c r="K1020" s="9" t="s">
        <v>324</v>
      </c>
      <c r="L1020" s="9" t="s">
        <v>282</v>
      </c>
      <c r="M1020" s="112"/>
      <c r="N1020" s="112"/>
      <c r="O1020" s="112"/>
      <c r="P1020" s="112"/>
      <c r="Q1020" s="112"/>
      <c r="R1020" s="112"/>
      <c r="S1020" s="112">
        <v>305495</v>
      </c>
      <c r="T1020" s="112">
        <v>355961</v>
      </c>
      <c r="U1020" s="112">
        <v>306670</v>
      </c>
      <c r="V1020" s="112">
        <v>339327</v>
      </c>
      <c r="W1020" s="112">
        <v>310997</v>
      </c>
      <c r="X1020" s="112">
        <v>288595</v>
      </c>
      <c r="Y1020" s="102">
        <f t="shared" si="57"/>
        <v>1907045</v>
      </c>
    </row>
    <row r="1021" spans="1:25" x14ac:dyDescent="0.25">
      <c r="A1021" s="9">
        <v>110</v>
      </c>
      <c r="B1021" s="9" t="s">
        <v>272</v>
      </c>
      <c r="C1021" s="9" t="s">
        <v>438</v>
      </c>
      <c r="D1021" s="9" t="s">
        <v>351</v>
      </c>
      <c r="E1021" s="9" t="s">
        <v>273</v>
      </c>
      <c r="F1021" s="9">
        <v>101</v>
      </c>
      <c r="G1021" s="9" t="s">
        <v>298</v>
      </c>
      <c r="H1021" s="9">
        <v>2018</v>
      </c>
      <c r="I1021" s="9" t="str">
        <f t="shared" si="60"/>
        <v>903</v>
      </c>
      <c r="J1021" s="9" t="s">
        <v>10</v>
      </c>
      <c r="K1021" s="9" t="s">
        <v>324</v>
      </c>
      <c r="L1021" s="9" t="s">
        <v>282</v>
      </c>
      <c r="M1021" s="112">
        <v>332330</v>
      </c>
      <c r="N1021" s="112">
        <v>287382</v>
      </c>
      <c r="O1021" s="112">
        <v>320345</v>
      </c>
      <c r="P1021" s="112">
        <v>286463</v>
      </c>
      <c r="Q1021" s="112">
        <v>336256</v>
      </c>
      <c r="R1021" s="112">
        <v>304658</v>
      </c>
      <c r="S1021" s="112"/>
      <c r="T1021" s="112"/>
      <c r="U1021" s="112"/>
      <c r="V1021" s="112"/>
      <c r="W1021" s="112"/>
      <c r="X1021" s="112"/>
      <c r="Y1021" s="102">
        <f t="shared" si="57"/>
        <v>1867434</v>
      </c>
    </row>
    <row r="1022" spans="1:25" x14ac:dyDescent="0.25">
      <c r="A1022" s="9">
        <v>110</v>
      </c>
      <c r="B1022" s="9" t="s">
        <v>272</v>
      </c>
      <c r="C1022" s="9" t="s">
        <v>438</v>
      </c>
      <c r="D1022" s="9" t="s">
        <v>351</v>
      </c>
      <c r="E1022" s="9" t="s">
        <v>273</v>
      </c>
      <c r="F1022" s="9">
        <v>111</v>
      </c>
      <c r="G1022" s="9" t="s">
        <v>297</v>
      </c>
      <c r="H1022" s="9">
        <v>2017</v>
      </c>
      <c r="I1022" s="9" t="str">
        <f t="shared" si="60"/>
        <v>903</v>
      </c>
      <c r="J1022" s="9" t="s">
        <v>10</v>
      </c>
      <c r="K1022" s="9" t="s">
        <v>325</v>
      </c>
      <c r="L1022" s="9" t="s">
        <v>282</v>
      </c>
      <c r="M1022" s="112"/>
      <c r="N1022" s="112"/>
      <c r="O1022" s="112"/>
      <c r="P1022" s="112"/>
      <c r="Q1022" s="112"/>
      <c r="R1022" s="112"/>
      <c r="S1022" s="112">
        <v>70268</v>
      </c>
      <c r="T1022" s="112">
        <v>70268</v>
      </c>
      <c r="U1022" s="112">
        <v>70268</v>
      </c>
      <c r="V1022" s="112">
        <v>70268</v>
      </c>
      <c r="W1022" s="112">
        <v>70268</v>
      </c>
      <c r="X1022" s="112">
        <v>70268</v>
      </c>
      <c r="Y1022" s="102">
        <f t="shared" si="57"/>
        <v>421608</v>
      </c>
    </row>
    <row r="1023" spans="1:25" x14ac:dyDescent="0.25">
      <c r="A1023" s="9">
        <v>110</v>
      </c>
      <c r="B1023" s="9" t="s">
        <v>272</v>
      </c>
      <c r="C1023" s="9" t="s">
        <v>438</v>
      </c>
      <c r="D1023" s="9" t="s">
        <v>351</v>
      </c>
      <c r="E1023" s="9" t="s">
        <v>273</v>
      </c>
      <c r="F1023" s="9">
        <v>111</v>
      </c>
      <c r="G1023" s="9" t="s">
        <v>297</v>
      </c>
      <c r="H1023" s="9">
        <v>2018</v>
      </c>
      <c r="I1023" s="9" t="str">
        <f t="shared" si="60"/>
        <v>903</v>
      </c>
      <c r="J1023" s="9" t="s">
        <v>10</v>
      </c>
      <c r="K1023" s="9" t="s">
        <v>325</v>
      </c>
      <c r="L1023" s="9" t="s">
        <v>282</v>
      </c>
      <c r="M1023" s="112">
        <v>28672</v>
      </c>
      <c r="N1023" s="112">
        <v>28672</v>
      </c>
      <c r="O1023" s="112">
        <v>28706</v>
      </c>
      <c r="P1023" s="112">
        <v>28706</v>
      </c>
      <c r="Q1023" s="112">
        <v>28706</v>
      </c>
      <c r="R1023" s="112">
        <v>28706</v>
      </c>
      <c r="S1023" s="112"/>
      <c r="T1023" s="112"/>
      <c r="U1023" s="112"/>
      <c r="V1023" s="112"/>
      <c r="W1023" s="112"/>
      <c r="X1023" s="112"/>
      <c r="Y1023" s="102">
        <f t="shared" si="57"/>
        <v>172168</v>
      </c>
    </row>
    <row r="1024" spans="1:25" x14ac:dyDescent="0.25">
      <c r="A1024" s="9">
        <v>110</v>
      </c>
      <c r="B1024" s="9" t="s">
        <v>272</v>
      </c>
      <c r="C1024" s="9" t="s">
        <v>438</v>
      </c>
      <c r="D1024" s="9" t="s">
        <v>351</v>
      </c>
      <c r="E1024" s="9" t="s">
        <v>273</v>
      </c>
      <c r="F1024" s="9">
        <v>175</v>
      </c>
      <c r="G1024" s="9" t="s">
        <v>326</v>
      </c>
      <c r="H1024" s="9">
        <v>2017</v>
      </c>
      <c r="I1024" s="9" t="str">
        <f t="shared" si="60"/>
        <v>903</v>
      </c>
      <c r="J1024" s="9" t="s">
        <v>10</v>
      </c>
      <c r="K1024" s="9" t="s">
        <v>324</v>
      </c>
      <c r="L1024" s="9" t="s">
        <v>282</v>
      </c>
      <c r="M1024" s="112"/>
      <c r="N1024" s="112"/>
      <c r="O1024" s="112"/>
      <c r="P1024" s="112"/>
      <c r="Q1024" s="112"/>
      <c r="R1024" s="112"/>
      <c r="S1024" s="112">
        <v>-44156</v>
      </c>
      <c r="T1024" s="112">
        <v>-44156</v>
      </c>
      <c r="U1024" s="112">
        <v>-44156</v>
      </c>
      <c r="V1024" s="112">
        <v>-44156</v>
      </c>
      <c r="W1024" s="112">
        <v>-44156</v>
      </c>
      <c r="X1024" s="112">
        <v>-30212</v>
      </c>
      <c r="Y1024" s="102">
        <f t="shared" si="57"/>
        <v>-250992</v>
      </c>
    </row>
    <row r="1025" spans="1:25" x14ac:dyDescent="0.25">
      <c r="A1025" s="9">
        <v>110</v>
      </c>
      <c r="B1025" s="9" t="s">
        <v>272</v>
      </c>
      <c r="C1025" s="9" t="s">
        <v>438</v>
      </c>
      <c r="D1025" s="9" t="s">
        <v>351</v>
      </c>
      <c r="E1025" s="9" t="s">
        <v>273</v>
      </c>
      <c r="F1025" s="9">
        <v>175</v>
      </c>
      <c r="G1025" s="9" t="s">
        <v>326</v>
      </c>
      <c r="H1025" s="9">
        <v>2018</v>
      </c>
      <c r="I1025" s="9" t="str">
        <f t="shared" si="60"/>
        <v>903</v>
      </c>
      <c r="J1025" s="9" t="s">
        <v>10</v>
      </c>
      <c r="K1025" s="9" t="s">
        <v>324</v>
      </c>
      <c r="L1025" s="9" t="s">
        <v>282</v>
      </c>
      <c r="M1025" s="112">
        <v>-39508</v>
      </c>
      <c r="N1025" s="112">
        <v>-39508</v>
      </c>
      <c r="O1025" s="112">
        <v>-39508</v>
      </c>
      <c r="P1025" s="112">
        <v>-39508</v>
      </c>
      <c r="Q1025" s="112">
        <v>-39508</v>
      </c>
      <c r="R1025" s="112">
        <v>-39508</v>
      </c>
      <c r="S1025" s="112"/>
      <c r="T1025" s="112"/>
      <c r="U1025" s="112"/>
      <c r="V1025" s="112"/>
      <c r="W1025" s="112"/>
      <c r="X1025" s="112"/>
      <c r="Y1025" s="102">
        <f t="shared" si="57"/>
        <v>-237048</v>
      </c>
    </row>
    <row r="1026" spans="1:25" x14ac:dyDescent="0.25">
      <c r="A1026" s="9">
        <v>110</v>
      </c>
      <c r="B1026" s="9" t="s">
        <v>272</v>
      </c>
      <c r="C1026" s="9" t="s">
        <v>438</v>
      </c>
      <c r="D1026" s="9" t="s">
        <v>351</v>
      </c>
      <c r="E1026" s="9" t="s">
        <v>273</v>
      </c>
      <c r="F1026" s="9">
        <v>751</v>
      </c>
      <c r="G1026" s="9" t="s">
        <v>330</v>
      </c>
      <c r="H1026" s="9">
        <v>2017</v>
      </c>
      <c r="I1026" s="9" t="str">
        <f t="shared" si="60"/>
        <v>903</v>
      </c>
      <c r="J1026" s="9" t="s">
        <v>10</v>
      </c>
      <c r="K1026" s="9" t="s">
        <v>329</v>
      </c>
      <c r="L1026" s="9" t="s">
        <v>282</v>
      </c>
      <c r="M1026" s="112"/>
      <c r="N1026" s="112"/>
      <c r="O1026" s="112"/>
      <c r="P1026" s="112"/>
      <c r="Q1026" s="112"/>
      <c r="R1026" s="112"/>
      <c r="S1026" s="112">
        <v>89751</v>
      </c>
      <c r="T1026" s="112">
        <v>104578</v>
      </c>
      <c r="U1026" s="112">
        <v>90096</v>
      </c>
      <c r="V1026" s="112">
        <v>99691</v>
      </c>
      <c r="W1026" s="112">
        <v>91368</v>
      </c>
      <c r="X1026" s="112">
        <v>84786</v>
      </c>
      <c r="Y1026" s="102">
        <f t="shared" ref="Y1026:Y1089" si="61">+IF(AND(H1026=2017,L1026="2017 BP"),SUM(S1026:X1026),
IF(AND(H1026=2018,L1026="2017 BP"),SUM(M1026:R1026),
0))</f>
        <v>560270</v>
      </c>
    </row>
    <row r="1027" spans="1:25" x14ac:dyDescent="0.25">
      <c r="A1027" s="9">
        <v>110</v>
      </c>
      <c r="B1027" s="9" t="s">
        <v>272</v>
      </c>
      <c r="C1027" s="9" t="s">
        <v>438</v>
      </c>
      <c r="D1027" s="9" t="s">
        <v>351</v>
      </c>
      <c r="E1027" s="9" t="s">
        <v>273</v>
      </c>
      <c r="F1027" s="9">
        <v>751</v>
      </c>
      <c r="G1027" s="9" t="s">
        <v>330</v>
      </c>
      <c r="H1027" s="9">
        <v>2018</v>
      </c>
      <c r="I1027" s="9" t="str">
        <f t="shared" si="60"/>
        <v>903</v>
      </c>
      <c r="J1027" s="9" t="s">
        <v>10</v>
      </c>
      <c r="K1027" s="9" t="s">
        <v>329</v>
      </c>
      <c r="L1027" s="9" t="s">
        <v>282</v>
      </c>
      <c r="M1027" s="112">
        <v>97635</v>
      </c>
      <c r="N1027" s="112">
        <v>84430</v>
      </c>
      <c r="O1027" s="112">
        <v>94114</v>
      </c>
      <c r="P1027" s="112">
        <v>84160</v>
      </c>
      <c r="Q1027" s="112">
        <v>98789</v>
      </c>
      <c r="R1027" s="112">
        <v>89505</v>
      </c>
      <c r="S1027" s="112"/>
      <c r="T1027" s="112"/>
      <c r="U1027" s="112"/>
      <c r="V1027" s="112"/>
      <c r="W1027" s="112"/>
      <c r="X1027" s="112"/>
      <c r="Y1027" s="102">
        <f t="shared" si="61"/>
        <v>548633</v>
      </c>
    </row>
    <row r="1028" spans="1:25" x14ac:dyDescent="0.25">
      <c r="A1028" s="9">
        <v>110</v>
      </c>
      <c r="B1028" s="9" t="s">
        <v>272</v>
      </c>
      <c r="C1028" s="9" t="s">
        <v>438</v>
      </c>
      <c r="D1028" s="9" t="s">
        <v>351</v>
      </c>
      <c r="E1028" s="9" t="s">
        <v>273</v>
      </c>
      <c r="F1028" s="9">
        <v>752</v>
      </c>
      <c r="G1028" s="9" t="s">
        <v>330</v>
      </c>
      <c r="H1028" s="9">
        <v>2017</v>
      </c>
      <c r="I1028" s="9" t="str">
        <f t="shared" si="60"/>
        <v>903</v>
      </c>
      <c r="J1028" s="9" t="s">
        <v>10</v>
      </c>
      <c r="K1028" s="9" t="s">
        <v>329</v>
      </c>
      <c r="L1028" s="9" t="s">
        <v>282</v>
      </c>
      <c r="M1028" s="112"/>
      <c r="N1028" s="112"/>
      <c r="O1028" s="112"/>
      <c r="P1028" s="112"/>
      <c r="Q1028" s="112"/>
      <c r="R1028" s="112"/>
      <c r="S1028" s="112">
        <v>8656</v>
      </c>
      <c r="T1028" s="112">
        <v>8656</v>
      </c>
      <c r="U1028" s="112">
        <v>8656</v>
      </c>
      <c r="V1028" s="112">
        <v>8656</v>
      </c>
      <c r="W1028" s="112">
        <v>8656</v>
      </c>
      <c r="X1028" s="112">
        <v>8656</v>
      </c>
      <c r="Y1028" s="102">
        <f t="shared" si="61"/>
        <v>51936</v>
      </c>
    </row>
    <row r="1029" spans="1:25" x14ac:dyDescent="0.25">
      <c r="A1029" s="9">
        <v>110</v>
      </c>
      <c r="B1029" s="9" t="s">
        <v>272</v>
      </c>
      <c r="C1029" s="9" t="s">
        <v>438</v>
      </c>
      <c r="D1029" s="9" t="s">
        <v>351</v>
      </c>
      <c r="E1029" s="9" t="s">
        <v>273</v>
      </c>
      <c r="F1029" s="9">
        <v>752</v>
      </c>
      <c r="G1029" s="9" t="s">
        <v>330</v>
      </c>
      <c r="H1029" s="9">
        <v>2018</v>
      </c>
      <c r="I1029" s="9" t="str">
        <f t="shared" si="60"/>
        <v>903</v>
      </c>
      <c r="J1029" s="9" t="s">
        <v>10</v>
      </c>
      <c r="K1029" s="9" t="s">
        <v>329</v>
      </c>
      <c r="L1029" s="9" t="s">
        <v>282</v>
      </c>
      <c r="M1029" s="112">
        <v>3532</v>
      </c>
      <c r="N1029" s="112">
        <v>3532</v>
      </c>
      <c r="O1029" s="112">
        <v>3536</v>
      </c>
      <c r="P1029" s="112">
        <v>3536</v>
      </c>
      <c r="Q1029" s="112">
        <v>3536</v>
      </c>
      <c r="R1029" s="112">
        <v>3536</v>
      </c>
      <c r="S1029" s="112"/>
      <c r="T1029" s="112"/>
      <c r="U1029" s="112"/>
      <c r="V1029" s="112"/>
      <c r="W1029" s="112"/>
      <c r="X1029" s="112"/>
      <c r="Y1029" s="102">
        <f t="shared" si="61"/>
        <v>21208</v>
      </c>
    </row>
    <row r="1030" spans="1:25" x14ac:dyDescent="0.25">
      <c r="A1030" s="9">
        <v>110</v>
      </c>
      <c r="B1030" s="9" t="s">
        <v>272</v>
      </c>
      <c r="C1030" s="9" t="s">
        <v>438</v>
      </c>
      <c r="D1030" s="9" t="s">
        <v>351</v>
      </c>
      <c r="E1030" s="9" t="s">
        <v>273</v>
      </c>
      <c r="F1030" s="9">
        <v>778</v>
      </c>
      <c r="G1030" s="9" t="s">
        <v>331</v>
      </c>
      <c r="H1030" s="9">
        <v>2017</v>
      </c>
      <c r="I1030" s="9" t="str">
        <f t="shared" si="60"/>
        <v>903</v>
      </c>
      <c r="J1030" s="9" t="s">
        <v>10</v>
      </c>
      <c r="K1030" s="9" t="s">
        <v>332</v>
      </c>
      <c r="L1030" s="9" t="s">
        <v>282</v>
      </c>
      <c r="M1030" s="112"/>
      <c r="N1030" s="112"/>
      <c r="O1030" s="112"/>
      <c r="P1030" s="112"/>
      <c r="Q1030" s="112"/>
      <c r="R1030" s="112"/>
      <c r="S1030" s="112">
        <v>2160</v>
      </c>
      <c r="T1030" s="112">
        <v>2160</v>
      </c>
      <c r="U1030" s="112">
        <v>2160</v>
      </c>
      <c r="V1030" s="112">
        <v>2160</v>
      </c>
      <c r="W1030" s="112">
        <v>2160</v>
      </c>
      <c r="X1030" s="112">
        <v>10800</v>
      </c>
      <c r="Y1030" s="102">
        <f t="shared" si="61"/>
        <v>21600</v>
      </c>
    </row>
    <row r="1031" spans="1:25" x14ac:dyDescent="0.25">
      <c r="A1031" s="9">
        <v>110</v>
      </c>
      <c r="B1031" s="9" t="s">
        <v>272</v>
      </c>
      <c r="C1031" s="9" t="s">
        <v>438</v>
      </c>
      <c r="D1031" s="9" t="s">
        <v>351</v>
      </c>
      <c r="E1031" s="9" t="s">
        <v>273</v>
      </c>
      <c r="F1031" s="9">
        <v>778</v>
      </c>
      <c r="G1031" s="9" t="s">
        <v>331</v>
      </c>
      <c r="H1031" s="9">
        <v>2018</v>
      </c>
      <c r="I1031" s="9" t="str">
        <f t="shared" si="60"/>
        <v>903</v>
      </c>
      <c r="J1031" s="9" t="s">
        <v>10</v>
      </c>
      <c r="K1031" s="9" t="s">
        <v>332</v>
      </c>
      <c r="L1031" s="9" t="s">
        <v>282</v>
      </c>
      <c r="M1031" s="112">
        <v>2160</v>
      </c>
      <c r="N1031" s="112">
        <v>2160</v>
      </c>
      <c r="O1031" s="112">
        <v>2160</v>
      </c>
      <c r="P1031" s="112">
        <v>2160</v>
      </c>
      <c r="Q1031" s="112">
        <v>8100</v>
      </c>
      <c r="R1031" s="112">
        <v>2160</v>
      </c>
      <c r="S1031" s="112"/>
      <c r="T1031" s="112"/>
      <c r="U1031" s="112"/>
      <c r="V1031" s="112"/>
      <c r="W1031" s="112"/>
      <c r="X1031" s="112"/>
      <c r="Y1031" s="102">
        <f t="shared" si="61"/>
        <v>18900</v>
      </c>
    </row>
    <row r="1032" spans="1:25" x14ac:dyDescent="0.25">
      <c r="A1032" s="9">
        <v>110</v>
      </c>
      <c r="B1032" s="9" t="s">
        <v>278</v>
      </c>
      <c r="C1032" s="9" t="s">
        <v>438</v>
      </c>
      <c r="D1032" s="9" t="s">
        <v>351</v>
      </c>
      <c r="E1032" s="9" t="s">
        <v>273</v>
      </c>
      <c r="F1032" s="9">
        <v>101</v>
      </c>
      <c r="G1032" s="9" t="s">
        <v>298</v>
      </c>
      <c r="H1032" s="9">
        <v>2017</v>
      </c>
      <c r="I1032" s="9" t="str">
        <f t="shared" ref="I1032:I1051" si="62">LEFT(C1032,3)</f>
        <v>903</v>
      </c>
      <c r="J1032" s="9" t="s">
        <v>10</v>
      </c>
      <c r="K1032" s="9" t="s">
        <v>324</v>
      </c>
      <c r="L1032" s="9" t="s">
        <v>282</v>
      </c>
      <c r="M1032" s="112"/>
      <c r="N1032" s="112"/>
      <c r="O1032" s="112"/>
      <c r="P1032" s="112"/>
      <c r="Q1032" s="112"/>
      <c r="R1032" s="112"/>
      <c r="S1032" s="112">
        <v>31684</v>
      </c>
      <c r="T1032" s="112">
        <v>35046</v>
      </c>
      <c r="U1032" s="112">
        <v>31773</v>
      </c>
      <c r="V1032" s="112">
        <v>33940</v>
      </c>
      <c r="W1032" s="112">
        <v>32102</v>
      </c>
      <c r="X1032" s="112">
        <v>30557</v>
      </c>
      <c r="Y1032" s="102">
        <f t="shared" si="61"/>
        <v>195102</v>
      </c>
    </row>
    <row r="1033" spans="1:25" x14ac:dyDescent="0.25">
      <c r="A1033" s="9">
        <v>110</v>
      </c>
      <c r="B1033" s="9" t="s">
        <v>278</v>
      </c>
      <c r="C1033" s="9" t="s">
        <v>438</v>
      </c>
      <c r="D1033" s="9" t="s">
        <v>351</v>
      </c>
      <c r="E1033" s="9" t="s">
        <v>273</v>
      </c>
      <c r="F1033" s="9">
        <v>101</v>
      </c>
      <c r="G1033" s="9" t="s">
        <v>298</v>
      </c>
      <c r="H1033" s="9">
        <v>2018</v>
      </c>
      <c r="I1033" s="9" t="str">
        <f t="shared" si="62"/>
        <v>903</v>
      </c>
      <c r="J1033" s="9" t="s">
        <v>10</v>
      </c>
      <c r="K1033" s="9" t="s">
        <v>324</v>
      </c>
      <c r="L1033" s="9" t="s">
        <v>282</v>
      </c>
      <c r="M1033" s="112">
        <v>35870</v>
      </c>
      <c r="N1033" s="112">
        <v>33010</v>
      </c>
      <c r="O1033" s="112">
        <v>35640</v>
      </c>
      <c r="P1033" s="112">
        <v>33384</v>
      </c>
      <c r="Q1033" s="112">
        <v>36923</v>
      </c>
      <c r="R1033" s="112">
        <v>34861</v>
      </c>
      <c r="S1033" s="112"/>
      <c r="T1033" s="112"/>
      <c r="U1033" s="112"/>
      <c r="V1033" s="112"/>
      <c r="W1033" s="112"/>
      <c r="X1033" s="112"/>
      <c r="Y1033" s="102">
        <f t="shared" si="61"/>
        <v>209688</v>
      </c>
    </row>
    <row r="1034" spans="1:25" x14ac:dyDescent="0.25">
      <c r="A1034" s="9">
        <v>110</v>
      </c>
      <c r="B1034" s="9" t="s">
        <v>278</v>
      </c>
      <c r="C1034" s="9" t="s">
        <v>438</v>
      </c>
      <c r="D1034" s="9" t="s">
        <v>351</v>
      </c>
      <c r="E1034" s="9" t="s">
        <v>273</v>
      </c>
      <c r="F1034" s="9">
        <v>111</v>
      </c>
      <c r="G1034" s="9" t="s">
        <v>297</v>
      </c>
      <c r="H1034" s="9">
        <v>2017</v>
      </c>
      <c r="I1034" s="9" t="str">
        <f t="shared" si="62"/>
        <v>903</v>
      </c>
      <c r="J1034" s="9" t="s">
        <v>10</v>
      </c>
      <c r="K1034" s="9" t="s">
        <v>325</v>
      </c>
      <c r="L1034" s="9" t="s">
        <v>282</v>
      </c>
      <c r="M1034" s="112"/>
      <c r="N1034" s="112"/>
      <c r="O1034" s="112"/>
      <c r="P1034" s="112"/>
      <c r="Q1034" s="112"/>
      <c r="R1034" s="112"/>
      <c r="S1034" s="112">
        <v>7244</v>
      </c>
      <c r="T1034" s="112">
        <v>7244</v>
      </c>
      <c r="U1034" s="112">
        <v>8244</v>
      </c>
      <c r="V1034" s="112">
        <v>7244</v>
      </c>
      <c r="W1034" s="112">
        <v>7244</v>
      </c>
      <c r="X1034" s="112">
        <v>7132</v>
      </c>
      <c r="Y1034" s="102">
        <f t="shared" si="61"/>
        <v>44352</v>
      </c>
    </row>
    <row r="1035" spans="1:25" x14ac:dyDescent="0.25">
      <c r="A1035" s="9">
        <v>110</v>
      </c>
      <c r="B1035" s="9" t="s">
        <v>278</v>
      </c>
      <c r="C1035" s="9" t="s">
        <v>438</v>
      </c>
      <c r="D1035" s="9" t="s">
        <v>351</v>
      </c>
      <c r="E1035" s="9" t="s">
        <v>273</v>
      </c>
      <c r="F1035" s="9">
        <v>111</v>
      </c>
      <c r="G1035" s="9" t="s">
        <v>297</v>
      </c>
      <c r="H1035" s="9">
        <v>2018</v>
      </c>
      <c r="I1035" s="9" t="str">
        <f t="shared" si="62"/>
        <v>903</v>
      </c>
      <c r="J1035" s="9" t="s">
        <v>10</v>
      </c>
      <c r="K1035" s="9" t="s">
        <v>325</v>
      </c>
      <c r="L1035" s="9" t="s">
        <v>282</v>
      </c>
      <c r="M1035" s="112">
        <v>7911</v>
      </c>
      <c r="N1035" s="112">
        <v>7911</v>
      </c>
      <c r="O1035" s="112">
        <v>8911</v>
      </c>
      <c r="P1035" s="112">
        <v>7911</v>
      </c>
      <c r="Q1035" s="112">
        <v>7911</v>
      </c>
      <c r="R1035" s="112">
        <v>8911</v>
      </c>
      <c r="S1035" s="112"/>
      <c r="T1035" s="112"/>
      <c r="U1035" s="112"/>
      <c r="V1035" s="112"/>
      <c r="W1035" s="112"/>
      <c r="X1035" s="112"/>
      <c r="Y1035" s="102">
        <f t="shared" si="61"/>
        <v>49466</v>
      </c>
    </row>
    <row r="1036" spans="1:25" x14ac:dyDescent="0.25">
      <c r="A1036" s="9">
        <v>110</v>
      </c>
      <c r="B1036" s="9" t="s">
        <v>278</v>
      </c>
      <c r="C1036" s="9" t="s">
        <v>438</v>
      </c>
      <c r="D1036" s="9" t="s">
        <v>351</v>
      </c>
      <c r="E1036" s="9" t="s">
        <v>273</v>
      </c>
      <c r="F1036" s="9">
        <v>751</v>
      </c>
      <c r="G1036" s="9" t="s">
        <v>330</v>
      </c>
      <c r="H1036" s="9">
        <v>2017</v>
      </c>
      <c r="I1036" s="9" t="str">
        <f t="shared" si="62"/>
        <v>903</v>
      </c>
      <c r="J1036" s="9" t="s">
        <v>10</v>
      </c>
      <c r="K1036" s="9" t="s">
        <v>329</v>
      </c>
      <c r="L1036" s="9" t="s">
        <v>282</v>
      </c>
      <c r="M1036" s="112"/>
      <c r="N1036" s="112"/>
      <c r="O1036" s="112"/>
      <c r="P1036" s="112"/>
      <c r="Q1036" s="112"/>
      <c r="R1036" s="112"/>
      <c r="S1036" s="112">
        <v>9033</v>
      </c>
      <c r="T1036" s="112">
        <v>9991</v>
      </c>
      <c r="U1036" s="112">
        <v>9058</v>
      </c>
      <c r="V1036" s="112">
        <v>9676</v>
      </c>
      <c r="W1036" s="112">
        <v>9152</v>
      </c>
      <c r="X1036" s="112">
        <v>8711</v>
      </c>
      <c r="Y1036" s="102">
        <f t="shared" si="61"/>
        <v>55621</v>
      </c>
    </row>
    <row r="1037" spans="1:25" x14ac:dyDescent="0.25">
      <c r="A1037" s="9">
        <v>110</v>
      </c>
      <c r="B1037" s="9" t="s">
        <v>278</v>
      </c>
      <c r="C1037" s="9" t="s">
        <v>438</v>
      </c>
      <c r="D1037" s="9" t="s">
        <v>351</v>
      </c>
      <c r="E1037" s="9" t="s">
        <v>273</v>
      </c>
      <c r="F1037" s="9">
        <v>751</v>
      </c>
      <c r="G1037" s="9" t="s">
        <v>330</v>
      </c>
      <c r="H1037" s="9">
        <v>2018</v>
      </c>
      <c r="I1037" s="9" t="str">
        <f t="shared" si="62"/>
        <v>903</v>
      </c>
      <c r="J1037" s="9" t="s">
        <v>10</v>
      </c>
      <c r="K1037" s="9" t="s">
        <v>329</v>
      </c>
      <c r="L1037" s="9" t="s">
        <v>282</v>
      </c>
      <c r="M1037" s="112">
        <v>10226</v>
      </c>
      <c r="N1037" s="112">
        <v>9410</v>
      </c>
      <c r="O1037" s="112">
        <v>10160</v>
      </c>
      <c r="P1037" s="112">
        <v>9517</v>
      </c>
      <c r="Q1037" s="112">
        <v>10526</v>
      </c>
      <c r="R1037" s="112">
        <v>9938</v>
      </c>
      <c r="S1037" s="112"/>
      <c r="T1037" s="112"/>
      <c r="U1037" s="112"/>
      <c r="V1037" s="112"/>
      <c r="W1037" s="112"/>
      <c r="X1037" s="112"/>
      <c r="Y1037" s="102">
        <f t="shared" si="61"/>
        <v>59777</v>
      </c>
    </row>
    <row r="1038" spans="1:25" x14ac:dyDescent="0.25">
      <c r="A1038" s="9">
        <v>110</v>
      </c>
      <c r="B1038" s="9" t="s">
        <v>278</v>
      </c>
      <c r="C1038" s="9" t="s">
        <v>438</v>
      </c>
      <c r="D1038" s="9" t="s">
        <v>351</v>
      </c>
      <c r="E1038" s="9" t="s">
        <v>273</v>
      </c>
      <c r="F1038" s="9">
        <v>752</v>
      </c>
      <c r="G1038" s="9" t="s">
        <v>330</v>
      </c>
      <c r="H1038" s="9">
        <v>2017</v>
      </c>
      <c r="I1038" s="9" t="str">
        <f t="shared" si="62"/>
        <v>903</v>
      </c>
      <c r="J1038" s="9" t="s">
        <v>10</v>
      </c>
      <c r="K1038" s="9" t="s">
        <v>329</v>
      </c>
      <c r="L1038" s="9" t="s">
        <v>282</v>
      </c>
      <c r="M1038" s="112"/>
      <c r="N1038" s="112"/>
      <c r="O1038" s="112"/>
      <c r="P1038" s="112"/>
      <c r="Q1038" s="112"/>
      <c r="R1038" s="112"/>
      <c r="S1038" s="112">
        <v>618</v>
      </c>
      <c r="T1038" s="112">
        <v>618</v>
      </c>
      <c r="U1038" s="112">
        <v>704</v>
      </c>
      <c r="V1038" s="112">
        <v>618</v>
      </c>
      <c r="W1038" s="112">
        <v>618</v>
      </c>
      <c r="X1038" s="112">
        <v>609</v>
      </c>
      <c r="Y1038" s="102">
        <f t="shared" si="61"/>
        <v>3785</v>
      </c>
    </row>
    <row r="1039" spans="1:25" x14ac:dyDescent="0.25">
      <c r="A1039" s="9">
        <v>110</v>
      </c>
      <c r="B1039" s="9" t="s">
        <v>278</v>
      </c>
      <c r="C1039" s="9" t="s">
        <v>438</v>
      </c>
      <c r="D1039" s="9" t="s">
        <v>351</v>
      </c>
      <c r="E1039" s="9" t="s">
        <v>273</v>
      </c>
      <c r="F1039" s="9">
        <v>752</v>
      </c>
      <c r="G1039" s="9" t="s">
        <v>330</v>
      </c>
      <c r="H1039" s="9">
        <v>2018</v>
      </c>
      <c r="I1039" s="9" t="str">
        <f t="shared" si="62"/>
        <v>903</v>
      </c>
      <c r="J1039" s="9" t="s">
        <v>10</v>
      </c>
      <c r="K1039" s="9" t="s">
        <v>329</v>
      </c>
      <c r="L1039" s="9" t="s">
        <v>282</v>
      </c>
      <c r="M1039" s="112">
        <v>675</v>
      </c>
      <c r="N1039" s="112">
        <v>675</v>
      </c>
      <c r="O1039" s="112">
        <v>761</v>
      </c>
      <c r="P1039" s="112">
        <v>675</v>
      </c>
      <c r="Q1039" s="112">
        <v>675</v>
      </c>
      <c r="R1039" s="112">
        <v>761</v>
      </c>
      <c r="S1039" s="112"/>
      <c r="T1039" s="112"/>
      <c r="U1039" s="112"/>
      <c r="V1039" s="112"/>
      <c r="W1039" s="112"/>
      <c r="X1039" s="112"/>
      <c r="Y1039" s="102">
        <f t="shared" si="61"/>
        <v>4222</v>
      </c>
    </row>
    <row r="1040" spans="1:25" x14ac:dyDescent="0.25">
      <c r="A1040" s="9">
        <v>110</v>
      </c>
      <c r="B1040" s="9" t="s">
        <v>272</v>
      </c>
      <c r="C1040" s="9" t="s">
        <v>439</v>
      </c>
      <c r="D1040" s="9" t="s">
        <v>351</v>
      </c>
      <c r="E1040" s="9" t="s">
        <v>273</v>
      </c>
      <c r="F1040" s="9">
        <v>101</v>
      </c>
      <c r="G1040" s="9" t="s">
        <v>298</v>
      </c>
      <c r="H1040" s="9">
        <v>2017</v>
      </c>
      <c r="I1040" s="9" t="str">
        <f t="shared" si="62"/>
        <v>903</v>
      </c>
      <c r="J1040" s="9" t="s">
        <v>10</v>
      </c>
      <c r="K1040" s="9" t="s">
        <v>324</v>
      </c>
      <c r="L1040" s="9" t="s">
        <v>282</v>
      </c>
      <c r="M1040" s="112"/>
      <c r="N1040" s="112"/>
      <c r="O1040" s="112"/>
      <c r="P1040" s="112"/>
      <c r="Q1040" s="112"/>
      <c r="R1040" s="112"/>
      <c r="S1040" s="112">
        <v>14910</v>
      </c>
      <c r="T1040" s="112">
        <v>17646</v>
      </c>
      <c r="U1040" s="112">
        <v>15556</v>
      </c>
      <c r="V1040" s="112">
        <v>17307</v>
      </c>
      <c r="W1040" s="112">
        <v>15874</v>
      </c>
      <c r="X1040" s="112">
        <v>14552</v>
      </c>
      <c r="Y1040" s="102">
        <f t="shared" si="61"/>
        <v>95845</v>
      </c>
    </row>
    <row r="1041" spans="1:25" x14ac:dyDescent="0.25">
      <c r="A1041" s="9">
        <v>110</v>
      </c>
      <c r="B1041" s="9" t="s">
        <v>272</v>
      </c>
      <c r="C1041" s="9" t="s">
        <v>439</v>
      </c>
      <c r="D1041" s="9" t="s">
        <v>351</v>
      </c>
      <c r="E1041" s="9" t="s">
        <v>273</v>
      </c>
      <c r="F1041" s="9">
        <v>101</v>
      </c>
      <c r="G1041" s="9" t="s">
        <v>298</v>
      </c>
      <c r="H1041" s="9">
        <v>2018</v>
      </c>
      <c r="I1041" s="9" t="str">
        <f t="shared" si="62"/>
        <v>903</v>
      </c>
      <c r="J1041" s="9" t="s">
        <v>10</v>
      </c>
      <c r="K1041" s="9" t="s">
        <v>324</v>
      </c>
      <c r="L1041" s="9" t="s">
        <v>282</v>
      </c>
      <c r="M1041" s="112">
        <v>16240</v>
      </c>
      <c r="N1041" s="112">
        <v>14504</v>
      </c>
      <c r="O1041" s="112">
        <v>16077</v>
      </c>
      <c r="P1041" s="112">
        <v>14814</v>
      </c>
      <c r="Q1041" s="112">
        <v>17130</v>
      </c>
      <c r="R1041" s="112">
        <v>15960</v>
      </c>
      <c r="S1041" s="112"/>
      <c r="T1041" s="112"/>
      <c r="U1041" s="112"/>
      <c r="V1041" s="112"/>
      <c r="W1041" s="112"/>
      <c r="X1041" s="112"/>
      <c r="Y1041" s="102">
        <f t="shared" si="61"/>
        <v>94725</v>
      </c>
    </row>
    <row r="1042" spans="1:25" x14ac:dyDescent="0.25">
      <c r="A1042" s="9">
        <v>110</v>
      </c>
      <c r="B1042" s="9" t="s">
        <v>272</v>
      </c>
      <c r="C1042" s="9" t="s">
        <v>439</v>
      </c>
      <c r="D1042" s="9" t="s">
        <v>351</v>
      </c>
      <c r="E1042" s="9" t="s">
        <v>273</v>
      </c>
      <c r="F1042" s="9">
        <v>751</v>
      </c>
      <c r="G1042" s="9" t="s">
        <v>330</v>
      </c>
      <c r="H1042" s="9">
        <v>2017</v>
      </c>
      <c r="I1042" s="9" t="str">
        <f t="shared" si="62"/>
        <v>903</v>
      </c>
      <c r="J1042" s="9" t="s">
        <v>10</v>
      </c>
      <c r="K1042" s="9" t="s">
        <v>329</v>
      </c>
      <c r="L1042" s="9" t="s">
        <v>282</v>
      </c>
      <c r="M1042" s="112"/>
      <c r="N1042" s="112"/>
      <c r="O1042" s="112"/>
      <c r="P1042" s="112"/>
      <c r="Q1042" s="112"/>
      <c r="R1042" s="112"/>
      <c r="S1042" s="112">
        <v>4380</v>
      </c>
      <c r="T1042" s="112">
        <v>5184</v>
      </c>
      <c r="U1042" s="112">
        <v>4570</v>
      </c>
      <c r="V1042" s="112">
        <v>5085</v>
      </c>
      <c r="W1042" s="112">
        <v>4664</v>
      </c>
      <c r="X1042" s="112">
        <v>4275</v>
      </c>
      <c r="Y1042" s="102">
        <f t="shared" si="61"/>
        <v>28158</v>
      </c>
    </row>
    <row r="1043" spans="1:25" x14ac:dyDescent="0.25">
      <c r="A1043" s="9">
        <v>110</v>
      </c>
      <c r="B1043" s="9" t="s">
        <v>272</v>
      </c>
      <c r="C1043" s="9" t="s">
        <v>439</v>
      </c>
      <c r="D1043" s="9" t="s">
        <v>351</v>
      </c>
      <c r="E1043" s="9" t="s">
        <v>273</v>
      </c>
      <c r="F1043" s="9">
        <v>751</v>
      </c>
      <c r="G1043" s="9" t="s">
        <v>330</v>
      </c>
      <c r="H1043" s="9">
        <v>2018</v>
      </c>
      <c r="I1043" s="9" t="str">
        <f t="shared" si="62"/>
        <v>903</v>
      </c>
      <c r="J1043" s="9" t="s">
        <v>10</v>
      </c>
      <c r="K1043" s="9" t="s">
        <v>329</v>
      </c>
      <c r="L1043" s="9" t="s">
        <v>282</v>
      </c>
      <c r="M1043" s="112">
        <v>4771</v>
      </c>
      <c r="N1043" s="112">
        <v>4261</v>
      </c>
      <c r="O1043" s="112">
        <v>4723</v>
      </c>
      <c r="P1043" s="112">
        <v>4352</v>
      </c>
      <c r="Q1043" s="112">
        <v>5033</v>
      </c>
      <c r="R1043" s="112">
        <v>4689</v>
      </c>
      <c r="S1043" s="112"/>
      <c r="T1043" s="112"/>
      <c r="U1043" s="112"/>
      <c r="V1043" s="112"/>
      <c r="W1043" s="112"/>
      <c r="X1043" s="112"/>
      <c r="Y1043" s="102">
        <f t="shared" si="61"/>
        <v>27829</v>
      </c>
    </row>
    <row r="1044" spans="1:25" x14ac:dyDescent="0.25">
      <c r="A1044" s="9">
        <v>110</v>
      </c>
      <c r="B1044" s="9" t="s">
        <v>272</v>
      </c>
      <c r="C1044" s="9" t="s">
        <v>439</v>
      </c>
      <c r="D1044" s="9" t="s">
        <v>351</v>
      </c>
      <c r="E1044" s="9" t="s">
        <v>273</v>
      </c>
      <c r="F1044" s="9">
        <v>778</v>
      </c>
      <c r="G1044" s="9" t="s">
        <v>331</v>
      </c>
      <c r="H1044" s="9">
        <v>2017</v>
      </c>
      <c r="I1044" s="9" t="str">
        <f t="shared" si="62"/>
        <v>903</v>
      </c>
      <c r="J1044" s="9" t="s">
        <v>10</v>
      </c>
      <c r="K1044" s="9" t="s">
        <v>332</v>
      </c>
      <c r="L1044" s="9" t="s">
        <v>282</v>
      </c>
      <c r="M1044" s="112"/>
      <c r="N1044" s="112"/>
      <c r="O1044" s="112"/>
      <c r="P1044" s="112"/>
      <c r="Q1044" s="112"/>
      <c r="R1044" s="112"/>
      <c r="S1044" s="112">
        <v>0</v>
      </c>
      <c r="T1044" s="112">
        <v>0</v>
      </c>
      <c r="U1044" s="112">
        <v>0</v>
      </c>
      <c r="V1044" s="112">
        <v>0</v>
      </c>
      <c r="W1044" s="112">
        <v>0</v>
      </c>
      <c r="X1044" s="112">
        <v>3200</v>
      </c>
      <c r="Y1044" s="102">
        <f t="shared" si="61"/>
        <v>3200</v>
      </c>
    </row>
    <row r="1045" spans="1:25" x14ac:dyDescent="0.25">
      <c r="A1045" s="9">
        <v>110</v>
      </c>
      <c r="B1045" s="9" t="s">
        <v>272</v>
      </c>
      <c r="C1045" s="9" t="s">
        <v>439</v>
      </c>
      <c r="D1045" s="9" t="s">
        <v>351</v>
      </c>
      <c r="E1045" s="9" t="s">
        <v>273</v>
      </c>
      <c r="F1045" s="9">
        <v>778</v>
      </c>
      <c r="G1045" s="9" t="s">
        <v>331</v>
      </c>
      <c r="H1045" s="9">
        <v>2018</v>
      </c>
      <c r="I1045" s="9" t="str">
        <f t="shared" si="62"/>
        <v>903</v>
      </c>
      <c r="J1045" s="9" t="s">
        <v>10</v>
      </c>
      <c r="K1045" s="9" t="s">
        <v>332</v>
      </c>
      <c r="L1045" s="9" t="s">
        <v>282</v>
      </c>
      <c r="M1045" s="112">
        <v>3200</v>
      </c>
      <c r="N1045" s="112">
        <v>0</v>
      </c>
      <c r="O1045" s="112">
        <v>0</v>
      </c>
      <c r="P1045" s="112">
        <v>0</v>
      </c>
      <c r="Q1045" s="112">
        <v>0</v>
      </c>
      <c r="R1045" s="112">
        <v>3200</v>
      </c>
      <c r="S1045" s="112"/>
      <c r="T1045" s="112"/>
      <c r="U1045" s="112"/>
      <c r="V1045" s="112"/>
      <c r="W1045" s="112"/>
      <c r="X1045" s="112"/>
      <c r="Y1045" s="102">
        <f t="shared" si="61"/>
        <v>6400</v>
      </c>
    </row>
    <row r="1046" spans="1:25" x14ac:dyDescent="0.25">
      <c r="A1046" s="9">
        <v>110</v>
      </c>
      <c r="B1046" s="9" t="s">
        <v>272</v>
      </c>
      <c r="C1046" s="9" t="s">
        <v>440</v>
      </c>
      <c r="D1046" s="9" t="s">
        <v>351</v>
      </c>
      <c r="E1046" s="9" t="s">
        <v>273</v>
      </c>
      <c r="F1046" s="9">
        <v>101</v>
      </c>
      <c r="G1046" s="9" t="s">
        <v>298</v>
      </c>
      <c r="H1046" s="9">
        <v>2017</v>
      </c>
      <c r="I1046" s="9" t="str">
        <f t="shared" si="62"/>
        <v>907</v>
      </c>
      <c r="J1046" s="9" t="s">
        <v>10</v>
      </c>
      <c r="K1046" s="9" t="s">
        <v>324</v>
      </c>
      <c r="L1046" s="9" t="s">
        <v>282</v>
      </c>
      <c r="M1046" s="112"/>
      <c r="N1046" s="112"/>
      <c r="O1046" s="112"/>
      <c r="P1046" s="112"/>
      <c r="Q1046" s="112"/>
      <c r="R1046" s="112"/>
      <c r="S1046" s="112">
        <v>38236</v>
      </c>
      <c r="T1046" s="112">
        <v>41880</v>
      </c>
      <c r="U1046" s="112">
        <v>38335</v>
      </c>
      <c r="V1046" s="112">
        <v>40681</v>
      </c>
      <c r="W1046" s="112">
        <v>38697</v>
      </c>
      <c r="X1046" s="112">
        <v>37015</v>
      </c>
      <c r="Y1046" s="102">
        <f t="shared" si="61"/>
        <v>234844</v>
      </c>
    </row>
    <row r="1047" spans="1:25" x14ac:dyDescent="0.25">
      <c r="A1047" s="9">
        <v>110</v>
      </c>
      <c r="B1047" s="9" t="s">
        <v>272</v>
      </c>
      <c r="C1047" s="9" t="s">
        <v>440</v>
      </c>
      <c r="D1047" s="9" t="s">
        <v>351</v>
      </c>
      <c r="E1047" s="9" t="s">
        <v>273</v>
      </c>
      <c r="F1047" s="9">
        <v>101</v>
      </c>
      <c r="G1047" s="9" t="s">
        <v>298</v>
      </c>
      <c r="H1047" s="9">
        <v>2018</v>
      </c>
      <c r="I1047" s="9" t="str">
        <f t="shared" si="62"/>
        <v>907</v>
      </c>
      <c r="J1047" s="9" t="s">
        <v>10</v>
      </c>
      <c r="K1047" s="9" t="s">
        <v>324</v>
      </c>
      <c r="L1047" s="9" t="s">
        <v>282</v>
      </c>
      <c r="M1047" s="112">
        <v>40374</v>
      </c>
      <c r="N1047" s="112">
        <v>37296</v>
      </c>
      <c r="O1047" s="112">
        <v>40091</v>
      </c>
      <c r="P1047" s="112">
        <v>37651</v>
      </c>
      <c r="Q1047" s="112">
        <v>41489</v>
      </c>
      <c r="R1047" s="112">
        <v>39268</v>
      </c>
      <c r="S1047" s="112"/>
      <c r="T1047" s="112"/>
      <c r="U1047" s="112"/>
      <c r="V1047" s="112"/>
      <c r="W1047" s="112"/>
      <c r="X1047" s="112"/>
      <c r="Y1047" s="102">
        <f t="shared" si="61"/>
        <v>236169</v>
      </c>
    </row>
    <row r="1048" spans="1:25" x14ac:dyDescent="0.25">
      <c r="A1048" s="9">
        <v>110</v>
      </c>
      <c r="B1048" s="9" t="s">
        <v>272</v>
      </c>
      <c r="C1048" s="9" t="s">
        <v>440</v>
      </c>
      <c r="D1048" s="9" t="s">
        <v>351</v>
      </c>
      <c r="E1048" s="9" t="s">
        <v>273</v>
      </c>
      <c r="F1048" s="9">
        <v>751</v>
      </c>
      <c r="G1048" s="9" t="s">
        <v>330</v>
      </c>
      <c r="H1048" s="9">
        <v>2017</v>
      </c>
      <c r="I1048" s="9" t="str">
        <f t="shared" si="62"/>
        <v>907</v>
      </c>
      <c r="J1048" s="9" t="s">
        <v>10</v>
      </c>
      <c r="K1048" s="9" t="s">
        <v>329</v>
      </c>
      <c r="L1048" s="9" t="s">
        <v>282</v>
      </c>
      <c r="M1048" s="112"/>
      <c r="N1048" s="112"/>
      <c r="O1048" s="112"/>
      <c r="P1048" s="112"/>
      <c r="Q1048" s="112"/>
      <c r="R1048" s="112"/>
      <c r="S1048" s="112">
        <v>11784</v>
      </c>
      <c r="T1048" s="112">
        <v>12855</v>
      </c>
      <c r="U1048" s="112">
        <v>11813</v>
      </c>
      <c r="V1048" s="112">
        <v>12503</v>
      </c>
      <c r="W1048" s="112">
        <v>11920</v>
      </c>
      <c r="X1048" s="112">
        <v>11425</v>
      </c>
      <c r="Y1048" s="102">
        <f t="shared" si="61"/>
        <v>72300</v>
      </c>
    </row>
    <row r="1049" spans="1:25" x14ac:dyDescent="0.25">
      <c r="A1049" s="9">
        <v>110</v>
      </c>
      <c r="B1049" s="9" t="s">
        <v>272</v>
      </c>
      <c r="C1049" s="9" t="s">
        <v>440</v>
      </c>
      <c r="D1049" s="9" t="s">
        <v>351</v>
      </c>
      <c r="E1049" s="9" t="s">
        <v>273</v>
      </c>
      <c r="F1049" s="9">
        <v>751</v>
      </c>
      <c r="G1049" s="9" t="s">
        <v>330</v>
      </c>
      <c r="H1049" s="9">
        <v>2018</v>
      </c>
      <c r="I1049" s="9" t="str">
        <f t="shared" si="62"/>
        <v>907</v>
      </c>
      <c r="J1049" s="9" t="s">
        <v>10</v>
      </c>
      <c r="K1049" s="9" t="s">
        <v>329</v>
      </c>
      <c r="L1049" s="9" t="s">
        <v>282</v>
      </c>
      <c r="M1049" s="112">
        <v>12412</v>
      </c>
      <c r="N1049" s="112">
        <v>11508</v>
      </c>
      <c r="O1049" s="112">
        <v>12329</v>
      </c>
      <c r="P1049" s="112">
        <v>11612</v>
      </c>
      <c r="Q1049" s="112">
        <v>12740</v>
      </c>
      <c r="R1049" s="112">
        <v>12087</v>
      </c>
      <c r="S1049" s="112"/>
      <c r="T1049" s="112"/>
      <c r="U1049" s="112"/>
      <c r="V1049" s="112"/>
      <c r="W1049" s="112"/>
      <c r="X1049" s="112"/>
      <c r="Y1049" s="102">
        <f t="shared" si="61"/>
        <v>72688</v>
      </c>
    </row>
    <row r="1050" spans="1:25" x14ac:dyDescent="0.25">
      <c r="A1050" s="9">
        <v>110</v>
      </c>
      <c r="B1050" s="9" t="s">
        <v>272</v>
      </c>
      <c r="C1050" s="9" t="s">
        <v>441</v>
      </c>
      <c r="D1050" s="9" t="s">
        <v>442</v>
      </c>
      <c r="E1050" s="9" t="s">
        <v>362</v>
      </c>
      <c r="F1050" s="9">
        <v>101</v>
      </c>
      <c r="G1050" s="9" t="s">
        <v>298</v>
      </c>
      <c r="H1050" s="9">
        <v>2017</v>
      </c>
      <c r="I1050" s="9" t="str">
        <f t="shared" si="62"/>
        <v>908</v>
      </c>
      <c r="J1050" s="9" t="s">
        <v>1</v>
      </c>
      <c r="K1050" s="9" t="s">
        <v>324</v>
      </c>
      <c r="L1050" s="9" t="s">
        <v>282</v>
      </c>
      <c r="M1050" s="112"/>
      <c r="N1050" s="112"/>
      <c r="O1050" s="112"/>
      <c r="P1050" s="112"/>
      <c r="Q1050" s="112"/>
      <c r="R1050" s="112"/>
      <c r="S1050" s="112">
        <v>57926</v>
      </c>
      <c r="T1050" s="112">
        <v>67878</v>
      </c>
      <c r="U1050" s="112">
        <v>58189</v>
      </c>
      <c r="V1050" s="112">
        <v>64603</v>
      </c>
      <c r="W1050" s="112">
        <v>59157</v>
      </c>
      <c r="X1050" s="112">
        <v>54592</v>
      </c>
      <c r="Y1050" s="102">
        <f t="shared" si="61"/>
        <v>362345</v>
      </c>
    </row>
    <row r="1051" spans="1:25" x14ac:dyDescent="0.25">
      <c r="A1051" s="9">
        <v>110</v>
      </c>
      <c r="B1051" s="9" t="s">
        <v>272</v>
      </c>
      <c r="C1051" s="9" t="s">
        <v>441</v>
      </c>
      <c r="D1051" s="9" t="s">
        <v>442</v>
      </c>
      <c r="E1051" s="9" t="s">
        <v>362</v>
      </c>
      <c r="F1051" s="9">
        <v>101</v>
      </c>
      <c r="G1051" s="9" t="s">
        <v>298</v>
      </c>
      <c r="H1051" s="9">
        <v>2018</v>
      </c>
      <c r="I1051" s="9" t="str">
        <f t="shared" si="62"/>
        <v>908</v>
      </c>
      <c r="J1051" s="9" t="s">
        <v>1</v>
      </c>
      <c r="K1051" s="9" t="s">
        <v>324</v>
      </c>
      <c r="L1051" s="9" t="s">
        <v>282</v>
      </c>
      <c r="M1051" s="112">
        <v>63038</v>
      </c>
      <c r="N1051" s="112">
        <v>54511</v>
      </c>
      <c r="O1051" s="112">
        <v>62284</v>
      </c>
      <c r="P1051" s="112">
        <v>55614</v>
      </c>
      <c r="Q1051" s="112">
        <v>66056</v>
      </c>
      <c r="R1051" s="112">
        <v>59928</v>
      </c>
      <c r="S1051" s="112"/>
      <c r="T1051" s="112"/>
      <c r="U1051" s="112"/>
      <c r="V1051" s="112"/>
      <c r="W1051" s="112"/>
      <c r="X1051" s="112"/>
      <c r="Y1051" s="102">
        <f t="shared" si="61"/>
        <v>361431</v>
      </c>
    </row>
    <row r="1052" spans="1:25" x14ac:dyDescent="0.25">
      <c r="A1052" s="9">
        <v>110</v>
      </c>
      <c r="B1052" s="9" t="s">
        <v>272</v>
      </c>
      <c r="C1052" s="9" t="s">
        <v>441</v>
      </c>
      <c r="D1052" s="9" t="s">
        <v>442</v>
      </c>
      <c r="E1052" s="9" t="s">
        <v>362</v>
      </c>
      <c r="F1052" s="9">
        <v>750</v>
      </c>
      <c r="G1052" s="9" t="s">
        <v>328</v>
      </c>
      <c r="H1052" s="9">
        <v>2017</v>
      </c>
      <c r="I1052" s="9" t="str">
        <f t="shared" ref="I1052:I1077" si="63">LEFT(C1052,3)</f>
        <v>908</v>
      </c>
      <c r="J1052" s="9" t="s">
        <v>1</v>
      </c>
      <c r="K1052" s="9" t="s">
        <v>329</v>
      </c>
      <c r="L1052" s="9" t="s">
        <v>282</v>
      </c>
      <c r="M1052" s="112"/>
      <c r="N1052" s="112"/>
      <c r="O1052" s="112"/>
      <c r="P1052" s="112"/>
      <c r="Q1052" s="112"/>
      <c r="R1052" s="112"/>
      <c r="S1052" s="112">
        <v>8505</v>
      </c>
      <c r="T1052" s="112">
        <v>9966</v>
      </c>
      <c r="U1052" s="112">
        <v>8544</v>
      </c>
      <c r="V1052" s="112">
        <v>9486</v>
      </c>
      <c r="W1052" s="112">
        <v>8686</v>
      </c>
      <c r="X1052" s="112">
        <v>8016</v>
      </c>
      <c r="Y1052" s="102">
        <f t="shared" si="61"/>
        <v>53203</v>
      </c>
    </row>
    <row r="1053" spans="1:25" x14ac:dyDescent="0.25">
      <c r="A1053" s="9">
        <v>110</v>
      </c>
      <c r="B1053" s="9" t="s">
        <v>272</v>
      </c>
      <c r="C1053" s="9" t="s">
        <v>441</v>
      </c>
      <c r="D1053" s="9" t="s">
        <v>442</v>
      </c>
      <c r="E1053" s="9" t="s">
        <v>362</v>
      </c>
      <c r="F1053" s="9">
        <v>750</v>
      </c>
      <c r="G1053" s="9" t="s">
        <v>328</v>
      </c>
      <c r="H1053" s="9">
        <v>2018</v>
      </c>
      <c r="I1053" s="9" t="str">
        <f t="shared" si="63"/>
        <v>908</v>
      </c>
      <c r="J1053" s="9" t="s">
        <v>1</v>
      </c>
      <c r="K1053" s="9" t="s">
        <v>329</v>
      </c>
      <c r="L1053" s="9" t="s">
        <v>282</v>
      </c>
      <c r="M1053" s="112">
        <v>8620</v>
      </c>
      <c r="N1053" s="112">
        <v>7454</v>
      </c>
      <c r="O1053" s="112">
        <v>8517</v>
      </c>
      <c r="P1053" s="112">
        <v>7605</v>
      </c>
      <c r="Q1053" s="112">
        <v>9033</v>
      </c>
      <c r="R1053" s="112">
        <v>8195</v>
      </c>
      <c r="S1053" s="112"/>
      <c r="T1053" s="112"/>
      <c r="U1053" s="112"/>
      <c r="V1053" s="112"/>
      <c r="W1053" s="112"/>
      <c r="X1053" s="112"/>
      <c r="Y1053" s="102">
        <f t="shared" si="61"/>
        <v>49424</v>
      </c>
    </row>
    <row r="1054" spans="1:25" x14ac:dyDescent="0.25">
      <c r="A1054" s="9">
        <v>110</v>
      </c>
      <c r="B1054" s="9" t="s">
        <v>272</v>
      </c>
      <c r="C1054" s="9" t="s">
        <v>441</v>
      </c>
      <c r="D1054" s="9" t="s">
        <v>442</v>
      </c>
      <c r="E1054" s="9" t="s">
        <v>362</v>
      </c>
      <c r="F1054" s="9">
        <v>751</v>
      </c>
      <c r="G1054" s="9" t="s">
        <v>330</v>
      </c>
      <c r="H1054" s="9">
        <v>2017</v>
      </c>
      <c r="I1054" s="9" t="str">
        <f t="shared" si="63"/>
        <v>908</v>
      </c>
      <c r="J1054" s="9" t="s">
        <v>1</v>
      </c>
      <c r="K1054" s="9" t="s">
        <v>329</v>
      </c>
      <c r="L1054" s="9" t="s">
        <v>282</v>
      </c>
      <c r="M1054" s="112"/>
      <c r="N1054" s="112"/>
      <c r="O1054" s="112"/>
      <c r="P1054" s="112"/>
      <c r="Q1054" s="112"/>
      <c r="R1054" s="112"/>
      <c r="S1054" s="112">
        <v>36858</v>
      </c>
      <c r="T1054" s="112">
        <v>43190</v>
      </c>
      <c r="U1054" s="112">
        <v>37025</v>
      </c>
      <c r="V1054" s="112">
        <v>41106</v>
      </c>
      <c r="W1054" s="112">
        <v>37641</v>
      </c>
      <c r="X1054" s="112">
        <v>34736</v>
      </c>
      <c r="Y1054" s="102">
        <f t="shared" si="61"/>
        <v>230556</v>
      </c>
    </row>
    <row r="1055" spans="1:25" x14ac:dyDescent="0.25">
      <c r="A1055" s="9">
        <v>110</v>
      </c>
      <c r="B1055" s="9" t="s">
        <v>272</v>
      </c>
      <c r="C1055" s="9" t="s">
        <v>441</v>
      </c>
      <c r="D1055" s="9" t="s">
        <v>442</v>
      </c>
      <c r="E1055" s="9" t="s">
        <v>362</v>
      </c>
      <c r="F1055" s="9">
        <v>751</v>
      </c>
      <c r="G1055" s="9" t="s">
        <v>330</v>
      </c>
      <c r="H1055" s="9">
        <v>2018</v>
      </c>
      <c r="I1055" s="9" t="str">
        <f t="shared" si="63"/>
        <v>908</v>
      </c>
      <c r="J1055" s="9" t="s">
        <v>1</v>
      </c>
      <c r="K1055" s="9" t="s">
        <v>329</v>
      </c>
      <c r="L1055" s="9" t="s">
        <v>282</v>
      </c>
      <c r="M1055" s="112">
        <v>40310</v>
      </c>
      <c r="N1055" s="112">
        <v>34857</v>
      </c>
      <c r="O1055" s="112">
        <v>39828</v>
      </c>
      <c r="P1055" s="112">
        <v>35563</v>
      </c>
      <c r="Q1055" s="112">
        <v>42240</v>
      </c>
      <c r="R1055" s="112">
        <v>38322</v>
      </c>
      <c r="S1055" s="112"/>
      <c r="T1055" s="112"/>
      <c r="U1055" s="112"/>
      <c r="V1055" s="112"/>
      <c r="W1055" s="112"/>
      <c r="X1055" s="112"/>
      <c r="Y1055" s="102">
        <f t="shared" si="61"/>
        <v>231120</v>
      </c>
    </row>
    <row r="1056" spans="1:25" x14ac:dyDescent="0.25">
      <c r="A1056" s="9">
        <v>110</v>
      </c>
      <c r="B1056" s="9" t="s">
        <v>272</v>
      </c>
      <c r="C1056" s="9" t="s">
        <v>443</v>
      </c>
      <c r="D1056" s="9" t="s">
        <v>351</v>
      </c>
      <c r="E1056" s="9" t="s">
        <v>273</v>
      </c>
      <c r="F1056" s="9">
        <v>101</v>
      </c>
      <c r="G1056" s="9" t="s">
        <v>298</v>
      </c>
      <c r="H1056" s="9">
        <v>2017</v>
      </c>
      <c r="I1056" s="9" t="str">
        <f t="shared" si="63"/>
        <v>908</v>
      </c>
      <c r="J1056" s="9" t="s">
        <v>10</v>
      </c>
      <c r="K1056" s="9" t="s">
        <v>324</v>
      </c>
      <c r="L1056" s="9" t="s">
        <v>282</v>
      </c>
      <c r="M1056" s="112"/>
      <c r="N1056" s="112"/>
      <c r="O1056" s="112"/>
      <c r="P1056" s="112"/>
      <c r="Q1056" s="112"/>
      <c r="R1056" s="112"/>
      <c r="S1056" s="112">
        <v>16528</v>
      </c>
      <c r="T1056" s="112">
        <v>19619</v>
      </c>
      <c r="U1056" s="112">
        <v>16595</v>
      </c>
      <c r="V1056" s="112">
        <v>18599</v>
      </c>
      <c r="W1056" s="112">
        <v>16841</v>
      </c>
      <c r="X1056" s="112">
        <v>15494</v>
      </c>
      <c r="Y1056" s="102">
        <f t="shared" si="61"/>
        <v>103676</v>
      </c>
    </row>
    <row r="1057" spans="1:25" x14ac:dyDescent="0.25">
      <c r="A1057" s="9">
        <v>110</v>
      </c>
      <c r="B1057" s="9" t="s">
        <v>272</v>
      </c>
      <c r="C1057" s="9" t="s">
        <v>443</v>
      </c>
      <c r="D1057" s="9" t="s">
        <v>351</v>
      </c>
      <c r="E1057" s="9" t="s">
        <v>273</v>
      </c>
      <c r="F1057" s="9">
        <v>101</v>
      </c>
      <c r="G1057" s="9" t="s">
        <v>298</v>
      </c>
      <c r="H1057" s="9">
        <v>2018</v>
      </c>
      <c r="I1057" s="9" t="str">
        <f t="shared" si="63"/>
        <v>908</v>
      </c>
      <c r="J1057" s="9" t="s">
        <v>10</v>
      </c>
      <c r="K1057" s="9" t="s">
        <v>324</v>
      </c>
      <c r="L1057" s="9" t="s">
        <v>282</v>
      </c>
      <c r="M1057" s="112">
        <v>18260</v>
      </c>
      <c r="N1057" s="112">
        <v>15527</v>
      </c>
      <c r="O1057" s="112">
        <v>17924</v>
      </c>
      <c r="P1057" s="112">
        <v>15850</v>
      </c>
      <c r="Q1057" s="112">
        <v>19070</v>
      </c>
      <c r="R1057" s="112">
        <v>17132</v>
      </c>
      <c r="S1057" s="112"/>
      <c r="T1057" s="112"/>
      <c r="U1057" s="112"/>
      <c r="V1057" s="112"/>
      <c r="W1057" s="112"/>
      <c r="X1057" s="112"/>
      <c r="Y1057" s="102">
        <f t="shared" si="61"/>
        <v>103763</v>
      </c>
    </row>
    <row r="1058" spans="1:25" x14ac:dyDescent="0.25">
      <c r="A1058" s="9">
        <v>110</v>
      </c>
      <c r="B1058" s="9" t="s">
        <v>272</v>
      </c>
      <c r="C1058" s="9" t="s">
        <v>443</v>
      </c>
      <c r="D1058" s="9" t="s">
        <v>351</v>
      </c>
      <c r="E1058" s="9" t="s">
        <v>273</v>
      </c>
      <c r="F1058" s="9">
        <v>751</v>
      </c>
      <c r="G1058" s="9" t="s">
        <v>330</v>
      </c>
      <c r="H1058" s="9">
        <v>2017</v>
      </c>
      <c r="I1058" s="9" t="str">
        <f t="shared" si="63"/>
        <v>908</v>
      </c>
      <c r="J1058" s="9" t="s">
        <v>10</v>
      </c>
      <c r="K1058" s="9" t="s">
        <v>329</v>
      </c>
      <c r="L1058" s="9" t="s">
        <v>282</v>
      </c>
      <c r="M1058" s="112"/>
      <c r="N1058" s="112"/>
      <c r="O1058" s="112"/>
      <c r="P1058" s="112"/>
      <c r="Q1058" s="112"/>
      <c r="R1058" s="112"/>
      <c r="S1058" s="112">
        <v>4856</v>
      </c>
      <c r="T1058" s="112">
        <v>5764</v>
      </c>
      <c r="U1058" s="112">
        <v>4875</v>
      </c>
      <c r="V1058" s="112">
        <v>5464</v>
      </c>
      <c r="W1058" s="112">
        <v>4948</v>
      </c>
      <c r="X1058" s="112">
        <v>4552</v>
      </c>
      <c r="Y1058" s="102">
        <f t="shared" si="61"/>
        <v>30459</v>
      </c>
    </row>
    <row r="1059" spans="1:25" x14ac:dyDescent="0.25">
      <c r="A1059" s="9">
        <v>110</v>
      </c>
      <c r="B1059" s="9" t="s">
        <v>272</v>
      </c>
      <c r="C1059" s="9" t="s">
        <v>443</v>
      </c>
      <c r="D1059" s="9" t="s">
        <v>351</v>
      </c>
      <c r="E1059" s="9" t="s">
        <v>273</v>
      </c>
      <c r="F1059" s="9">
        <v>751</v>
      </c>
      <c r="G1059" s="9" t="s">
        <v>330</v>
      </c>
      <c r="H1059" s="9">
        <v>2018</v>
      </c>
      <c r="I1059" s="9" t="str">
        <f t="shared" si="63"/>
        <v>908</v>
      </c>
      <c r="J1059" s="9" t="s">
        <v>10</v>
      </c>
      <c r="K1059" s="9" t="s">
        <v>329</v>
      </c>
      <c r="L1059" s="9" t="s">
        <v>282</v>
      </c>
      <c r="M1059" s="112">
        <v>5364</v>
      </c>
      <c r="N1059" s="112">
        <v>4562</v>
      </c>
      <c r="O1059" s="112">
        <v>5266</v>
      </c>
      <c r="P1059" s="112">
        <v>4657</v>
      </c>
      <c r="Q1059" s="112">
        <v>5602</v>
      </c>
      <c r="R1059" s="112">
        <v>5033</v>
      </c>
      <c r="S1059" s="112"/>
      <c r="T1059" s="112"/>
      <c r="U1059" s="112"/>
      <c r="V1059" s="112"/>
      <c r="W1059" s="112"/>
      <c r="X1059" s="112"/>
      <c r="Y1059" s="102">
        <f t="shared" si="61"/>
        <v>30484</v>
      </c>
    </row>
    <row r="1060" spans="1:25" x14ac:dyDescent="0.25">
      <c r="A1060" s="9">
        <v>110</v>
      </c>
      <c r="B1060" s="9" t="s">
        <v>272</v>
      </c>
      <c r="C1060" s="9" t="s">
        <v>443</v>
      </c>
      <c r="D1060" s="9" t="s">
        <v>351</v>
      </c>
      <c r="E1060" s="9" t="s">
        <v>273</v>
      </c>
      <c r="F1060" s="9">
        <v>778</v>
      </c>
      <c r="G1060" s="9" t="s">
        <v>331</v>
      </c>
      <c r="H1060" s="9">
        <v>2017</v>
      </c>
      <c r="I1060" s="9" t="str">
        <f t="shared" si="63"/>
        <v>908</v>
      </c>
      <c r="J1060" s="9" t="s">
        <v>10</v>
      </c>
      <c r="K1060" s="9" t="s">
        <v>332</v>
      </c>
      <c r="L1060" s="9" t="s">
        <v>282</v>
      </c>
      <c r="M1060" s="112"/>
      <c r="N1060" s="112"/>
      <c r="O1060" s="112"/>
      <c r="P1060" s="112"/>
      <c r="Q1060" s="112"/>
      <c r="R1060" s="112"/>
      <c r="S1060" s="112">
        <v>2800</v>
      </c>
      <c r="T1060" s="112">
        <v>2800</v>
      </c>
      <c r="U1060" s="112">
        <v>2800</v>
      </c>
      <c r="V1060" s="112">
        <v>2800</v>
      </c>
      <c r="W1060" s="112">
        <v>2800</v>
      </c>
      <c r="X1060" s="112">
        <v>2800</v>
      </c>
      <c r="Y1060" s="102">
        <f t="shared" si="61"/>
        <v>16800</v>
      </c>
    </row>
    <row r="1061" spans="1:25" x14ac:dyDescent="0.25">
      <c r="A1061" s="9">
        <v>110</v>
      </c>
      <c r="B1061" s="9" t="s">
        <v>272</v>
      </c>
      <c r="C1061" s="9" t="s">
        <v>443</v>
      </c>
      <c r="D1061" s="9" t="s">
        <v>351</v>
      </c>
      <c r="E1061" s="9" t="s">
        <v>273</v>
      </c>
      <c r="F1061" s="9">
        <v>778</v>
      </c>
      <c r="G1061" s="9" t="s">
        <v>331</v>
      </c>
      <c r="H1061" s="9">
        <v>2018</v>
      </c>
      <c r="I1061" s="9" t="str">
        <f t="shared" si="63"/>
        <v>908</v>
      </c>
      <c r="J1061" s="9" t="s">
        <v>10</v>
      </c>
      <c r="K1061" s="9" t="s">
        <v>332</v>
      </c>
      <c r="L1061" s="9" t="s">
        <v>282</v>
      </c>
      <c r="M1061" s="112">
        <v>2847</v>
      </c>
      <c r="N1061" s="112">
        <v>2847</v>
      </c>
      <c r="O1061" s="112">
        <v>2847</v>
      </c>
      <c r="P1061" s="112">
        <v>2847</v>
      </c>
      <c r="Q1061" s="112">
        <v>2847</v>
      </c>
      <c r="R1061" s="112">
        <v>2847</v>
      </c>
      <c r="S1061" s="112"/>
      <c r="T1061" s="112"/>
      <c r="U1061" s="112"/>
      <c r="V1061" s="112"/>
      <c r="W1061" s="112"/>
      <c r="X1061" s="112"/>
      <c r="Y1061" s="102">
        <f t="shared" si="61"/>
        <v>17082</v>
      </c>
    </row>
    <row r="1062" spans="1:25" x14ac:dyDescent="0.25">
      <c r="A1062" s="9">
        <v>110</v>
      </c>
      <c r="B1062" s="9" t="s">
        <v>278</v>
      </c>
      <c r="C1062" s="9" t="s">
        <v>444</v>
      </c>
      <c r="D1062" s="9" t="s">
        <v>351</v>
      </c>
      <c r="E1062" s="9" t="s">
        <v>273</v>
      </c>
      <c r="F1062" s="9">
        <v>101</v>
      </c>
      <c r="G1062" s="9" t="s">
        <v>298</v>
      </c>
      <c r="H1062" s="9">
        <v>2017</v>
      </c>
      <c r="I1062" s="9" t="str">
        <f t="shared" si="63"/>
        <v>920</v>
      </c>
      <c r="J1062" s="9" t="s">
        <v>10</v>
      </c>
      <c r="K1062" s="9" t="s">
        <v>324</v>
      </c>
      <c r="L1062" s="9" t="s">
        <v>282</v>
      </c>
      <c r="M1062" s="112"/>
      <c r="N1062" s="112"/>
      <c r="O1062" s="112"/>
      <c r="P1062" s="112"/>
      <c r="Q1062" s="112"/>
      <c r="R1062" s="112"/>
      <c r="S1062" s="112">
        <v>0</v>
      </c>
      <c r="T1062" s="112">
        <v>0</v>
      </c>
      <c r="U1062" s="112">
        <v>0</v>
      </c>
      <c r="V1062" s="112">
        <v>0</v>
      </c>
      <c r="W1062" s="112">
        <v>0</v>
      </c>
      <c r="X1062" s="112">
        <v>0</v>
      </c>
      <c r="Y1062" s="102">
        <f t="shared" si="61"/>
        <v>0</v>
      </c>
    </row>
    <row r="1063" spans="1:25" x14ac:dyDescent="0.25">
      <c r="A1063" s="9">
        <v>110</v>
      </c>
      <c r="B1063" s="9" t="s">
        <v>278</v>
      </c>
      <c r="C1063" s="9" t="s">
        <v>444</v>
      </c>
      <c r="D1063" s="9" t="s">
        <v>351</v>
      </c>
      <c r="E1063" s="9" t="s">
        <v>273</v>
      </c>
      <c r="F1063" s="9">
        <v>101</v>
      </c>
      <c r="G1063" s="9" t="s">
        <v>298</v>
      </c>
      <c r="H1063" s="9">
        <v>2018</v>
      </c>
      <c r="I1063" s="9" t="str">
        <f t="shared" si="63"/>
        <v>920</v>
      </c>
      <c r="J1063" s="9" t="s">
        <v>10</v>
      </c>
      <c r="K1063" s="9" t="s">
        <v>324</v>
      </c>
      <c r="L1063" s="9" t="s">
        <v>282</v>
      </c>
      <c r="M1063" s="112">
        <v>0</v>
      </c>
      <c r="N1063" s="112">
        <v>0</v>
      </c>
      <c r="O1063" s="112">
        <v>0</v>
      </c>
      <c r="P1063" s="112">
        <v>0</v>
      </c>
      <c r="Q1063" s="112">
        <v>0</v>
      </c>
      <c r="R1063" s="112">
        <v>0</v>
      </c>
      <c r="S1063" s="112"/>
      <c r="T1063" s="112"/>
      <c r="U1063" s="112"/>
      <c r="V1063" s="112"/>
      <c r="W1063" s="112"/>
      <c r="X1063" s="112"/>
      <c r="Y1063" s="102">
        <f t="shared" si="61"/>
        <v>0</v>
      </c>
    </row>
    <row r="1064" spans="1:25" x14ac:dyDescent="0.25">
      <c r="A1064" s="9">
        <v>110</v>
      </c>
      <c r="B1064" s="9" t="s">
        <v>278</v>
      </c>
      <c r="C1064" s="9" t="s">
        <v>444</v>
      </c>
      <c r="D1064" s="9" t="s">
        <v>351</v>
      </c>
      <c r="E1064" s="9" t="s">
        <v>273</v>
      </c>
      <c r="F1064" s="9">
        <v>175</v>
      </c>
      <c r="G1064" s="9" t="s">
        <v>326</v>
      </c>
      <c r="H1064" s="9">
        <v>2017</v>
      </c>
      <c r="I1064" s="9" t="str">
        <f t="shared" si="63"/>
        <v>920</v>
      </c>
      <c r="J1064" s="9" t="s">
        <v>10</v>
      </c>
      <c r="K1064" s="9" t="s">
        <v>324</v>
      </c>
      <c r="L1064" s="9" t="s">
        <v>282</v>
      </c>
      <c r="M1064" s="112"/>
      <c r="N1064" s="112"/>
      <c r="O1064" s="112"/>
      <c r="P1064" s="112"/>
      <c r="Q1064" s="112"/>
      <c r="R1064" s="112"/>
      <c r="S1064" s="112">
        <v>0</v>
      </c>
      <c r="T1064" s="112">
        <v>0</v>
      </c>
      <c r="U1064" s="112">
        <v>0</v>
      </c>
      <c r="V1064" s="112">
        <v>0</v>
      </c>
      <c r="W1064" s="112">
        <v>0</v>
      </c>
      <c r="X1064" s="112">
        <v>0</v>
      </c>
      <c r="Y1064" s="102">
        <f t="shared" si="61"/>
        <v>0</v>
      </c>
    </row>
    <row r="1065" spans="1:25" x14ac:dyDescent="0.25">
      <c r="A1065" s="9">
        <v>110</v>
      </c>
      <c r="B1065" s="9" t="s">
        <v>278</v>
      </c>
      <c r="C1065" s="9" t="s">
        <v>444</v>
      </c>
      <c r="D1065" s="9" t="s">
        <v>351</v>
      </c>
      <c r="E1065" s="9" t="s">
        <v>273</v>
      </c>
      <c r="F1065" s="9">
        <v>175</v>
      </c>
      <c r="G1065" s="9" t="s">
        <v>326</v>
      </c>
      <c r="H1065" s="9">
        <v>2018</v>
      </c>
      <c r="I1065" s="9" t="str">
        <f t="shared" si="63"/>
        <v>920</v>
      </c>
      <c r="J1065" s="9" t="s">
        <v>10</v>
      </c>
      <c r="K1065" s="9" t="s">
        <v>324</v>
      </c>
      <c r="L1065" s="9" t="s">
        <v>282</v>
      </c>
      <c r="M1065" s="112">
        <v>0</v>
      </c>
      <c r="N1065" s="112">
        <v>0</v>
      </c>
      <c r="O1065" s="112">
        <v>0</v>
      </c>
      <c r="P1065" s="112">
        <v>0</v>
      </c>
      <c r="Q1065" s="112">
        <v>0</v>
      </c>
      <c r="R1065" s="112">
        <v>0</v>
      </c>
      <c r="S1065" s="112"/>
      <c r="T1065" s="112"/>
      <c r="U1065" s="112"/>
      <c r="V1065" s="112"/>
      <c r="W1065" s="112"/>
      <c r="X1065" s="112"/>
      <c r="Y1065" s="102">
        <f t="shared" si="61"/>
        <v>0</v>
      </c>
    </row>
    <row r="1066" spans="1:25" x14ac:dyDescent="0.25">
      <c r="A1066" s="9">
        <v>110</v>
      </c>
      <c r="B1066" s="9" t="s">
        <v>278</v>
      </c>
      <c r="C1066" s="9" t="s">
        <v>444</v>
      </c>
      <c r="D1066" s="9" t="s">
        <v>351</v>
      </c>
      <c r="E1066" s="9" t="s">
        <v>273</v>
      </c>
      <c r="F1066" s="9">
        <v>181</v>
      </c>
      <c r="G1066" s="9" t="s">
        <v>298</v>
      </c>
      <c r="H1066" s="9">
        <v>2017</v>
      </c>
      <c r="I1066" s="9" t="str">
        <f t="shared" si="63"/>
        <v>920</v>
      </c>
      <c r="J1066" s="9" t="s">
        <v>10</v>
      </c>
      <c r="K1066" s="9" t="s">
        <v>327</v>
      </c>
      <c r="L1066" s="9" t="s">
        <v>282</v>
      </c>
      <c r="M1066" s="112"/>
      <c r="N1066" s="112"/>
      <c r="O1066" s="112"/>
      <c r="P1066" s="112"/>
      <c r="Q1066" s="112"/>
      <c r="R1066" s="112"/>
      <c r="S1066" s="112">
        <v>8486</v>
      </c>
      <c r="T1066" s="112">
        <v>7637</v>
      </c>
      <c r="U1066" s="112">
        <v>8183</v>
      </c>
      <c r="V1066" s="112">
        <v>9090</v>
      </c>
      <c r="W1066" s="112">
        <v>7012</v>
      </c>
      <c r="X1066" s="112">
        <v>7783</v>
      </c>
      <c r="Y1066" s="102">
        <f t="shared" si="61"/>
        <v>48191</v>
      </c>
    </row>
    <row r="1067" spans="1:25" x14ac:dyDescent="0.25">
      <c r="A1067" s="9">
        <v>110</v>
      </c>
      <c r="B1067" s="9" t="s">
        <v>278</v>
      </c>
      <c r="C1067" s="9" t="s">
        <v>444</v>
      </c>
      <c r="D1067" s="9" t="s">
        <v>351</v>
      </c>
      <c r="E1067" s="9" t="s">
        <v>273</v>
      </c>
      <c r="F1067" s="9">
        <v>181</v>
      </c>
      <c r="G1067" s="9" t="s">
        <v>298</v>
      </c>
      <c r="H1067" s="9">
        <v>2018</v>
      </c>
      <c r="I1067" s="9" t="str">
        <f t="shared" si="63"/>
        <v>920</v>
      </c>
      <c r="J1067" s="9" t="s">
        <v>10</v>
      </c>
      <c r="K1067" s="9" t="s">
        <v>327</v>
      </c>
      <c r="L1067" s="9" t="s">
        <v>282</v>
      </c>
      <c r="M1067" s="112">
        <v>8282</v>
      </c>
      <c r="N1067" s="112">
        <v>7532</v>
      </c>
      <c r="O1067" s="112">
        <v>8674</v>
      </c>
      <c r="P1067" s="112">
        <v>8424</v>
      </c>
      <c r="Q1067" s="112">
        <v>8173</v>
      </c>
      <c r="R1067" s="112">
        <v>7864</v>
      </c>
      <c r="S1067" s="112"/>
      <c r="T1067" s="112"/>
      <c r="U1067" s="112"/>
      <c r="V1067" s="112"/>
      <c r="W1067" s="112"/>
      <c r="X1067" s="112"/>
      <c r="Y1067" s="102">
        <f t="shared" si="61"/>
        <v>48949</v>
      </c>
    </row>
    <row r="1068" spans="1:25" x14ac:dyDescent="0.25">
      <c r="A1068" s="9">
        <v>110</v>
      </c>
      <c r="B1068" s="9" t="s">
        <v>272</v>
      </c>
      <c r="C1068" s="9" t="s">
        <v>447</v>
      </c>
      <c r="D1068" s="9" t="s">
        <v>351</v>
      </c>
      <c r="E1068" s="9" t="s">
        <v>273</v>
      </c>
      <c r="F1068" s="9">
        <v>101</v>
      </c>
      <c r="G1068" s="9" t="s">
        <v>298</v>
      </c>
      <c r="H1068" s="9">
        <v>2017</v>
      </c>
      <c r="I1068" s="9" t="str">
        <f t="shared" si="63"/>
        <v>920</v>
      </c>
      <c r="J1068" s="9" t="s">
        <v>10</v>
      </c>
      <c r="K1068" s="9" t="s">
        <v>324</v>
      </c>
      <c r="L1068" s="9" t="s">
        <v>282</v>
      </c>
      <c r="M1068" s="112"/>
      <c r="N1068" s="112"/>
      <c r="O1068" s="112"/>
      <c r="P1068" s="112"/>
      <c r="Q1068" s="112"/>
      <c r="R1068" s="112"/>
      <c r="S1068" s="112">
        <v>2234223</v>
      </c>
      <c r="T1068" s="112">
        <v>2581562</v>
      </c>
      <c r="U1068" s="112">
        <v>2237931</v>
      </c>
      <c r="V1068" s="112">
        <v>2497762</v>
      </c>
      <c r="W1068" s="112">
        <v>2308430</v>
      </c>
      <c r="X1068" s="112">
        <v>2142851</v>
      </c>
      <c r="Y1068" s="102">
        <f t="shared" si="61"/>
        <v>14002759</v>
      </c>
    </row>
    <row r="1069" spans="1:25" x14ac:dyDescent="0.25">
      <c r="A1069" s="9">
        <v>110</v>
      </c>
      <c r="B1069" s="9" t="s">
        <v>272</v>
      </c>
      <c r="C1069" s="9" t="s">
        <v>447</v>
      </c>
      <c r="D1069" s="9" t="s">
        <v>351</v>
      </c>
      <c r="E1069" s="9" t="s">
        <v>273</v>
      </c>
      <c r="F1069" s="9">
        <v>101</v>
      </c>
      <c r="G1069" s="9" t="s">
        <v>298</v>
      </c>
      <c r="H1069" s="9">
        <v>2018</v>
      </c>
      <c r="I1069" s="9" t="str">
        <f t="shared" si="63"/>
        <v>920</v>
      </c>
      <c r="J1069" s="9" t="s">
        <v>10</v>
      </c>
      <c r="K1069" s="9" t="s">
        <v>324</v>
      </c>
      <c r="L1069" s="9" t="s">
        <v>282</v>
      </c>
      <c r="M1069" s="112">
        <v>2473536</v>
      </c>
      <c r="N1069" s="112">
        <v>2107197</v>
      </c>
      <c r="O1069" s="112">
        <v>2389914</v>
      </c>
      <c r="P1069" s="112">
        <v>2123372</v>
      </c>
      <c r="Q1069" s="112">
        <v>2530462</v>
      </c>
      <c r="R1069" s="112">
        <v>2259939</v>
      </c>
      <c r="S1069" s="112"/>
      <c r="T1069" s="112"/>
      <c r="U1069" s="112"/>
      <c r="V1069" s="112"/>
      <c r="W1069" s="112"/>
      <c r="X1069" s="112"/>
      <c r="Y1069" s="102">
        <f t="shared" si="61"/>
        <v>13884420</v>
      </c>
    </row>
    <row r="1070" spans="1:25" x14ac:dyDescent="0.25">
      <c r="A1070" s="9">
        <v>110</v>
      </c>
      <c r="B1070" s="9" t="s">
        <v>272</v>
      </c>
      <c r="C1070" s="9" t="s">
        <v>447</v>
      </c>
      <c r="D1070" s="9" t="s">
        <v>351</v>
      </c>
      <c r="E1070" s="9" t="s">
        <v>273</v>
      </c>
      <c r="F1070" s="9">
        <v>102</v>
      </c>
      <c r="G1070" s="9" t="s">
        <v>298</v>
      </c>
      <c r="H1070" s="9">
        <v>2017</v>
      </c>
      <c r="I1070" s="9" t="str">
        <f t="shared" si="63"/>
        <v>920</v>
      </c>
      <c r="J1070" s="9" t="s">
        <v>10</v>
      </c>
      <c r="K1070" s="9" t="s">
        <v>324</v>
      </c>
      <c r="L1070" s="9" t="s">
        <v>282</v>
      </c>
      <c r="M1070" s="112"/>
      <c r="N1070" s="112"/>
      <c r="O1070" s="112"/>
      <c r="P1070" s="112"/>
      <c r="Q1070" s="112"/>
      <c r="R1070" s="112"/>
      <c r="S1070" s="112">
        <v>5873</v>
      </c>
      <c r="T1070" s="112">
        <v>6882</v>
      </c>
      <c r="U1070" s="112">
        <v>5899</v>
      </c>
      <c r="V1070" s="112">
        <v>6550</v>
      </c>
      <c r="W1070" s="112">
        <v>5998</v>
      </c>
      <c r="X1070" s="112">
        <v>5535</v>
      </c>
      <c r="Y1070" s="102">
        <f t="shared" si="61"/>
        <v>36737</v>
      </c>
    </row>
    <row r="1071" spans="1:25" x14ac:dyDescent="0.25">
      <c r="A1071" s="9">
        <v>110</v>
      </c>
      <c r="B1071" s="9" t="s">
        <v>272</v>
      </c>
      <c r="C1071" s="9" t="s">
        <v>447</v>
      </c>
      <c r="D1071" s="9" t="s">
        <v>351</v>
      </c>
      <c r="E1071" s="9" t="s">
        <v>273</v>
      </c>
      <c r="F1071" s="9">
        <v>102</v>
      </c>
      <c r="G1071" s="9" t="s">
        <v>298</v>
      </c>
      <c r="H1071" s="9">
        <v>2018</v>
      </c>
      <c r="I1071" s="9" t="str">
        <f t="shared" si="63"/>
        <v>920</v>
      </c>
      <c r="J1071" s="9" t="s">
        <v>10</v>
      </c>
      <c r="K1071" s="9" t="s">
        <v>324</v>
      </c>
      <c r="L1071" s="9" t="s">
        <v>282</v>
      </c>
      <c r="M1071" s="112">
        <v>6402</v>
      </c>
      <c r="N1071" s="112">
        <v>5536</v>
      </c>
      <c r="O1071" s="112">
        <v>6312</v>
      </c>
      <c r="P1071" s="112">
        <v>5637</v>
      </c>
      <c r="Q1071" s="112">
        <v>6694</v>
      </c>
      <c r="R1071" s="112">
        <v>6073</v>
      </c>
      <c r="S1071" s="112"/>
      <c r="T1071" s="112"/>
      <c r="U1071" s="112"/>
      <c r="V1071" s="112"/>
      <c r="W1071" s="112"/>
      <c r="X1071" s="112"/>
      <c r="Y1071" s="102">
        <f t="shared" si="61"/>
        <v>36654</v>
      </c>
    </row>
    <row r="1072" spans="1:25" x14ac:dyDescent="0.25">
      <c r="A1072" s="9">
        <v>110</v>
      </c>
      <c r="B1072" s="9" t="s">
        <v>272</v>
      </c>
      <c r="C1072" s="9" t="s">
        <v>447</v>
      </c>
      <c r="D1072" s="9" t="s">
        <v>351</v>
      </c>
      <c r="E1072" s="9" t="s">
        <v>273</v>
      </c>
      <c r="F1072" s="9">
        <v>111</v>
      </c>
      <c r="G1072" s="9" t="s">
        <v>297</v>
      </c>
      <c r="H1072" s="9">
        <v>2017</v>
      </c>
      <c r="I1072" s="9" t="str">
        <f t="shared" si="63"/>
        <v>920</v>
      </c>
      <c r="J1072" s="9" t="s">
        <v>10</v>
      </c>
      <c r="K1072" s="9" t="s">
        <v>325</v>
      </c>
      <c r="L1072" s="9" t="s">
        <v>282</v>
      </c>
      <c r="M1072" s="112"/>
      <c r="N1072" s="112"/>
      <c r="O1072" s="112"/>
      <c r="P1072" s="112"/>
      <c r="Q1072" s="112"/>
      <c r="R1072" s="112"/>
      <c r="S1072" s="112">
        <v>415</v>
      </c>
      <c r="T1072" s="112">
        <v>3239</v>
      </c>
      <c r="U1072" s="112">
        <v>415</v>
      </c>
      <c r="V1072" s="112">
        <v>439</v>
      </c>
      <c r="W1072" s="112">
        <v>439</v>
      </c>
      <c r="X1072" s="112">
        <v>415</v>
      </c>
      <c r="Y1072" s="102">
        <f t="shared" si="61"/>
        <v>5362</v>
      </c>
    </row>
    <row r="1073" spans="1:25" x14ac:dyDescent="0.25">
      <c r="A1073" s="9">
        <v>110</v>
      </c>
      <c r="B1073" s="9" t="s">
        <v>272</v>
      </c>
      <c r="C1073" s="9" t="s">
        <v>447</v>
      </c>
      <c r="D1073" s="9" t="s">
        <v>351</v>
      </c>
      <c r="E1073" s="9" t="s">
        <v>273</v>
      </c>
      <c r="F1073" s="9">
        <v>111</v>
      </c>
      <c r="G1073" s="9" t="s">
        <v>297</v>
      </c>
      <c r="H1073" s="9">
        <v>2018</v>
      </c>
      <c r="I1073" s="9" t="str">
        <f t="shared" si="63"/>
        <v>920</v>
      </c>
      <c r="J1073" s="9" t="s">
        <v>10</v>
      </c>
      <c r="K1073" s="9" t="s">
        <v>325</v>
      </c>
      <c r="L1073" s="9" t="s">
        <v>282</v>
      </c>
      <c r="M1073" s="112">
        <v>439</v>
      </c>
      <c r="N1073" s="112">
        <v>390</v>
      </c>
      <c r="O1073" s="112">
        <v>3248</v>
      </c>
      <c r="P1073" s="112">
        <v>399</v>
      </c>
      <c r="Q1073" s="112">
        <v>448</v>
      </c>
      <c r="R1073" s="112">
        <v>424</v>
      </c>
      <c r="S1073" s="112"/>
      <c r="T1073" s="112"/>
      <c r="U1073" s="112"/>
      <c r="V1073" s="112"/>
      <c r="W1073" s="112"/>
      <c r="X1073" s="112"/>
      <c r="Y1073" s="102">
        <f t="shared" si="61"/>
        <v>5348</v>
      </c>
    </row>
    <row r="1074" spans="1:25" x14ac:dyDescent="0.25">
      <c r="A1074" s="9">
        <v>110</v>
      </c>
      <c r="B1074" s="9" t="s">
        <v>272</v>
      </c>
      <c r="C1074" s="9" t="s">
        <v>447</v>
      </c>
      <c r="D1074" s="9" t="s">
        <v>351</v>
      </c>
      <c r="E1074" s="9" t="s">
        <v>273</v>
      </c>
      <c r="F1074" s="9">
        <v>120</v>
      </c>
      <c r="G1074" s="9" t="s">
        <v>298</v>
      </c>
      <c r="H1074" s="9">
        <v>2017</v>
      </c>
      <c r="I1074" s="9" t="str">
        <f t="shared" si="63"/>
        <v>920</v>
      </c>
      <c r="J1074" s="9" t="s">
        <v>10</v>
      </c>
      <c r="K1074" s="9" t="s">
        <v>324</v>
      </c>
      <c r="L1074" s="9" t="s">
        <v>282</v>
      </c>
      <c r="M1074" s="112"/>
      <c r="N1074" s="112"/>
      <c r="O1074" s="112"/>
      <c r="P1074" s="112"/>
      <c r="Q1074" s="112"/>
      <c r="R1074" s="112"/>
      <c r="S1074" s="112">
        <v>39575</v>
      </c>
      <c r="T1074" s="112">
        <v>46432</v>
      </c>
      <c r="U1074" s="112">
        <v>39910</v>
      </c>
      <c r="V1074" s="112">
        <v>44585</v>
      </c>
      <c r="W1074" s="112">
        <v>40919</v>
      </c>
      <c r="X1074" s="112">
        <v>37828</v>
      </c>
      <c r="Y1074" s="102">
        <f t="shared" si="61"/>
        <v>249249</v>
      </c>
    </row>
    <row r="1075" spans="1:25" x14ac:dyDescent="0.25">
      <c r="A1075" s="9">
        <v>110</v>
      </c>
      <c r="B1075" s="9" t="s">
        <v>272</v>
      </c>
      <c r="C1075" s="9" t="s">
        <v>447</v>
      </c>
      <c r="D1075" s="9" t="s">
        <v>351</v>
      </c>
      <c r="E1075" s="9" t="s">
        <v>273</v>
      </c>
      <c r="F1075" s="9">
        <v>120</v>
      </c>
      <c r="G1075" s="9" t="s">
        <v>298</v>
      </c>
      <c r="H1075" s="9">
        <v>2018</v>
      </c>
      <c r="I1075" s="9" t="str">
        <f t="shared" si="63"/>
        <v>920</v>
      </c>
      <c r="J1075" s="9" t="s">
        <v>10</v>
      </c>
      <c r="K1075" s="9" t="s">
        <v>324</v>
      </c>
      <c r="L1075" s="9" t="s">
        <v>282</v>
      </c>
      <c r="M1075" s="112">
        <v>43811</v>
      </c>
      <c r="N1075" s="112">
        <v>37868</v>
      </c>
      <c r="O1075" s="112">
        <v>42706</v>
      </c>
      <c r="P1075" s="112">
        <v>38107</v>
      </c>
      <c r="Q1075" s="112">
        <v>45314</v>
      </c>
      <c r="R1075" s="112">
        <v>41065</v>
      </c>
      <c r="S1075" s="112"/>
      <c r="T1075" s="112"/>
      <c r="U1075" s="112"/>
      <c r="V1075" s="112"/>
      <c r="W1075" s="112"/>
      <c r="X1075" s="112"/>
      <c r="Y1075" s="102">
        <f t="shared" si="61"/>
        <v>248871</v>
      </c>
    </row>
    <row r="1076" spans="1:25" x14ac:dyDescent="0.25">
      <c r="A1076" s="9">
        <v>110</v>
      </c>
      <c r="B1076" s="9" t="s">
        <v>272</v>
      </c>
      <c r="C1076" s="9" t="s">
        <v>447</v>
      </c>
      <c r="D1076" s="9" t="s">
        <v>351</v>
      </c>
      <c r="E1076" s="9" t="s">
        <v>273</v>
      </c>
      <c r="F1076" s="9">
        <v>121</v>
      </c>
      <c r="G1076" s="9" t="s">
        <v>297</v>
      </c>
      <c r="H1076" s="9">
        <v>2017</v>
      </c>
      <c r="I1076" s="9" t="str">
        <f t="shared" si="63"/>
        <v>920</v>
      </c>
      <c r="J1076" s="9" t="s">
        <v>10</v>
      </c>
      <c r="K1076" s="9" t="s">
        <v>325</v>
      </c>
      <c r="L1076" s="9" t="s">
        <v>282</v>
      </c>
      <c r="M1076" s="112"/>
      <c r="N1076" s="112"/>
      <c r="O1076" s="112"/>
      <c r="P1076" s="112"/>
      <c r="Q1076" s="112"/>
      <c r="R1076" s="112"/>
      <c r="S1076" s="112">
        <v>4329</v>
      </c>
      <c r="T1076" s="112">
        <v>4329</v>
      </c>
      <c r="U1076" s="112">
        <v>4329</v>
      </c>
      <c r="V1076" s="112">
        <v>4329</v>
      </c>
      <c r="W1076" s="112">
        <v>4329</v>
      </c>
      <c r="X1076" s="112">
        <v>4329</v>
      </c>
      <c r="Y1076" s="102">
        <f t="shared" si="61"/>
        <v>25974</v>
      </c>
    </row>
    <row r="1077" spans="1:25" x14ac:dyDescent="0.25">
      <c r="A1077" s="9">
        <v>110</v>
      </c>
      <c r="B1077" s="9" t="s">
        <v>272</v>
      </c>
      <c r="C1077" s="9" t="s">
        <v>447</v>
      </c>
      <c r="D1077" s="9" t="s">
        <v>351</v>
      </c>
      <c r="E1077" s="9" t="s">
        <v>273</v>
      </c>
      <c r="F1077" s="9">
        <v>121</v>
      </c>
      <c r="G1077" s="9" t="s">
        <v>297</v>
      </c>
      <c r="H1077" s="9">
        <v>2018</v>
      </c>
      <c r="I1077" s="9" t="str">
        <f t="shared" si="63"/>
        <v>920</v>
      </c>
      <c r="J1077" s="9" t="s">
        <v>10</v>
      </c>
      <c r="K1077" s="9" t="s">
        <v>325</v>
      </c>
      <c r="L1077" s="9" t="s">
        <v>282</v>
      </c>
      <c r="M1077" s="112">
        <v>4419</v>
      </c>
      <c r="N1077" s="112">
        <v>4419</v>
      </c>
      <c r="O1077" s="112">
        <v>4421</v>
      </c>
      <c r="P1077" s="112">
        <v>4421</v>
      </c>
      <c r="Q1077" s="112">
        <v>4421</v>
      </c>
      <c r="R1077" s="112">
        <v>4421</v>
      </c>
      <c r="S1077" s="112"/>
      <c r="T1077" s="112"/>
      <c r="U1077" s="112"/>
      <c r="V1077" s="112"/>
      <c r="W1077" s="112"/>
      <c r="X1077" s="112"/>
      <c r="Y1077" s="102">
        <f t="shared" si="61"/>
        <v>26522</v>
      </c>
    </row>
    <row r="1078" spans="1:25" x14ac:dyDescent="0.25">
      <c r="A1078" s="9">
        <v>110</v>
      </c>
      <c r="B1078" s="9" t="s">
        <v>272</v>
      </c>
      <c r="C1078" s="9" t="s">
        <v>447</v>
      </c>
      <c r="D1078" s="9" t="s">
        <v>351</v>
      </c>
      <c r="E1078" s="9" t="s">
        <v>273</v>
      </c>
      <c r="F1078" s="9">
        <v>175</v>
      </c>
      <c r="G1078" s="9" t="s">
        <v>326</v>
      </c>
      <c r="H1078" s="9">
        <v>2017</v>
      </c>
      <c r="I1078" s="9" t="str">
        <f t="shared" ref="I1078:I1103" si="64">LEFT(C1078,3)</f>
        <v>920</v>
      </c>
      <c r="J1078" s="9" t="s">
        <v>10</v>
      </c>
      <c r="K1078" s="9" t="s">
        <v>324</v>
      </c>
      <c r="L1078" s="9" t="s">
        <v>282</v>
      </c>
      <c r="M1078" s="112"/>
      <c r="N1078" s="112"/>
      <c r="O1078" s="112"/>
      <c r="P1078" s="112"/>
      <c r="Q1078" s="112"/>
      <c r="R1078" s="112"/>
      <c r="S1078" s="112">
        <v>98</v>
      </c>
      <c r="T1078" s="112">
        <v>116</v>
      </c>
      <c r="U1078" s="112">
        <v>2099</v>
      </c>
      <c r="V1078" s="112">
        <v>111</v>
      </c>
      <c r="W1078" s="112">
        <v>100</v>
      </c>
      <c r="X1078" s="112">
        <v>2093</v>
      </c>
      <c r="Y1078" s="102">
        <f t="shared" si="61"/>
        <v>4617</v>
      </c>
    </row>
    <row r="1079" spans="1:25" x14ac:dyDescent="0.25">
      <c r="A1079" s="9">
        <v>110</v>
      </c>
      <c r="B1079" s="9" t="s">
        <v>272</v>
      </c>
      <c r="C1079" s="9" t="s">
        <v>447</v>
      </c>
      <c r="D1079" s="9" t="s">
        <v>351</v>
      </c>
      <c r="E1079" s="9" t="s">
        <v>273</v>
      </c>
      <c r="F1079" s="9">
        <v>175</v>
      </c>
      <c r="G1079" s="9" t="s">
        <v>326</v>
      </c>
      <c r="H1079" s="9">
        <v>2018</v>
      </c>
      <c r="I1079" s="9" t="str">
        <f t="shared" si="64"/>
        <v>920</v>
      </c>
      <c r="J1079" s="9" t="s">
        <v>10</v>
      </c>
      <c r="K1079" s="9" t="s">
        <v>324</v>
      </c>
      <c r="L1079" s="9" t="s">
        <v>282</v>
      </c>
      <c r="M1079" s="112">
        <v>108</v>
      </c>
      <c r="N1079" s="112">
        <v>92</v>
      </c>
      <c r="O1079" s="112">
        <v>1106</v>
      </c>
      <c r="P1079" s="112">
        <v>95</v>
      </c>
      <c r="Q1079" s="112">
        <v>113</v>
      </c>
      <c r="R1079" s="112">
        <v>1101</v>
      </c>
      <c r="S1079" s="112"/>
      <c r="T1079" s="112"/>
      <c r="U1079" s="112"/>
      <c r="V1079" s="112"/>
      <c r="W1079" s="112"/>
      <c r="X1079" s="112"/>
      <c r="Y1079" s="102">
        <f t="shared" si="61"/>
        <v>2615</v>
      </c>
    </row>
    <row r="1080" spans="1:25" x14ac:dyDescent="0.25">
      <c r="A1080" s="9">
        <v>110</v>
      </c>
      <c r="B1080" s="9" t="s">
        <v>272</v>
      </c>
      <c r="C1080" s="9" t="s">
        <v>447</v>
      </c>
      <c r="D1080" s="9" t="s">
        <v>351</v>
      </c>
      <c r="E1080" s="9" t="s">
        <v>273</v>
      </c>
      <c r="F1080" s="9">
        <v>181</v>
      </c>
      <c r="G1080" s="9" t="s">
        <v>298</v>
      </c>
      <c r="H1080" s="9">
        <v>2017</v>
      </c>
      <c r="I1080" s="9" t="str">
        <f t="shared" si="64"/>
        <v>920</v>
      </c>
      <c r="J1080" s="9" t="s">
        <v>10</v>
      </c>
      <c r="K1080" s="9" t="s">
        <v>327</v>
      </c>
      <c r="L1080" s="9" t="s">
        <v>282</v>
      </c>
      <c r="M1080" s="112"/>
      <c r="N1080" s="112"/>
      <c r="O1080" s="112"/>
      <c r="P1080" s="112"/>
      <c r="Q1080" s="112"/>
      <c r="R1080" s="112"/>
      <c r="S1080" s="112">
        <v>11525</v>
      </c>
      <c r="T1080" s="112">
        <v>11525</v>
      </c>
      <c r="U1080" s="112">
        <v>11525</v>
      </c>
      <c r="V1080" s="112">
        <v>11525</v>
      </c>
      <c r="W1080" s="112">
        <v>11525</v>
      </c>
      <c r="X1080" s="112">
        <v>11525</v>
      </c>
      <c r="Y1080" s="102">
        <f t="shared" si="61"/>
        <v>69150</v>
      </c>
    </row>
    <row r="1081" spans="1:25" x14ac:dyDescent="0.25">
      <c r="A1081" s="9">
        <v>110</v>
      </c>
      <c r="B1081" s="9" t="s">
        <v>272</v>
      </c>
      <c r="C1081" s="9" t="s">
        <v>447</v>
      </c>
      <c r="D1081" s="9" t="s">
        <v>351</v>
      </c>
      <c r="E1081" s="9" t="s">
        <v>273</v>
      </c>
      <c r="F1081" s="9">
        <v>181</v>
      </c>
      <c r="G1081" s="9" t="s">
        <v>298</v>
      </c>
      <c r="H1081" s="9">
        <v>2018</v>
      </c>
      <c r="I1081" s="9" t="str">
        <f t="shared" si="64"/>
        <v>920</v>
      </c>
      <c r="J1081" s="9" t="s">
        <v>10</v>
      </c>
      <c r="K1081" s="9" t="s">
        <v>327</v>
      </c>
      <c r="L1081" s="9" t="s">
        <v>282</v>
      </c>
      <c r="M1081" s="112">
        <v>11695</v>
      </c>
      <c r="N1081" s="112">
        <v>11695</v>
      </c>
      <c r="O1081" s="112">
        <v>11695</v>
      </c>
      <c r="P1081" s="112">
        <v>11695</v>
      </c>
      <c r="Q1081" s="112">
        <v>11695</v>
      </c>
      <c r="R1081" s="112">
        <v>11695</v>
      </c>
      <c r="S1081" s="112"/>
      <c r="T1081" s="112"/>
      <c r="U1081" s="112"/>
      <c r="V1081" s="112"/>
      <c r="W1081" s="112"/>
      <c r="X1081" s="112"/>
      <c r="Y1081" s="102">
        <f t="shared" si="61"/>
        <v>70170</v>
      </c>
    </row>
    <row r="1082" spans="1:25" x14ac:dyDescent="0.25">
      <c r="A1082" s="9">
        <v>110</v>
      </c>
      <c r="B1082" s="9" t="s">
        <v>272</v>
      </c>
      <c r="C1082" s="9" t="s">
        <v>447</v>
      </c>
      <c r="D1082" s="9" t="s">
        <v>351</v>
      </c>
      <c r="E1082" s="9" t="s">
        <v>273</v>
      </c>
      <c r="F1082" s="9">
        <v>751</v>
      </c>
      <c r="G1082" s="9" t="s">
        <v>330</v>
      </c>
      <c r="H1082" s="9">
        <v>2017</v>
      </c>
      <c r="I1082" s="9" t="str">
        <f t="shared" si="64"/>
        <v>920</v>
      </c>
      <c r="J1082" s="9" t="s">
        <v>10</v>
      </c>
      <c r="K1082" s="9" t="s">
        <v>329</v>
      </c>
      <c r="L1082" s="9" t="s">
        <v>282</v>
      </c>
      <c r="M1082" s="112"/>
      <c r="N1082" s="112"/>
      <c r="O1082" s="112"/>
      <c r="P1082" s="112"/>
      <c r="Q1082" s="112"/>
      <c r="R1082" s="112"/>
      <c r="S1082" s="112">
        <v>669902</v>
      </c>
      <c r="T1082" s="112">
        <v>774398</v>
      </c>
      <c r="U1082" s="112">
        <v>671183</v>
      </c>
      <c r="V1082" s="112">
        <v>749091</v>
      </c>
      <c r="W1082" s="112">
        <v>692208</v>
      </c>
      <c r="X1082" s="112">
        <v>641606</v>
      </c>
      <c r="Y1082" s="102">
        <f t="shared" si="61"/>
        <v>4198388</v>
      </c>
    </row>
    <row r="1083" spans="1:25" x14ac:dyDescent="0.25">
      <c r="A1083" s="9">
        <v>110</v>
      </c>
      <c r="B1083" s="9" t="s">
        <v>272</v>
      </c>
      <c r="C1083" s="9" t="s">
        <v>447</v>
      </c>
      <c r="D1083" s="9" t="s">
        <v>351</v>
      </c>
      <c r="E1083" s="9" t="s">
        <v>273</v>
      </c>
      <c r="F1083" s="9">
        <v>751</v>
      </c>
      <c r="G1083" s="9" t="s">
        <v>330</v>
      </c>
      <c r="H1083" s="9">
        <v>2018</v>
      </c>
      <c r="I1083" s="9" t="str">
        <f t="shared" si="64"/>
        <v>920</v>
      </c>
      <c r="J1083" s="9" t="s">
        <v>10</v>
      </c>
      <c r="K1083" s="9" t="s">
        <v>329</v>
      </c>
      <c r="L1083" s="9" t="s">
        <v>282</v>
      </c>
      <c r="M1083" s="112">
        <v>741721</v>
      </c>
      <c r="N1083" s="112">
        <v>632024</v>
      </c>
      <c r="O1083" s="112">
        <v>716814</v>
      </c>
      <c r="P1083" s="112">
        <v>636864</v>
      </c>
      <c r="Q1083" s="112">
        <v>759025</v>
      </c>
      <c r="R1083" s="112">
        <v>678106</v>
      </c>
      <c r="S1083" s="112"/>
      <c r="T1083" s="112"/>
      <c r="U1083" s="112"/>
      <c r="V1083" s="112"/>
      <c r="W1083" s="112"/>
      <c r="X1083" s="112"/>
      <c r="Y1083" s="102">
        <f t="shared" si="61"/>
        <v>4164554</v>
      </c>
    </row>
    <row r="1084" spans="1:25" x14ac:dyDescent="0.25">
      <c r="A1084" s="9">
        <v>110</v>
      </c>
      <c r="B1084" s="9" t="s">
        <v>272</v>
      </c>
      <c r="C1084" s="9" t="s">
        <v>447</v>
      </c>
      <c r="D1084" s="9" t="s">
        <v>351</v>
      </c>
      <c r="E1084" s="9" t="s">
        <v>273</v>
      </c>
      <c r="F1084" s="9">
        <v>752</v>
      </c>
      <c r="G1084" s="9" t="s">
        <v>330</v>
      </c>
      <c r="H1084" s="9">
        <v>2017</v>
      </c>
      <c r="I1084" s="9" t="str">
        <f t="shared" si="64"/>
        <v>920</v>
      </c>
      <c r="J1084" s="9" t="s">
        <v>10</v>
      </c>
      <c r="K1084" s="9" t="s">
        <v>329</v>
      </c>
      <c r="L1084" s="9" t="s">
        <v>282</v>
      </c>
      <c r="M1084" s="112"/>
      <c r="N1084" s="112"/>
      <c r="O1084" s="112"/>
      <c r="P1084" s="112"/>
      <c r="Q1084" s="112"/>
      <c r="R1084" s="112"/>
      <c r="S1084" s="112">
        <v>584</v>
      </c>
      <c r="T1084" s="112">
        <v>932</v>
      </c>
      <c r="U1084" s="112">
        <v>584</v>
      </c>
      <c r="V1084" s="112">
        <v>587</v>
      </c>
      <c r="W1084" s="112">
        <v>587</v>
      </c>
      <c r="X1084" s="112">
        <v>584</v>
      </c>
      <c r="Y1084" s="102">
        <f t="shared" si="61"/>
        <v>3858</v>
      </c>
    </row>
    <row r="1085" spans="1:25" x14ac:dyDescent="0.25">
      <c r="A1085" s="9">
        <v>110</v>
      </c>
      <c r="B1085" s="9" t="s">
        <v>272</v>
      </c>
      <c r="C1085" s="9" t="s">
        <v>447</v>
      </c>
      <c r="D1085" s="9" t="s">
        <v>351</v>
      </c>
      <c r="E1085" s="9" t="s">
        <v>273</v>
      </c>
      <c r="F1085" s="9">
        <v>752</v>
      </c>
      <c r="G1085" s="9" t="s">
        <v>330</v>
      </c>
      <c r="H1085" s="9">
        <v>2018</v>
      </c>
      <c r="I1085" s="9" t="str">
        <f t="shared" si="64"/>
        <v>920</v>
      </c>
      <c r="J1085" s="9" t="s">
        <v>10</v>
      </c>
      <c r="K1085" s="9" t="s">
        <v>329</v>
      </c>
      <c r="L1085" s="9" t="s">
        <v>282</v>
      </c>
      <c r="M1085" s="112">
        <v>598</v>
      </c>
      <c r="N1085" s="112">
        <v>592</v>
      </c>
      <c r="O1085" s="112">
        <v>945</v>
      </c>
      <c r="P1085" s="112">
        <v>594</v>
      </c>
      <c r="Q1085" s="112">
        <v>600</v>
      </c>
      <c r="R1085" s="112">
        <v>597</v>
      </c>
      <c r="S1085" s="112"/>
      <c r="T1085" s="112"/>
      <c r="U1085" s="112"/>
      <c r="V1085" s="112"/>
      <c r="W1085" s="112"/>
      <c r="X1085" s="112"/>
      <c r="Y1085" s="102">
        <f t="shared" si="61"/>
        <v>3926</v>
      </c>
    </row>
    <row r="1086" spans="1:25" x14ac:dyDescent="0.25">
      <c r="A1086" s="9">
        <v>110</v>
      </c>
      <c r="B1086" s="9" t="s">
        <v>278</v>
      </c>
      <c r="C1086" s="9" t="s">
        <v>447</v>
      </c>
      <c r="D1086" s="9" t="s">
        <v>351</v>
      </c>
      <c r="E1086" s="9" t="s">
        <v>273</v>
      </c>
      <c r="F1086" s="9">
        <v>101</v>
      </c>
      <c r="G1086" s="9" t="s">
        <v>298</v>
      </c>
      <c r="H1086" s="9">
        <v>2017</v>
      </c>
      <c r="I1086" s="9" t="str">
        <f t="shared" si="64"/>
        <v>920</v>
      </c>
      <c r="J1086" s="9" t="s">
        <v>10</v>
      </c>
      <c r="K1086" s="9" t="s">
        <v>324</v>
      </c>
      <c r="L1086" s="9" t="s">
        <v>282</v>
      </c>
      <c r="M1086" s="112"/>
      <c r="N1086" s="112"/>
      <c r="O1086" s="112"/>
      <c r="P1086" s="112"/>
      <c r="Q1086" s="112"/>
      <c r="R1086" s="112"/>
      <c r="S1086" s="112">
        <v>0</v>
      </c>
      <c r="T1086" s="112">
        <v>0</v>
      </c>
      <c r="U1086" s="112">
        <v>0</v>
      </c>
      <c r="V1086" s="112">
        <v>0</v>
      </c>
      <c r="W1086" s="112">
        <v>0</v>
      </c>
      <c r="X1086" s="112">
        <v>0</v>
      </c>
      <c r="Y1086" s="102">
        <f t="shared" si="61"/>
        <v>0</v>
      </c>
    </row>
    <row r="1087" spans="1:25" x14ac:dyDescent="0.25">
      <c r="A1087" s="9">
        <v>110</v>
      </c>
      <c r="B1087" s="9" t="s">
        <v>278</v>
      </c>
      <c r="C1087" s="9" t="s">
        <v>447</v>
      </c>
      <c r="D1087" s="9" t="s">
        <v>351</v>
      </c>
      <c r="E1087" s="9" t="s">
        <v>273</v>
      </c>
      <c r="F1087" s="9">
        <v>101</v>
      </c>
      <c r="G1087" s="9" t="s">
        <v>298</v>
      </c>
      <c r="H1087" s="9">
        <v>2018</v>
      </c>
      <c r="I1087" s="9" t="str">
        <f t="shared" si="64"/>
        <v>920</v>
      </c>
      <c r="J1087" s="9" t="s">
        <v>10</v>
      </c>
      <c r="K1087" s="9" t="s">
        <v>324</v>
      </c>
      <c r="L1087" s="9" t="s">
        <v>282</v>
      </c>
      <c r="M1087" s="112">
        <v>0</v>
      </c>
      <c r="N1087" s="112">
        <v>0</v>
      </c>
      <c r="O1087" s="112">
        <v>0</v>
      </c>
      <c r="P1087" s="112">
        <v>0</v>
      </c>
      <c r="Q1087" s="112">
        <v>0</v>
      </c>
      <c r="R1087" s="112">
        <v>0</v>
      </c>
      <c r="S1087" s="112"/>
      <c r="T1087" s="112"/>
      <c r="U1087" s="112"/>
      <c r="V1087" s="112"/>
      <c r="W1087" s="112"/>
      <c r="X1087" s="112"/>
      <c r="Y1087" s="102">
        <f t="shared" si="61"/>
        <v>0</v>
      </c>
    </row>
    <row r="1088" spans="1:25" x14ac:dyDescent="0.25">
      <c r="A1088" s="9">
        <v>110</v>
      </c>
      <c r="B1088" s="9" t="s">
        <v>278</v>
      </c>
      <c r="C1088" s="9" t="s">
        <v>447</v>
      </c>
      <c r="D1088" s="9" t="s">
        <v>351</v>
      </c>
      <c r="E1088" s="9" t="s">
        <v>273</v>
      </c>
      <c r="F1088" s="9">
        <v>175</v>
      </c>
      <c r="G1088" s="9" t="s">
        <v>326</v>
      </c>
      <c r="H1088" s="9">
        <v>2017</v>
      </c>
      <c r="I1088" s="9" t="str">
        <f t="shared" si="64"/>
        <v>920</v>
      </c>
      <c r="J1088" s="9" t="s">
        <v>10</v>
      </c>
      <c r="K1088" s="9" t="s">
        <v>324</v>
      </c>
      <c r="L1088" s="9" t="s">
        <v>282</v>
      </c>
      <c r="M1088" s="112"/>
      <c r="N1088" s="112"/>
      <c r="O1088" s="112"/>
      <c r="P1088" s="112"/>
      <c r="Q1088" s="112"/>
      <c r="R1088" s="112"/>
      <c r="S1088" s="112">
        <v>0</v>
      </c>
      <c r="T1088" s="112">
        <v>0</v>
      </c>
      <c r="U1088" s="112">
        <v>0</v>
      </c>
      <c r="V1088" s="112">
        <v>0</v>
      </c>
      <c r="W1088" s="112">
        <v>0</v>
      </c>
      <c r="X1088" s="112">
        <v>0</v>
      </c>
      <c r="Y1088" s="102">
        <f t="shared" si="61"/>
        <v>0</v>
      </c>
    </row>
    <row r="1089" spans="1:25" x14ac:dyDescent="0.25">
      <c r="A1089" s="9">
        <v>110</v>
      </c>
      <c r="B1089" s="9" t="s">
        <v>278</v>
      </c>
      <c r="C1089" s="9" t="s">
        <v>447</v>
      </c>
      <c r="D1089" s="9" t="s">
        <v>351</v>
      </c>
      <c r="E1089" s="9" t="s">
        <v>273</v>
      </c>
      <c r="F1089" s="9">
        <v>175</v>
      </c>
      <c r="G1089" s="9" t="s">
        <v>326</v>
      </c>
      <c r="H1089" s="9">
        <v>2018</v>
      </c>
      <c r="I1089" s="9" t="str">
        <f t="shared" si="64"/>
        <v>920</v>
      </c>
      <c r="J1089" s="9" t="s">
        <v>10</v>
      </c>
      <c r="K1089" s="9" t="s">
        <v>324</v>
      </c>
      <c r="L1089" s="9" t="s">
        <v>282</v>
      </c>
      <c r="M1089" s="112">
        <v>0</v>
      </c>
      <c r="N1089" s="112">
        <v>0</v>
      </c>
      <c r="O1089" s="112">
        <v>0</v>
      </c>
      <c r="P1089" s="112">
        <v>0</v>
      </c>
      <c r="Q1089" s="112">
        <v>0</v>
      </c>
      <c r="R1089" s="112">
        <v>0</v>
      </c>
      <c r="S1089" s="112"/>
      <c r="T1089" s="112"/>
      <c r="U1089" s="112"/>
      <c r="V1089" s="112"/>
      <c r="W1089" s="112"/>
      <c r="X1089" s="112"/>
      <c r="Y1089" s="102">
        <f t="shared" si="61"/>
        <v>0</v>
      </c>
    </row>
    <row r="1090" spans="1:25" x14ac:dyDescent="0.25">
      <c r="A1090" s="9">
        <v>110</v>
      </c>
      <c r="B1090" s="9" t="s">
        <v>278</v>
      </c>
      <c r="C1090" s="9" t="s">
        <v>447</v>
      </c>
      <c r="D1090" s="9" t="s">
        <v>351</v>
      </c>
      <c r="E1090" s="9" t="s">
        <v>273</v>
      </c>
      <c r="F1090" s="9">
        <v>181</v>
      </c>
      <c r="G1090" s="9" t="s">
        <v>298</v>
      </c>
      <c r="H1090" s="9">
        <v>2017</v>
      </c>
      <c r="I1090" s="9" t="str">
        <f t="shared" si="64"/>
        <v>920</v>
      </c>
      <c r="J1090" s="9" t="s">
        <v>10</v>
      </c>
      <c r="K1090" s="9" t="s">
        <v>327</v>
      </c>
      <c r="L1090" s="9" t="s">
        <v>282</v>
      </c>
      <c r="M1090" s="112"/>
      <c r="N1090" s="112"/>
      <c r="O1090" s="112"/>
      <c r="P1090" s="112"/>
      <c r="Q1090" s="112"/>
      <c r="R1090" s="112"/>
      <c r="S1090" s="112">
        <v>23430</v>
      </c>
      <c r="T1090" s="112">
        <v>21366</v>
      </c>
      <c r="U1090" s="112">
        <v>22771</v>
      </c>
      <c r="V1090" s="112">
        <v>25294</v>
      </c>
      <c r="W1090" s="112">
        <v>19606</v>
      </c>
      <c r="X1090" s="112">
        <v>21185</v>
      </c>
      <c r="Y1090" s="102">
        <f t="shared" ref="Y1090:Y1153" si="65">+IF(AND(H1090=2017,L1090="2017 BP"),SUM(S1090:X1090),
IF(AND(H1090=2018,L1090="2017 BP"),SUM(M1090:R1090),
0))</f>
        <v>133652</v>
      </c>
    </row>
    <row r="1091" spans="1:25" x14ac:dyDescent="0.25">
      <c r="A1091" s="9">
        <v>110</v>
      </c>
      <c r="B1091" s="9" t="s">
        <v>278</v>
      </c>
      <c r="C1091" s="9" t="s">
        <v>447</v>
      </c>
      <c r="D1091" s="9" t="s">
        <v>351</v>
      </c>
      <c r="E1091" s="9" t="s">
        <v>273</v>
      </c>
      <c r="F1091" s="9">
        <v>181</v>
      </c>
      <c r="G1091" s="9" t="s">
        <v>298</v>
      </c>
      <c r="H1091" s="9">
        <v>2018</v>
      </c>
      <c r="I1091" s="9" t="str">
        <f t="shared" si="64"/>
        <v>920</v>
      </c>
      <c r="J1091" s="9" t="s">
        <v>10</v>
      </c>
      <c r="K1091" s="9" t="s">
        <v>327</v>
      </c>
      <c r="L1091" s="9" t="s">
        <v>282</v>
      </c>
      <c r="M1091" s="112">
        <v>23844</v>
      </c>
      <c r="N1091" s="112">
        <v>21366</v>
      </c>
      <c r="O1091" s="112">
        <v>25647</v>
      </c>
      <c r="P1091" s="112">
        <v>23568</v>
      </c>
      <c r="Q1091" s="112">
        <v>24036</v>
      </c>
      <c r="R1091" s="112">
        <v>23141</v>
      </c>
      <c r="S1091" s="112"/>
      <c r="T1091" s="112"/>
      <c r="U1091" s="112"/>
      <c r="V1091" s="112"/>
      <c r="W1091" s="112"/>
      <c r="X1091" s="112"/>
      <c r="Y1091" s="102">
        <f t="shared" si="65"/>
        <v>141602</v>
      </c>
    </row>
    <row r="1092" spans="1:25" x14ac:dyDescent="0.25">
      <c r="A1092" s="9">
        <v>110</v>
      </c>
      <c r="B1092" s="9" t="s">
        <v>278</v>
      </c>
      <c r="C1092" s="9" t="s">
        <v>448</v>
      </c>
      <c r="D1092" s="9" t="s">
        <v>351</v>
      </c>
      <c r="E1092" s="9" t="s">
        <v>273</v>
      </c>
      <c r="F1092" s="9">
        <v>175</v>
      </c>
      <c r="G1092" s="9" t="s">
        <v>326</v>
      </c>
      <c r="H1092" s="9">
        <v>2017</v>
      </c>
      <c r="I1092" s="9" t="str">
        <f t="shared" si="64"/>
        <v>922</v>
      </c>
      <c r="J1092" s="9" t="s">
        <v>10</v>
      </c>
      <c r="K1092" s="9" t="s">
        <v>324</v>
      </c>
      <c r="L1092" s="9" t="s">
        <v>282</v>
      </c>
      <c r="M1092" s="112"/>
      <c r="N1092" s="112"/>
      <c r="O1092" s="112"/>
      <c r="P1092" s="112"/>
      <c r="Q1092" s="112"/>
      <c r="R1092" s="112"/>
      <c r="S1092" s="112">
        <v>-177066</v>
      </c>
      <c r="T1092" s="112">
        <v>-204728</v>
      </c>
      <c r="U1092" s="112">
        <v>-177454</v>
      </c>
      <c r="V1092" s="112">
        <v>-197843</v>
      </c>
      <c r="W1092" s="112">
        <v>-182854</v>
      </c>
      <c r="X1092" s="112">
        <v>-169659</v>
      </c>
      <c r="Y1092" s="102">
        <f t="shared" si="65"/>
        <v>-1109604</v>
      </c>
    </row>
    <row r="1093" spans="1:25" x14ac:dyDescent="0.25">
      <c r="A1093" s="9">
        <v>110</v>
      </c>
      <c r="B1093" s="9" t="s">
        <v>278</v>
      </c>
      <c r="C1093" s="9" t="s">
        <v>448</v>
      </c>
      <c r="D1093" s="9" t="s">
        <v>351</v>
      </c>
      <c r="E1093" s="9" t="s">
        <v>273</v>
      </c>
      <c r="F1093" s="9">
        <v>175</v>
      </c>
      <c r="G1093" s="9" t="s">
        <v>326</v>
      </c>
      <c r="H1093" s="9">
        <v>2018</v>
      </c>
      <c r="I1093" s="9" t="str">
        <f t="shared" si="64"/>
        <v>922</v>
      </c>
      <c r="J1093" s="9" t="s">
        <v>10</v>
      </c>
      <c r="K1093" s="9" t="s">
        <v>324</v>
      </c>
      <c r="L1093" s="9" t="s">
        <v>282</v>
      </c>
      <c r="M1093" s="112">
        <v>-195904</v>
      </c>
      <c r="N1093" s="112">
        <v>-166978</v>
      </c>
      <c r="O1093" s="112">
        <v>-189627</v>
      </c>
      <c r="P1093" s="112">
        <v>-168247</v>
      </c>
      <c r="Q1093" s="112">
        <v>-200463</v>
      </c>
      <c r="R1093" s="112">
        <v>-179310</v>
      </c>
      <c r="S1093" s="112"/>
      <c r="T1093" s="112"/>
      <c r="U1093" s="112"/>
      <c r="V1093" s="112"/>
      <c r="W1093" s="112"/>
      <c r="X1093" s="112"/>
      <c r="Y1093" s="102">
        <f t="shared" si="65"/>
        <v>-1100529</v>
      </c>
    </row>
    <row r="1094" spans="1:25" x14ac:dyDescent="0.25">
      <c r="A1094" s="9">
        <v>110</v>
      </c>
      <c r="B1094" s="9" t="s">
        <v>278</v>
      </c>
      <c r="C1094" s="9" t="s">
        <v>448</v>
      </c>
      <c r="D1094" s="9" t="s">
        <v>351</v>
      </c>
      <c r="E1094" s="9" t="s">
        <v>273</v>
      </c>
      <c r="F1094" s="9">
        <v>713</v>
      </c>
      <c r="G1094" s="9" t="s">
        <v>449</v>
      </c>
      <c r="H1094" s="9">
        <v>2017</v>
      </c>
      <c r="I1094" s="9" t="str">
        <f t="shared" si="64"/>
        <v>922</v>
      </c>
      <c r="J1094" s="9" t="s">
        <v>10</v>
      </c>
      <c r="K1094" s="9" t="s">
        <v>450</v>
      </c>
      <c r="L1094" s="9" t="s">
        <v>282</v>
      </c>
      <c r="M1094" s="112"/>
      <c r="N1094" s="112"/>
      <c r="O1094" s="112"/>
      <c r="P1094" s="112"/>
      <c r="Q1094" s="112"/>
      <c r="R1094" s="112"/>
      <c r="S1094" s="112">
        <v>-1551</v>
      </c>
      <c r="T1094" s="112">
        <v>-1793</v>
      </c>
      <c r="U1094" s="112">
        <v>-1554</v>
      </c>
      <c r="V1094" s="112">
        <v>-1733</v>
      </c>
      <c r="W1094" s="112">
        <v>-1602</v>
      </c>
      <c r="X1094" s="112">
        <v>-1486</v>
      </c>
      <c r="Y1094" s="102">
        <f t="shared" si="65"/>
        <v>-9719</v>
      </c>
    </row>
    <row r="1095" spans="1:25" x14ac:dyDescent="0.25">
      <c r="A1095" s="9">
        <v>110</v>
      </c>
      <c r="B1095" s="9" t="s">
        <v>278</v>
      </c>
      <c r="C1095" s="9" t="s">
        <v>448</v>
      </c>
      <c r="D1095" s="9" t="s">
        <v>351</v>
      </c>
      <c r="E1095" s="9" t="s">
        <v>273</v>
      </c>
      <c r="F1095" s="9">
        <v>713</v>
      </c>
      <c r="G1095" s="9" t="s">
        <v>449</v>
      </c>
      <c r="H1095" s="9">
        <v>2018</v>
      </c>
      <c r="I1095" s="9" t="str">
        <f t="shared" si="64"/>
        <v>922</v>
      </c>
      <c r="J1095" s="9" t="s">
        <v>10</v>
      </c>
      <c r="K1095" s="9" t="s">
        <v>450</v>
      </c>
      <c r="L1095" s="9" t="s">
        <v>282</v>
      </c>
      <c r="M1095" s="112">
        <v>-1716</v>
      </c>
      <c r="N1095" s="112">
        <v>-1463</v>
      </c>
      <c r="O1095" s="112">
        <v>-1661</v>
      </c>
      <c r="P1095" s="112">
        <v>-1474</v>
      </c>
      <c r="Q1095" s="112">
        <v>-1756</v>
      </c>
      <c r="R1095" s="112">
        <v>-1571</v>
      </c>
      <c r="S1095" s="112"/>
      <c r="T1095" s="112"/>
      <c r="U1095" s="112"/>
      <c r="V1095" s="112"/>
      <c r="W1095" s="112"/>
      <c r="X1095" s="112"/>
      <c r="Y1095" s="102">
        <f t="shared" si="65"/>
        <v>-9641</v>
      </c>
    </row>
    <row r="1096" spans="1:25" x14ac:dyDescent="0.25">
      <c r="A1096" s="9">
        <v>110</v>
      </c>
      <c r="B1096" s="9" t="s">
        <v>278</v>
      </c>
      <c r="C1096" s="9" t="s">
        <v>448</v>
      </c>
      <c r="D1096" s="9" t="s">
        <v>351</v>
      </c>
      <c r="E1096" s="9" t="s">
        <v>273</v>
      </c>
      <c r="F1096" s="9">
        <v>717</v>
      </c>
      <c r="G1096" s="9" t="s">
        <v>449</v>
      </c>
      <c r="H1096" s="9">
        <v>2017</v>
      </c>
      <c r="I1096" s="9" t="str">
        <f t="shared" si="64"/>
        <v>922</v>
      </c>
      <c r="J1096" s="9" t="s">
        <v>10</v>
      </c>
      <c r="K1096" s="9" t="s">
        <v>450</v>
      </c>
      <c r="L1096" s="9" t="s">
        <v>282</v>
      </c>
      <c r="M1096" s="112"/>
      <c r="N1096" s="112"/>
      <c r="O1096" s="112"/>
      <c r="P1096" s="112"/>
      <c r="Q1096" s="112"/>
      <c r="R1096" s="112"/>
      <c r="S1096" s="112">
        <v>-8751</v>
      </c>
      <c r="T1096" s="112">
        <v>-10118</v>
      </c>
      <c r="U1096" s="112">
        <v>-8770</v>
      </c>
      <c r="V1096" s="112">
        <v>-9777</v>
      </c>
      <c r="W1096" s="112">
        <v>-9037</v>
      </c>
      <c r="X1096" s="112">
        <v>-8385</v>
      </c>
      <c r="Y1096" s="102">
        <f t="shared" si="65"/>
        <v>-54838</v>
      </c>
    </row>
    <row r="1097" spans="1:25" x14ac:dyDescent="0.25">
      <c r="A1097" s="9">
        <v>110</v>
      </c>
      <c r="B1097" s="9" t="s">
        <v>278</v>
      </c>
      <c r="C1097" s="9" t="s">
        <v>448</v>
      </c>
      <c r="D1097" s="9" t="s">
        <v>351</v>
      </c>
      <c r="E1097" s="9" t="s">
        <v>273</v>
      </c>
      <c r="F1097" s="9">
        <v>717</v>
      </c>
      <c r="G1097" s="9" t="s">
        <v>449</v>
      </c>
      <c r="H1097" s="9">
        <v>2018</v>
      </c>
      <c r="I1097" s="9" t="str">
        <f t="shared" si="64"/>
        <v>922</v>
      </c>
      <c r="J1097" s="9" t="s">
        <v>10</v>
      </c>
      <c r="K1097" s="9" t="s">
        <v>450</v>
      </c>
      <c r="L1097" s="9" t="s">
        <v>282</v>
      </c>
      <c r="M1097" s="112">
        <v>-9682</v>
      </c>
      <c r="N1097" s="112">
        <v>-8252</v>
      </c>
      <c r="O1097" s="112">
        <v>-9371</v>
      </c>
      <c r="P1097" s="112">
        <v>-8315</v>
      </c>
      <c r="Q1097" s="112">
        <v>-9907</v>
      </c>
      <c r="R1097" s="112">
        <v>-8862</v>
      </c>
      <c r="S1097" s="112"/>
      <c r="T1097" s="112"/>
      <c r="U1097" s="112"/>
      <c r="V1097" s="112"/>
      <c r="W1097" s="112"/>
      <c r="X1097" s="112"/>
      <c r="Y1097" s="102">
        <f t="shared" si="65"/>
        <v>-54389</v>
      </c>
    </row>
    <row r="1098" spans="1:25" x14ac:dyDescent="0.25">
      <c r="A1098" s="9">
        <v>110</v>
      </c>
      <c r="B1098" s="9" t="s">
        <v>278</v>
      </c>
      <c r="C1098" s="9" t="s">
        <v>448</v>
      </c>
      <c r="D1098" s="9" t="s">
        <v>351</v>
      </c>
      <c r="E1098" s="9" t="s">
        <v>273</v>
      </c>
      <c r="F1098" s="9">
        <v>720</v>
      </c>
      <c r="G1098" s="9" t="s">
        <v>445</v>
      </c>
      <c r="H1098" s="9">
        <v>2017</v>
      </c>
      <c r="I1098" s="9" t="str">
        <f t="shared" si="64"/>
        <v>922</v>
      </c>
      <c r="J1098" s="9" t="s">
        <v>10</v>
      </c>
      <c r="K1098" s="9" t="s">
        <v>446</v>
      </c>
      <c r="L1098" s="9" t="s">
        <v>282</v>
      </c>
      <c r="M1098" s="112"/>
      <c r="N1098" s="112"/>
      <c r="O1098" s="112"/>
      <c r="P1098" s="112"/>
      <c r="Q1098" s="112"/>
      <c r="R1098" s="112"/>
      <c r="S1098" s="112">
        <v>-21813</v>
      </c>
      <c r="T1098" s="112">
        <v>-25220</v>
      </c>
      <c r="U1098" s="112">
        <v>-21861</v>
      </c>
      <c r="V1098" s="112">
        <v>-24372</v>
      </c>
      <c r="W1098" s="112">
        <v>-22526</v>
      </c>
      <c r="X1098" s="112">
        <v>-20900</v>
      </c>
      <c r="Y1098" s="102">
        <f t="shared" si="65"/>
        <v>-136692</v>
      </c>
    </row>
    <row r="1099" spans="1:25" x14ac:dyDescent="0.25">
      <c r="A1099" s="9">
        <v>110</v>
      </c>
      <c r="B1099" s="9" t="s">
        <v>278</v>
      </c>
      <c r="C1099" s="9" t="s">
        <v>448</v>
      </c>
      <c r="D1099" s="9" t="s">
        <v>351</v>
      </c>
      <c r="E1099" s="9" t="s">
        <v>273</v>
      </c>
      <c r="F1099" s="9">
        <v>720</v>
      </c>
      <c r="G1099" s="9" t="s">
        <v>445</v>
      </c>
      <c r="H1099" s="9">
        <v>2018</v>
      </c>
      <c r="I1099" s="9" t="str">
        <f t="shared" si="64"/>
        <v>922</v>
      </c>
      <c r="J1099" s="9" t="s">
        <v>10</v>
      </c>
      <c r="K1099" s="9" t="s">
        <v>446</v>
      </c>
      <c r="L1099" s="9" t="s">
        <v>282</v>
      </c>
      <c r="M1099" s="112">
        <v>-24133</v>
      </c>
      <c r="N1099" s="112">
        <v>-20570</v>
      </c>
      <c r="O1099" s="112">
        <v>-23360</v>
      </c>
      <c r="P1099" s="112">
        <v>-20726</v>
      </c>
      <c r="Q1099" s="112">
        <v>-24695</v>
      </c>
      <c r="R1099" s="112">
        <v>-22089</v>
      </c>
      <c r="S1099" s="112"/>
      <c r="T1099" s="112"/>
      <c r="U1099" s="112"/>
      <c r="V1099" s="112"/>
      <c r="W1099" s="112"/>
      <c r="X1099" s="112"/>
      <c r="Y1099" s="102">
        <f t="shared" si="65"/>
        <v>-135573</v>
      </c>
    </row>
    <row r="1100" spans="1:25" x14ac:dyDescent="0.25">
      <c r="A1100" s="9">
        <v>110</v>
      </c>
      <c r="B1100" s="9" t="s">
        <v>278</v>
      </c>
      <c r="C1100" s="9" t="s">
        <v>448</v>
      </c>
      <c r="D1100" s="9" t="s">
        <v>351</v>
      </c>
      <c r="E1100" s="9" t="s">
        <v>273</v>
      </c>
      <c r="F1100" s="9">
        <v>725</v>
      </c>
      <c r="G1100" s="9" t="s">
        <v>449</v>
      </c>
      <c r="H1100" s="9">
        <v>2017</v>
      </c>
      <c r="I1100" s="9" t="str">
        <f t="shared" si="64"/>
        <v>922</v>
      </c>
      <c r="J1100" s="9" t="s">
        <v>10</v>
      </c>
      <c r="K1100" s="9" t="s">
        <v>450</v>
      </c>
      <c r="L1100" s="9" t="s">
        <v>282</v>
      </c>
      <c r="M1100" s="112"/>
      <c r="N1100" s="112"/>
      <c r="O1100" s="112"/>
      <c r="P1100" s="112"/>
      <c r="Q1100" s="112"/>
      <c r="R1100" s="112"/>
      <c r="S1100" s="112">
        <v>-14459</v>
      </c>
      <c r="T1100" s="112">
        <v>-16718</v>
      </c>
      <c r="U1100" s="112">
        <v>-14491</v>
      </c>
      <c r="V1100" s="112">
        <v>-16156</v>
      </c>
      <c r="W1100" s="112">
        <v>-14932</v>
      </c>
      <c r="X1100" s="112">
        <v>-13854</v>
      </c>
      <c r="Y1100" s="102">
        <f t="shared" si="65"/>
        <v>-90610</v>
      </c>
    </row>
    <row r="1101" spans="1:25" x14ac:dyDescent="0.25">
      <c r="A1101" s="9">
        <v>110</v>
      </c>
      <c r="B1101" s="9" t="s">
        <v>278</v>
      </c>
      <c r="C1101" s="9" t="s">
        <v>448</v>
      </c>
      <c r="D1101" s="9" t="s">
        <v>351</v>
      </c>
      <c r="E1101" s="9" t="s">
        <v>273</v>
      </c>
      <c r="F1101" s="9">
        <v>725</v>
      </c>
      <c r="G1101" s="9" t="s">
        <v>449</v>
      </c>
      <c r="H1101" s="9">
        <v>2018</v>
      </c>
      <c r="I1101" s="9" t="str">
        <f t="shared" si="64"/>
        <v>922</v>
      </c>
      <c r="J1101" s="9" t="s">
        <v>10</v>
      </c>
      <c r="K1101" s="9" t="s">
        <v>450</v>
      </c>
      <c r="L1101" s="9" t="s">
        <v>282</v>
      </c>
      <c r="M1101" s="112">
        <v>-15998</v>
      </c>
      <c r="N1101" s="112">
        <v>-13635</v>
      </c>
      <c r="O1101" s="112">
        <v>-15485</v>
      </c>
      <c r="P1101" s="112">
        <v>-13739</v>
      </c>
      <c r="Q1101" s="112">
        <v>-16370</v>
      </c>
      <c r="R1101" s="112">
        <v>-14642</v>
      </c>
      <c r="S1101" s="112"/>
      <c r="T1101" s="112"/>
      <c r="U1101" s="112"/>
      <c r="V1101" s="112"/>
      <c r="W1101" s="112"/>
      <c r="X1101" s="112"/>
      <c r="Y1101" s="102">
        <f t="shared" si="65"/>
        <v>-89869</v>
      </c>
    </row>
    <row r="1102" spans="1:25" x14ac:dyDescent="0.25">
      <c r="A1102" s="9">
        <v>110</v>
      </c>
      <c r="B1102" s="9" t="s">
        <v>278</v>
      </c>
      <c r="C1102" s="9" t="s">
        <v>448</v>
      </c>
      <c r="D1102" s="9" t="s">
        <v>351</v>
      </c>
      <c r="E1102" s="9" t="s">
        <v>273</v>
      </c>
      <c r="F1102" s="9">
        <v>726</v>
      </c>
      <c r="G1102" s="9" t="s">
        <v>449</v>
      </c>
      <c r="H1102" s="9">
        <v>2017</v>
      </c>
      <c r="I1102" s="9" t="str">
        <f t="shared" si="64"/>
        <v>922</v>
      </c>
      <c r="J1102" s="9" t="s">
        <v>10</v>
      </c>
      <c r="K1102" s="9" t="s">
        <v>450</v>
      </c>
      <c r="L1102" s="9" t="s">
        <v>282</v>
      </c>
      <c r="M1102" s="112"/>
      <c r="N1102" s="112"/>
      <c r="O1102" s="112"/>
      <c r="P1102" s="112"/>
      <c r="Q1102" s="112"/>
      <c r="R1102" s="112"/>
      <c r="S1102" s="112">
        <v>-5448</v>
      </c>
      <c r="T1102" s="112">
        <v>-6299</v>
      </c>
      <c r="U1102" s="112">
        <v>-5460</v>
      </c>
      <c r="V1102" s="112">
        <v>-6088</v>
      </c>
      <c r="W1102" s="112">
        <v>-5626</v>
      </c>
      <c r="X1102" s="112">
        <v>-5220</v>
      </c>
      <c r="Y1102" s="102">
        <f t="shared" si="65"/>
        <v>-34141</v>
      </c>
    </row>
    <row r="1103" spans="1:25" x14ac:dyDescent="0.25">
      <c r="A1103" s="9">
        <v>110</v>
      </c>
      <c r="B1103" s="9" t="s">
        <v>278</v>
      </c>
      <c r="C1103" s="9" t="s">
        <v>448</v>
      </c>
      <c r="D1103" s="9" t="s">
        <v>351</v>
      </c>
      <c r="E1103" s="9" t="s">
        <v>273</v>
      </c>
      <c r="F1103" s="9">
        <v>726</v>
      </c>
      <c r="G1103" s="9" t="s">
        <v>449</v>
      </c>
      <c r="H1103" s="9">
        <v>2018</v>
      </c>
      <c r="I1103" s="9" t="str">
        <f t="shared" si="64"/>
        <v>922</v>
      </c>
      <c r="J1103" s="9" t="s">
        <v>10</v>
      </c>
      <c r="K1103" s="9" t="s">
        <v>450</v>
      </c>
      <c r="L1103" s="9" t="s">
        <v>282</v>
      </c>
      <c r="M1103" s="112">
        <v>-6028</v>
      </c>
      <c r="N1103" s="112">
        <v>-5138</v>
      </c>
      <c r="O1103" s="112">
        <v>-5835</v>
      </c>
      <c r="P1103" s="112">
        <v>-5177</v>
      </c>
      <c r="Q1103" s="112">
        <v>-6168</v>
      </c>
      <c r="R1103" s="112">
        <v>-5517</v>
      </c>
      <c r="S1103" s="112"/>
      <c r="T1103" s="112"/>
      <c r="U1103" s="112"/>
      <c r="V1103" s="112"/>
      <c r="W1103" s="112"/>
      <c r="X1103" s="112"/>
      <c r="Y1103" s="102">
        <f t="shared" si="65"/>
        <v>-33863</v>
      </c>
    </row>
    <row r="1104" spans="1:25" x14ac:dyDescent="0.25">
      <c r="A1104" s="9">
        <v>110</v>
      </c>
      <c r="B1104" s="9" t="s">
        <v>278</v>
      </c>
      <c r="C1104" s="9" t="s">
        <v>451</v>
      </c>
      <c r="D1104" s="9" t="s">
        <v>351</v>
      </c>
      <c r="E1104" s="9" t="s">
        <v>273</v>
      </c>
      <c r="F1104" s="9">
        <v>175</v>
      </c>
      <c r="G1104" s="9" t="s">
        <v>326</v>
      </c>
      <c r="H1104" s="9">
        <v>2017</v>
      </c>
      <c r="I1104" s="9" t="str">
        <f t="shared" ref="I1104:I1127" si="66">LEFT(C1104,3)</f>
        <v>922</v>
      </c>
      <c r="J1104" s="9" t="s">
        <v>10</v>
      </c>
      <c r="K1104" s="9" t="s">
        <v>324</v>
      </c>
      <c r="L1104" s="9" t="s">
        <v>282</v>
      </c>
      <c r="M1104" s="112"/>
      <c r="N1104" s="112"/>
      <c r="O1104" s="112"/>
      <c r="P1104" s="112"/>
      <c r="Q1104" s="112"/>
      <c r="R1104" s="112"/>
      <c r="S1104" s="112">
        <v>-37760</v>
      </c>
      <c r="T1104" s="112">
        <v>-37760</v>
      </c>
      <c r="U1104" s="112">
        <v>-37760</v>
      </c>
      <c r="V1104" s="112">
        <v>-37760</v>
      </c>
      <c r="W1104" s="112">
        <v>-37760</v>
      </c>
      <c r="X1104" s="112">
        <v>-37760</v>
      </c>
      <c r="Y1104" s="102">
        <f t="shared" si="65"/>
        <v>-226560</v>
      </c>
    </row>
    <row r="1105" spans="1:25" x14ac:dyDescent="0.25">
      <c r="A1105" s="9">
        <v>110</v>
      </c>
      <c r="B1105" s="9" t="s">
        <v>278</v>
      </c>
      <c r="C1105" s="9" t="s">
        <v>451</v>
      </c>
      <c r="D1105" s="9" t="s">
        <v>351</v>
      </c>
      <c r="E1105" s="9" t="s">
        <v>273</v>
      </c>
      <c r="F1105" s="9">
        <v>175</v>
      </c>
      <c r="G1105" s="9" t="s">
        <v>326</v>
      </c>
      <c r="H1105" s="9">
        <v>2018</v>
      </c>
      <c r="I1105" s="9" t="str">
        <f t="shared" si="66"/>
        <v>922</v>
      </c>
      <c r="J1105" s="9" t="s">
        <v>10</v>
      </c>
      <c r="K1105" s="9" t="s">
        <v>324</v>
      </c>
      <c r="L1105" s="9" t="s">
        <v>282</v>
      </c>
      <c r="M1105" s="112">
        <v>-38893</v>
      </c>
      <c r="N1105" s="112">
        <v>-38893</v>
      </c>
      <c r="O1105" s="112">
        <v>-38893</v>
      </c>
      <c r="P1105" s="112">
        <v>-38893</v>
      </c>
      <c r="Q1105" s="112">
        <v>-38893</v>
      </c>
      <c r="R1105" s="112">
        <v>-38893</v>
      </c>
      <c r="S1105" s="112"/>
      <c r="T1105" s="112"/>
      <c r="U1105" s="112"/>
      <c r="V1105" s="112"/>
      <c r="W1105" s="112"/>
      <c r="X1105" s="112"/>
      <c r="Y1105" s="102">
        <f t="shared" si="65"/>
        <v>-233358</v>
      </c>
    </row>
    <row r="1106" spans="1:25" x14ac:dyDescent="0.25">
      <c r="A1106" s="9">
        <v>110</v>
      </c>
      <c r="B1106" s="9" t="s">
        <v>278</v>
      </c>
      <c r="C1106" s="9" t="s">
        <v>451</v>
      </c>
      <c r="D1106" s="9" t="s">
        <v>351</v>
      </c>
      <c r="E1106" s="9" t="s">
        <v>273</v>
      </c>
      <c r="F1106" s="9">
        <v>751</v>
      </c>
      <c r="G1106" s="9" t="s">
        <v>330</v>
      </c>
      <c r="H1106" s="9">
        <v>2017</v>
      </c>
      <c r="I1106" s="9" t="str">
        <f t="shared" si="66"/>
        <v>922</v>
      </c>
      <c r="J1106" s="9" t="s">
        <v>10</v>
      </c>
      <c r="K1106" s="9" t="s">
        <v>329</v>
      </c>
      <c r="L1106" s="9" t="s">
        <v>282</v>
      </c>
      <c r="M1106" s="112"/>
      <c r="N1106" s="112"/>
      <c r="O1106" s="112"/>
      <c r="P1106" s="112"/>
      <c r="Q1106" s="112"/>
      <c r="R1106" s="112"/>
      <c r="S1106" s="112">
        <v>-14663</v>
      </c>
      <c r="T1106" s="112">
        <v>-14663</v>
      </c>
      <c r="U1106" s="112">
        <v>-14663</v>
      </c>
      <c r="V1106" s="112">
        <v>-14663</v>
      </c>
      <c r="W1106" s="112">
        <v>-14663</v>
      </c>
      <c r="X1106" s="112">
        <v>-14663</v>
      </c>
      <c r="Y1106" s="102">
        <f t="shared" si="65"/>
        <v>-87978</v>
      </c>
    </row>
    <row r="1107" spans="1:25" x14ac:dyDescent="0.25">
      <c r="A1107" s="9">
        <v>110</v>
      </c>
      <c r="B1107" s="9" t="s">
        <v>278</v>
      </c>
      <c r="C1107" s="9" t="s">
        <v>451</v>
      </c>
      <c r="D1107" s="9" t="s">
        <v>351</v>
      </c>
      <c r="E1107" s="9" t="s">
        <v>273</v>
      </c>
      <c r="F1107" s="9">
        <v>751</v>
      </c>
      <c r="G1107" s="9" t="s">
        <v>330</v>
      </c>
      <c r="H1107" s="9">
        <v>2018</v>
      </c>
      <c r="I1107" s="9" t="str">
        <f t="shared" si="66"/>
        <v>922</v>
      </c>
      <c r="J1107" s="9" t="s">
        <v>10</v>
      </c>
      <c r="K1107" s="9" t="s">
        <v>329</v>
      </c>
      <c r="L1107" s="9" t="s">
        <v>282</v>
      </c>
      <c r="M1107" s="112">
        <v>-15103</v>
      </c>
      <c r="N1107" s="112">
        <v>-15103</v>
      </c>
      <c r="O1107" s="112">
        <v>-15103</v>
      </c>
      <c r="P1107" s="112">
        <v>-15103</v>
      </c>
      <c r="Q1107" s="112">
        <v>-15103</v>
      </c>
      <c r="R1107" s="112">
        <v>-15103</v>
      </c>
      <c r="S1107" s="112"/>
      <c r="T1107" s="112"/>
      <c r="U1107" s="112"/>
      <c r="V1107" s="112"/>
      <c r="W1107" s="112"/>
      <c r="X1107" s="112"/>
      <c r="Y1107" s="102">
        <f t="shared" si="65"/>
        <v>-90618</v>
      </c>
    </row>
    <row r="1108" spans="1:25" x14ac:dyDescent="0.25">
      <c r="A1108" s="9">
        <v>110</v>
      </c>
      <c r="B1108" s="9" t="s">
        <v>272</v>
      </c>
      <c r="C1108" s="9" t="s">
        <v>452</v>
      </c>
      <c r="D1108" s="9" t="s">
        <v>351</v>
      </c>
      <c r="E1108" s="9" t="s">
        <v>273</v>
      </c>
      <c r="F1108" s="9">
        <v>714</v>
      </c>
      <c r="G1108" s="9" t="s">
        <v>330</v>
      </c>
      <c r="H1108" s="9">
        <v>2017</v>
      </c>
      <c r="I1108" s="9" t="str">
        <f t="shared" si="66"/>
        <v>925</v>
      </c>
      <c r="J1108" s="9" t="s">
        <v>10</v>
      </c>
      <c r="K1108" s="9" t="s">
        <v>332</v>
      </c>
      <c r="L1108" s="9" t="s">
        <v>282</v>
      </c>
      <c r="M1108" s="112"/>
      <c r="N1108" s="112"/>
      <c r="O1108" s="112"/>
      <c r="P1108" s="112"/>
      <c r="Q1108" s="112"/>
      <c r="R1108" s="112"/>
      <c r="S1108" s="112">
        <v>1918</v>
      </c>
      <c r="T1108" s="112">
        <v>1918</v>
      </c>
      <c r="U1108" s="112">
        <v>1918</v>
      </c>
      <c r="V1108" s="112">
        <v>1918</v>
      </c>
      <c r="W1108" s="112">
        <v>1918</v>
      </c>
      <c r="X1108" s="112">
        <v>1918</v>
      </c>
      <c r="Y1108" s="102">
        <f t="shared" si="65"/>
        <v>11508</v>
      </c>
    </row>
    <row r="1109" spans="1:25" x14ac:dyDescent="0.25">
      <c r="A1109" s="9">
        <v>110</v>
      </c>
      <c r="B1109" s="9" t="s">
        <v>272</v>
      </c>
      <c r="C1109" s="9" t="s">
        <v>452</v>
      </c>
      <c r="D1109" s="9" t="s">
        <v>351</v>
      </c>
      <c r="E1109" s="9" t="s">
        <v>273</v>
      </c>
      <c r="F1109" s="9">
        <v>714</v>
      </c>
      <c r="G1109" s="9" t="s">
        <v>330</v>
      </c>
      <c r="H1109" s="9">
        <v>2018</v>
      </c>
      <c r="I1109" s="9" t="str">
        <f t="shared" si="66"/>
        <v>925</v>
      </c>
      <c r="J1109" s="9" t="s">
        <v>10</v>
      </c>
      <c r="K1109" s="9" t="s">
        <v>332</v>
      </c>
      <c r="L1109" s="9" t="s">
        <v>282</v>
      </c>
      <c r="M1109" s="112">
        <v>2112</v>
      </c>
      <c r="N1109" s="112">
        <v>2112</v>
      </c>
      <c r="O1109" s="112">
        <v>2112</v>
      </c>
      <c r="P1109" s="112">
        <v>2112</v>
      </c>
      <c r="Q1109" s="112">
        <v>2112</v>
      </c>
      <c r="R1109" s="112">
        <v>2112</v>
      </c>
      <c r="S1109" s="112"/>
      <c r="T1109" s="112"/>
      <c r="U1109" s="112"/>
      <c r="V1109" s="112"/>
      <c r="W1109" s="112"/>
      <c r="X1109" s="112"/>
      <c r="Y1109" s="102">
        <f t="shared" si="65"/>
        <v>12672</v>
      </c>
    </row>
    <row r="1110" spans="1:25" x14ac:dyDescent="0.25">
      <c r="A1110" s="9">
        <v>110</v>
      </c>
      <c r="B1110" s="9" t="s">
        <v>277</v>
      </c>
      <c r="C1110" s="9" t="s">
        <v>452</v>
      </c>
      <c r="D1110" s="9" t="s">
        <v>351</v>
      </c>
      <c r="E1110" s="9" t="s">
        <v>273</v>
      </c>
      <c r="F1110" s="9">
        <v>751</v>
      </c>
      <c r="G1110" s="9" t="s">
        <v>330</v>
      </c>
      <c r="H1110" s="9">
        <v>2017</v>
      </c>
      <c r="I1110" s="9" t="str">
        <f t="shared" si="66"/>
        <v>925</v>
      </c>
      <c r="J1110" s="9" t="s">
        <v>10</v>
      </c>
      <c r="K1110" s="9" t="s">
        <v>329</v>
      </c>
      <c r="L1110" s="9" t="s">
        <v>282</v>
      </c>
      <c r="M1110" s="112"/>
      <c r="N1110" s="112"/>
      <c r="O1110" s="112"/>
      <c r="P1110" s="112"/>
      <c r="Q1110" s="112"/>
      <c r="R1110" s="112"/>
      <c r="S1110" s="112">
        <v>10629</v>
      </c>
      <c r="T1110" s="112">
        <v>13082</v>
      </c>
      <c r="U1110" s="112">
        <v>11313</v>
      </c>
      <c r="V1110" s="112">
        <v>12572</v>
      </c>
      <c r="W1110" s="112">
        <v>11338</v>
      </c>
      <c r="X1110" s="112">
        <v>9988</v>
      </c>
      <c r="Y1110" s="102">
        <f t="shared" si="65"/>
        <v>68922</v>
      </c>
    </row>
    <row r="1111" spans="1:25" x14ac:dyDescent="0.25">
      <c r="A1111" s="9">
        <v>110</v>
      </c>
      <c r="B1111" s="9" t="s">
        <v>277</v>
      </c>
      <c r="C1111" s="9" t="s">
        <v>452</v>
      </c>
      <c r="D1111" s="9" t="s">
        <v>351</v>
      </c>
      <c r="E1111" s="9" t="s">
        <v>273</v>
      </c>
      <c r="F1111" s="9">
        <v>751</v>
      </c>
      <c r="G1111" s="9" t="s">
        <v>330</v>
      </c>
      <c r="H1111" s="9">
        <v>2018</v>
      </c>
      <c r="I1111" s="9" t="str">
        <f t="shared" si="66"/>
        <v>925</v>
      </c>
      <c r="J1111" s="9" t="s">
        <v>10</v>
      </c>
      <c r="K1111" s="9" t="s">
        <v>329</v>
      </c>
      <c r="L1111" s="9" t="s">
        <v>282</v>
      </c>
      <c r="M1111" s="112">
        <v>12921</v>
      </c>
      <c r="N1111" s="112">
        <v>11186</v>
      </c>
      <c r="O1111" s="112">
        <v>12334</v>
      </c>
      <c r="P1111" s="112">
        <v>11439</v>
      </c>
      <c r="Q1111" s="112">
        <v>12814</v>
      </c>
      <c r="R1111" s="112">
        <v>11278</v>
      </c>
      <c r="S1111" s="112"/>
      <c r="T1111" s="112"/>
      <c r="U1111" s="112"/>
      <c r="V1111" s="112"/>
      <c r="W1111" s="112"/>
      <c r="X1111" s="112"/>
      <c r="Y1111" s="102">
        <f t="shared" si="65"/>
        <v>71972</v>
      </c>
    </row>
    <row r="1112" spans="1:25" x14ac:dyDescent="0.25">
      <c r="A1112" s="9">
        <v>110</v>
      </c>
      <c r="B1112" s="9" t="s">
        <v>278</v>
      </c>
      <c r="C1112" s="9" t="s">
        <v>452</v>
      </c>
      <c r="D1112" s="9" t="s">
        <v>351</v>
      </c>
      <c r="E1112" s="9" t="s">
        <v>273</v>
      </c>
      <c r="F1112" s="9">
        <v>714</v>
      </c>
      <c r="G1112" s="9" t="s">
        <v>330</v>
      </c>
      <c r="H1112" s="9">
        <v>2017</v>
      </c>
      <c r="I1112" s="9" t="str">
        <f t="shared" si="66"/>
        <v>925</v>
      </c>
      <c r="J1112" s="9" t="s">
        <v>10</v>
      </c>
      <c r="K1112" s="9" t="s">
        <v>332</v>
      </c>
      <c r="L1112" s="9" t="s">
        <v>282</v>
      </c>
      <c r="M1112" s="112"/>
      <c r="N1112" s="112"/>
      <c r="O1112" s="112"/>
      <c r="P1112" s="112"/>
      <c r="Q1112" s="112"/>
      <c r="R1112" s="112"/>
      <c r="S1112" s="112">
        <v>41039</v>
      </c>
      <c r="T1112" s="112">
        <v>41027</v>
      </c>
      <c r="U1112" s="112">
        <v>41039</v>
      </c>
      <c r="V1112" s="112">
        <v>41030</v>
      </c>
      <c r="W1112" s="112">
        <v>41037</v>
      </c>
      <c r="X1112" s="112">
        <v>41043</v>
      </c>
      <c r="Y1112" s="102">
        <f t="shared" si="65"/>
        <v>246215</v>
      </c>
    </row>
    <row r="1113" spans="1:25" x14ac:dyDescent="0.25">
      <c r="A1113" s="9">
        <v>110</v>
      </c>
      <c r="B1113" s="9" t="s">
        <v>278</v>
      </c>
      <c r="C1113" s="9" t="s">
        <v>452</v>
      </c>
      <c r="D1113" s="9" t="s">
        <v>351</v>
      </c>
      <c r="E1113" s="9" t="s">
        <v>273</v>
      </c>
      <c r="F1113" s="9">
        <v>714</v>
      </c>
      <c r="G1113" s="9" t="s">
        <v>330</v>
      </c>
      <c r="H1113" s="9">
        <v>2018</v>
      </c>
      <c r="I1113" s="9" t="str">
        <f t="shared" si="66"/>
        <v>925</v>
      </c>
      <c r="J1113" s="9" t="s">
        <v>10</v>
      </c>
      <c r="K1113" s="9" t="s">
        <v>332</v>
      </c>
      <c r="L1113" s="9" t="s">
        <v>282</v>
      </c>
      <c r="M1113" s="112">
        <v>39270</v>
      </c>
      <c r="N1113" s="112">
        <v>39283</v>
      </c>
      <c r="O1113" s="112">
        <v>39273</v>
      </c>
      <c r="P1113" s="112">
        <v>39282</v>
      </c>
      <c r="Q1113" s="112">
        <v>39268</v>
      </c>
      <c r="R1113" s="112">
        <v>39277</v>
      </c>
      <c r="S1113" s="112"/>
      <c r="T1113" s="112"/>
      <c r="U1113" s="112"/>
      <c r="V1113" s="112"/>
      <c r="W1113" s="112"/>
      <c r="X1113" s="112"/>
      <c r="Y1113" s="102">
        <f t="shared" si="65"/>
        <v>235653</v>
      </c>
    </row>
    <row r="1114" spans="1:25" x14ac:dyDescent="0.25">
      <c r="A1114" s="9">
        <v>110</v>
      </c>
      <c r="B1114" s="9" t="s">
        <v>278</v>
      </c>
      <c r="C1114" s="9" t="s">
        <v>452</v>
      </c>
      <c r="D1114" s="9" t="s">
        <v>351</v>
      </c>
      <c r="E1114" s="9" t="s">
        <v>273</v>
      </c>
      <c r="F1114" s="9">
        <v>751</v>
      </c>
      <c r="G1114" s="9" t="s">
        <v>330</v>
      </c>
      <c r="H1114" s="9">
        <v>2017</v>
      </c>
      <c r="I1114" s="9" t="str">
        <f t="shared" si="66"/>
        <v>925</v>
      </c>
      <c r="J1114" s="9" t="s">
        <v>10</v>
      </c>
      <c r="K1114" s="9" t="s">
        <v>329</v>
      </c>
      <c r="L1114" s="9" t="s">
        <v>282</v>
      </c>
      <c r="M1114" s="112"/>
      <c r="N1114" s="112"/>
      <c r="O1114" s="112"/>
      <c r="P1114" s="112"/>
      <c r="Q1114" s="112"/>
      <c r="R1114" s="112"/>
      <c r="S1114" s="112">
        <v>-2038</v>
      </c>
      <c r="T1114" s="112">
        <v>-2492</v>
      </c>
      <c r="U1114" s="112">
        <v>-2181</v>
      </c>
      <c r="V1114" s="112">
        <v>-2394</v>
      </c>
      <c r="W1114" s="112">
        <v>-2178</v>
      </c>
      <c r="X1114" s="112">
        <v>-1950</v>
      </c>
      <c r="Y1114" s="102">
        <f t="shared" si="65"/>
        <v>-13233</v>
      </c>
    </row>
    <row r="1115" spans="1:25" x14ac:dyDescent="0.25">
      <c r="A1115" s="9">
        <v>110</v>
      </c>
      <c r="B1115" s="9" t="s">
        <v>278</v>
      </c>
      <c r="C1115" s="9" t="s">
        <v>452</v>
      </c>
      <c r="D1115" s="9" t="s">
        <v>351</v>
      </c>
      <c r="E1115" s="9" t="s">
        <v>273</v>
      </c>
      <c r="F1115" s="9">
        <v>751</v>
      </c>
      <c r="G1115" s="9" t="s">
        <v>330</v>
      </c>
      <c r="H1115" s="9">
        <v>2018</v>
      </c>
      <c r="I1115" s="9" t="str">
        <f t="shared" si="66"/>
        <v>925</v>
      </c>
      <c r="J1115" s="9" t="s">
        <v>10</v>
      </c>
      <c r="K1115" s="9" t="s">
        <v>329</v>
      </c>
      <c r="L1115" s="9" t="s">
        <v>282</v>
      </c>
      <c r="M1115" s="112">
        <v>-2451</v>
      </c>
      <c r="N1115" s="112">
        <v>-2112</v>
      </c>
      <c r="O1115" s="112">
        <v>-2404</v>
      </c>
      <c r="P1115" s="112">
        <v>-2177</v>
      </c>
      <c r="Q1115" s="112">
        <v>-2422</v>
      </c>
      <c r="R1115" s="112">
        <v>-2170</v>
      </c>
      <c r="S1115" s="112"/>
      <c r="T1115" s="112"/>
      <c r="U1115" s="112"/>
      <c r="V1115" s="112"/>
      <c r="W1115" s="112"/>
      <c r="X1115" s="112"/>
      <c r="Y1115" s="102">
        <f t="shared" si="65"/>
        <v>-13736</v>
      </c>
    </row>
    <row r="1116" spans="1:25" x14ac:dyDescent="0.25">
      <c r="A1116" s="9">
        <v>110</v>
      </c>
      <c r="B1116" s="9" t="s">
        <v>272</v>
      </c>
      <c r="C1116" s="9" t="s">
        <v>453</v>
      </c>
      <c r="D1116" s="9" t="s">
        <v>351</v>
      </c>
      <c r="E1116" s="9" t="s">
        <v>273</v>
      </c>
      <c r="F1116" s="9">
        <v>778</v>
      </c>
      <c r="G1116" s="9" t="s">
        <v>331</v>
      </c>
      <c r="H1116" s="9">
        <v>2017</v>
      </c>
      <c r="I1116" s="9" t="str">
        <f t="shared" si="66"/>
        <v>926</v>
      </c>
      <c r="J1116" s="9" t="s">
        <v>10</v>
      </c>
      <c r="K1116" s="9" t="s">
        <v>332</v>
      </c>
      <c r="L1116" s="9" t="s">
        <v>282</v>
      </c>
      <c r="M1116" s="112"/>
      <c r="N1116" s="112"/>
      <c r="O1116" s="112"/>
      <c r="P1116" s="112"/>
      <c r="Q1116" s="112"/>
      <c r="R1116" s="112"/>
      <c r="S1116" s="112">
        <v>0</v>
      </c>
      <c r="T1116" s="112">
        <v>2431</v>
      </c>
      <c r="U1116" s="112">
        <v>0</v>
      </c>
      <c r="V1116" s="112">
        <v>0</v>
      </c>
      <c r="W1116" s="112">
        <v>1066</v>
      </c>
      <c r="X1116" s="112">
        <v>0</v>
      </c>
      <c r="Y1116" s="102">
        <f t="shared" si="65"/>
        <v>3497</v>
      </c>
    </row>
    <row r="1117" spans="1:25" x14ac:dyDescent="0.25">
      <c r="A1117" s="9">
        <v>110</v>
      </c>
      <c r="B1117" s="9" t="s">
        <v>272</v>
      </c>
      <c r="C1117" s="9" t="s">
        <v>453</v>
      </c>
      <c r="D1117" s="9" t="s">
        <v>351</v>
      </c>
      <c r="E1117" s="9" t="s">
        <v>273</v>
      </c>
      <c r="F1117" s="9">
        <v>778</v>
      </c>
      <c r="G1117" s="9" t="s">
        <v>331</v>
      </c>
      <c r="H1117" s="9">
        <v>2018</v>
      </c>
      <c r="I1117" s="9" t="str">
        <f t="shared" si="66"/>
        <v>926</v>
      </c>
      <c r="J1117" s="9" t="s">
        <v>10</v>
      </c>
      <c r="K1117" s="9" t="s">
        <v>332</v>
      </c>
      <c r="L1117" s="9" t="s">
        <v>282</v>
      </c>
      <c r="M1117" s="112">
        <v>736</v>
      </c>
      <c r="N1117" s="112">
        <v>736</v>
      </c>
      <c r="O1117" s="112">
        <v>736</v>
      </c>
      <c r="P1117" s="112">
        <v>736</v>
      </c>
      <c r="Q1117" s="112">
        <v>736</v>
      </c>
      <c r="R1117" s="112">
        <v>736</v>
      </c>
      <c r="S1117" s="112"/>
      <c r="T1117" s="112"/>
      <c r="U1117" s="112"/>
      <c r="V1117" s="112"/>
      <c r="W1117" s="112"/>
      <c r="X1117" s="112"/>
      <c r="Y1117" s="102">
        <f t="shared" si="65"/>
        <v>4416</v>
      </c>
    </row>
    <row r="1118" spans="1:25" x14ac:dyDescent="0.25">
      <c r="A1118" s="9">
        <v>110</v>
      </c>
      <c r="B1118" s="9" t="s">
        <v>278</v>
      </c>
      <c r="C1118" s="9" t="s">
        <v>453</v>
      </c>
      <c r="D1118" s="9" t="s">
        <v>351</v>
      </c>
      <c r="E1118" s="9" t="s">
        <v>273</v>
      </c>
      <c r="F1118" s="9">
        <v>778</v>
      </c>
      <c r="G1118" s="9" t="s">
        <v>331</v>
      </c>
      <c r="H1118" s="9">
        <v>2017</v>
      </c>
      <c r="I1118" s="9" t="str">
        <f t="shared" si="66"/>
        <v>926</v>
      </c>
      <c r="J1118" s="9" t="s">
        <v>10</v>
      </c>
      <c r="K1118" s="9" t="s">
        <v>332</v>
      </c>
      <c r="L1118" s="9" t="s">
        <v>282</v>
      </c>
      <c r="M1118" s="112"/>
      <c r="N1118" s="112"/>
      <c r="O1118" s="112"/>
      <c r="P1118" s="112"/>
      <c r="Q1118" s="112"/>
      <c r="R1118" s="112"/>
      <c r="S1118" s="112">
        <v>2400</v>
      </c>
      <c r="T1118" s="112">
        <v>4000</v>
      </c>
      <c r="U1118" s="112">
        <v>1000</v>
      </c>
      <c r="V1118" s="112">
        <v>4400</v>
      </c>
      <c r="W1118" s="112">
        <v>1000</v>
      </c>
      <c r="X1118" s="112">
        <v>6500</v>
      </c>
      <c r="Y1118" s="102">
        <f t="shared" si="65"/>
        <v>19300</v>
      </c>
    </row>
    <row r="1119" spans="1:25" x14ac:dyDescent="0.25">
      <c r="A1119" s="9">
        <v>110</v>
      </c>
      <c r="B1119" s="9" t="s">
        <v>278</v>
      </c>
      <c r="C1119" s="9" t="s">
        <v>453</v>
      </c>
      <c r="D1119" s="9" t="s">
        <v>351</v>
      </c>
      <c r="E1119" s="9" t="s">
        <v>273</v>
      </c>
      <c r="F1119" s="9">
        <v>778</v>
      </c>
      <c r="G1119" s="9" t="s">
        <v>331</v>
      </c>
      <c r="H1119" s="9">
        <v>2018</v>
      </c>
      <c r="I1119" s="9" t="str">
        <f t="shared" si="66"/>
        <v>926</v>
      </c>
      <c r="J1119" s="9" t="s">
        <v>10</v>
      </c>
      <c r="K1119" s="9" t="s">
        <v>332</v>
      </c>
      <c r="L1119" s="9" t="s">
        <v>282</v>
      </c>
      <c r="M1119" s="112">
        <v>3000</v>
      </c>
      <c r="N1119" s="112">
        <v>3000</v>
      </c>
      <c r="O1119" s="112">
        <v>4900</v>
      </c>
      <c r="P1119" s="112">
        <v>1100</v>
      </c>
      <c r="Q1119" s="112">
        <v>8900</v>
      </c>
      <c r="R1119" s="112">
        <v>900</v>
      </c>
      <c r="S1119" s="112"/>
      <c r="T1119" s="112"/>
      <c r="U1119" s="112"/>
      <c r="V1119" s="112"/>
      <c r="W1119" s="112"/>
      <c r="X1119" s="112"/>
      <c r="Y1119" s="102">
        <f t="shared" si="65"/>
        <v>21800</v>
      </c>
    </row>
    <row r="1120" spans="1:25" x14ac:dyDescent="0.25">
      <c r="A1120" s="9">
        <v>110</v>
      </c>
      <c r="B1120" s="9" t="s">
        <v>272</v>
      </c>
      <c r="C1120" s="9" t="s">
        <v>454</v>
      </c>
      <c r="D1120" s="9" t="s">
        <v>351</v>
      </c>
      <c r="E1120" s="9" t="s">
        <v>273</v>
      </c>
      <c r="F1120" s="9">
        <v>722</v>
      </c>
      <c r="G1120" s="9" t="s">
        <v>330</v>
      </c>
      <c r="H1120" s="9">
        <v>2017</v>
      </c>
      <c r="I1120" s="9" t="str">
        <f t="shared" si="66"/>
        <v>926</v>
      </c>
      <c r="J1120" s="9" t="s">
        <v>10</v>
      </c>
      <c r="K1120" s="9" t="s">
        <v>332</v>
      </c>
      <c r="L1120" s="9" t="s">
        <v>282</v>
      </c>
      <c r="M1120" s="112"/>
      <c r="N1120" s="112"/>
      <c r="O1120" s="112"/>
      <c r="P1120" s="112"/>
      <c r="Q1120" s="112"/>
      <c r="R1120" s="112"/>
      <c r="S1120" s="112">
        <v>24769</v>
      </c>
      <c r="T1120" s="112">
        <v>24769</v>
      </c>
      <c r="U1120" s="112">
        <v>24769</v>
      </c>
      <c r="V1120" s="112">
        <v>24769</v>
      </c>
      <c r="W1120" s="112">
        <v>24769</v>
      </c>
      <c r="X1120" s="112">
        <v>24769</v>
      </c>
      <c r="Y1120" s="102">
        <f t="shared" si="65"/>
        <v>148614</v>
      </c>
    </row>
    <row r="1121" spans="1:25" x14ac:dyDescent="0.25">
      <c r="A1121" s="9">
        <v>110</v>
      </c>
      <c r="B1121" s="9" t="s">
        <v>272</v>
      </c>
      <c r="C1121" s="9" t="s">
        <v>454</v>
      </c>
      <c r="D1121" s="9" t="s">
        <v>351</v>
      </c>
      <c r="E1121" s="9" t="s">
        <v>273</v>
      </c>
      <c r="F1121" s="9">
        <v>722</v>
      </c>
      <c r="G1121" s="9" t="s">
        <v>330</v>
      </c>
      <c r="H1121" s="9">
        <v>2018</v>
      </c>
      <c r="I1121" s="9" t="str">
        <f t="shared" si="66"/>
        <v>926</v>
      </c>
      <c r="J1121" s="9" t="s">
        <v>10</v>
      </c>
      <c r="K1121" s="9" t="s">
        <v>332</v>
      </c>
      <c r="L1121" s="9" t="s">
        <v>282</v>
      </c>
      <c r="M1121" s="112">
        <v>32894</v>
      </c>
      <c r="N1121" s="112">
        <v>32894</v>
      </c>
      <c r="O1121" s="112">
        <v>32894</v>
      </c>
      <c r="P1121" s="112">
        <v>32894</v>
      </c>
      <c r="Q1121" s="112">
        <v>32894</v>
      </c>
      <c r="R1121" s="112">
        <v>32894</v>
      </c>
      <c r="S1121" s="112"/>
      <c r="T1121" s="112"/>
      <c r="U1121" s="112"/>
      <c r="V1121" s="112"/>
      <c r="W1121" s="112"/>
      <c r="X1121" s="112"/>
      <c r="Y1121" s="102">
        <f t="shared" si="65"/>
        <v>197364</v>
      </c>
    </row>
    <row r="1122" spans="1:25" x14ac:dyDescent="0.25">
      <c r="A1122" s="9">
        <v>110</v>
      </c>
      <c r="B1122" s="9" t="s">
        <v>278</v>
      </c>
      <c r="C1122" s="9" t="s">
        <v>454</v>
      </c>
      <c r="D1122" s="9" t="s">
        <v>351</v>
      </c>
      <c r="E1122" s="9" t="s">
        <v>273</v>
      </c>
      <c r="F1122" s="9">
        <v>722</v>
      </c>
      <c r="G1122" s="9" t="s">
        <v>330</v>
      </c>
      <c r="H1122" s="9">
        <v>2017</v>
      </c>
      <c r="I1122" s="9" t="str">
        <f t="shared" si="66"/>
        <v>926</v>
      </c>
      <c r="J1122" s="9" t="s">
        <v>10</v>
      </c>
      <c r="K1122" s="9" t="s">
        <v>332</v>
      </c>
      <c r="L1122" s="9" t="s">
        <v>282</v>
      </c>
      <c r="M1122" s="112"/>
      <c r="N1122" s="112"/>
      <c r="O1122" s="112"/>
      <c r="P1122" s="112"/>
      <c r="Q1122" s="112"/>
      <c r="R1122" s="112"/>
      <c r="S1122" s="112">
        <v>18831</v>
      </c>
      <c r="T1122" s="112">
        <v>18670</v>
      </c>
      <c r="U1122" s="112">
        <v>18829</v>
      </c>
      <c r="V1122" s="112">
        <v>18710</v>
      </c>
      <c r="W1122" s="112">
        <v>18797</v>
      </c>
      <c r="X1122" s="112">
        <v>18874</v>
      </c>
      <c r="Y1122" s="102">
        <f t="shared" si="65"/>
        <v>112711</v>
      </c>
    </row>
    <row r="1123" spans="1:25" x14ac:dyDescent="0.25">
      <c r="A1123" s="9">
        <v>110</v>
      </c>
      <c r="B1123" s="9" t="s">
        <v>278</v>
      </c>
      <c r="C1123" s="9" t="s">
        <v>454</v>
      </c>
      <c r="D1123" s="9" t="s">
        <v>351</v>
      </c>
      <c r="E1123" s="9" t="s">
        <v>273</v>
      </c>
      <c r="F1123" s="9">
        <v>722</v>
      </c>
      <c r="G1123" s="9" t="s">
        <v>330</v>
      </c>
      <c r="H1123" s="9">
        <v>2018</v>
      </c>
      <c r="I1123" s="9" t="str">
        <f t="shared" si="66"/>
        <v>926</v>
      </c>
      <c r="J1123" s="9" t="s">
        <v>10</v>
      </c>
      <c r="K1123" s="9" t="s">
        <v>332</v>
      </c>
      <c r="L1123" s="9" t="s">
        <v>282</v>
      </c>
      <c r="M1123" s="112">
        <v>22372</v>
      </c>
      <c r="N1123" s="112">
        <v>22541</v>
      </c>
      <c r="O1123" s="112">
        <v>22409</v>
      </c>
      <c r="P1123" s="112">
        <v>22533</v>
      </c>
      <c r="Q1123" s="112">
        <v>22346</v>
      </c>
      <c r="R1123" s="112">
        <v>22469</v>
      </c>
      <c r="S1123" s="112"/>
      <c r="T1123" s="112"/>
      <c r="U1123" s="112"/>
      <c r="V1123" s="112"/>
      <c r="W1123" s="112"/>
      <c r="X1123" s="112"/>
      <c r="Y1123" s="102">
        <f t="shared" si="65"/>
        <v>134670</v>
      </c>
    </row>
    <row r="1124" spans="1:25" x14ac:dyDescent="0.25">
      <c r="A1124" s="9">
        <v>110</v>
      </c>
      <c r="B1124" s="9" t="s">
        <v>278</v>
      </c>
      <c r="C1124" s="9" t="s">
        <v>454</v>
      </c>
      <c r="D1124" s="9" t="s">
        <v>351</v>
      </c>
      <c r="E1124" s="9" t="s">
        <v>273</v>
      </c>
      <c r="F1124" s="9">
        <v>751</v>
      </c>
      <c r="G1124" s="9" t="s">
        <v>330</v>
      </c>
      <c r="H1124" s="9">
        <v>2017</v>
      </c>
      <c r="I1124" s="9" t="str">
        <f t="shared" si="66"/>
        <v>926</v>
      </c>
      <c r="J1124" s="9" t="s">
        <v>10</v>
      </c>
      <c r="K1124" s="9" t="s">
        <v>329</v>
      </c>
      <c r="L1124" s="9" t="s">
        <v>282</v>
      </c>
      <c r="M1124" s="112"/>
      <c r="N1124" s="112"/>
      <c r="O1124" s="112"/>
      <c r="P1124" s="112"/>
      <c r="Q1124" s="112"/>
      <c r="R1124" s="112"/>
      <c r="S1124" s="112">
        <v>-743</v>
      </c>
      <c r="T1124" s="112">
        <v>-922</v>
      </c>
      <c r="U1124" s="112">
        <v>-792</v>
      </c>
      <c r="V1124" s="112">
        <v>-873</v>
      </c>
      <c r="W1124" s="112">
        <v>-805</v>
      </c>
      <c r="X1124" s="112">
        <v>-709</v>
      </c>
      <c r="Y1124" s="102">
        <f t="shared" si="65"/>
        <v>-4844</v>
      </c>
    </row>
    <row r="1125" spans="1:25" x14ac:dyDescent="0.25">
      <c r="A1125" s="9">
        <v>110</v>
      </c>
      <c r="B1125" s="9" t="s">
        <v>278</v>
      </c>
      <c r="C1125" s="9" t="s">
        <v>454</v>
      </c>
      <c r="D1125" s="9" t="s">
        <v>351</v>
      </c>
      <c r="E1125" s="9" t="s">
        <v>273</v>
      </c>
      <c r="F1125" s="9">
        <v>751</v>
      </c>
      <c r="G1125" s="9" t="s">
        <v>330</v>
      </c>
      <c r="H1125" s="9">
        <v>2018</v>
      </c>
      <c r="I1125" s="9" t="str">
        <f t="shared" si="66"/>
        <v>926</v>
      </c>
      <c r="J1125" s="9" t="s">
        <v>10</v>
      </c>
      <c r="K1125" s="9" t="s">
        <v>329</v>
      </c>
      <c r="L1125" s="9" t="s">
        <v>282</v>
      </c>
      <c r="M1125" s="112">
        <v>-907</v>
      </c>
      <c r="N1125" s="112">
        <v>-774</v>
      </c>
      <c r="O1125" s="112">
        <v>-875</v>
      </c>
      <c r="P1125" s="112">
        <v>-788</v>
      </c>
      <c r="Q1125" s="112">
        <v>-895</v>
      </c>
      <c r="R1125" s="112">
        <v>-793</v>
      </c>
      <c r="S1125" s="112"/>
      <c r="T1125" s="112"/>
      <c r="U1125" s="112"/>
      <c r="V1125" s="112"/>
      <c r="W1125" s="112"/>
      <c r="X1125" s="112"/>
      <c r="Y1125" s="102">
        <f t="shared" si="65"/>
        <v>-5032</v>
      </c>
    </row>
    <row r="1126" spans="1:25" x14ac:dyDescent="0.25">
      <c r="A1126" s="9">
        <v>110</v>
      </c>
      <c r="B1126" s="9" t="s">
        <v>272</v>
      </c>
      <c r="C1126" s="9" t="s">
        <v>455</v>
      </c>
      <c r="D1126" s="9" t="s">
        <v>351</v>
      </c>
      <c r="E1126" s="9" t="s">
        <v>273</v>
      </c>
      <c r="F1126" s="9">
        <v>705</v>
      </c>
      <c r="G1126" s="9" t="s">
        <v>330</v>
      </c>
      <c r="H1126" s="9">
        <v>2017</v>
      </c>
      <c r="I1126" s="9" t="str">
        <f t="shared" si="66"/>
        <v>926</v>
      </c>
      <c r="J1126" s="9" t="s">
        <v>10</v>
      </c>
      <c r="K1126" s="9" t="s">
        <v>456</v>
      </c>
      <c r="L1126" s="9" t="s">
        <v>282</v>
      </c>
      <c r="M1126" s="112"/>
      <c r="N1126" s="112"/>
      <c r="O1126" s="112"/>
      <c r="P1126" s="112"/>
      <c r="Q1126" s="112"/>
      <c r="R1126" s="112"/>
      <c r="S1126" s="112">
        <v>595372</v>
      </c>
      <c r="T1126" s="112">
        <v>595372</v>
      </c>
      <c r="U1126" s="112">
        <v>595372</v>
      </c>
      <c r="V1126" s="112">
        <v>595372</v>
      </c>
      <c r="W1126" s="112">
        <v>595372</v>
      </c>
      <c r="X1126" s="112">
        <v>595372</v>
      </c>
      <c r="Y1126" s="102">
        <f t="shared" si="65"/>
        <v>3572232</v>
      </c>
    </row>
    <row r="1127" spans="1:25" x14ac:dyDescent="0.25">
      <c r="A1127" s="9">
        <v>110</v>
      </c>
      <c r="B1127" s="9" t="s">
        <v>272</v>
      </c>
      <c r="C1127" s="9" t="s">
        <v>455</v>
      </c>
      <c r="D1127" s="9" t="s">
        <v>351</v>
      </c>
      <c r="E1127" s="9" t="s">
        <v>273</v>
      </c>
      <c r="F1127" s="9">
        <v>705</v>
      </c>
      <c r="G1127" s="9" t="s">
        <v>330</v>
      </c>
      <c r="H1127" s="9">
        <v>2018</v>
      </c>
      <c r="I1127" s="9" t="str">
        <f t="shared" si="66"/>
        <v>926</v>
      </c>
      <c r="J1127" s="9" t="s">
        <v>10</v>
      </c>
      <c r="K1127" s="9" t="s">
        <v>456</v>
      </c>
      <c r="L1127" s="9" t="s">
        <v>282</v>
      </c>
      <c r="M1127" s="112">
        <v>622806</v>
      </c>
      <c r="N1127" s="112">
        <v>622806</v>
      </c>
      <c r="O1127" s="112">
        <v>622806</v>
      </c>
      <c r="P1127" s="112">
        <v>622806</v>
      </c>
      <c r="Q1127" s="112">
        <v>622806</v>
      </c>
      <c r="R1127" s="112">
        <v>622806</v>
      </c>
      <c r="S1127" s="112"/>
      <c r="T1127" s="112"/>
      <c r="U1127" s="112"/>
      <c r="V1127" s="112"/>
      <c r="W1127" s="112"/>
      <c r="X1127" s="112"/>
      <c r="Y1127" s="102">
        <f t="shared" si="65"/>
        <v>3736836</v>
      </c>
    </row>
    <row r="1128" spans="1:25" x14ac:dyDescent="0.25">
      <c r="A1128" s="9">
        <v>110</v>
      </c>
      <c r="B1128" s="9" t="s">
        <v>278</v>
      </c>
      <c r="C1128" s="9" t="s">
        <v>455</v>
      </c>
      <c r="D1128" s="9" t="s">
        <v>351</v>
      </c>
      <c r="E1128" s="9" t="s">
        <v>273</v>
      </c>
      <c r="F1128" s="9">
        <v>705</v>
      </c>
      <c r="G1128" s="9" t="s">
        <v>330</v>
      </c>
      <c r="H1128" s="9">
        <v>2017</v>
      </c>
      <c r="I1128" s="9" t="str">
        <f t="shared" ref="I1128:I1159" si="67">LEFT(C1128,3)</f>
        <v>926</v>
      </c>
      <c r="J1128" s="9" t="s">
        <v>10</v>
      </c>
      <c r="K1128" s="9" t="s">
        <v>456</v>
      </c>
      <c r="L1128" s="9" t="s">
        <v>282</v>
      </c>
      <c r="M1128" s="112"/>
      <c r="N1128" s="112"/>
      <c r="O1128" s="112"/>
      <c r="P1128" s="112"/>
      <c r="Q1128" s="112"/>
      <c r="R1128" s="112"/>
      <c r="S1128" s="112">
        <v>514295</v>
      </c>
      <c r="T1128" s="112">
        <v>510216</v>
      </c>
      <c r="U1128" s="112">
        <v>514238</v>
      </c>
      <c r="V1128" s="112">
        <v>511231</v>
      </c>
      <c r="W1128" s="112">
        <v>513441</v>
      </c>
      <c r="X1128" s="112">
        <v>515387</v>
      </c>
      <c r="Y1128" s="102">
        <f t="shared" si="65"/>
        <v>3078808</v>
      </c>
    </row>
    <row r="1129" spans="1:25" x14ac:dyDescent="0.25">
      <c r="A1129" s="9">
        <v>110</v>
      </c>
      <c r="B1129" s="9" t="s">
        <v>278</v>
      </c>
      <c r="C1129" s="9" t="s">
        <v>455</v>
      </c>
      <c r="D1129" s="9" t="s">
        <v>351</v>
      </c>
      <c r="E1129" s="9" t="s">
        <v>273</v>
      </c>
      <c r="F1129" s="9">
        <v>705</v>
      </c>
      <c r="G1129" s="9" t="s">
        <v>330</v>
      </c>
      <c r="H1129" s="9">
        <v>2018</v>
      </c>
      <c r="I1129" s="9" t="str">
        <f t="shared" si="67"/>
        <v>926</v>
      </c>
      <c r="J1129" s="9" t="s">
        <v>10</v>
      </c>
      <c r="K1129" s="9" t="s">
        <v>456</v>
      </c>
      <c r="L1129" s="9" t="s">
        <v>282</v>
      </c>
      <c r="M1129" s="112">
        <v>533134</v>
      </c>
      <c r="N1129" s="112">
        <v>537399</v>
      </c>
      <c r="O1129" s="112">
        <v>534059</v>
      </c>
      <c r="P1129" s="112">
        <v>537212</v>
      </c>
      <c r="Q1129" s="112">
        <v>532461</v>
      </c>
      <c r="R1129" s="112">
        <v>535581</v>
      </c>
      <c r="S1129" s="112"/>
      <c r="T1129" s="112"/>
      <c r="U1129" s="112"/>
      <c r="V1129" s="112"/>
      <c r="W1129" s="112"/>
      <c r="X1129" s="112"/>
      <c r="Y1129" s="102">
        <f t="shared" si="65"/>
        <v>3209846</v>
      </c>
    </row>
    <row r="1130" spans="1:25" x14ac:dyDescent="0.25">
      <c r="A1130" s="9">
        <v>110</v>
      </c>
      <c r="B1130" s="9" t="s">
        <v>278</v>
      </c>
      <c r="C1130" s="9" t="s">
        <v>455</v>
      </c>
      <c r="D1130" s="9" t="s">
        <v>351</v>
      </c>
      <c r="E1130" s="9" t="s">
        <v>273</v>
      </c>
      <c r="F1130" s="9">
        <v>751</v>
      </c>
      <c r="G1130" s="9" t="s">
        <v>330</v>
      </c>
      <c r="H1130" s="9">
        <v>2017</v>
      </c>
      <c r="I1130" s="9" t="str">
        <f t="shared" si="67"/>
        <v>926</v>
      </c>
      <c r="J1130" s="9" t="s">
        <v>10</v>
      </c>
      <c r="K1130" s="9" t="s">
        <v>329</v>
      </c>
      <c r="L1130" s="9" t="s">
        <v>282</v>
      </c>
      <c r="M1130" s="112"/>
      <c r="N1130" s="112"/>
      <c r="O1130" s="112"/>
      <c r="P1130" s="112"/>
      <c r="Q1130" s="112"/>
      <c r="R1130" s="112"/>
      <c r="S1130" s="112">
        <v>-20435</v>
      </c>
      <c r="T1130" s="112">
        <v>-25339</v>
      </c>
      <c r="U1130" s="112">
        <v>-21771</v>
      </c>
      <c r="V1130" s="112">
        <v>-23995</v>
      </c>
      <c r="W1130" s="112">
        <v>-22144</v>
      </c>
      <c r="X1130" s="112">
        <v>-19497</v>
      </c>
      <c r="Y1130" s="102">
        <f t="shared" si="65"/>
        <v>-133181</v>
      </c>
    </row>
    <row r="1131" spans="1:25" x14ac:dyDescent="0.25">
      <c r="A1131" s="9">
        <v>110</v>
      </c>
      <c r="B1131" s="9" t="s">
        <v>278</v>
      </c>
      <c r="C1131" s="9" t="s">
        <v>455</v>
      </c>
      <c r="D1131" s="9" t="s">
        <v>351</v>
      </c>
      <c r="E1131" s="9" t="s">
        <v>273</v>
      </c>
      <c r="F1131" s="9">
        <v>751</v>
      </c>
      <c r="G1131" s="9" t="s">
        <v>330</v>
      </c>
      <c r="H1131" s="9">
        <v>2018</v>
      </c>
      <c r="I1131" s="9" t="str">
        <f t="shared" si="67"/>
        <v>926</v>
      </c>
      <c r="J1131" s="9" t="s">
        <v>10</v>
      </c>
      <c r="K1131" s="9" t="s">
        <v>329</v>
      </c>
      <c r="L1131" s="9" t="s">
        <v>282</v>
      </c>
      <c r="M1131" s="112">
        <v>-24926</v>
      </c>
      <c r="N1131" s="112">
        <v>-21287</v>
      </c>
      <c r="O1131" s="112">
        <v>-24060</v>
      </c>
      <c r="P1131" s="112">
        <v>-21663</v>
      </c>
      <c r="Q1131" s="112">
        <v>-24614</v>
      </c>
      <c r="R1131" s="112">
        <v>-21801</v>
      </c>
      <c r="S1131" s="112"/>
      <c r="T1131" s="112"/>
      <c r="U1131" s="112"/>
      <c r="V1131" s="112"/>
      <c r="W1131" s="112"/>
      <c r="X1131" s="112"/>
      <c r="Y1131" s="102">
        <f t="shared" si="65"/>
        <v>-138351</v>
      </c>
    </row>
    <row r="1132" spans="1:25" x14ac:dyDescent="0.25">
      <c r="A1132" s="9">
        <v>110</v>
      </c>
      <c r="B1132" s="9" t="s">
        <v>272</v>
      </c>
      <c r="C1132" s="9" t="s">
        <v>457</v>
      </c>
      <c r="D1132" s="9" t="s">
        <v>351</v>
      </c>
      <c r="E1132" s="9" t="s">
        <v>273</v>
      </c>
      <c r="F1132" s="9">
        <v>719</v>
      </c>
      <c r="G1132" s="9" t="s">
        <v>330</v>
      </c>
      <c r="H1132" s="9">
        <v>2017</v>
      </c>
      <c r="I1132" s="9" t="str">
        <f t="shared" si="67"/>
        <v>926</v>
      </c>
      <c r="J1132" s="9" t="s">
        <v>10</v>
      </c>
      <c r="K1132" s="9" t="s">
        <v>456</v>
      </c>
      <c r="L1132" s="9" t="s">
        <v>282</v>
      </c>
      <c r="M1132" s="112"/>
      <c r="N1132" s="112"/>
      <c r="O1132" s="112"/>
      <c r="P1132" s="112"/>
      <c r="Q1132" s="112"/>
      <c r="R1132" s="112"/>
      <c r="S1132" s="112">
        <v>31082</v>
      </c>
      <c r="T1132" s="112">
        <v>31082</v>
      </c>
      <c r="U1132" s="112">
        <v>31082</v>
      </c>
      <c r="V1132" s="112">
        <v>31082</v>
      </c>
      <c r="W1132" s="112">
        <v>31082</v>
      </c>
      <c r="X1132" s="112">
        <v>31082</v>
      </c>
      <c r="Y1132" s="102">
        <f t="shared" si="65"/>
        <v>186492</v>
      </c>
    </row>
    <row r="1133" spans="1:25" x14ac:dyDescent="0.25">
      <c r="A1133" s="9">
        <v>110</v>
      </c>
      <c r="B1133" s="9" t="s">
        <v>272</v>
      </c>
      <c r="C1133" s="9" t="s">
        <v>457</v>
      </c>
      <c r="D1133" s="9" t="s">
        <v>351</v>
      </c>
      <c r="E1133" s="9" t="s">
        <v>273</v>
      </c>
      <c r="F1133" s="9">
        <v>719</v>
      </c>
      <c r="G1133" s="9" t="s">
        <v>330</v>
      </c>
      <c r="H1133" s="9">
        <v>2018</v>
      </c>
      <c r="I1133" s="9" t="str">
        <f t="shared" si="67"/>
        <v>926</v>
      </c>
      <c r="J1133" s="9" t="s">
        <v>10</v>
      </c>
      <c r="K1133" s="9" t="s">
        <v>456</v>
      </c>
      <c r="L1133" s="9" t="s">
        <v>282</v>
      </c>
      <c r="M1133" s="112">
        <v>33019</v>
      </c>
      <c r="N1133" s="112">
        <v>33019</v>
      </c>
      <c r="O1133" s="112">
        <v>33019</v>
      </c>
      <c r="P1133" s="112">
        <v>33019</v>
      </c>
      <c r="Q1133" s="112">
        <v>33019</v>
      </c>
      <c r="R1133" s="112">
        <v>33019</v>
      </c>
      <c r="S1133" s="112"/>
      <c r="T1133" s="112"/>
      <c r="U1133" s="112"/>
      <c r="V1133" s="112"/>
      <c r="W1133" s="112"/>
      <c r="X1133" s="112"/>
      <c r="Y1133" s="102">
        <f t="shared" si="65"/>
        <v>198114</v>
      </c>
    </row>
    <row r="1134" spans="1:25" x14ac:dyDescent="0.25">
      <c r="A1134" s="9">
        <v>110</v>
      </c>
      <c r="B1134" s="9" t="s">
        <v>278</v>
      </c>
      <c r="C1134" s="9" t="s">
        <v>457</v>
      </c>
      <c r="D1134" s="9" t="s">
        <v>351</v>
      </c>
      <c r="E1134" s="9" t="s">
        <v>273</v>
      </c>
      <c r="F1134" s="9">
        <v>719</v>
      </c>
      <c r="G1134" s="9" t="s">
        <v>330</v>
      </c>
      <c r="H1134" s="9">
        <v>2017</v>
      </c>
      <c r="I1134" s="9" t="str">
        <f t="shared" si="67"/>
        <v>926</v>
      </c>
      <c r="J1134" s="9" t="s">
        <v>10</v>
      </c>
      <c r="K1134" s="9" t="s">
        <v>456</v>
      </c>
      <c r="L1134" s="9" t="s">
        <v>282</v>
      </c>
      <c r="M1134" s="112"/>
      <c r="N1134" s="112"/>
      <c r="O1134" s="112"/>
      <c r="P1134" s="112"/>
      <c r="Q1134" s="112"/>
      <c r="R1134" s="112"/>
      <c r="S1134" s="112">
        <v>27525</v>
      </c>
      <c r="T1134" s="112">
        <v>27323</v>
      </c>
      <c r="U1134" s="112">
        <v>27523</v>
      </c>
      <c r="V1134" s="112">
        <v>27374</v>
      </c>
      <c r="W1134" s="112">
        <v>27483</v>
      </c>
      <c r="X1134" s="112">
        <v>27579</v>
      </c>
      <c r="Y1134" s="102">
        <f t="shared" si="65"/>
        <v>164807</v>
      </c>
    </row>
    <row r="1135" spans="1:25" x14ac:dyDescent="0.25">
      <c r="A1135" s="9">
        <v>110</v>
      </c>
      <c r="B1135" s="9" t="s">
        <v>278</v>
      </c>
      <c r="C1135" s="9" t="s">
        <v>457</v>
      </c>
      <c r="D1135" s="9" t="s">
        <v>351</v>
      </c>
      <c r="E1135" s="9" t="s">
        <v>273</v>
      </c>
      <c r="F1135" s="9">
        <v>719</v>
      </c>
      <c r="G1135" s="9" t="s">
        <v>330</v>
      </c>
      <c r="H1135" s="9">
        <v>2018</v>
      </c>
      <c r="I1135" s="9" t="str">
        <f t="shared" si="67"/>
        <v>926</v>
      </c>
      <c r="J1135" s="9" t="s">
        <v>10</v>
      </c>
      <c r="K1135" s="9" t="s">
        <v>456</v>
      </c>
      <c r="L1135" s="9" t="s">
        <v>282</v>
      </c>
      <c r="M1135" s="112">
        <v>25861</v>
      </c>
      <c r="N1135" s="112">
        <v>26072</v>
      </c>
      <c r="O1135" s="112">
        <v>25907</v>
      </c>
      <c r="P1135" s="112">
        <v>26063</v>
      </c>
      <c r="Q1135" s="112">
        <v>25828</v>
      </c>
      <c r="R1135" s="112">
        <v>25982</v>
      </c>
      <c r="S1135" s="112"/>
      <c r="T1135" s="112"/>
      <c r="U1135" s="112"/>
      <c r="V1135" s="112"/>
      <c r="W1135" s="112"/>
      <c r="X1135" s="112"/>
      <c r="Y1135" s="102">
        <f t="shared" si="65"/>
        <v>155713</v>
      </c>
    </row>
    <row r="1136" spans="1:25" x14ac:dyDescent="0.25">
      <c r="A1136" s="9">
        <v>110</v>
      </c>
      <c r="B1136" s="9" t="s">
        <v>278</v>
      </c>
      <c r="C1136" s="9" t="s">
        <v>457</v>
      </c>
      <c r="D1136" s="9" t="s">
        <v>351</v>
      </c>
      <c r="E1136" s="9" t="s">
        <v>273</v>
      </c>
      <c r="F1136" s="9">
        <v>751</v>
      </c>
      <c r="G1136" s="9" t="s">
        <v>330</v>
      </c>
      <c r="H1136" s="9">
        <v>2017</v>
      </c>
      <c r="I1136" s="9" t="str">
        <f t="shared" si="67"/>
        <v>926</v>
      </c>
      <c r="J1136" s="9" t="s">
        <v>10</v>
      </c>
      <c r="K1136" s="9" t="s">
        <v>329</v>
      </c>
      <c r="L1136" s="9" t="s">
        <v>282</v>
      </c>
      <c r="M1136" s="112"/>
      <c r="N1136" s="112"/>
      <c r="O1136" s="112"/>
      <c r="P1136" s="112"/>
      <c r="Q1136" s="112"/>
      <c r="R1136" s="112"/>
      <c r="S1136" s="112">
        <v>-1015</v>
      </c>
      <c r="T1136" s="112">
        <v>-1259</v>
      </c>
      <c r="U1136" s="112">
        <v>-1082</v>
      </c>
      <c r="V1136" s="112">
        <v>-1192</v>
      </c>
      <c r="W1136" s="112">
        <v>-1100</v>
      </c>
      <c r="X1136" s="112">
        <v>-969</v>
      </c>
      <c r="Y1136" s="102">
        <f t="shared" si="65"/>
        <v>-6617</v>
      </c>
    </row>
    <row r="1137" spans="1:25" x14ac:dyDescent="0.25">
      <c r="A1137" s="9">
        <v>110</v>
      </c>
      <c r="B1137" s="9" t="s">
        <v>278</v>
      </c>
      <c r="C1137" s="9" t="s">
        <v>457</v>
      </c>
      <c r="D1137" s="9" t="s">
        <v>351</v>
      </c>
      <c r="E1137" s="9" t="s">
        <v>273</v>
      </c>
      <c r="F1137" s="9">
        <v>751</v>
      </c>
      <c r="G1137" s="9" t="s">
        <v>330</v>
      </c>
      <c r="H1137" s="9">
        <v>2018</v>
      </c>
      <c r="I1137" s="9" t="str">
        <f t="shared" si="67"/>
        <v>926</v>
      </c>
      <c r="J1137" s="9" t="s">
        <v>10</v>
      </c>
      <c r="K1137" s="9" t="s">
        <v>329</v>
      </c>
      <c r="L1137" s="9" t="s">
        <v>282</v>
      </c>
      <c r="M1137" s="112">
        <v>-1239</v>
      </c>
      <c r="N1137" s="112">
        <v>-1058</v>
      </c>
      <c r="O1137" s="112">
        <v>-1196</v>
      </c>
      <c r="P1137" s="112">
        <v>-1076</v>
      </c>
      <c r="Q1137" s="112">
        <v>-1223</v>
      </c>
      <c r="R1137" s="112">
        <v>-1083</v>
      </c>
      <c r="S1137" s="112"/>
      <c r="T1137" s="112"/>
      <c r="U1137" s="112"/>
      <c r="V1137" s="112"/>
      <c r="W1137" s="112"/>
      <c r="X1137" s="112"/>
      <c r="Y1137" s="102">
        <f t="shared" si="65"/>
        <v>-6875</v>
      </c>
    </row>
    <row r="1138" spans="1:25" x14ac:dyDescent="0.25">
      <c r="A1138" s="9">
        <v>110</v>
      </c>
      <c r="B1138" s="9" t="s">
        <v>272</v>
      </c>
      <c r="C1138" s="9" t="s">
        <v>458</v>
      </c>
      <c r="D1138" s="9" t="s">
        <v>351</v>
      </c>
      <c r="E1138" s="9" t="s">
        <v>273</v>
      </c>
      <c r="F1138" s="9">
        <v>723</v>
      </c>
      <c r="G1138" s="9" t="s">
        <v>330</v>
      </c>
      <c r="H1138" s="9">
        <v>2017</v>
      </c>
      <c r="I1138" s="9" t="str">
        <f t="shared" si="67"/>
        <v>926</v>
      </c>
      <c r="J1138" s="9" t="s">
        <v>10</v>
      </c>
      <c r="K1138" s="9" t="s">
        <v>332</v>
      </c>
      <c r="L1138" s="9" t="s">
        <v>282</v>
      </c>
      <c r="M1138" s="112"/>
      <c r="N1138" s="112"/>
      <c r="O1138" s="112"/>
      <c r="P1138" s="112"/>
      <c r="Q1138" s="112"/>
      <c r="R1138" s="112"/>
      <c r="S1138" s="112">
        <v>26690</v>
      </c>
      <c r="T1138" s="112">
        <v>26690</v>
      </c>
      <c r="U1138" s="112">
        <v>26690</v>
      </c>
      <c r="V1138" s="112">
        <v>26690</v>
      </c>
      <c r="W1138" s="112">
        <v>26690</v>
      </c>
      <c r="X1138" s="112">
        <v>26690</v>
      </c>
      <c r="Y1138" s="102">
        <f t="shared" si="65"/>
        <v>160140</v>
      </c>
    </row>
    <row r="1139" spans="1:25" x14ac:dyDescent="0.25">
      <c r="A1139" s="9">
        <v>110</v>
      </c>
      <c r="B1139" s="9" t="s">
        <v>272</v>
      </c>
      <c r="C1139" s="9" t="s">
        <v>458</v>
      </c>
      <c r="D1139" s="9" t="s">
        <v>351</v>
      </c>
      <c r="E1139" s="9" t="s">
        <v>273</v>
      </c>
      <c r="F1139" s="9">
        <v>723</v>
      </c>
      <c r="G1139" s="9" t="s">
        <v>330</v>
      </c>
      <c r="H1139" s="9">
        <v>2018</v>
      </c>
      <c r="I1139" s="9" t="str">
        <f t="shared" si="67"/>
        <v>926</v>
      </c>
      <c r="J1139" s="9" t="s">
        <v>10</v>
      </c>
      <c r="K1139" s="9" t="s">
        <v>332</v>
      </c>
      <c r="L1139" s="9" t="s">
        <v>282</v>
      </c>
      <c r="M1139" s="112">
        <v>31711</v>
      </c>
      <c r="N1139" s="112">
        <v>31711</v>
      </c>
      <c r="O1139" s="112">
        <v>31711</v>
      </c>
      <c r="P1139" s="112">
        <v>31711</v>
      </c>
      <c r="Q1139" s="112">
        <v>31711</v>
      </c>
      <c r="R1139" s="112">
        <v>31711</v>
      </c>
      <c r="S1139" s="112"/>
      <c r="T1139" s="112"/>
      <c r="U1139" s="112"/>
      <c r="V1139" s="112"/>
      <c r="W1139" s="112"/>
      <c r="X1139" s="112"/>
      <c r="Y1139" s="102">
        <f t="shared" si="65"/>
        <v>190266</v>
      </c>
    </row>
    <row r="1140" spans="1:25" x14ac:dyDescent="0.25">
      <c r="A1140" s="9">
        <v>110</v>
      </c>
      <c r="B1140" s="9" t="s">
        <v>278</v>
      </c>
      <c r="C1140" s="9" t="s">
        <v>458</v>
      </c>
      <c r="D1140" s="9" t="s">
        <v>351</v>
      </c>
      <c r="E1140" s="9" t="s">
        <v>273</v>
      </c>
      <c r="F1140" s="9">
        <v>723</v>
      </c>
      <c r="G1140" s="9" t="s">
        <v>330</v>
      </c>
      <c r="H1140" s="9">
        <v>2017</v>
      </c>
      <c r="I1140" s="9" t="str">
        <f t="shared" si="67"/>
        <v>926</v>
      </c>
      <c r="J1140" s="9" t="s">
        <v>10</v>
      </c>
      <c r="K1140" s="9" t="s">
        <v>332</v>
      </c>
      <c r="L1140" s="9" t="s">
        <v>282</v>
      </c>
      <c r="M1140" s="112"/>
      <c r="N1140" s="112"/>
      <c r="O1140" s="112"/>
      <c r="P1140" s="112"/>
      <c r="Q1140" s="112"/>
      <c r="R1140" s="112"/>
      <c r="S1140" s="112">
        <v>20291</v>
      </c>
      <c r="T1140" s="112">
        <v>20118</v>
      </c>
      <c r="U1140" s="112">
        <v>20289</v>
      </c>
      <c r="V1140" s="112">
        <v>20161</v>
      </c>
      <c r="W1140" s="112">
        <v>20255</v>
      </c>
      <c r="X1140" s="112">
        <v>20337</v>
      </c>
      <c r="Y1140" s="102">
        <f t="shared" si="65"/>
        <v>121451</v>
      </c>
    </row>
    <row r="1141" spans="1:25" x14ac:dyDescent="0.25">
      <c r="A1141" s="9">
        <v>110</v>
      </c>
      <c r="B1141" s="9" t="s">
        <v>278</v>
      </c>
      <c r="C1141" s="9" t="s">
        <v>458</v>
      </c>
      <c r="D1141" s="9" t="s">
        <v>351</v>
      </c>
      <c r="E1141" s="9" t="s">
        <v>273</v>
      </c>
      <c r="F1141" s="9">
        <v>723</v>
      </c>
      <c r="G1141" s="9" t="s">
        <v>330</v>
      </c>
      <c r="H1141" s="9">
        <v>2018</v>
      </c>
      <c r="I1141" s="9" t="str">
        <f t="shared" si="67"/>
        <v>926</v>
      </c>
      <c r="J1141" s="9" t="s">
        <v>10</v>
      </c>
      <c r="K1141" s="9" t="s">
        <v>332</v>
      </c>
      <c r="L1141" s="9" t="s">
        <v>282</v>
      </c>
      <c r="M1141" s="112">
        <v>21439</v>
      </c>
      <c r="N1141" s="112">
        <v>21620</v>
      </c>
      <c r="O1141" s="112">
        <v>21478</v>
      </c>
      <c r="P1141" s="112">
        <v>21612</v>
      </c>
      <c r="Q1141" s="112">
        <v>21410</v>
      </c>
      <c r="R1141" s="112">
        <v>21543</v>
      </c>
      <c r="S1141" s="112"/>
      <c r="T1141" s="112"/>
      <c r="U1141" s="112"/>
      <c r="V1141" s="112"/>
      <c r="W1141" s="112"/>
      <c r="X1141" s="112"/>
      <c r="Y1141" s="102">
        <f t="shared" si="65"/>
        <v>129102</v>
      </c>
    </row>
    <row r="1142" spans="1:25" x14ac:dyDescent="0.25">
      <c r="A1142" s="9">
        <v>110</v>
      </c>
      <c r="B1142" s="9" t="s">
        <v>278</v>
      </c>
      <c r="C1142" s="9" t="s">
        <v>458</v>
      </c>
      <c r="D1142" s="9" t="s">
        <v>351</v>
      </c>
      <c r="E1142" s="9" t="s">
        <v>273</v>
      </c>
      <c r="F1142" s="9">
        <v>751</v>
      </c>
      <c r="G1142" s="9" t="s">
        <v>330</v>
      </c>
      <c r="H1142" s="9">
        <v>2017</v>
      </c>
      <c r="I1142" s="9" t="str">
        <f t="shared" si="67"/>
        <v>926</v>
      </c>
      <c r="J1142" s="9" t="s">
        <v>10</v>
      </c>
      <c r="K1142" s="9" t="s">
        <v>329</v>
      </c>
      <c r="L1142" s="9" t="s">
        <v>282</v>
      </c>
      <c r="M1142" s="112"/>
      <c r="N1142" s="112"/>
      <c r="O1142" s="112"/>
      <c r="P1142" s="112"/>
      <c r="Q1142" s="112"/>
      <c r="R1142" s="112"/>
      <c r="S1142" s="112">
        <v>-801</v>
      </c>
      <c r="T1142" s="112">
        <v>-993</v>
      </c>
      <c r="U1142" s="112">
        <v>-853</v>
      </c>
      <c r="V1142" s="112">
        <v>-941</v>
      </c>
      <c r="W1142" s="112">
        <v>-868</v>
      </c>
      <c r="X1142" s="112">
        <v>-764</v>
      </c>
      <c r="Y1142" s="102">
        <f t="shared" si="65"/>
        <v>-5220</v>
      </c>
    </row>
    <row r="1143" spans="1:25" x14ac:dyDescent="0.25">
      <c r="A1143" s="9">
        <v>110</v>
      </c>
      <c r="B1143" s="9" t="s">
        <v>278</v>
      </c>
      <c r="C1143" s="9" t="s">
        <v>458</v>
      </c>
      <c r="D1143" s="9" t="s">
        <v>351</v>
      </c>
      <c r="E1143" s="9" t="s">
        <v>273</v>
      </c>
      <c r="F1143" s="9">
        <v>751</v>
      </c>
      <c r="G1143" s="9" t="s">
        <v>330</v>
      </c>
      <c r="H1143" s="9">
        <v>2018</v>
      </c>
      <c r="I1143" s="9" t="str">
        <f t="shared" si="67"/>
        <v>926</v>
      </c>
      <c r="J1143" s="9" t="s">
        <v>10</v>
      </c>
      <c r="K1143" s="9" t="s">
        <v>329</v>
      </c>
      <c r="L1143" s="9" t="s">
        <v>282</v>
      </c>
      <c r="M1143" s="112">
        <v>-977</v>
      </c>
      <c r="N1143" s="112">
        <v>-834</v>
      </c>
      <c r="O1143" s="112">
        <v>-943</v>
      </c>
      <c r="P1143" s="112">
        <v>-849</v>
      </c>
      <c r="Q1143" s="112">
        <v>-965</v>
      </c>
      <c r="R1143" s="112">
        <v>-855</v>
      </c>
      <c r="S1143" s="112"/>
      <c r="T1143" s="112"/>
      <c r="U1143" s="112"/>
      <c r="V1143" s="112"/>
      <c r="W1143" s="112"/>
      <c r="X1143" s="112"/>
      <c r="Y1143" s="102">
        <f t="shared" si="65"/>
        <v>-5423</v>
      </c>
    </row>
    <row r="1144" spans="1:25" x14ac:dyDescent="0.25">
      <c r="A1144" s="9">
        <v>110</v>
      </c>
      <c r="B1144" s="9" t="s">
        <v>272</v>
      </c>
      <c r="C1144" s="9" t="s">
        <v>459</v>
      </c>
      <c r="D1144" s="9" t="s">
        <v>351</v>
      </c>
      <c r="E1144" s="9" t="s">
        <v>273</v>
      </c>
      <c r="F1144" s="9">
        <v>732</v>
      </c>
      <c r="G1144" s="9" t="s">
        <v>330</v>
      </c>
      <c r="H1144" s="9">
        <v>2017</v>
      </c>
      <c r="I1144" s="9" t="str">
        <f t="shared" si="67"/>
        <v>926</v>
      </c>
      <c r="J1144" s="9" t="s">
        <v>10</v>
      </c>
      <c r="K1144" s="9" t="s">
        <v>332</v>
      </c>
      <c r="L1144" s="9" t="s">
        <v>282</v>
      </c>
      <c r="M1144" s="112"/>
      <c r="N1144" s="112"/>
      <c r="O1144" s="112"/>
      <c r="P1144" s="112"/>
      <c r="Q1144" s="112"/>
      <c r="R1144" s="112"/>
      <c r="S1144" s="112">
        <v>41883</v>
      </c>
      <c r="T1144" s="112">
        <v>41883</v>
      </c>
      <c r="U1144" s="112">
        <v>41883</v>
      </c>
      <c r="V1144" s="112">
        <v>41883</v>
      </c>
      <c r="W1144" s="112">
        <v>41883</v>
      </c>
      <c r="X1144" s="112">
        <v>41883</v>
      </c>
      <c r="Y1144" s="102">
        <f t="shared" si="65"/>
        <v>251298</v>
      </c>
    </row>
    <row r="1145" spans="1:25" x14ac:dyDescent="0.25">
      <c r="A1145" s="9">
        <v>110</v>
      </c>
      <c r="B1145" s="9" t="s">
        <v>272</v>
      </c>
      <c r="C1145" s="9" t="s">
        <v>459</v>
      </c>
      <c r="D1145" s="9" t="s">
        <v>351</v>
      </c>
      <c r="E1145" s="9" t="s">
        <v>273</v>
      </c>
      <c r="F1145" s="9">
        <v>732</v>
      </c>
      <c r="G1145" s="9" t="s">
        <v>330</v>
      </c>
      <c r="H1145" s="9">
        <v>2018</v>
      </c>
      <c r="I1145" s="9" t="str">
        <f t="shared" si="67"/>
        <v>926</v>
      </c>
      <c r="J1145" s="9" t="s">
        <v>10</v>
      </c>
      <c r="K1145" s="9" t="s">
        <v>332</v>
      </c>
      <c r="L1145" s="9" t="s">
        <v>282</v>
      </c>
      <c r="M1145" s="112">
        <v>56736</v>
      </c>
      <c r="N1145" s="112">
        <v>56736</v>
      </c>
      <c r="O1145" s="112">
        <v>56736</v>
      </c>
      <c r="P1145" s="112">
        <v>56736</v>
      </c>
      <c r="Q1145" s="112">
        <v>56736</v>
      </c>
      <c r="R1145" s="112">
        <v>56736</v>
      </c>
      <c r="S1145" s="112"/>
      <c r="T1145" s="112"/>
      <c r="U1145" s="112"/>
      <c r="V1145" s="112"/>
      <c r="W1145" s="112"/>
      <c r="X1145" s="112"/>
      <c r="Y1145" s="102">
        <f t="shared" si="65"/>
        <v>340416</v>
      </c>
    </row>
    <row r="1146" spans="1:25" x14ac:dyDescent="0.25">
      <c r="A1146" s="9">
        <v>110</v>
      </c>
      <c r="B1146" s="9" t="s">
        <v>277</v>
      </c>
      <c r="C1146" s="9" t="s">
        <v>459</v>
      </c>
      <c r="D1146" s="9" t="s">
        <v>351</v>
      </c>
      <c r="E1146" s="9" t="s">
        <v>273</v>
      </c>
      <c r="F1146" s="9">
        <v>751</v>
      </c>
      <c r="G1146" s="9" t="s">
        <v>330</v>
      </c>
      <c r="H1146" s="9">
        <v>2017</v>
      </c>
      <c r="I1146" s="9" t="str">
        <f t="shared" si="67"/>
        <v>926</v>
      </c>
      <c r="J1146" s="9" t="s">
        <v>10</v>
      </c>
      <c r="K1146" s="9" t="s">
        <v>329</v>
      </c>
      <c r="L1146" s="9" t="s">
        <v>282</v>
      </c>
      <c r="M1146" s="112"/>
      <c r="N1146" s="112"/>
      <c r="O1146" s="112"/>
      <c r="P1146" s="112"/>
      <c r="Q1146" s="112"/>
      <c r="R1146" s="112"/>
      <c r="S1146" s="112">
        <v>315797</v>
      </c>
      <c r="T1146" s="112">
        <v>388683</v>
      </c>
      <c r="U1146" s="112">
        <v>336135</v>
      </c>
      <c r="V1146" s="112">
        <v>373525</v>
      </c>
      <c r="W1146" s="112">
        <v>336869</v>
      </c>
      <c r="X1146" s="112">
        <v>296763</v>
      </c>
      <c r="Y1146" s="102">
        <f t="shared" si="65"/>
        <v>2047772</v>
      </c>
    </row>
    <row r="1147" spans="1:25" x14ac:dyDescent="0.25">
      <c r="A1147" s="9">
        <v>110</v>
      </c>
      <c r="B1147" s="9" t="s">
        <v>277</v>
      </c>
      <c r="C1147" s="9" t="s">
        <v>459</v>
      </c>
      <c r="D1147" s="9" t="s">
        <v>351</v>
      </c>
      <c r="E1147" s="9" t="s">
        <v>273</v>
      </c>
      <c r="F1147" s="9">
        <v>751</v>
      </c>
      <c r="G1147" s="9" t="s">
        <v>330</v>
      </c>
      <c r="H1147" s="9">
        <v>2018</v>
      </c>
      <c r="I1147" s="9" t="str">
        <f t="shared" si="67"/>
        <v>926</v>
      </c>
      <c r="J1147" s="9" t="s">
        <v>10</v>
      </c>
      <c r="K1147" s="9" t="s">
        <v>329</v>
      </c>
      <c r="L1147" s="9" t="s">
        <v>282</v>
      </c>
      <c r="M1147" s="112">
        <v>396323</v>
      </c>
      <c r="N1147" s="112">
        <v>343085</v>
      </c>
      <c r="O1147" s="112">
        <v>378322</v>
      </c>
      <c r="P1147" s="112">
        <v>350861</v>
      </c>
      <c r="Q1147" s="112">
        <v>393038</v>
      </c>
      <c r="R1147" s="112">
        <v>345910</v>
      </c>
      <c r="S1147" s="112"/>
      <c r="T1147" s="112"/>
      <c r="U1147" s="112"/>
      <c r="V1147" s="112"/>
      <c r="W1147" s="112"/>
      <c r="X1147" s="112"/>
      <c r="Y1147" s="102">
        <f t="shared" si="65"/>
        <v>2207539</v>
      </c>
    </row>
    <row r="1148" spans="1:25" x14ac:dyDescent="0.25">
      <c r="A1148" s="9">
        <v>110</v>
      </c>
      <c r="B1148" s="9" t="s">
        <v>278</v>
      </c>
      <c r="C1148" s="9" t="s">
        <v>459</v>
      </c>
      <c r="D1148" s="9" t="s">
        <v>351</v>
      </c>
      <c r="E1148" s="9" t="s">
        <v>273</v>
      </c>
      <c r="F1148" s="9">
        <v>732</v>
      </c>
      <c r="G1148" s="9" t="s">
        <v>330</v>
      </c>
      <c r="H1148" s="9">
        <v>2017</v>
      </c>
      <c r="I1148" s="9" t="str">
        <f t="shared" si="67"/>
        <v>926</v>
      </c>
      <c r="J1148" s="9" t="s">
        <v>10</v>
      </c>
      <c r="K1148" s="9" t="s">
        <v>332</v>
      </c>
      <c r="L1148" s="9" t="s">
        <v>282</v>
      </c>
      <c r="M1148" s="112"/>
      <c r="N1148" s="112"/>
      <c r="O1148" s="112"/>
      <c r="P1148" s="112"/>
      <c r="Q1148" s="112"/>
      <c r="R1148" s="112"/>
      <c r="S1148" s="112">
        <v>60477</v>
      </c>
      <c r="T1148" s="112">
        <v>60215</v>
      </c>
      <c r="U1148" s="112">
        <v>60473</v>
      </c>
      <c r="V1148" s="112">
        <v>60280</v>
      </c>
      <c r="W1148" s="112">
        <v>60422</v>
      </c>
      <c r="X1148" s="112">
        <v>60547</v>
      </c>
      <c r="Y1148" s="102">
        <f t="shared" si="65"/>
        <v>362414</v>
      </c>
    </row>
    <row r="1149" spans="1:25" x14ac:dyDescent="0.25">
      <c r="A1149" s="9">
        <v>110</v>
      </c>
      <c r="B1149" s="9" t="s">
        <v>278</v>
      </c>
      <c r="C1149" s="9" t="s">
        <v>459</v>
      </c>
      <c r="D1149" s="9" t="s">
        <v>351</v>
      </c>
      <c r="E1149" s="9" t="s">
        <v>273</v>
      </c>
      <c r="F1149" s="9">
        <v>732</v>
      </c>
      <c r="G1149" s="9" t="s">
        <v>330</v>
      </c>
      <c r="H1149" s="9">
        <v>2018</v>
      </c>
      <c r="I1149" s="9" t="str">
        <f t="shared" si="67"/>
        <v>926</v>
      </c>
      <c r="J1149" s="9" t="s">
        <v>10</v>
      </c>
      <c r="K1149" s="9" t="s">
        <v>332</v>
      </c>
      <c r="L1149" s="9" t="s">
        <v>282</v>
      </c>
      <c r="M1149" s="112">
        <v>83248</v>
      </c>
      <c r="N1149" s="112">
        <v>83522</v>
      </c>
      <c r="O1149" s="112">
        <v>83308</v>
      </c>
      <c r="P1149" s="112">
        <v>83510</v>
      </c>
      <c r="Q1149" s="112">
        <v>83205</v>
      </c>
      <c r="R1149" s="112">
        <v>83405</v>
      </c>
      <c r="S1149" s="112"/>
      <c r="T1149" s="112"/>
      <c r="U1149" s="112"/>
      <c r="V1149" s="112"/>
      <c r="W1149" s="112"/>
      <c r="X1149" s="112"/>
      <c r="Y1149" s="102">
        <f t="shared" si="65"/>
        <v>500198</v>
      </c>
    </row>
    <row r="1150" spans="1:25" x14ac:dyDescent="0.25">
      <c r="A1150" s="9">
        <v>110</v>
      </c>
      <c r="B1150" s="9" t="s">
        <v>278</v>
      </c>
      <c r="C1150" s="9" t="s">
        <v>459</v>
      </c>
      <c r="D1150" s="9" t="s">
        <v>351</v>
      </c>
      <c r="E1150" s="9" t="s">
        <v>273</v>
      </c>
      <c r="F1150" s="9">
        <v>751</v>
      </c>
      <c r="G1150" s="9" t="s">
        <v>330</v>
      </c>
      <c r="H1150" s="9">
        <v>2017</v>
      </c>
      <c r="I1150" s="9" t="str">
        <f t="shared" si="67"/>
        <v>926</v>
      </c>
      <c r="J1150" s="9" t="s">
        <v>10</v>
      </c>
      <c r="K1150" s="9" t="s">
        <v>329</v>
      </c>
      <c r="L1150" s="9" t="s">
        <v>282</v>
      </c>
      <c r="M1150" s="112"/>
      <c r="N1150" s="112"/>
      <c r="O1150" s="112"/>
      <c r="P1150" s="112"/>
      <c r="Q1150" s="112"/>
      <c r="R1150" s="112"/>
      <c r="S1150" s="112">
        <v>-10181</v>
      </c>
      <c r="T1150" s="112">
        <v>-11432</v>
      </c>
      <c r="U1150" s="112">
        <v>-11173</v>
      </c>
      <c r="V1150" s="112">
        <v>-11998</v>
      </c>
      <c r="W1150" s="112">
        <v>-10005</v>
      </c>
      <c r="X1150" s="112">
        <v>-9916</v>
      </c>
      <c r="Y1150" s="102">
        <f t="shared" si="65"/>
        <v>-64705</v>
      </c>
    </row>
    <row r="1151" spans="1:25" x14ac:dyDescent="0.25">
      <c r="A1151" s="9">
        <v>110</v>
      </c>
      <c r="B1151" s="9" t="s">
        <v>278</v>
      </c>
      <c r="C1151" s="9" t="s">
        <v>459</v>
      </c>
      <c r="D1151" s="9" t="s">
        <v>351</v>
      </c>
      <c r="E1151" s="9" t="s">
        <v>273</v>
      </c>
      <c r="F1151" s="9">
        <v>751</v>
      </c>
      <c r="G1151" s="9" t="s">
        <v>330</v>
      </c>
      <c r="H1151" s="9">
        <v>2018</v>
      </c>
      <c r="I1151" s="9" t="str">
        <f t="shared" si="67"/>
        <v>926</v>
      </c>
      <c r="J1151" s="9" t="s">
        <v>10</v>
      </c>
      <c r="K1151" s="9" t="s">
        <v>329</v>
      </c>
      <c r="L1151" s="9" t="s">
        <v>282</v>
      </c>
      <c r="M1151" s="112">
        <v>-11012</v>
      </c>
      <c r="N1151" s="112">
        <v>-10021</v>
      </c>
      <c r="O1151" s="112">
        <v>-11900</v>
      </c>
      <c r="P1151" s="112">
        <v>-11122</v>
      </c>
      <c r="Q1151" s="112">
        <v>-10950</v>
      </c>
      <c r="R1151" s="112">
        <v>-10518</v>
      </c>
      <c r="S1151" s="112"/>
      <c r="T1151" s="112"/>
      <c r="U1151" s="112"/>
      <c r="V1151" s="112"/>
      <c r="W1151" s="112"/>
      <c r="X1151" s="112"/>
      <c r="Y1151" s="102">
        <f t="shared" si="65"/>
        <v>-65523</v>
      </c>
    </row>
    <row r="1152" spans="1:25" x14ac:dyDescent="0.25">
      <c r="A1152" s="9">
        <v>110</v>
      </c>
      <c r="B1152" s="9" t="s">
        <v>272</v>
      </c>
      <c r="C1152" s="9" t="s">
        <v>460</v>
      </c>
      <c r="D1152" s="9" t="s">
        <v>351</v>
      </c>
      <c r="E1152" s="9" t="s">
        <v>273</v>
      </c>
      <c r="F1152" s="9">
        <v>728</v>
      </c>
      <c r="G1152" s="9" t="s">
        <v>328</v>
      </c>
      <c r="H1152" s="9">
        <v>2017</v>
      </c>
      <c r="I1152" s="9" t="str">
        <f t="shared" si="67"/>
        <v>926</v>
      </c>
      <c r="J1152" s="9" t="s">
        <v>10</v>
      </c>
      <c r="K1152" s="9" t="s">
        <v>333</v>
      </c>
      <c r="L1152" s="9" t="s">
        <v>282</v>
      </c>
      <c r="M1152" s="112"/>
      <c r="N1152" s="112"/>
      <c r="O1152" s="112"/>
      <c r="P1152" s="112"/>
      <c r="Q1152" s="112"/>
      <c r="R1152" s="112"/>
      <c r="S1152" s="112">
        <v>502401</v>
      </c>
      <c r="T1152" s="112">
        <v>502401</v>
      </c>
      <c r="U1152" s="112">
        <v>502401</v>
      </c>
      <c r="V1152" s="112">
        <v>502401</v>
      </c>
      <c r="W1152" s="112">
        <v>502401</v>
      </c>
      <c r="X1152" s="112">
        <v>502401</v>
      </c>
      <c r="Y1152" s="102">
        <f t="shared" si="65"/>
        <v>3014406</v>
      </c>
    </row>
    <row r="1153" spans="1:25" x14ac:dyDescent="0.25">
      <c r="A1153" s="9">
        <v>110</v>
      </c>
      <c r="B1153" s="9" t="s">
        <v>272</v>
      </c>
      <c r="C1153" s="9" t="s">
        <v>460</v>
      </c>
      <c r="D1153" s="9" t="s">
        <v>351</v>
      </c>
      <c r="E1153" s="9" t="s">
        <v>273</v>
      </c>
      <c r="F1153" s="9">
        <v>728</v>
      </c>
      <c r="G1153" s="9" t="s">
        <v>328</v>
      </c>
      <c r="H1153" s="9">
        <v>2018</v>
      </c>
      <c r="I1153" s="9" t="str">
        <f t="shared" si="67"/>
        <v>926</v>
      </c>
      <c r="J1153" s="9" t="s">
        <v>10</v>
      </c>
      <c r="K1153" s="9" t="s">
        <v>333</v>
      </c>
      <c r="L1153" s="9" t="s">
        <v>282</v>
      </c>
      <c r="M1153" s="112">
        <v>505338</v>
      </c>
      <c r="N1153" s="112">
        <v>505338</v>
      </c>
      <c r="O1153" s="112">
        <v>505338</v>
      </c>
      <c r="P1153" s="112">
        <v>505338</v>
      </c>
      <c r="Q1153" s="112">
        <v>505338</v>
      </c>
      <c r="R1153" s="112">
        <v>505338</v>
      </c>
      <c r="S1153" s="112"/>
      <c r="T1153" s="112"/>
      <c r="U1153" s="112"/>
      <c r="V1153" s="112"/>
      <c r="W1153" s="112"/>
      <c r="X1153" s="112"/>
      <c r="Y1153" s="102">
        <f t="shared" si="65"/>
        <v>3032028</v>
      </c>
    </row>
    <row r="1154" spans="1:25" x14ac:dyDescent="0.25">
      <c r="A1154" s="9">
        <v>110</v>
      </c>
      <c r="B1154" s="9" t="s">
        <v>278</v>
      </c>
      <c r="C1154" s="9" t="s">
        <v>460</v>
      </c>
      <c r="D1154" s="9" t="s">
        <v>351</v>
      </c>
      <c r="E1154" s="9" t="s">
        <v>273</v>
      </c>
      <c r="F1154" s="9">
        <v>728</v>
      </c>
      <c r="G1154" s="9" t="s">
        <v>328</v>
      </c>
      <c r="H1154" s="9">
        <v>2017</v>
      </c>
      <c r="I1154" s="9" t="str">
        <f t="shared" si="67"/>
        <v>926</v>
      </c>
      <c r="J1154" s="9" t="s">
        <v>10</v>
      </c>
      <c r="K1154" s="9" t="s">
        <v>333</v>
      </c>
      <c r="L1154" s="9" t="s">
        <v>282</v>
      </c>
      <c r="M1154" s="112"/>
      <c r="N1154" s="112"/>
      <c r="O1154" s="112"/>
      <c r="P1154" s="112"/>
      <c r="Q1154" s="112"/>
      <c r="R1154" s="112"/>
      <c r="S1154" s="112">
        <v>460693</v>
      </c>
      <c r="T1154" s="112">
        <v>457879</v>
      </c>
      <c r="U1154" s="112">
        <v>460654</v>
      </c>
      <c r="V1154" s="112">
        <v>458579</v>
      </c>
      <c r="W1154" s="112">
        <v>460104</v>
      </c>
      <c r="X1154" s="112">
        <v>461447</v>
      </c>
      <c r="Y1154" s="102">
        <f t="shared" ref="Y1154:Y1217" si="68">+IF(AND(H1154=2017,L1154="2017 BP"),SUM(S1154:X1154),
IF(AND(H1154=2018,L1154="2017 BP"),SUM(M1154:R1154),
0))</f>
        <v>2759356</v>
      </c>
    </row>
    <row r="1155" spans="1:25" x14ac:dyDescent="0.25">
      <c r="A1155" s="9">
        <v>110</v>
      </c>
      <c r="B1155" s="9" t="s">
        <v>278</v>
      </c>
      <c r="C1155" s="9" t="s">
        <v>460</v>
      </c>
      <c r="D1155" s="9" t="s">
        <v>351</v>
      </c>
      <c r="E1155" s="9" t="s">
        <v>273</v>
      </c>
      <c r="F1155" s="9">
        <v>728</v>
      </c>
      <c r="G1155" s="9" t="s">
        <v>328</v>
      </c>
      <c r="H1155" s="9">
        <v>2018</v>
      </c>
      <c r="I1155" s="9" t="str">
        <f t="shared" si="67"/>
        <v>926</v>
      </c>
      <c r="J1155" s="9" t="s">
        <v>10</v>
      </c>
      <c r="K1155" s="9" t="s">
        <v>333</v>
      </c>
      <c r="L1155" s="9" t="s">
        <v>282</v>
      </c>
      <c r="M1155" s="112">
        <v>458776</v>
      </c>
      <c r="N1155" s="112">
        <v>461719</v>
      </c>
      <c r="O1155" s="112">
        <v>459415</v>
      </c>
      <c r="P1155" s="112">
        <v>461590</v>
      </c>
      <c r="Q1155" s="112">
        <v>458313</v>
      </c>
      <c r="R1155" s="112">
        <v>460465</v>
      </c>
      <c r="S1155" s="112"/>
      <c r="T1155" s="112"/>
      <c r="U1155" s="112"/>
      <c r="V1155" s="112"/>
      <c r="W1155" s="112"/>
      <c r="X1155" s="112"/>
      <c r="Y1155" s="102">
        <f t="shared" si="68"/>
        <v>2760278</v>
      </c>
    </row>
    <row r="1156" spans="1:25" x14ac:dyDescent="0.25">
      <c r="A1156" s="9">
        <v>110</v>
      </c>
      <c r="B1156" s="9" t="s">
        <v>278</v>
      </c>
      <c r="C1156" s="9" t="s">
        <v>460</v>
      </c>
      <c r="D1156" s="9" t="s">
        <v>351</v>
      </c>
      <c r="E1156" s="9" t="s">
        <v>273</v>
      </c>
      <c r="F1156" s="9">
        <v>751</v>
      </c>
      <c r="G1156" s="9" t="s">
        <v>330</v>
      </c>
      <c r="H1156" s="9">
        <v>2017</v>
      </c>
      <c r="I1156" s="9" t="str">
        <f t="shared" si="67"/>
        <v>926</v>
      </c>
      <c r="J1156" s="9" t="s">
        <v>10</v>
      </c>
      <c r="K1156" s="9" t="s">
        <v>329</v>
      </c>
      <c r="L1156" s="9" t="s">
        <v>282</v>
      </c>
      <c r="M1156" s="112"/>
      <c r="N1156" s="112"/>
      <c r="O1156" s="112"/>
      <c r="P1156" s="112"/>
      <c r="Q1156" s="112"/>
      <c r="R1156" s="112"/>
      <c r="S1156" s="112">
        <v>-5564</v>
      </c>
      <c r="T1156" s="112">
        <v>-6899</v>
      </c>
      <c r="U1156" s="112">
        <v>-5927</v>
      </c>
      <c r="V1156" s="112">
        <v>-6533</v>
      </c>
      <c r="W1156" s="112">
        <v>-6029</v>
      </c>
      <c r="X1156" s="112">
        <v>-5308</v>
      </c>
      <c r="Y1156" s="102">
        <f t="shared" si="68"/>
        <v>-36260</v>
      </c>
    </row>
    <row r="1157" spans="1:25" x14ac:dyDescent="0.25">
      <c r="A1157" s="9">
        <v>110</v>
      </c>
      <c r="B1157" s="9" t="s">
        <v>278</v>
      </c>
      <c r="C1157" s="9" t="s">
        <v>460</v>
      </c>
      <c r="D1157" s="9" t="s">
        <v>351</v>
      </c>
      <c r="E1157" s="9" t="s">
        <v>273</v>
      </c>
      <c r="F1157" s="9">
        <v>751</v>
      </c>
      <c r="G1157" s="9" t="s">
        <v>330</v>
      </c>
      <c r="H1157" s="9">
        <v>2018</v>
      </c>
      <c r="I1157" s="9" t="str">
        <f t="shared" si="67"/>
        <v>926</v>
      </c>
      <c r="J1157" s="9" t="s">
        <v>10</v>
      </c>
      <c r="K1157" s="9" t="s">
        <v>329</v>
      </c>
      <c r="L1157" s="9" t="s">
        <v>282</v>
      </c>
      <c r="M1157" s="112">
        <v>-6786</v>
      </c>
      <c r="N1157" s="112">
        <v>-5795</v>
      </c>
      <c r="O1157" s="112">
        <v>-6550</v>
      </c>
      <c r="P1157" s="112">
        <v>-5898</v>
      </c>
      <c r="Q1157" s="112">
        <v>-6701</v>
      </c>
      <c r="R1157" s="112">
        <v>-5935</v>
      </c>
      <c r="S1157" s="112"/>
      <c r="T1157" s="112"/>
      <c r="U1157" s="112"/>
      <c r="V1157" s="112"/>
      <c r="W1157" s="112"/>
      <c r="X1157" s="112"/>
      <c r="Y1157" s="102">
        <f t="shared" si="68"/>
        <v>-37665</v>
      </c>
    </row>
    <row r="1158" spans="1:25" x14ac:dyDescent="0.25">
      <c r="A1158" s="9">
        <v>110</v>
      </c>
      <c r="B1158" s="9" t="s">
        <v>272</v>
      </c>
      <c r="C1158" s="9" t="s">
        <v>461</v>
      </c>
      <c r="D1158" s="9" t="s">
        <v>351</v>
      </c>
      <c r="E1158" s="9" t="s">
        <v>273</v>
      </c>
      <c r="F1158" s="9">
        <v>708</v>
      </c>
      <c r="G1158" s="9" t="s">
        <v>330</v>
      </c>
      <c r="H1158" s="9">
        <v>2017</v>
      </c>
      <c r="I1158" s="9" t="str">
        <f t="shared" si="67"/>
        <v>926</v>
      </c>
      <c r="J1158" s="9" t="s">
        <v>10</v>
      </c>
      <c r="K1158" s="9" t="s">
        <v>462</v>
      </c>
      <c r="L1158" s="9" t="s">
        <v>282</v>
      </c>
      <c r="M1158" s="112"/>
      <c r="N1158" s="112"/>
      <c r="O1158" s="112"/>
      <c r="P1158" s="112"/>
      <c r="Q1158" s="112"/>
      <c r="R1158" s="112"/>
      <c r="S1158" s="112">
        <v>213523</v>
      </c>
      <c r="T1158" s="112">
        <v>213523</v>
      </c>
      <c r="U1158" s="112">
        <v>213523</v>
      </c>
      <c r="V1158" s="112">
        <v>213523</v>
      </c>
      <c r="W1158" s="112">
        <v>213523</v>
      </c>
      <c r="X1158" s="112">
        <v>213523</v>
      </c>
      <c r="Y1158" s="102">
        <f t="shared" si="68"/>
        <v>1281138</v>
      </c>
    </row>
    <row r="1159" spans="1:25" x14ac:dyDescent="0.25">
      <c r="A1159" s="9">
        <v>110</v>
      </c>
      <c r="B1159" s="9" t="s">
        <v>272</v>
      </c>
      <c r="C1159" s="9" t="s">
        <v>461</v>
      </c>
      <c r="D1159" s="9" t="s">
        <v>351</v>
      </c>
      <c r="E1159" s="9" t="s">
        <v>273</v>
      </c>
      <c r="F1159" s="9">
        <v>708</v>
      </c>
      <c r="G1159" s="9" t="s">
        <v>330</v>
      </c>
      <c r="H1159" s="9">
        <v>2018</v>
      </c>
      <c r="I1159" s="9" t="str">
        <f t="shared" si="67"/>
        <v>926</v>
      </c>
      <c r="J1159" s="9" t="s">
        <v>10</v>
      </c>
      <c r="K1159" s="9" t="s">
        <v>462</v>
      </c>
      <c r="L1159" s="9" t="s">
        <v>282</v>
      </c>
      <c r="M1159" s="112">
        <v>225741</v>
      </c>
      <c r="N1159" s="112">
        <v>225741</v>
      </c>
      <c r="O1159" s="112">
        <v>225741</v>
      </c>
      <c r="P1159" s="112">
        <v>225741</v>
      </c>
      <c r="Q1159" s="112">
        <v>225741</v>
      </c>
      <c r="R1159" s="112">
        <v>225741</v>
      </c>
      <c r="S1159" s="112"/>
      <c r="T1159" s="112"/>
      <c r="U1159" s="112"/>
      <c r="V1159" s="112"/>
      <c r="W1159" s="112"/>
      <c r="X1159" s="112"/>
      <c r="Y1159" s="102">
        <f t="shared" si="68"/>
        <v>1354446</v>
      </c>
    </row>
    <row r="1160" spans="1:25" x14ac:dyDescent="0.25">
      <c r="A1160" s="9">
        <v>110</v>
      </c>
      <c r="B1160" s="9" t="s">
        <v>278</v>
      </c>
      <c r="C1160" s="9" t="s">
        <v>461</v>
      </c>
      <c r="D1160" s="9" t="s">
        <v>351</v>
      </c>
      <c r="E1160" s="9" t="s">
        <v>273</v>
      </c>
      <c r="F1160" s="9">
        <v>708</v>
      </c>
      <c r="G1160" s="9" t="s">
        <v>330</v>
      </c>
      <c r="H1160" s="9">
        <v>2017</v>
      </c>
      <c r="I1160" s="9" t="str">
        <f t="shared" ref="I1160:I1195" si="69">LEFT(C1160,3)</f>
        <v>926</v>
      </c>
      <c r="J1160" s="9" t="s">
        <v>10</v>
      </c>
      <c r="K1160" s="9" t="s">
        <v>462</v>
      </c>
      <c r="L1160" s="9" t="s">
        <v>282</v>
      </c>
      <c r="M1160" s="112"/>
      <c r="N1160" s="112"/>
      <c r="O1160" s="112"/>
      <c r="P1160" s="112"/>
      <c r="Q1160" s="112"/>
      <c r="R1160" s="112"/>
      <c r="S1160" s="112">
        <v>162332</v>
      </c>
      <c r="T1160" s="112">
        <v>160945</v>
      </c>
      <c r="U1160" s="112">
        <v>162312</v>
      </c>
      <c r="V1160" s="112">
        <v>161290</v>
      </c>
      <c r="W1160" s="112">
        <v>162042</v>
      </c>
      <c r="X1160" s="112">
        <v>162703</v>
      </c>
      <c r="Y1160" s="102">
        <f t="shared" si="68"/>
        <v>971624</v>
      </c>
    </row>
    <row r="1161" spans="1:25" x14ac:dyDescent="0.25">
      <c r="A1161" s="9">
        <v>110</v>
      </c>
      <c r="B1161" s="9" t="s">
        <v>278</v>
      </c>
      <c r="C1161" s="9" t="s">
        <v>461</v>
      </c>
      <c r="D1161" s="9" t="s">
        <v>351</v>
      </c>
      <c r="E1161" s="9" t="s">
        <v>273</v>
      </c>
      <c r="F1161" s="9">
        <v>708</v>
      </c>
      <c r="G1161" s="9" t="s">
        <v>330</v>
      </c>
      <c r="H1161" s="9">
        <v>2018</v>
      </c>
      <c r="I1161" s="9" t="str">
        <f t="shared" si="69"/>
        <v>926</v>
      </c>
      <c r="J1161" s="9" t="s">
        <v>10</v>
      </c>
      <c r="K1161" s="9" t="s">
        <v>462</v>
      </c>
      <c r="L1161" s="9" t="s">
        <v>282</v>
      </c>
      <c r="M1161" s="112">
        <v>151535</v>
      </c>
      <c r="N1161" s="112">
        <v>152986</v>
      </c>
      <c r="O1161" s="112">
        <v>151850</v>
      </c>
      <c r="P1161" s="112">
        <v>152922</v>
      </c>
      <c r="Q1161" s="112">
        <v>151307</v>
      </c>
      <c r="R1161" s="112">
        <v>152367</v>
      </c>
      <c r="S1161" s="112"/>
      <c r="T1161" s="112"/>
      <c r="U1161" s="112"/>
      <c r="V1161" s="112"/>
      <c r="W1161" s="112"/>
      <c r="X1161" s="112"/>
      <c r="Y1161" s="102">
        <f t="shared" si="68"/>
        <v>912967</v>
      </c>
    </row>
    <row r="1162" spans="1:25" x14ac:dyDescent="0.25">
      <c r="A1162" s="9">
        <v>110</v>
      </c>
      <c r="B1162" s="9" t="s">
        <v>278</v>
      </c>
      <c r="C1162" s="9" t="s">
        <v>461</v>
      </c>
      <c r="D1162" s="9" t="s">
        <v>351</v>
      </c>
      <c r="E1162" s="9" t="s">
        <v>273</v>
      </c>
      <c r="F1162" s="9">
        <v>751</v>
      </c>
      <c r="G1162" s="9" t="s">
        <v>330</v>
      </c>
      <c r="H1162" s="9">
        <v>2017</v>
      </c>
      <c r="I1162" s="9" t="str">
        <f t="shared" si="69"/>
        <v>926</v>
      </c>
      <c r="J1162" s="9" t="s">
        <v>10</v>
      </c>
      <c r="K1162" s="9" t="s">
        <v>329</v>
      </c>
      <c r="L1162" s="9" t="s">
        <v>282</v>
      </c>
      <c r="M1162" s="112"/>
      <c r="N1162" s="112"/>
      <c r="O1162" s="112"/>
      <c r="P1162" s="112"/>
      <c r="Q1162" s="112"/>
      <c r="R1162" s="112"/>
      <c r="S1162" s="112">
        <v>-6408</v>
      </c>
      <c r="T1162" s="112">
        <v>-7946</v>
      </c>
      <c r="U1162" s="112">
        <v>-6827</v>
      </c>
      <c r="V1162" s="112">
        <v>-7524</v>
      </c>
      <c r="W1162" s="112">
        <v>-6944</v>
      </c>
      <c r="X1162" s="112">
        <v>-6114</v>
      </c>
      <c r="Y1162" s="102">
        <f t="shared" si="68"/>
        <v>-41763</v>
      </c>
    </row>
    <row r="1163" spans="1:25" x14ac:dyDescent="0.25">
      <c r="A1163" s="9">
        <v>110</v>
      </c>
      <c r="B1163" s="9" t="s">
        <v>278</v>
      </c>
      <c r="C1163" s="9" t="s">
        <v>461</v>
      </c>
      <c r="D1163" s="9" t="s">
        <v>351</v>
      </c>
      <c r="E1163" s="9" t="s">
        <v>273</v>
      </c>
      <c r="F1163" s="9">
        <v>751</v>
      </c>
      <c r="G1163" s="9" t="s">
        <v>330</v>
      </c>
      <c r="H1163" s="9">
        <v>2018</v>
      </c>
      <c r="I1163" s="9" t="str">
        <f t="shared" si="69"/>
        <v>926</v>
      </c>
      <c r="J1163" s="9" t="s">
        <v>10</v>
      </c>
      <c r="K1163" s="9" t="s">
        <v>329</v>
      </c>
      <c r="L1163" s="9" t="s">
        <v>282</v>
      </c>
      <c r="M1163" s="112">
        <v>-7816</v>
      </c>
      <c r="N1163" s="112">
        <v>-6675</v>
      </c>
      <c r="O1163" s="112">
        <v>-7544</v>
      </c>
      <c r="P1163" s="112">
        <v>-6793</v>
      </c>
      <c r="Q1163" s="112">
        <v>-7718</v>
      </c>
      <c r="R1163" s="112">
        <v>-6836</v>
      </c>
      <c r="S1163" s="112"/>
      <c r="T1163" s="112"/>
      <c r="U1163" s="112"/>
      <c r="V1163" s="112"/>
      <c r="W1163" s="112"/>
      <c r="X1163" s="112"/>
      <c r="Y1163" s="102">
        <f t="shared" si="68"/>
        <v>-43382</v>
      </c>
    </row>
    <row r="1164" spans="1:25" x14ac:dyDescent="0.25">
      <c r="A1164" s="9">
        <v>110</v>
      </c>
      <c r="B1164" s="9" t="s">
        <v>272</v>
      </c>
      <c r="C1164" s="9" t="s">
        <v>463</v>
      </c>
      <c r="D1164" s="9" t="s">
        <v>351</v>
      </c>
      <c r="E1164" s="9" t="s">
        <v>273</v>
      </c>
      <c r="F1164" s="9">
        <v>724</v>
      </c>
      <c r="G1164" s="9" t="s">
        <v>328</v>
      </c>
      <c r="H1164" s="9">
        <v>2017</v>
      </c>
      <c r="I1164" s="9" t="str">
        <f t="shared" si="69"/>
        <v>926</v>
      </c>
      <c r="J1164" s="9" t="s">
        <v>10</v>
      </c>
      <c r="K1164" s="9" t="s">
        <v>332</v>
      </c>
      <c r="L1164" s="9" t="s">
        <v>282</v>
      </c>
      <c r="M1164" s="112"/>
      <c r="N1164" s="112"/>
      <c r="O1164" s="112"/>
      <c r="P1164" s="112"/>
      <c r="Q1164" s="112"/>
      <c r="R1164" s="112"/>
      <c r="S1164" s="112">
        <v>14190</v>
      </c>
      <c r="T1164" s="112">
        <v>14190</v>
      </c>
      <c r="U1164" s="112">
        <v>14190</v>
      </c>
      <c r="V1164" s="112">
        <v>14190</v>
      </c>
      <c r="W1164" s="112">
        <v>14190</v>
      </c>
      <c r="X1164" s="112">
        <v>14190</v>
      </c>
      <c r="Y1164" s="102">
        <f t="shared" si="68"/>
        <v>85140</v>
      </c>
    </row>
    <row r="1165" spans="1:25" x14ac:dyDescent="0.25">
      <c r="A1165" s="9">
        <v>110</v>
      </c>
      <c r="B1165" s="9" t="s">
        <v>272</v>
      </c>
      <c r="C1165" s="9" t="s">
        <v>463</v>
      </c>
      <c r="D1165" s="9" t="s">
        <v>351</v>
      </c>
      <c r="E1165" s="9" t="s">
        <v>273</v>
      </c>
      <c r="F1165" s="9">
        <v>724</v>
      </c>
      <c r="G1165" s="9" t="s">
        <v>328</v>
      </c>
      <c r="H1165" s="9">
        <v>2018</v>
      </c>
      <c r="I1165" s="9" t="str">
        <f t="shared" si="69"/>
        <v>926</v>
      </c>
      <c r="J1165" s="9" t="s">
        <v>10</v>
      </c>
      <c r="K1165" s="9" t="s">
        <v>332</v>
      </c>
      <c r="L1165" s="9" t="s">
        <v>282</v>
      </c>
      <c r="M1165" s="112">
        <v>14576</v>
      </c>
      <c r="N1165" s="112">
        <v>14576</v>
      </c>
      <c r="O1165" s="112">
        <v>14576</v>
      </c>
      <c r="P1165" s="112">
        <v>14576</v>
      </c>
      <c r="Q1165" s="112">
        <v>14576</v>
      </c>
      <c r="R1165" s="112">
        <v>14576</v>
      </c>
      <c r="S1165" s="112"/>
      <c r="T1165" s="112"/>
      <c r="U1165" s="112"/>
      <c r="V1165" s="112"/>
      <c r="W1165" s="112"/>
      <c r="X1165" s="112"/>
      <c r="Y1165" s="102">
        <f t="shared" si="68"/>
        <v>87456</v>
      </c>
    </row>
    <row r="1166" spans="1:25" x14ac:dyDescent="0.25">
      <c r="A1166" s="9">
        <v>110</v>
      </c>
      <c r="B1166" s="9" t="s">
        <v>278</v>
      </c>
      <c r="C1166" s="9" t="s">
        <v>463</v>
      </c>
      <c r="D1166" s="9" t="s">
        <v>351</v>
      </c>
      <c r="E1166" s="9" t="s">
        <v>273</v>
      </c>
      <c r="F1166" s="9">
        <v>724</v>
      </c>
      <c r="G1166" s="9" t="s">
        <v>328</v>
      </c>
      <c r="H1166" s="9">
        <v>2017</v>
      </c>
      <c r="I1166" s="9" t="str">
        <f t="shared" si="69"/>
        <v>926</v>
      </c>
      <c r="J1166" s="9" t="s">
        <v>10</v>
      </c>
      <c r="K1166" s="9" t="s">
        <v>332</v>
      </c>
      <c r="L1166" s="9" t="s">
        <v>282</v>
      </c>
      <c r="M1166" s="112"/>
      <c r="N1166" s="112"/>
      <c r="O1166" s="112"/>
      <c r="P1166" s="112"/>
      <c r="Q1166" s="112"/>
      <c r="R1166" s="112"/>
      <c r="S1166" s="112">
        <v>-590</v>
      </c>
      <c r="T1166" s="112">
        <v>-682</v>
      </c>
      <c r="U1166" s="112">
        <v>-591</v>
      </c>
      <c r="V1166" s="112">
        <v>-659</v>
      </c>
      <c r="W1166" s="112">
        <v>-609</v>
      </c>
      <c r="X1166" s="112">
        <v>-565</v>
      </c>
      <c r="Y1166" s="102">
        <f t="shared" si="68"/>
        <v>-3696</v>
      </c>
    </row>
    <row r="1167" spans="1:25" x14ac:dyDescent="0.25">
      <c r="A1167" s="9">
        <v>110</v>
      </c>
      <c r="B1167" s="9" t="s">
        <v>278</v>
      </c>
      <c r="C1167" s="9" t="s">
        <v>463</v>
      </c>
      <c r="D1167" s="9" t="s">
        <v>351</v>
      </c>
      <c r="E1167" s="9" t="s">
        <v>273</v>
      </c>
      <c r="F1167" s="9">
        <v>724</v>
      </c>
      <c r="G1167" s="9" t="s">
        <v>328</v>
      </c>
      <c r="H1167" s="9">
        <v>2018</v>
      </c>
      <c r="I1167" s="9" t="str">
        <f t="shared" si="69"/>
        <v>926</v>
      </c>
      <c r="J1167" s="9" t="s">
        <v>10</v>
      </c>
      <c r="K1167" s="9" t="s">
        <v>332</v>
      </c>
      <c r="L1167" s="9" t="s">
        <v>282</v>
      </c>
      <c r="M1167" s="112">
        <v>-653</v>
      </c>
      <c r="N1167" s="112">
        <v>-557</v>
      </c>
      <c r="O1167" s="112">
        <v>-632</v>
      </c>
      <c r="P1167" s="112">
        <v>-561</v>
      </c>
      <c r="Q1167" s="112">
        <v>-668</v>
      </c>
      <c r="R1167" s="112">
        <v>-598</v>
      </c>
      <c r="S1167" s="112"/>
      <c r="T1167" s="112"/>
      <c r="U1167" s="112"/>
      <c r="V1167" s="112"/>
      <c r="W1167" s="112"/>
      <c r="X1167" s="112"/>
      <c r="Y1167" s="102">
        <f t="shared" si="68"/>
        <v>-3669</v>
      </c>
    </row>
    <row r="1168" spans="1:25" x14ac:dyDescent="0.25">
      <c r="A1168" s="9">
        <v>110</v>
      </c>
      <c r="B1168" s="9" t="s">
        <v>278</v>
      </c>
      <c r="C1168" s="9" t="s">
        <v>463</v>
      </c>
      <c r="D1168" s="9" t="s">
        <v>351</v>
      </c>
      <c r="E1168" s="9" t="s">
        <v>273</v>
      </c>
      <c r="F1168" s="9">
        <v>751</v>
      </c>
      <c r="G1168" s="9" t="s">
        <v>330</v>
      </c>
      <c r="H1168" s="9">
        <v>2017</v>
      </c>
      <c r="I1168" s="9" t="str">
        <f t="shared" si="69"/>
        <v>926</v>
      </c>
      <c r="J1168" s="9" t="s">
        <v>10</v>
      </c>
      <c r="K1168" s="9" t="s">
        <v>329</v>
      </c>
      <c r="L1168" s="9" t="s">
        <v>282</v>
      </c>
      <c r="M1168" s="112"/>
      <c r="N1168" s="112"/>
      <c r="O1168" s="112"/>
      <c r="P1168" s="112"/>
      <c r="Q1168" s="112"/>
      <c r="R1168" s="112"/>
      <c r="S1168" s="112">
        <v>-663</v>
      </c>
      <c r="T1168" s="112">
        <v>-822</v>
      </c>
      <c r="U1168" s="112">
        <v>-706</v>
      </c>
      <c r="V1168" s="112">
        <v>-778</v>
      </c>
      <c r="W1168" s="112">
        <v>-718</v>
      </c>
      <c r="X1168" s="112">
        <v>-632</v>
      </c>
      <c r="Y1168" s="102">
        <f t="shared" si="68"/>
        <v>-4319</v>
      </c>
    </row>
    <row r="1169" spans="1:25" x14ac:dyDescent="0.25">
      <c r="A1169" s="9">
        <v>110</v>
      </c>
      <c r="B1169" s="9" t="s">
        <v>278</v>
      </c>
      <c r="C1169" s="9" t="s">
        <v>463</v>
      </c>
      <c r="D1169" s="9" t="s">
        <v>351</v>
      </c>
      <c r="E1169" s="9" t="s">
        <v>273</v>
      </c>
      <c r="F1169" s="9">
        <v>751</v>
      </c>
      <c r="G1169" s="9" t="s">
        <v>330</v>
      </c>
      <c r="H1169" s="9">
        <v>2018</v>
      </c>
      <c r="I1169" s="9" t="str">
        <f t="shared" si="69"/>
        <v>926</v>
      </c>
      <c r="J1169" s="9" t="s">
        <v>10</v>
      </c>
      <c r="K1169" s="9" t="s">
        <v>329</v>
      </c>
      <c r="L1169" s="9" t="s">
        <v>282</v>
      </c>
      <c r="M1169" s="112">
        <v>-809</v>
      </c>
      <c r="N1169" s="112">
        <v>-691</v>
      </c>
      <c r="O1169" s="112">
        <v>-780</v>
      </c>
      <c r="P1169" s="112">
        <v>-703</v>
      </c>
      <c r="Q1169" s="112">
        <v>-798</v>
      </c>
      <c r="R1169" s="112">
        <v>-707</v>
      </c>
      <c r="S1169" s="112"/>
      <c r="T1169" s="112"/>
      <c r="U1169" s="112"/>
      <c r="V1169" s="112"/>
      <c r="W1169" s="112"/>
      <c r="X1169" s="112"/>
      <c r="Y1169" s="102">
        <f t="shared" si="68"/>
        <v>-4488</v>
      </c>
    </row>
    <row r="1170" spans="1:25" x14ac:dyDescent="0.25">
      <c r="A1170" s="9">
        <v>110</v>
      </c>
      <c r="B1170" s="9" t="s">
        <v>272</v>
      </c>
      <c r="C1170" s="9" t="s">
        <v>464</v>
      </c>
      <c r="D1170" s="9" t="s">
        <v>351</v>
      </c>
      <c r="E1170" s="9" t="s">
        <v>273</v>
      </c>
      <c r="F1170" s="9">
        <v>721</v>
      </c>
      <c r="G1170" s="9" t="s">
        <v>328</v>
      </c>
      <c r="H1170" s="9">
        <v>2017</v>
      </c>
      <c r="I1170" s="9" t="str">
        <f t="shared" si="69"/>
        <v>926</v>
      </c>
      <c r="J1170" s="9" t="s">
        <v>10</v>
      </c>
      <c r="K1170" s="9" t="s">
        <v>333</v>
      </c>
      <c r="L1170" s="9" t="s">
        <v>282</v>
      </c>
      <c r="M1170" s="112"/>
      <c r="N1170" s="112"/>
      <c r="O1170" s="112"/>
      <c r="P1170" s="112"/>
      <c r="Q1170" s="112"/>
      <c r="R1170" s="112"/>
      <c r="S1170" s="112">
        <v>87552</v>
      </c>
      <c r="T1170" s="112">
        <v>87552</v>
      </c>
      <c r="U1170" s="112">
        <v>87552</v>
      </c>
      <c r="V1170" s="112">
        <v>87552</v>
      </c>
      <c r="W1170" s="112">
        <v>87552</v>
      </c>
      <c r="X1170" s="112">
        <v>87552</v>
      </c>
      <c r="Y1170" s="102">
        <f t="shared" si="68"/>
        <v>525312</v>
      </c>
    </row>
    <row r="1171" spans="1:25" x14ac:dyDescent="0.25">
      <c r="A1171" s="9">
        <v>110</v>
      </c>
      <c r="B1171" s="9" t="s">
        <v>272</v>
      </c>
      <c r="C1171" s="9" t="s">
        <v>464</v>
      </c>
      <c r="D1171" s="9" t="s">
        <v>351</v>
      </c>
      <c r="E1171" s="9" t="s">
        <v>273</v>
      </c>
      <c r="F1171" s="9">
        <v>721</v>
      </c>
      <c r="G1171" s="9" t="s">
        <v>328</v>
      </c>
      <c r="H1171" s="9">
        <v>2018</v>
      </c>
      <c r="I1171" s="9" t="str">
        <f t="shared" si="69"/>
        <v>926</v>
      </c>
      <c r="J1171" s="9" t="s">
        <v>10</v>
      </c>
      <c r="K1171" s="9" t="s">
        <v>333</v>
      </c>
      <c r="L1171" s="9" t="s">
        <v>282</v>
      </c>
      <c r="M1171" s="112">
        <v>91313</v>
      </c>
      <c r="N1171" s="112">
        <v>91313</v>
      </c>
      <c r="O1171" s="112">
        <v>91313</v>
      </c>
      <c r="P1171" s="112">
        <v>91313</v>
      </c>
      <c r="Q1171" s="112">
        <v>91313</v>
      </c>
      <c r="R1171" s="112">
        <v>91313</v>
      </c>
      <c r="S1171" s="112"/>
      <c r="T1171" s="112"/>
      <c r="U1171" s="112"/>
      <c r="V1171" s="112"/>
      <c r="W1171" s="112"/>
      <c r="X1171" s="112"/>
      <c r="Y1171" s="102">
        <f t="shared" si="68"/>
        <v>547878</v>
      </c>
    </row>
    <row r="1172" spans="1:25" x14ac:dyDescent="0.25">
      <c r="A1172" s="9">
        <v>110</v>
      </c>
      <c r="B1172" s="9" t="s">
        <v>278</v>
      </c>
      <c r="C1172" s="9" t="s">
        <v>464</v>
      </c>
      <c r="D1172" s="9" t="s">
        <v>351</v>
      </c>
      <c r="E1172" s="9" t="s">
        <v>273</v>
      </c>
      <c r="F1172" s="9">
        <v>721</v>
      </c>
      <c r="G1172" s="9" t="s">
        <v>328</v>
      </c>
      <c r="H1172" s="9">
        <v>2017</v>
      </c>
      <c r="I1172" s="9" t="str">
        <f t="shared" si="69"/>
        <v>926</v>
      </c>
      <c r="J1172" s="9" t="s">
        <v>10</v>
      </c>
      <c r="K1172" s="9" t="s">
        <v>333</v>
      </c>
      <c r="L1172" s="9" t="s">
        <v>282</v>
      </c>
      <c r="M1172" s="112"/>
      <c r="N1172" s="112"/>
      <c r="O1172" s="112"/>
      <c r="P1172" s="112"/>
      <c r="Q1172" s="112"/>
      <c r="R1172" s="112"/>
      <c r="S1172" s="112">
        <v>100815</v>
      </c>
      <c r="T1172" s="112">
        <v>100310</v>
      </c>
      <c r="U1172" s="112">
        <v>100808</v>
      </c>
      <c r="V1172" s="112">
        <v>100435</v>
      </c>
      <c r="W1172" s="112">
        <v>100709</v>
      </c>
      <c r="X1172" s="112">
        <v>100950</v>
      </c>
      <c r="Y1172" s="102">
        <f t="shared" si="68"/>
        <v>604027</v>
      </c>
    </row>
    <row r="1173" spans="1:25" x14ac:dyDescent="0.25">
      <c r="A1173" s="9">
        <v>110</v>
      </c>
      <c r="B1173" s="9" t="s">
        <v>278</v>
      </c>
      <c r="C1173" s="9" t="s">
        <v>464</v>
      </c>
      <c r="D1173" s="9" t="s">
        <v>351</v>
      </c>
      <c r="E1173" s="9" t="s">
        <v>273</v>
      </c>
      <c r="F1173" s="9">
        <v>721</v>
      </c>
      <c r="G1173" s="9" t="s">
        <v>328</v>
      </c>
      <c r="H1173" s="9">
        <v>2018</v>
      </c>
      <c r="I1173" s="9" t="str">
        <f t="shared" si="69"/>
        <v>926</v>
      </c>
      <c r="J1173" s="9" t="s">
        <v>10</v>
      </c>
      <c r="K1173" s="9" t="s">
        <v>333</v>
      </c>
      <c r="L1173" s="9" t="s">
        <v>282</v>
      </c>
      <c r="M1173" s="112">
        <v>104310</v>
      </c>
      <c r="N1173" s="112">
        <v>104838</v>
      </c>
      <c r="O1173" s="112">
        <v>104424</v>
      </c>
      <c r="P1173" s="112">
        <v>104815</v>
      </c>
      <c r="Q1173" s="112">
        <v>104227</v>
      </c>
      <c r="R1173" s="112">
        <v>104613</v>
      </c>
      <c r="S1173" s="112"/>
      <c r="T1173" s="112"/>
      <c r="U1173" s="112"/>
      <c r="V1173" s="112"/>
      <c r="W1173" s="112"/>
      <c r="X1173" s="112"/>
      <c r="Y1173" s="102">
        <f t="shared" si="68"/>
        <v>627227</v>
      </c>
    </row>
    <row r="1174" spans="1:25" x14ac:dyDescent="0.25">
      <c r="A1174" s="9">
        <v>110</v>
      </c>
      <c r="B1174" s="9" t="s">
        <v>278</v>
      </c>
      <c r="C1174" s="9" t="s">
        <v>464</v>
      </c>
      <c r="D1174" s="9" t="s">
        <v>351</v>
      </c>
      <c r="E1174" s="9" t="s">
        <v>273</v>
      </c>
      <c r="F1174" s="9">
        <v>751</v>
      </c>
      <c r="G1174" s="9" t="s">
        <v>330</v>
      </c>
      <c r="H1174" s="9">
        <v>2017</v>
      </c>
      <c r="I1174" s="9" t="str">
        <f t="shared" si="69"/>
        <v>926</v>
      </c>
      <c r="J1174" s="9" t="s">
        <v>10</v>
      </c>
      <c r="K1174" s="9" t="s">
        <v>329</v>
      </c>
      <c r="L1174" s="9" t="s">
        <v>282</v>
      </c>
      <c r="M1174" s="112"/>
      <c r="N1174" s="112"/>
      <c r="O1174" s="112"/>
      <c r="P1174" s="112"/>
      <c r="Q1174" s="112"/>
      <c r="R1174" s="112"/>
      <c r="S1174" s="112">
        <v>-1731</v>
      </c>
      <c r="T1174" s="112">
        <v>-2146</v>
      </c>
      <c r="U1174" s="112">
        <v>-1844</v>
      </c>
      <c r="V1174" s="112">
        <v>-2032</v>
      </c>
      <c r="W1174" s="112">
        <v>-1875</v>
      </c>
      <c r="X1174" s="112">
        <v>-1651</v>
      </c>
      <c r="Y1174" s="102">
        <f t="shared" si="68"/>
        <v>-11279</v>
      </c>
    </row>
    <row r="1175" spans="1:25" x14ac:dyDescent="0.25">
      <c r="A1175" s="9">
        <v>110</v>
      </c>
      <c r="B1175" s="9" t="s">
        <v>278</v>
      </c>
      <c r="C1175" s="9" t="s">
        <v>464</v>
      </c>
      <c r="D1175" s="9" t="s">
        <v>351</v>
      </c>
      <c r="E1175" s="9" t="s">
        <v>273</v>
      </c>
      <c r="F1175" s="9">
        <v>751</v>
      </c>
      <c r="G1175" s="9" t="s">
        <v>330</v>
      </c>
      <c r="H1175" s="9">
        <v>2018</v>
      </c>
      <c r="I1175" s="9" t="str">
        <f t="shared" si="69"/>
        <v>926</v>
      </c>
      <c r="J1175" s="9" t="s">
        <v>10</v>
      </c>
      <c r="K1175" s="9" t="s">
        <v>329</v>
      </c>
      <c r="L1175" s="9" t="s">
        <v>282</v>
      </c>
      <c r="M1175" s="112">
        <v>-2111</v>
      </c>
      <c r="N1175" s="112">
        <v>-1803</v>
      </c>
      <c r="O1175" s="112">
        <v>-2037</v>
      </c>
      <c r="P1175" s="112">
        <v>-1834</v>
      </c>
      <c r="Q1175" s="112">
        <v>-2084</v>
      </c>
      <c r="R1175" s="112">
        <v>-1846</v>
      </c>
      <c r="S1175" s="112"/>
      <c r="T1175" s="112"/>
      <c r="U1175" s="112"/>
      <c r="V1175" s="112"/>
      <c r="W1175" s="112"/>
      <c r="X1175" s="112"/>
      <c r="Y1175" s="102">
        <f t="shared" si="68"/>
        <v>-11715</v>
      </c>
    </row>
    <row r="1176" spans="1:25" x14ac:dyDescent="0.25">
      <c r="A1176" s="9">
        <v>110</v>
      </c>
      <c r="B1176" s="9" t="s">
        <v>272</v>
      </c>
      <c r="C1176" s="9" t="s">
        <v>465</v>
      </c>
      <c r="D1176" s="9" t="s">
        <v>351</v>
      </c>
      <c r="E1176" s="9" t="s">
        <v>273</v>
      </c>
      <c r="F1176" s="9">
        <v>730</v>
      </c>
      <c r="G1176" s="9" t="s">
        <v>328</v>
      </c>
      <c r="H1176" s="9">
        <v>2017</v>
      </c>
      <c r="I1176" s="9" t="str">
        <f t="shared" si="69"/>
        <v>926</v>
      </c>
      <c r="J1176" s="9" t="s">
        <v>10</v>
      </c>
      <c r="K1176" s="9" t="s">
        <v>333</v>
      </c>
      <c r="L1176" s="9" t="s">
        <v>282</v>
      </c>
      <c r="M1176" s="112"/>
      <c r="N1176" s="112"/>
      <c r="O1176" s="112"/>
      <c r="P1176" s="112"/>
      <c r="Q1176" s="112"/>
      <c r="R1176" s="112"/>
      <c r="S1176" s="112">
        <v>0</v>
      </c>
      <c r="T1176" s="112">
        <v>0</v>
      </c>
      <c r="U1176" s="112">
        <v>56814</v>
      </c>
      <c r="V1176" s="112">
        <v>0</v>
      </c>
      <c r="W1176" s="112">
        <v>0</v>
      </c>
      <c r="X1176" s="112">
        <v>56814</v>
      </c>
      <c r="Y1176" s="102">
        <f t="shared" si="68"/>
        <v>113628</v>
      </c>
    </row>
    <row r="1177" spans="1:25" x14ac:dyDescent="0.25">
      <c r="A1177" s="9">
        <v>110</v>
      </c>
      <c r="B1177" s="9" t="s">
        <v>272</v>
      </c>
      <c r="C1177" s="9" t="s">
        <v>465</v>
      </c>
      <c r="D1177" s="9" t="s">
        <v>351</v>
      </c>
      <c r="E1177" s="9" t="s">
        <v>273</v>
      </c>
      <c r="F1177" s="9">
        <v>730</v>
      </c>
      <c r="G1177" s="9" t="s">
        <v>328</v>
      </c>
      <c r="H1177" s="9">
        <v>2018</v>
      </c>
      <c r="I1177" s="9" t="str">
        <f t="shared" si="69"/>
        <v>926</v>
      </c>
      <c r="J1177" s="9" t="s">
        <v>10</v>
      </c>
      <c r="K1177" s="9" t="s">
        <v>333</v>
      </c>
      <c r="L1177" s="9" t="s">
        <v>282</v>
      </c>
      <c r="M1177" s="112">
        <v>0</v>
      </c>
      <c r="N1177" s="112">
        <v>0</v>
      </c>
      <c r="O1177" s="112">
        <v>48524</v>
      </c>
      <c r="P1177" s="112">
        <v>0</v>
      </c>
      <c r="Q1177" s="112">
        <v>0</v>
      </c>
      <c r="R1177" s="112">
        <v>48524</v>
      </c>
      <c r="S1177" s="112"/>
      <c r="T1177" s="112"/>
      <c r="U1177" s="112"/>
      <c r="V1177" s="112"/>
      <c r="W1177" s="112"/>
      <c r="X1177" s="112"/>
      <c r="Y1177" s="102">
        <f t="shared" si="68"/>
        <v>97048</v>
      </c>
    </row>
    <row r="1178" spans="1:25" x14ac:dyDescent="0.25">
      <c r="A1178" s="9">
        <v>110</v>
      </c>
      <c r="B1178" s="9" t="s">
        <v>277</v>
      </c>
      <c r="C1178" s="9" t="s">
        <v>465</v>
      </c>
      <c r="D1178" s="9" t="s">
        <v>351</v>
      </c>
      <c r="E1178" s="9" t="s">
        <v>273</v>
      </c>
      <c r="F1178" s="9">
        <v>730</v>
      </c>
      <c r="G1178" s="9" t="s">
        <v>328</v>
      </c>
      <c r="H1178" s="9">
        <v>2017</v>
      </c>
      <c r="I1178" s="9" t="str">
        <f t="shared" si="69"/>
        <v>926</v>
      </c>
      <c r="J1178" s="9" t="s">
        <v>10</v>
      </c>
      <c r="K1178" s="9" t="s">
        <v>333</v>
      </c>
      <c r="L1178" s="9" t="s">
        <v>282</v>
      </c>
      <c r="M1178" s="112"/>
      <c r="N1178" s="112"/>
      <c r="O1178" s="112"/>
      <c r="P1178" s="112"/>
      <c r="Q1178" s="112"/>
      <c r="R1178" s="112"/>
      <c r="S1178" s="112">
        <v>0</v>
      </c>
      <c r="T1178" s="112">
        <v>0</v>
      </c>
      <c r="U1178" s="112">
        <v>27227</v>
      </c>
      <c r="V1178" s="112">
        <v>0</v>
      </c>
      <c r="W1178" s="112">
        <v>0</v>
      </c>
      <c r="X1178" s="112">
        <v>27227</v>
      </c>
      <c r="Y1178" s="102">
        <f t="shared" si="68"/>
        <v>54454</v>
      </c>
    </row>
    <row r="1179" spans="1:25" x14ac:dyDescent="0.25">
      <c r="A1179" s="9">
        <v>110</v>
      </c>
      <c r="B1179" s="9" t="s">
        <v>277</v>
      </c>
      <c r="C1179" s="9" t="s">
        <v>465</v>
      </c>
      <c r="D1179" s="9" t="s">
        <v>351</v>
      </c>
      <c r="E1179" s="9" t="s">
        <v>273</v>
      </c>
      <c r="F1179" s="9">
        <v>730</v>
      </c>
      <c r="G1179" s="9" t="s">
        <v>328</v>
      </c>
      <c r="H1179" s="9">
        <v>2018</v>
      </c>
      <c r="I1179" s="9" t="str">
        <f t="shared" si="69"/>
        <v>926</v>
      </c>
      <c r="J1179" s="9" t="s">
        <v>10</v>
      </c>
      <c r="K1179" s="9" t="s">
        <v>333</v>
      </c>
      <c r="L1179" s="9" t="s">
        <v>282</v>
      </c>
      <c r="M1179" s="112">
        <v>0</v>
      </c>
      <c r="N1179" s="112">
        <v>0</v>
      </c>
      <c r="O1179" s="112">
        <v>18082</v>
      </c>
      <c r="P1179" s="112">
        <v>0</v>
      </c>
      <c r="Q1179" s="112">
        <v>0</v>
      </c>
      <c r="R1179" s="112">
        <v>18082</v>
      </c>
      <c r="S1179" s="112"/>
      <c r="T1179" s="112"/>
      <c r="U1179" s="112"/>
      <c r="V1179" s="112"/>
      <c r="W1179" s="112"/>
      <c r="X1179" s="112"/>
      <c r="Y1179" s="102">
        <f t="shared" si="68"/>
        <v>36164</v>
      </c>
    </row>
    <row r="1180" spans="1:25" x14ac:dyDescent="0.25">
      <c r="A1180" s="9">
        <v>110</v>
      </c>
      <c r="B1180" s="9" t="s">
        <v>278</v>
      </c>
      <c r="C1180" s="9" t="s">
        <v>465</v>
      </c>
      <c r="D1180" s="9" t="s">
        <v>351</v>
      </c>
      <c r="E1180" s="9" t="s">
        <v>273</v>
      </c>
      <c r="F1180" s="9">
        <v>730</v>
      </c>
      <c r="G1180" s="9" t="s">
        <v>328</v>
      </c>
      <c r="H1180" s="9">
        <v>2017</v>
      </c>
      <c r="I1180" s="9" t="str">
        <f t="shared" si="69"/>
        <v>926</v>
      </c>
      <c r="J1180" s="9" t="s">
        <v>10</v>
      </c>
      <c r="K1180" s="9" t="s">
        <v>333</v>
      </c>
      <c r="L1180" s="9" t="s">
        <v>282</v>
      </c>
      <c r="M1180" s="112"/>
      <c r="N1180" s="112"/>
      <c r="O1180" s="112"/>
      <c r="P1180" s="112"/>
      <c r="Q1180" s="112"/>
      <c r="R1180" s="112"/>
      <c r="S1180" s="112">
        <v>0</v>
      </c>
      <c r="T1180" s="112">
        <v>0</v>
      </c>
      <c r="U1180" s="112">
        <v>108484</v>
      </c>
      <c r="V1180" s="112">
        <v>0</v>
      </c>
      <c r="W1180" s="112">
        <v>0</v>
      </c>
      <c r="X1180" s="112">
        <v>108484</v>
      </c>
      <c r="Y1180" s="102">
        <f t="shared" si="68"/>
        <v>216968</v>
      </c>
    </row>
    <row r="1181" spans="1:25" x14ac:dyDescent="0.25">
      <c r="A1181" s="9">
        <v>110</v>
      </c>
      <c r="B1181" s="9" t="s">
        <v>278</v>
      </c>
      <c r="C1181" s="9" t="s">
        <v>465</v>
      </c>
      <c r="D1181" s="9" t="s">
        <v>351</v>
      </c>
      <c r="E1181" s="9" t="s">
        <v>273</v>
      </c>
      <c r="F1181" s="9">
        <v>730</v>
      </c>
      <c r="G1181" s="9" t="s">
        <v>328</v>
      </c>
      <c r="H1181" s="9">
        <v>2018</v>
      </c>
      <c r="I1181" s="9" t="str">
        <f t="shared" si="69"/>
        <v>926</v>
      </c>
      <c r="J1181" s="9" t="s">
        <v>10</v>
      </c>
      <c r="K1181" s="9" t="s">
        <v>333</v>
      </c>
      <c r="L1181" s="9" t="s">
        <v>282</v>
      </c>
      <c r="M1181" s="112">
        <v>0</v>
      </c>
      <c r="N1181" s="112">
        <v>0</v>
      </c>
      <c r="O1181" s="112">
        <v>71218</v>
      </c>
      <c r="P1181" s="112">
        <v>0</v>
      </c>
      <c r="Q1181" s="112">
        <v>0</v>
      </c>
      <c r="R1181" s="112">
        <v>71218</v>
      </c>
      <c r="S1181" s="112"/>
      <c r="T1181" s="112"/>
      <c r="U1181" s="112"/>
      <c r="V1181" s="112"/>
      <c r="W1181" s="112"/>
      <c r="X1181" s="112"/>
      <c r="Y1181" s="102">
        <f t="shared" si="68"/>
        <v>142436</v>
      </c>
    </row>
    <row r="1182" spans="1:25" x14ac:dyDescent="0.25">
      <c r="A1182" s="9">
        <v>110</v>
      </c>
      <c r="B1182" s="9" t="s">
        <v>272</v>
      </c>
      <c r="C1182" s="9" t="s">
        <v>466</v>
      </c>
      <c r="D1182" s="9" t="s">
        <v>351</v>
      </c>
      <c r="E1182" s="9" t="s">
        <v>273</v>
      </c>
      <c r="F1182" s="9">
        <v>729</v>
      </c>
      <c r="G1182" s="9" t="s">
        <v>330</v>
      </c>
      <c r="H1182" s="9">
        <v>2017</v>
      </c>
      <c r="I1182" s="9" t="str">
        <f t="shared" si="69"/>
        <v>926</v>
      </c>
      <c r="J1182" s="9" t="s">
        <v>10</v>
      </c>
      <c r="K1182" s="9" t="s">
        <v>462</v>
      </c>
      <c r="L1182" s="9" t="s">
        <v>282</v>
      </c>
      <c r="M1182" s="112"/>
      <c r="N1182" s="112"/>
      <c r="O1182" s="112"/>
      <c r="P1182" s="112"/>
      <c r="Q1182" s="112"/>
      <c r="R1182" s="112"/>
      <c r="S1182" s="112">
        <v>74204</v>
      </c>
      <c r="T1182" s="112">
        <v>74204</v>
      </c>
      <c r="U1182" s="112">
        <v>74204</v>
      </c>
      <c r="V1182" s="112">
        <v>74204</v>
      </c>
      <c r="W1182" s="112">
        <v>74204</v>
      </c>
      <c r="X1182" s="112">
        <v>74204</v>
      </c>
      <c r="Y1182" s="102">
        <f t="shared" si="68"/>
        <v>445224</v>
      </c>
    </row>
    <row r="1183" spans="1:25" x14ac:dyDescent="0.25">
      <c r="A1183" s="9">
        <v>110</v>
      </c>
      <c r="B1183" s="9" t="s">
        <v>272</v>
      </c>
      <c r="C1183" s="9" t="s">
        <v>466</v>
      </c>
      <c r="D1183" s="9" t="s">
        <v>351</v>
      </c>
      <c r="E1183" s="9" t="s">
        <v>273</v>
      </c>
      <c r="F1183" s="9">
        <v>729</v>
      </c>
      <c r="G1183" s="9" t="s">
        <v>330</v>
      </c>
      <c r="H1183" s="9">
        <v>2018</v>
      </c>
      <c r="I1183" s="9" t="str">
        <f t="shared" si="69"/>
        <v>926</v>
      </c>
      <c r="J1183" s="9" t="s">
        <v>10</v>
      </c>
      <c r="K1183" s="9" t="s">
        <v>462</v>
      </c>
      <c r="L1183" s="9" t="s">
        <v>282</v>
      </c>
      <c r="M1183" s="112">
        <v>81902</v>
      </c>
      <c r="N1183" s="112">
        <v>81902</v>
      </c>
      <c r="O1183" s="112">
        <v>81902</v>
      </c>
      <c r="P1183" s="112">
        <v>81902</v>
      </c>
      <c r="Q1183" s="112">
        <v>81902</v>
      </c>
      <c r="R1183" s="112">
        <v>81902</v>
      </c>
      <c r="S1183" s="112"/>
      <c r="T1183" s="112"/>
      <c r="U1183" s="112"/>
      <c r="V1183" s="112"/>
      <c r="W1183" s="112"/>
      <c r="X1183" s="112"/>
      <c r="Y1183" s="102">
        <f t="shared" si="68"/>
        <v>491412</v>
      </c>
    </row>
    <row r="1184" spans="1:25" x14ac:dyDescent="0.25">
      <c r="A1184" s="9">
        <v>110</v>
      </c>
      <c r="B1184" s="9" t="s">
        <v>278</v>
      </c>
      <c r="C1184" s="9" t="s">
        <v>466</v>
      </c>
      <c r="D1184" s="9" t="s">
        <v>351</v>
      </c>
      <c r="E1184" s="9" t="s">
        <v>273</v>
      </c>
      <c r="F1184" s="9">
        <v>729</v>
      </c>
      <c r="G1184" s="9" t="s">
        <v>330</v>
      </c>
      <c r="H1184" s="9">
        <v>2017</v>
      </c>
      <c r="I1184" s="9" t="str">
        <f t="shared" si="69"/>
        <v>926</v>
      </c>
      <c r="J1184" s="9" t="s">
        <v>10</v>
      </c>
      <c r="K1184" s="9" t="s">
        <v>462</v>
      </c>
      <c r="L1184" s="9" t="s">
        <v>282</v>
      </c>
      <c r="M1184" s="112"/>
      <c r="N1184" s="112"/>
      <c r="O1184" s="112"/>
      <c r="P1184" s="112"/>
      <c r="Q1184" s="112"/>
      <c r="R1184" s="112"/>
      <c r="S1184" s="112">
        <v>43087</v>
      </c>
      <c r="T1184" s="112">
        <v>42605</v>
      </c>
      <c r="U1184" s="112">
        <v>43080</v>
      </c>
      <c r="V1184" s="112">
        <v>42725</v>
      </c>
      <c r="W1184" s="112">
        <v>42986</v>
      </c>
      <c r="X1184" s="112">
        <v>43216</v>
      </c>
      <c r="Y1184" s="102">
        <f t="shared" si="68"/>
        <v>257699</v>
      </c>
    </row>
    <row r="1185" spans="1:25" x14ac:dyDescent="0.25">
      <c r="A1185" s="9">
        <v>110</v>
      </c>
      <c r="B1185" s="9" t="s">
        <v>278</v>
      </c>
      <c r="C1185" s="9" t="s">
        <v>466</v>
      </c>
      <c r="D1185" s="9" t="s">
        <v>351</v>
      </c>
      <c r="E1185" s="9" t="s">
        <v>273</v>
      </c>
      <c r="F1185" s="9">
        <v>729</v>
      </c>
      <c r="G1185" s="9" t="s">
        <v>330</v>
      </c>
      <c r="H1185" s="9">
        <v>2018</v>
      </c>
      <c r="I1185" s="9" t="str">
        <f t="shared" si="69"/>
        <v>926</v>
      </c>
      <c r="J1185" s="9" t="s">
        <v>10</v>
      </c>
      <c r="K1185" s="9" t="s">
        <v>462</v>
      </c>
      <c r="L1185" s="9" t="s">
        <v>282</v>
      </c>
      <c r="M1185" s="112">
        <v>41695</v>
      </c>
      <c r="N1185" s="112">
        <v>42199</v>
      </c>
      <c r="O1185" s="112">
        <v>41804</v>
      </c>
      <c r="P1185" s="112">
        <v>42177</v>
      </c>
      <c r="Q1185" s="112">
        <v>41615</v>
      </c>
      <c r="R1185" s="112">
        <v>41984</v>
      </c>
      <c r="S1185" s="112"/>
      <c r="T1185" s="112"/>
      <c r="U1185" s="112"/>
      <c r="V1185" s="112"/>
      <c r="W1185" s="112"/>
      <c r="X1185" s="112"/>
      <c r="Y1185" s="102">
        <f t="shared" si="68"/>
        <v>251474</v>
      </c>
    </row>
    <row r="1186" spans="1:25" x14ac:dyDescent="0.25">
      <c r="A1186" s="9">
        <v>110</v>
      </c>
      <c r="B1186" s="9" t="s">
        <v>278</v>
      </c>
      <c r="C1186" s="9" t="s">
        <v>466</v>
      </c>
      <c r="D1186" s="9" t="s">
        <v>351</v>
      </c>
      <c r="E1186" s="9" t="s">
        <v>273</v>
      </c>
      <c r="F1186" s="9">
        <v>751</v>
      </c>
      <c r="G1186" s="9" t="s">
        <v>330</v>
      </c>
      <c r="H1186" s="9">
        <v>2017</v>
      </c>
      <c r="I1186" s="9" t="str">
        <f t="shared" si="69"/>
        <v>926</v>
      </c>
      <c r="J1186" s="9" t="s">
        <v>10</v>
      </c>
      <c r="K1186" s="9" t="s">
        <v>329</v>
      </c>
      <c r="L1186" s="9" t="s">
        <v>282</v>
      </c>
      <c r="M1186" s="112"/>
      <c r="N1186" s="112"/>
      <c r="O1186" s="112"/>
      <c r="P1186" s="112"/>
      <c r="Q1186" s="112"/>
      <c r="R1186" s="112"/>
      <c r="S1186" s="112">
        <v>-1978</v>
      </c>
      <c r="T1186" s="112">
        <v>-2453</v>
      </c>
      <c r="U1186" s="112">
        <v>-2107</v>
      </c>
      <c r="V1186" s="112">
        <v>-2323</v>
      </c>
      <c r="W1186" s="112">
        <v>-2143</v>
      </c>
      <c r="X1186" s="112">
        <v>-1887</v>
      </c>
      <c r="Y1186" s="102">
        <f t="shared" si="68"/>
        <v>-12891</v>
      </c>
    </row>
    <row r="1187" spans="1:25" x14ac:dyDescent="0.25">
      <c r="A1187" s="9">
        <v>110</v>
      </c>
      <c r="B1187" s="9" t="s">
        <v>278</v>
      </c>
      <c r="C1187" s="9" t="s">
        <v>466</v>
      </c>
      <c r="D1187" s="9" t="s">
        <v>351</v>
      </c>
      <c r="E1187" s="9" t="s">
        <v>273</v>
      </c>
      <c r="F1187" s="9">
        <v>751</v>
      </c>
      <c r="G1187" s="9" t="s">
        <v>330</v>
      </c>
      <c r="H1187" s="9">
        <v>2018</v>
      </c>
      <c r="I1187" s="9" t="str">
        <f t="shared" si="69"/>
        <v>926</v>
      </c>
      <c r="J1187" s="9" t="s">
        <v>10</v>
      </c>
      <c r="K1187" s="9" t="s">
        <v>329</v>
      </c>
      <c r="L1187" s="9" t="s">
        <v>282</v>
      </c>
      <c r="M1187" s="112">
        <v>-2413</v>
      </c>
      <c r="N1187" s="112">
        <v>-2060</v>
      </c>
      <c r="O1187" s="112">
        <v>-2329</v>
      </c>
      <c r="P1187" s="112">
        <v>-2097</v>
      </c>
      <c r="Q1187" s="112">
        <v>-2382</v>
      </c>
      <c r="R1187" s="112">
        <v>-2110</v>
      </c>
      <c r="S1187" s="112"/>
      <c r="T1187" s="112"/>
      <c r="U1187" s="112"/>
      <c r="V1187" s="112"/>
      <c r="W1187" s="112"/>
      <c r="X1187" s="112"/>
      <c r="Y1187" s="102">
        <f t="shared" si="68"/>
        <v>-13391</v>
      </c>
    </row>
    <row r="1188" spans="1:25" x14ac:dyDescent="0.25">
      <c r="A1188" s="9">
        <v>110</v>
      </c>
      <c r="B1188" s="9" t="s">
        <v>272</v>
      </c>
      <c r="C1188" s="9" t="s">
        <v>467</v>
      </c>
      <c r="D1188" s="9" t="s">
        <v>351</v>
      </c>
      <c r="E1188" s="9" t="s">
        <v>273</v>
      </c>
      <c r="F1188" s="9">
        <v>730</v>
      </c>
      <c r="G1188" s="9" t="s">
        <v>328</v>
      </c>
      <c r="H1188" s="9">
        <v>2017</v>
      </c>
      <c r="I1188" s="9" t="str">
        <f t="shared" si="69"/>
        <v>926</v>
      </c>
      <c r="J1188" s="9" t="s">
        <v>10</v>
      </c>
      <c r="K1188" s="9" t="s">
        <v>333</v>
      </c>
      <c r="L1188" s="9" t="s">
        <v>282</v>
      </c>
      <c r="M1188" s="112"/>
      <c r="N1188" s="112"/>
      <c r="O1188" s="112"/>
      <c r="P1188" s="112"/>
      <c r="Q1188" s="112"/>
      <c r="R1188" s="112"/>
      <c r="S1188" s="112">
        <v>221528</v>
      </c>
      <c r="T1188" s="112">
        <v>221528</v>
      </c>
      <c r="U1188" s="112">
        <v>221528</v>
      </c>
      <c r="V1188" s="112">
        <v>221528</v>
      </c>
      <c r="W1188" s="112">
        <v>221528</v>
      </c>
      <c r="X1188" s="112">
        <v>221528</v>
      </c>
      <c r="Y1188" s="102">
        <f t="shared" si="68"/>
        <v>1329168</v>
      </c>
    </row>
    <row r="1189" spans="1:25" x14ac:dyDescent="0.25">
      <c r="A1189" s="9">
        <v>110</v>
      </c>
      <c r="B1189" s="9" t="s">
        <v>272</v>
      </c>
      <c r="C1189" s="9" t="s">
        <v>467</v>
      </c>
      <c r="D1189" s="9" t="s">
        <v>351</v>
      </c>
      <c r="E1189" s="9" t="s">
        <v>273</v>
      </c>
      <c r="F1189" s="9">
        <v>730</v>
      </c>
      <c r="G1189" s="9" t="s">
        <v>328</v>
      </c>
      <c r="H1189" s="9">
        <v>2018</v>
      </c>
      <c r="I1189" s="9" t="str">
        <f t="shared" si="69"/>
        <v>926</v>
      </c>
      <c r="J1189" s="9" t="s">
        <v>10</v>
      </c>
      <c r="K1189" s="9" t="s">
        <v>333</v>
      </c>
      <c r="L1189" s="9" t="s">
        <v>282</v>
      </c>
      <c r="M1189" s="112">
        <v>186925</v>
      </c>
      <c r="N1189" s="112">
        <v>186925</v>
      </c>
      <c r="O1189" s="112">
        <v>186925</v>
      </c>
      <c r="P1189" s="112">
        <v>186925</v>
      </c>
      <c r="Q1189" s="112">
        <v>186925</v>
      </c>
      <c r="R1189" s="112">
        <v>186925</v>
      </c>
      <c r="S1189" s="112"/>
      <c r="T1189" s="112"/>
      <c r="U1189" s="112"/>
      <c r="V1189" s="112"/>
      <c r="W1189" s="112"/>
      <c r="X1189" s="112"/>
      <c r="Y1189" s="102">
        <f t="shared" si="68"/>
        <v>1121550</v>
      </c>
    </row>
    <row r="1190" spans="1:25" x14ac:dyDescent="0.25">
      <c r="A1190" s="9">
        <v>110</v>
      </c>
      <c r="B1190" s="9" t="s">
        <v>278</v>
      </c>
      <c r="C1190" s="9" t="s">
        <v>467</v>
      </c>
      <c r="D1190" s="9" t="s">
        <v>351</v>
      </c>
      <c r="E1190" s="9" t="s">
        <v>273</v>
      </c>
      <c r="F1190" s="9">
        <v>730</v>
      </c>
      <c r="G1190" s="9" t="s">
        <v>328</v>
      </c>
      <c r="H1190" s="9">
        <v>2017</v>
      </c>
      <c r="I1190" s="9" t="str">
        <f t="shared" si="69"/>
        <v>926</v>
      </c>
      <c r="J1190" s="9" t="s">
        <v>10</v>
      </c>
      <c r="K1190" s="9" t="s">
        <v>333</v>
      </c>
      <c r="L1190" s="9" t="s">
        <v>282</v>
      </c>
      <c r="M1190" s="112"/>
      <c r="N1190" s="112"/>
      <c r="O1190" s="112"/>
      <c r="P1190" s="112"/>
      <c r="Q1190" s="112"/>
      <c r="R1190" s="112"/>
      <c r="S1190" s="112">
        <v>-30050</v>
      </c>
      <c r="T1190" s="112">
        <v>-30916</v>
      </c>
      <c r="U1190" s="112">
        <v>-30062</v>
      </c>
      <c r="V1190" s="112">
        <v>-30701</v>
      </c>
      <c r="W1190" s="112">
        <v>-30231</v>
      </c>
      <c r="X1190" s="112">
        <v>-29818</v>
      </c>
      <c r="Y1190" s="102">
        <f t="shared" si="68"/>
        <v>-181778</v>
      </c>
    </row>
    <row r="1191" spans="1:25" x14ac:dyDescent="0.25">
      <c r="A1191" s="9">
        <v>110</v>
      </c>
      <c r="B1191" s="9" t="s">
        <v>278</v>
      </c>
      <c r="C1191" s="9" t="s">
        <v>467</v>
      </c>
      <c r="D1191" s="9" t="s">
        <v>351</v>
      </c>
      <c r="E1191" s="9" t="s">
        <v>273</v>
      </c>
      <c r="F1191" s="9">
        <v>730</v>
      </c>
      <c r="G1191" s="9" t="s">
        <v>328</v>
      </c>
      <c r="H1191" s="9">
        <v>2018</v>
      </c>
      <c r="I1191" s="9" t="str">
        <f t="shared" si="69"/>
        <v>926</v>
      </c>
      <c r="J1191" s="9" t="s">
        <v>10</v>
      </c>
      <c r="K1191" s="9" t="s">
        <v>333</v>
      </c>
      <c r="L1191" s="9" t="s">
        <v>282</v>
      </c>
      <c r="M1191" s="112">
        <v>-64787</v>
      </c>
      <c r="N1191" s="112">
        <v>-63881</v>
      </c>
      <c r="O1191" s="112">
        <v>-64590</v>
      </c>
      <c r="P1191" s="112">
        <v>-63921</v>
      </c>
      <c r="Q1191" s="112">
        <v>-64930</v>
      </c>
      <c r="R1191" s="112">
        <v>-64267</v>
      </c>
      <c r="S1191" s="112"/>
      <c r="T1191" s="112"/>
      <c r="U1191" s="112"/>
      <c r="V1191" s="112"/>
      <c r="W1191" s="112"/>
      <c r="X1191" s="112"/>
      <c r="Y1191" s="102">
        <f t="shared" si="68"/>
        <v>-386376</v>
      </c>
    </row>
    <row r="1192" spans="1:25" x14ac:dyDescent="0.25">
      <c r="A1192" s="9">
        <v>110</v>
      </c>
      <c r="B1192" s="9" t="s">
        <v>278</v>
      </c>
      <c r="C1192" s="9" t="s">
        <v>467</v>
      </c>
      <c r="D1192" s="9" t="s">
        <v>351</v>
      </c>
      <c r="E1192" s="9" t="s">
        <v>273</v>
      </c>
      <c r="F1192" s="9">
        <v>751</v>
      </c>
      <c r="G1192" s="9" t="s">
        <v>330</v>
      </c>
      <c r="H1192" s="9">
        <v>2017</v>
      </c>
      <c r="I1192" s="9" t="str">
        <f t="shared" si="69"/>
        <v>926</v>
      </c>
      <c r="J1192" s="9" t="s">
        <v>10</v>
      </c>
      <c r="K1192" s="9" t="s">
        <v>329</v>
      </c>
      <c r="L1192" s="9" t="s">
        <v>282</v>
      </c>
      <c r="M1192" s="112"/>
      <c r="N1192" s="112"/>
      <c r="O1192" s="112"/>
      <c r="P1192" s="112"/>
      <c r="Q1192" s="112"/>
      <c r="R1192" s="112"/>
      <c r="S1192" s="112">
        <v>-6572</v>
      </c>
      <c r="T1192" s="112">
        <v>-8149</v>
      </c>
      <c r="U1192" s="112">
        <v>-7001</v>
      </c>
      <c r="V1192" s="112">
        <v>-7717</v>
      </c>
      <c r="W1192" s="112">
        <v>-7121</v>
      </c>
      <c r="X1192" s="112">
        <v>-6270</v>
      </c>
      <c r="Y1192" s="102">
        <f t="shared" si="68"/>
        <v>-42830</v>
      </c>
    </row>
    <row r="1193" spans="1:25" x14ac:dyDescent="0.25">
      <c r="A1193" s="9">
        <v>110</v>
      </c>
      <c r="B1193" s="9" t="s">
        <v>278</v>
      </c>
      <c r="C1193" s="9" t="s">
        <v>467</v>
      </c>
      <c r="D1193" s="9" t="s">
        <v>351</v>
      </c>
      <c r="E1193" s="9" t="s">
        <v>273</v>
      </c>
      <c r="F1193" s="9">
        <v>751</v>
      </c>
      <c r="G1193" s="9" t="s">
        <v>330</v>
      </c>
      <c r="H1193" s="9">
        <v>2018</v>
      </c>
      <c r="I1193" s="9" t="str">
        <f t="shared" si="69"/>
        <v>926</v>
      </c>
      <c r="J1193" s="9" t="s">
        <v>10</v>
      </c>
      <c r="K1193" s="9" t="s">
        <v>329</v>
      </c>
      <c r="L1193" s="9" t="s">
        <v>282</v>
      </c>
      <c r="M1193" s="112">
        <v>-8016</v>
      </c>
      <c r="N1193" s="112">
        <v>-6846</v>
      </c>
      <c r="O1193" s="112">
        <v>-7737</v>
      </c>
      <c r="P1193" s="112">
        <v>-6967</v>
      </c>
      <c r="Q1193" s="112">
        <v>-7916</v>
      </c>
      <c r="R1193" s="112">
        <v>-7011</v>
      </c>
      <c r="S1193" s="112"/>
      <c r="T1193" s="112"/>
      <c r="U1193" s="112"/>
      <c r="V1193" s="112"/>
      <c r="W1193" s="112"/>
      <c r="X1193" s="112"/>
      <c r="Y1193" s="102">
        <f t="shared" si="68"/>
        <v>-44493</v>
      </c>
    </row>
    <row r="1194" spans="1:25" x14ac:dyDescent="0.25">
      <c r="A1194" s="9">
        <v>110</v>
      </c>
      <c r="B1194" s="9" t="s">
        <v>272</v>
      </c>
      <c r="C1194" s="9" t="s">
        <v>468</v>
      </c>
      <c r="D1194" s="9" t="s">
        <v>351</v>
      </c>
      <c r="E1194" s="9" t="s">
        <v>273</v>
      </c>
      <c r="F1194" s="9">
        <v>731</v>
      </c>
      <c r="G1194" s="9" t="s">
        <v>328</v>
      </c>
      <c r="H1194" s="9">
        <v>2017</v>
      </c>
      <c r="I1194" s="9" t="str">
        <f t="shared" si="69"/>
        <v>926</v>
      </c>
      <c r="J1194" s="9" t="s">
        <v>10</v>
      </c>
      <c r="K1194" s="9" t="s">
        <v>333</v>
      </c>
      <c r="L1194" s="9" t="s">
        <v>282</v>
      </c>
      <c r="M1194" s="112"/>
      <c r="N1194" s="112"/>
      <c r="O1194" s="112"/>
      <c r="P1194" s="112"/>
      <c r="Q1194" s="112"/>
      <c r="R1194" s="112"/>
      <c r="S1194" s="112">
        <v>-39811</v>
      </c>
      <c r="T1194" s="112">
        <v>-39811</v>
      </c>
      <c r="U1194" s="112">
        <v>-39811</v>
      </c>
      <c r="V1194" s="112">
        <v>-39811</v>
      </c>
      <c r="W1194" s="112">
        <v>-39811</v>
      </c>
      <c r="X1194" s="112">
        <v>-39811</v>
      </c>
      <c r="Y1194" s="102">
        <f t="shared" si="68"/>
        <v>-238866</v>
      </c>
    </row>
    <row r="1195" spans="1:25" x14ac:dyDescent="0.25">
      <c r="A1195" s="9">
        <v>110</v>
      </c>
      <c r="B1195" s="9" t="s">
        <v>272</v>
      </c>
      <c r="C1195" s="9" t="s">
        <v>468</v>
      </c>
      <c r="D1195" s="9" t="s">
        <v>351</v>
      </c>
      <c r="E1195" s="9" t="s">
        <v>273</v>
      </c>
      <c r="F1195" s="9">
        <v>731</v>
      </c>
      <c r="G1195" s="9" t="s">
        <v>328</v>
      </c>
      <c r="H1195" s="9">
        <v>2018</v>
      </c>
      <c r="I1195" s="9" t="str">
        <f t="shared" si="69"/>
        <v>926</v>
      </c>
      <c r="J1195" s="9" t="s">
        <v>10</v>
      </c>
      <c r="K1195" s="9" t="s">
        <v>333</v>
      </c>
      <c r="L1195" s="9" t="s">
        <v>282</v>
      </c>
      <c r="M1195" s="112">
        <v>-49819</v>
      </c>
      <c r="N1195" s="112">
        <v>-49819</v>
      </c>
      <c r="O1195" s="112">
        <v>-49819</v>
      </c>
      <c r="P1195" s="112">
        <v>-49819</v>
      </c>
      <c r="Q1195" s="112">
        <v>-49819</v>
      </c>
      <c r="R1195" s="112">
        <v>-49819</v>
      </c>
      <c r="S1195" s="112"/>
      <c r="T1195" s="112"/>
      <c r="U1195" s="112"/>
      <c r="V1195" s="112"/>
      <c r="W1195" s="112"/>
      <c r="X1195" s="112"/>
      <c r="Y1195" s="102">
        <f t="shared" si="68"/>
        <v>-298914</v>
      </c>
    </row>
    <row r="1196" spans="1:25" x14ac:dyDescent="0.25">
      <c r="A1196" s="9">
        <v>110</v>
      </c>
      <c r="B1196" s="9" t="s">
        <v>278</v>
      </c>
      <c r="C1196" s="9" t="s">
        <v>468</v>
      </c>
      <c r="D1196" s="9" t="s">
        <v>351</v>
      </c>
      <c r="E1196" s="9" t="s">
        <v>273</v>
      </c>
      <c r="F1196" s="9">
        <v>731</v>
      </c>
      <c r="G1196" s="9" t="s">
        <v>328</v>
      </c>
      <c r="H1196" s="9">
        <v>2017</v>
      </c>
      <c r="I1196" s="9" t="str">
        <f t="shared" ref="I1196:I1217" si="70">LEFT(C1196,3)</f>
        <v>926</v>
      </c>
      <c r="J1196" s="9" t="s">
        <v>10</v>
      </c>
      <c r="K1196" s="9" t="s">
        <v>333</v>
      </c>
      <c r="L1196" s="9" t="s">
        <v>282</v>
      </c>
      <c r="M1196" s="112"/>
      <c r="N1196" s="112"/>
      <c r="O1196" s="112"/>
      <c r="P1196" s="112"/>
      <c r="Q1196" s="112"/>
      <c r="R1196" s="112"/>
      <c r="S1196" s="112">
        <v>22811</v>
      </c>
      <c r="T1196" s="112">
        <v>23027</v>
      </c>
      <c r="U1196" s="112">
        <v>22814</v>
      </c>
      <c r="V1196" s="112">
        <v>22973</v>
      </c>
      <c r="W1196" s="112">
        <v>22856</v>
      </c>
      <c r="X1196" s="112">
        <v>22753</v>
      </c>
      <c r="Y1196" s="102">
        <f t="shared" si="68"/>
        <v>137234</v>
      </c>
    </row>
    <row r="1197" spans="1:25" x14ac:dyDescent="0.25">
      <c r="A1197" s="9">
        <v>110</v>
      </c>
      <c r="B1197" s="9" t="s">
        <v>278</v>
      </c>
      <c r="C1197" s="9" t="s">
        <v>468</v>
      </c>
      <c r="D1197" s="9" t="s">
        <v>351</v>
      </c>
      <c r="E1197" s="9" t="s">
        <v>273</v>
      </c>
      <c r="F1197" s="9">
        <v>731</v>
      </c>
      <c r="G1197" s="9" t="s">
        <v>328</v>
      </c>
      <c r="H1197" s="9">
        <v>2018</v>
      </c>
      <c r="I1197" s="9" t="str">
        <f t="shared" si="70"/>
        <v>926</v>
      </c>
      <c r="J1197" s="9" t="s">
        <v>10</v>
      </c>
      <c r="K1197" s="9" t="s">
        <v>333</v>
      </c>
      <c r="L1197" s="9" t="s">
        <v>282</v>
      </c>
      <c r="M1197" s="112">
        <v>18304</v>
      </c>
      <c r="N1197" s="112">
        <v>18078</v>
      </c>
      <c r="O1197" s="112">
        <v>18255</v>
      </c>
      <c r="P1197" s="112">
        <v>18088</v>
      </c>
      <c r="Q1197" s="112">
        <v>18340</v>
      </c>
      <c r="R1197" s="112">
        <v>18175</v>
      </c>
      <c r="S1197" s="112"/>
      <c r="T1197" s="112"/>
      <c r="U1197" s="112"/>
      <c r="V1197" s="112"/>
      <c r="W1197" s="112"/>
      <c r="X1197" s="112"/>
      <c r="Y1197" s="102">
        <f t="shared" si="68"/>
        <v>109240</v>
      </c>
    </row>
    <row r="1198" spans="1:25" x14ac:dyDescent="0.25">
      <c r="A1198" s="9">
        <v>110</v>
      </c>
      <c r="B1198" s="9" t="s">
        <v>278</v>
      </c>
      <c r="C1198" s="9" t="s">
        <v>468</v>
      </c>
      <c r="D1198" s="9" t="s">
        <v>351</v>
      </c>
      <c r="E1198" s="9" t="s">
        <v>273</v>
      </c>
      <c r="F1198" s="9">
        <v>751</v>
      </c>
      <c r="G1198" s="9" t="s">
        <v>330</v>
      </c>
      <c r="H1198" s="9">
        <v>2017</v>
      </c>
      <c r="I1198" s="9" t="str">
        <f t="shared" si="70"/>
        <v>926</v>
      </c>
      <c r="J1198" s="9" t="s">
        <v>10</v>
      </c>
      <c r="K1198" s="9" t="s">
        <v>329</v>
      </c>
      <c r="L1198" s="9" t="s">
        <v>282</v>
      </c>
      <c r="M1198" s="112"/>
      <c r="N1198" s="112"/>
      <c r="O1198" s="112"/>
      <c r="P1198" s="112"/>
      <c r="Q1198" s="112"/>
      <c r="R1198" s="112"/>
      <c r="S1198" s="112">
        <v>-5416</v>
      </c>
      <c r="T1198" s="112">
        <v>-6716</v>
      </c>
      <c r="U1198" s="112">
        <v>-5770</v>
      </c>
      <c r="V1198" s="112">
        <v>-6359</v>
      </c>
      <c r="W1198" s="112">
        <v>-5869</v>
      </c>
      <c r="X1198" s="112">
        <v>-5167</v>
      </c>
      <c r="Y1198" s="102">
        <f t="shared" si="68"/>
        <v>-35297</v>
      </c>
    </row>
    <row r="1199" spans="1:25" x14ac:dyDescent="0.25">
      <c r="A1199" s="9">
        <v>110</v>
      </c>
      <c r="B1199" s="9" t="s">
        <v>278</v>
      </c>
      <c r="C1199" s="9" t="s">
        <v>468</v>
      </c>
      <c r="D1199" s="9" t="s">
        <v>351</v>
      </c>
      <c r="E1199" s="9" t="s">
        <v>273</v>
      </c>
      <c r="F1199" s="9">
        <v>751</v>
      </c>
      <c r="G1199" s="9" t="s">
        <v>330</v>
      </c>
      <c r="H1199" s="9">
        <v>2018</v>
      </c>
      <c r="I1199" s="9" t="str">
        <f t="shared" si="70"/>
        <v>926</v>
      </c>
      <c r="J1199" s="9" t="s">
        <v>10</v>
      </c>
      <c r="K1199" s="9" t="s">
        <v>329</v>
      </c>
      <c r="L1199" s="9" t="s">
        <v>282</v>
      </c>
      <c r="M1199" s="112">
        <v>-6606</v>
      </c>
      <c r="N1199" s="112">
        <v>-5642</v>
      </c>
      <c r="O1199" s="112">
        <v>-6377</v>
      </c>
      <c r="P1199" s="112">
        <v>-5741</v>
      </c>
      <c r="Q1199" s="112">
        <v>-6523</v>
      </c>
      <c r="R1199" s="112">
        <v>-5778</v>
      </c>
      <c r="S1199" s="112"/>
      <c r="T1199" s="112"/>
      <c r="U1199" s="112"/>
      <c r="V1199" s="112"/>
      <c r="W1199" s="112"/>
      <c r="X1199" s="112"/>
      <c r="Y1199" s="102">
        <f t="shared" si="68"/>
        <v>-36667</v>
      </c>
    </row>
    <row r="1200" spans="1:25" x14ac:dyDescent="0.25">
      <c r="A1200" s="9">
        <v>110</v>
      </c>
      <c r="B1200" s="9" t="s">
        <v>272</v>
      </c>
      <c r="C1200" s="9" t="s">
        <v>469</v>
      </c>
      <c r="D1200" s="9" t="s">
        <v>351</v>
      </c>
      <c r="E1200" s="9" t="s">
        <v>273</v>
      </c>
      <c r="F1200" s="9">
        <v>778</v>
      </c>
      <c r="G1200" s="9" t="s">
        <v>331</v>
      </c>
      <c r="H1200" s="9">
        <v>2017</v>
      </c>
      <c r="I1200" s="9" t="str">
        <f t="shared" si="70"/>
        <v>926</v>
      </c>
      <c r="J1200" s="9" t="s">
        <v>10</v>
      </c>
      <c r="K1200" s="9" t="s">
        <v>332</v>
      </c>
      <c r="L1200" s="9" t="s">
        <v>282</v>
      </c>
      <c r="M1200" s="112"/>
      <c r="N1200" s="112"/>
      <c r="O1200" s="112"/>
      <c r="P1200" s="112"/>
      <c r="Q1200" s="112"/>
      <c r="R1200" s="112"/>
      <c r="S1200" s="112">
        <v>17483</v>
      </c>
      <c r="T1200" s="112">
        <v>29986</v>
      </c>
      <c r="U1200" s="112">
        <v>18912</v>
      </c>
      <c r="V1200" s="112">
        <v>10045</v>
      </c>
      <c r="W1200" s="112">
        <v>7075</v>
      </c>
      <c r="X1200" s="112">
        <v>69623</v>
      </c>
      <c r="Y1200" s="102">
        <f t="shared" si="68"/>
        <v>153124</v>
      </c>
    </row>
    <row r="1201" spans="1:25" x14ac:dyDescent="0.25">
      <c r="A1201" s="9">
        <v>110</v>
      </c>
      <c r="B1201" s="9" t="s">
        <v>272</v>
      </c>
      <c r="C1201" s="9" t="s">
        <v>469</v>
      </c>
      <c r="D1201" s="9" t="s">
        <v>351</v>
      </c>
      <c r="E1201" s="9" t="s">
        <v>273</v>
      </c>
      <c r="F1201" s="9">
        <v>778</v>
      </c>
      <c r="G1201" s="9" t="s">
        <v>331</v>
      </c>
      <c r="H1201" s="9">
        <v>2018</v>
      </c>
      <c r="I1201" s="9" t="str">
        <f t="shared" si="70"/>
        <v>926</v>
      </c>
      <c r="J1201" s="9" t="s">
        <v>10</v>
      </c>
      <c r="K1201" s="9" t="s">
        <v>332</v>
      </c>
      <c r="L1201" s="9" t="s">
        <v>282</v>
      </c>
      <c r="M1201" s="112">
        <v>47861</v>
      </c>
      <c r="N1201" s="112">
        <v>9745</v>
      </c>
      <c r="O1201" s="112">
        <v>15718</v>
      </c>
      <c r="P1201" s="112">
        <v>19980</v>
      </c>
      <c r="Q1201" s="112">
        <v>53079</v>
      </c>
      <c r="R1201" s="112">
        <v>30480</v>
      </c>
      <c r="S1201" s="112"/>
      <c r="T1201" s="112"/>
      <c r="U1201" s="112"/>
      <c r="V1201" s="112"/>
      <c r="W1201" s="112"/>
      <c r="X1201" s="112"/>
      <c r="Y1201" s="102">
        <f t="shared" si="68"/>
        <v>176863</v>
      </c>
    </row>
    <row r="1202" spans="1:25" x14ac:dyDescent="0.25">
      <c r="A1202" s="9">
        <v>110</v>
      </c>
      <c r="B1202" s="9" t="s">
        <v>277</v>
      </c>
      <c r="C1202" s="9" t="s">
        <v>470</v>
      </c>
      <c r="D1202" s="9" t="s">
        <v>351</v>
      </c>
      <c r="E1202" s="9" t="s">
        <v>273</v>
      </c>
      <c r="F1202" s="9">
        <v>110</v>
      </c>
      <c r="G1202" s="9" t="s">
        <v>298</v>
      </c>
      <c r="H1202" s="9">
        <v>2017</v>
      </c>
      <c r="I1202" s="9" t="str">
        <f t="shared" si="70"/>
        <v>935</v>
      </c>
      <c r="J1202" s="9" t="s">
        <v>10</v>
      </c>
      <c r="K1202" s="9" t="s">
        <v>324</v>
      </c>
      <c r="L1202" s="9" t="s">
        <v>282</v>
      </c>
      <c r="M1202" s="112"/>
      <c r="N1202" s="112"/>
      <c r="O1202" s="112"/>
      <c r="P1202" s="112"/>
      <c r="Q1202" s="112"/>
      <c r="R1202" s="112"/>
      <c r="S1202" s="112">
        <v>19063</v>
      </c>
      <c r="T1202" s="112">
        <v>25086</v>
      </c>
      <c r="U1202" s="112">
        <v>19336</v>
      </c>
      <c r="V1202" s="112">
        <v>26794</v>
      </c>
      <c r="W1202" s="112">
        <v>25628</v>
      </c>
      <c r="X1202" s="112">
        <v>22747</v>
      </c>
      <c r="Y1202" s="102">
        <f t="shared" si="68"/>
        <v>138654</v>
      </c>
    </row>
    <row r="1203" spans="1:25" x14ac:dyDescent="0.25">
      <c r="A1203" s="9">
        <v>110</v>
      </c>
      <c r="B1203" s="9" t="s">
        <v>277</v>
      </c>
      <c r="C1203" s="9" t="s">
        <v>470</v>
      </c>
      <c r="D1203" s="9" t="s">
        <v>351</v>
      </c>
      <c r="E1203" s="9" t="s">
        <v>273</v>
      </c>
      <c r="F1203" s="9">
        <v>110</v>
      </c>
      <c r="G1203" s="9" t="s">
        <v>298</v>
      </c>
      <c r="H1203" s="9">
        <v>2018</v>
      </c>
      <c r="I1203" s="9" t="str">
        <f t="shared" si="70"/>
        <v>935</v>
      </c>
      <c r="J1203" s="9" t="s">
        <v>10</v>
      </c>
      <c r="K1203" s="9" t="s">
        <v>324</v>
      </c>
      <c r="L1203" s="9" t="s">
        <v>282</v>
      </c>
      <c r="M1203" s="112">
        <v>31235</v>
      </c>
      <c r="N1203" s="112">
        <v>26244</v>
      </c>
      <c r="O1203" s="112">
        <v>23395</v>
      </c>
      <c r="P1203" s="112">
        <v>21146</v>
      </c>
      <c r="Q1203" s="112">
        <v>24593</v>
      </c>
      <c r="R1203" s="112">
        <v>20640</v>
      </c>
      <c r="S1203" s="112"/>
      <c r="T1203" s="112"/>
      <c r="U1203" s="112"/>
      <c r="V1203" s="112"/>
      <c r="W1203" s="112"/>
      <c r="X1203" s="112"/>
      <c r="Y1203" s="102">
        <f t="shared" si="68"/>
        <v>147253</v>
      </c>
    </row>
    <row r="1204" spans="1:25" x14ac:dyDescent="0.25">
      <c r="A1204" s="9">
        <v>110</v>
      </c>
      <c r="B1204" s="9" t="s">
        <v>277</v>
      </c>
      <c r="C1204" s="9" t="s">
        <v>470</v>
      </c>
      <c r="D1204" s="9" t="s">
        <v>351</v>
      </c>
      <c r="E1204" s="9" t="s">
        <v>273</v>
      </c>
      <c r="F1204" s="9">
        <v>111</v>
      </c>
      <c r="G1204" s="9" t="s">
        <v>297</v>
      </c>
      <c r="H1204" s="9">
        <v>2017</v>
      </c>
      <c r="I1204" s="9" t="str">
        <f t="shared" si="70"/>
        <v>935</v>
      </c>
      <c r="J1204" s="9" t="s">
        <v>10</v>
      </c>
      <c r="K1204" s="9" t="s">
        <v>325</v>
      </c>
      <c r="L1204" s="9" t="s">
        <v>282</v>
      </c>
      <c r="M1204" s="112"/>
      <c r="N1204" s="112"/>
      <c r="O1204" s="112"/>
      <c r="P1204" s="112"/>
      <c r="Q1204" s="112"/>
      <c r="R1204" s="112"/>
      <c r="S1204" s="112">
        <v>819</v>
      </c>
      <c r="T1204" s="112">
        <v>819</v>
      </c>
      <c r="U1204" s="112">
        <v>819</v>
      </c>
      <c r="V1204" s="112">
        <v>819</v>
      </c>
      <c r="W1204" s="112">
        <v>836</v>
      </c>
      <c r="X1204" s="112">
        <v>836</v>
      </c>
      <c r="Y1204" s="102">
        <f t="shared" si="68"/>
        <v>4948</v>
      </c>
    </row>
    <row r="1205" spans="1:25" x14ac:dyDescent="0.25">
      <c r="A1205" s="9">
        <v>110</v>
      </c>
      <c r="B1205" s="9" t="s">
        <v>277</v>
      </c>
      <c r="C1205" s="9" t="s">
        <v>470</v>
      </c>
      <c r="D1205" s="9" t="s">
        <v>351</v>
      </c>
      <c r="E1205" s="9" t="s">
        <v>273</v>
      </c>
      <c r="F1205" s="9">
        <v>111</v>
      </c>
      <c r="G1205" s="9" t="s">
        <v>297</v>
      </c>
      <c r="H1205" s="9">
        <v>2018</v>
      </c>
      <c r="I1205" s="9" t="str">
        <f t="shared" si="70"/>
        <v>935</v>
      </c>
      <c r="J1205" s="9" t="s">
        <v>10</v>
      </c>
      <c r="K1205" s="9" t="s">
        <v>325</v>
      </c>
      <c r="L1205" s="9" t="s">
        <v>282</v>
      </c>
      <c r="M1205" s="112">
        <v>836</v>
      </c>
      <c r="N1205" s="112">
        <v>836</v>
      </c>
      <c r="O1205" s="112">
        <v>836</v>
      </c>
      <c r="P1205" s="112">
        <v>836</v>
      </c>
      <c r="Q1205" s="112">
        <v>836</v>
      </c>
      <c r="R1205" s="112">
        <v>836</v>
      </c>
      <c r="S1205" s="112"/>
      <c r="T1205" s="112"/>
      <c r="U1205" s="112"/>
      <c r="V1205" s="112"/>
      <c r="W1205" s="112"/>
      <c r="X1205" s="112"/>
      <c r="Y1205" s="102">
        <f t="shared" si="68"/>
        <v>5016</v>
      </c>
    </row>
    <row r="1206" spans="1:25" x14ac:dyDescent="0.25">
      <c r="A1206" s="9">
        <v>110</v>
      </c>
      <c r="B1206" s="9" t="s">
        <v>277</v>
      </c>
      <c r="C1206" s="9" t="s">
        <v>470</v>
      </c>
      <c r="D1206" s="9" t="s">
        <v>351</v>
      </c>
      <c r="E1206" s="9" t="s">
        <v>273</v>
      </c>
      <c r="F1206" s="9">
        <v>751</v>
      </c>
      <c r="G1206" s="9" t="s">
        <v>330</v>
      </c>
      <c r="H1206" s="9">
        <v>2017</v>
      </c>
      <c r="I1206" s="9" t="str">
        <f t="shared" si="70"/>
        <v>935</v>
      </c>
      <c r="J1206" s="9" t="s">
        <v>10</v>
      </c>
      <c r="K1206" s="9" t="s">
        <v>329</v>
      </c>
      <c r="L1206" s="9" t="s">
        <v>282</v>
      </c>
      <c r="M1206" s="112"/>
      <c r="N1206" s="112"/>
      <c r="O1206" s="112"/>
      <c r="P1206" s="112"/>
      <c r="Q1206" s="112"/>
      <c r="R1206" s="112"/>
      <c r="S1206" s="112">
        <v>5078</v>
      </c>
      <c r="T1206" s="112">
        <v>6682</v>
      </c>
      <c r="U1206" s="112">
        <v>5150</v>
      </c>
      <c r="V1206" s="112">
        <v>7137</v>
      </c>
      <c r="W1206" s="112">
        <v>6826</v>
      </c>
      <c r="X1206" s="112">
        <v>6059</v>
      </c>
      <c r="Y1206" s="102">
        <f t="shared" si="68"/>
        <v>36932</v>
      </c>
    </row>
    <row r="1207" spans="1:25" x14ac:dyDescent="0.25">
      <c r="A1207" s="9">
        <v>110</v>
      </c>
      <c r="B1207" s="9" t="s">
        <v>277</v>
      </c>
      <c r="C1207" s="9" t="s">
        <v>470</v>
      </c>
      <c r="D1207" s="9" t="s">
        <v>351</v>
      </c>
      <c r="E1207" s="9" t="s">
        <v>273</v>
      </c>
      <c r="F1207" s="9">
        <v>751</v>
      </c>
      <c r="G1207" s="9" t="s">
        <v>330</v>
      </c>
      <c r="H1207" s="9">
        <v>2018</v>
      </c>
      <c r="I1207" s="9" t="str">
        <f t="shared" si="70"/>
        <v>935</v>
      </c>
      <c r="J1207" s="9" t="s">
        <v>10</v>
      </c>
      <c r="K1207" s="9" t="s">
        <v>329</v>
      </c>
      <c r="L1207" s="9" t="s">
        <v>282</v>
      </c>
      <c r="M1207" s="112">
        <v>8320</v>
      </c>
      <c r="N1207" s="112">
        <v>6990</v>
      </c>
      <c r="O1207" s="112">
        <v>6232</v>
      </c>
      <c r="P1207" s="112">
        <v>5632</v>
      </c>
      <c r="Q1207" s="112">
        <v>6551</v>
      </c>
      <c r="R1207" s="112">
        <v>5498</v>
      </c>
      <c r="S1207" s="112"/>
      <c r="T1207" s="112"/>
      <c r="U1207" s="112"/>
      <c r="V1207" s="112"/>
      <c r="W1207" s="112"/>
      <c r="X1207" s="112"/>
      <c r="Y1207" s="102">
        <f t="shared" si="68"/>
        <v>39223</v>
      </c>
    </row>
    <row r="1208" spans="1:25" x14ac:dyDescent="0.25">
      <c r="A1208" s="9">
        <v>110</v>
      </c>
      <c r="B1208" s="9" t="s">
        <v>277</v>
      </c>
      <c r="C1208" s="9" t="s">
        <v>470</v>
      </c>
      <c r="D1208" s="9" t="s">
        <v>351</v>
      </c>
      <c r="E1208" s="9" t="s">
        <v>273</v>
      </c>
      <c r="F1208" s="9">
        <v>752</v>
      </c>
      <c r="G1208" s="9" t="s">
        <v>330</v>
      </c>
      <c r="H1208" s="9">
        <v>2017</v>
      </c>
      <c r="I1208" s="9" t="str">
        <f t="shared" si="70"/>
        <v>935</v>
      </c>
      <c r="J1208" s="9" t="s">
        <v>10</v>
      </c>
      <c r="K1208" s="9" t="s">
        <v>329</v>
      </c>
      <c r="L1208" s="9" t="s">
        <v>282</v>
      </c>
      <c r="M1208" s="112"/>
      <c r="N1208" s="112"/>
      <c r="O1208" s="112"/>
      <c r="P1208" s="112"/>
      <c r="Q1208" s="112"/>
      <c r="R1208" s="112"/>
      <c r="S1208" s="112">
        <v>73</v>
      </c>
      <c r="T1208" s="112">
        <v>73</v>
      </c>
      <c r="U1208" s="112">
        <v>73</v>
      </c>
      <c r="V1208" s="112">
        <v>73</v>
      </c>
      <c r="W1208" s="112">
        <v>74</v>
      </c>
      <c r="X1208" s="112">
        <v>74</v>
      </c>
      <c r="Y1208" s="102">
        <f t="shared" si="68"/>
        <v>440</v>
      </c>
    </row>
    <row r="1209" spans="1:25" x14ac:dyDescent="0.25">
      <c r="A1209" s="9">
        <v>110</v>
      </c>
      <c r="B1209" s="9" t="s">
        <v>277</v>
      </c>
      <c r="C1209" s="9" t="s">
        <v>470</v>
      </c>
      <c r="D1209" s="9" t="s">
        <v>351</v>
      </c>
      <c r="E1209" s="9" t="s">
        <v>273</v>
      </c>
      <c r="F1209" s="9">
        <v>752</v>
      </c>
      <c r="G1209" s="9" t="s">
        <v>330</v>
      </c>
      <c r="H1209" s="9">
        <v>2018</v>
      </c>
      <c r="I1209" s="9" t="str">
        <f t="shared" si="70"/>
        <v>935</v>
      </c>
      <c r="J1209" s="9" t="s">
        <v>10</v>
      </c>
      <c r="K1209" s="9" t="s">
        <v>329</v>
      </c>
      <c r="L1209" s="9" t="s">
        <v>282</v>
      </c>
      <c r="M1209" s="112">
        <v>74</v>
      </c>
      <c r="N1209" s="112">
        <v>74</v>
      </c>
      <c r="O1209" s="112">
        <v>74</v>
      </c>
      <c r="P1209" s="112">
        <v>74</v>
      </c>
      <c r="Q1209" s="112">
        <v>74</v>
      </c>
      <c r="R1209" s="112">
        <v>74</v>
      </c>
      <c r="S1209" s="112"/>
      <c r="T1209" s="112"/>
      <c r="U1209" s="112"/>
      <c r="V1209" s="112"/>
      <c r="W1209" s="112"/>
      <c r="X1209" s="112"/>
      <c r="Y1209" s="102">
        <f t="shared" si="68"/>
        <v>444</v>
      </c>
    </row>
    <row r="1210" spans="1:25" x14ac:dyDescent="0.25">
      <c r="A1210" s="9">
        <v>110</v>
      </c>
      <c r="B1210" s="9" t="s">
        <v>278</v>
      </c>
      <c r="C1210" s="9" t="s">
        <v>470</v>
      </c>
      <c r="D1210" s="9" t="s">
        <v>351</v>
      </c>
      <c r="E1210" s="9" t="s">
        <v>273</v>
      </c>
      <c r="F1210" s="9">
        <v>120</v>
      </c>
      <c r="G1210" s="9" t="s">
        <v>298</v>
      </c>
      <c r="H1210" s="9">
        <v>2017</v>
      </c>
      <c r="I1210" s="9" t="str">
        <f t="shared" si="70"/>
        <v>935</v>
      </c>
      <c r="J1210" s="9" t="s">
        <v>10</v>
      </c>
      <c r="K1210" s="9" t="s">
        <v>324</v>
      </c>
      <c r="L1210" s="9" t="s">
        <v>282</v>
      </c>
      <c r="M1210" s="112"/>
      <c r="N1210" s="112"/>
      <c r="O1210" s="112"/>
      <c r="P1210" s="112"/>
      <c r="Q1210" s="112"/>
      <c r="R1210" s="112"/>
      <c r="S1210" s="112">
        <v>5100</v>
      </c>
      <c r="T1210" s="112">
        <v>11166</v>
      </c>
      <c r="U1210" s="112">
        <v>18223</v>
      </c>
      <c r="V1210" s="112">
        <v>20735</v>
      </c>
      <c r="W1210" s="112">
        <v>27363</v>
      </c>
      <c r="X1210" s="112">
        <v>24011</v>
      </c>
      <c r="Y1210" s="102">
        <f t="shared" si="68"/>
        <v>106598</v>
      </c>
    </row>
    <row r="1211" spans="1:25" x14ac:dyDescent="0.25">
      <c r="A1211" s="9">
        <v>110</v>
      </c>
      <c r="B1211" s="9" t="s">
        <v>278</v>
      </c>
      <c r="C1211" s="9" t="s">
        <v>470</v>
      </c>
      <c r="D1211" s="9" t="s">
        <v>351</v>
      </c>
      <c r="E1211" s="9" t="s">
        <v>273</v>
      </c>
      <c r="F1211" s="9">
        <v>120</v>
      </c>
      <c r="G1211" s="9" t="s">
        <v>298</v>
      </c>
      <c r="H1211" s="9">
        <v>2018</v>
      </c>
      <c r="I1211" s="9" t="str">
        <f t="shared" si="70"/>
        <v>935</v>
      </c>
      <c r="J1211" s="9" t="s">
        <v>10</v>
      </c>
      <c r="K1211" s="9" t="s">
        <v>324</v>
      </c>
      <c r="L1211" s="9" t="s">
        <v>282</v>
      </c>
      <c r="M1211" s="112">
        <v>32919</v>
      </c>
      <c r="N1211" s="112">
        <v>26869</v>
      </c>
      <c r="O1211" s="112">
        <v>8745</v>
      </c>
      <c r="P1211" s="112">
        <v>732</v>
      </c>
      <c r="Q1211" s="112">
        <v>9341</v>
      </c>
      <c r="R1211" s="112">
        <v>-7154</v>
      </c>
      <c r="S1211" s="112"/>
      <c r="T1211" s="112"/>
      <c r="U1211" s="112"/>
      <c r="V1211" s="112"/>
      <c r="W1211" s="112"/>
      <c r="X1211" s="112"/>
      <c r="Y1211" s="102">
        <f t="shared" si="68"/>
        <v>71452</v>
      </c>
    </row>
    <row r="1212" spans="1:25" x14ac:dyDescent="0.25">
      <c r="A1212" s="9">
        <v>110</v>
      </c>
      <c r="B1212" s="9" t="s">
        <v>278</v>
      </c>
      <c r="C1212" s="9" t="s">
        <v>470</v>
      </c>
      <c r="D1212" s="9" t="s">
        <v>351</v>
      </c>
      <c r="E1212" s="9" t="s">
        <v>273</v>
      </c>
      <c r="F1212" s="9">
        <v>121</v>
      </c>
      <c r="G1212" s="9" t="s">
        <v>297</v>
      </c>
      <c r="H1212" s="9">
        <v>2017</v>
      </c>
      <c r="I1212" s="9" t="str">
        <f t="shared" si="70"/>
        <v>935</v>
      </c>
      <c r="J1212" s="9" t="s">
        <v>10</v>
      </c>
      <c r="K1212" s="9" t="s">
        <v>325</v>
      </c>
      <c r="L1212" s="9" t="s">
        <v>282</v>
      </c>
      <c r="M1212" s="112"/>
      <c r="N1212" s="112"/>
      <c r="O1212" s="112"/>
      <c r="P1212" s="112"/>
      <c r="Q1212" s="112"/>
      <c r="R1212" s="112"/>
      <c r="S1212" s="112">
        <v>4144</v>
      </c>
      <c r="T1212" s="112">
        <v>4144</v>
      </c>
      <c r="U1212" s="112">
        <v>4144</v>
      </c>
      <c r="V1212" s="112">
        <v>4144</v>
      </c>
      <c r="W1212" s="112">
        <v>4144</v>
      </c>
      <c r="X1212" s="112">
        <v>4144</v>
      </c>
      <c r="Y1212" s="102">
        <f t="shared" si="68"/>
        <v>24864</v>
      </c>
    </row>
    <row r="1213" spans="1:25" x14ac:dyDescent="0.25">
      <c r="A1213" s="9">
        <v>110</v>
      </c>
      <c r="B1213" s="9" t="s">
        <v>278</v>
      </c>
      <c r="C1213" s="9" t="s">
        <v>470</v>
      </c>
      <c r="D1213" s="9" t="s">
        <v>351</v>
      </c>
      <c r="E1213" s="9" t="s">
        <v>273</v>
      </c>
      <c r="F1213" s="9">
        <v>121</v>
      </c>
      <c r="G1213" s="9" t="s">
        <v>297</v>
      </c>
      <c r="H1213" s="9">
        <v>2018</v>
      </c>
      <c r="I1213" s="9" t="str">
        <f t="shared" si="70"/>
        <v>935</v>
      </c>
      <c r="J1213" s="9" t="s">
        <v>10</v>
      </c>
      <c r="K1213" s="9" t="s">
        <v>325</v>
      </c>
      <c r="L1213" s="9" t="s">
        <v>282</v>
      </c>
      <c r="M1213" s="112">
        <v>4222</v>
      </c>
      <c r="N1213" s="112">
        <v>4222</v>
      </c>
      <c r="O1213" s="112">
        <v>4232</v>
      </c>
      <c r="P1213" s="112">
        <v>4232</v>
      </c>
      <c r="Q1213" s="112">
        <v>4232</v>
      </c>
      <c r="R1213" s="112">
        <v>4232</v>
      </c>
      <c r="S1213" s="112"/>
      <c r="T1213" s="112"/>
      <c r="U1213" s="112"/>
      <c r="V1213" s="112"/>
      <c r="W1213" s="112"/>
      <c r="X1213" s="112"/>
      <c r="Y1213" s="102">
        <f t="shared" si="68"/>
        <v>25372</v>
      </c>
    </row>
    <row r="1214" spans="1:25" x14ac:dyDescent="0.25">
      <c r="A1214" s="9">
        <v>110</v>
      </c>
      <c r="B1214" s="9" t="s">
        <v>278</v>
      </c>
      <c r="C1214" s="9" t="s">
        <v>470</v>
      </c>
      <c r="D1214" s="9" t="s">
        <v>351</v>
      </c>
      <c r="E1214" s="9" t="s">
        <v>273</v>
      </c>
      <c r="F1214" s="9">
        <v>751</v>
      </c>
      <c r="G1214" s="9" t="s">
        <v>330</v>
      </c>
      <c r="H1214" s="9">
        <v>2017</v>
      </c>
      <c r="I1214" s="9" t="str">
        <f t="shared" si="70"/>
        <v>935</v>
      </c>
      <c r="J1214" s="9" t="s">
        <v>10</v>
      </c>
      <c r="K1214" s="9" t="s">
        <v>329</v>
      </c>
      <c r="L1214" s="9" t="s">
        <v>282</v>
      </c>
      <c r="M1214" s="112"/>
      <c r="N1214" s="112"/>
      <c r="O1214" s="112"/>
      <c r="P1214" s="112"/>
      <c r="Q1214" s="112"/>
      <c r="R1214" s="112"/>
      <c r="S1214" s="112">
        <v>1454</v>
      </c>
      <c r="T1214" s="112">
        <v>3183</v>
      </c>
      <c r="U1214" s="112">
        <v>5195</v>
      </c>
      <c r="V1214" s="112">
        <v>5911</v>
      </c>
      <c r="W1214" s="112">
        <v>7801</v>
      </c>
      <c r="X1214" s="112">
        <v>6845</v>
      </c>
      <c r="Y1214" s="102">
        <f t="shared" si="68"/>
        <v>30389</v>
      </c>
    </row>
    <row r="1215" spans="1:25" x14ac:dyDescent="0.25">
      <c r="A1215" s="9">
        <v>110</v>
      </c>
      <c r="B1215" s="9" t="s">
        <v>278</v>
      </c>
      <c r="C1215" s="9" t="s">
        <v>470</v>
      </c>
      <c r="D1215" s="9" t="s">
        <v>351</v>
      </c>
      <c r="E1215" s="9" t="s">
        <v>273</v>
      </c>
      <c r="F1215" s="9">
        <v>751</v>
      </c>
      <c r="G1215" s="9" t="s">
        <v>330</v>
      </c>
      <c r="H1215" s="9">
        <v>2018</v>
      </c>
      <c r="I1215" s="9" t="str">
        <f t="shared" si="70"/>
        <v>935</v>
      </c>
      <c r="J1215" s="9" t="s">
        <v>10</v>
      </c>
      <c r="K1215" s="9" t="s">
        <v>329</v>
      </c>
      <c r="L1215" s="9" t="s">
        <v>282</v>
      </c>
      <c r="M1215" s="112">
        <v>9384</v>
      </c>
      <c r="N1215" s="112">
        <v>7660</v>
      </c>
      <c r="O1215" s="112">
        <v>2493</v>
      </c>
      <c r="P1215" s="112">
        <v>209</v>
      </c>
      <c r="Q1215" s="112">
        <v>2663</v>
      </c>
      <c r="R1215" s="112">
        <v>-2040</v>
      </c>
      <c r="S1215" s="112"/>
      <c r="T1215" s="112"/>
      <c r="U1215" s="112"/>
      <c r="V1215" s="112"/>
      <c r="W1215" s="112"/>
      <c r="X1215" s="112"/>
      <c r="Y1215" s="102">
        <f t="shared" si="68"/>
        <v>20369</v>
      </c>
    </row>
    <row r="1216" spans="1:25" x14ac:dyDescent="0.25">
      <c r="A1216" s="9">
        <v>110</v>
      </c>
      <c r="B1216" s="9" t="s">
        <v>278</v>
      </c>
      <c r="C1216" s="9" t="s">
        <v>470</v>
      </c>
      <c r="D1216" s="9" t="s">
        <v>351</v>
      </c>
      <c r="E1216" s="9" t="s">
        <v>273</v>
      </c>
      <c r="F1216" s="9">
        <v>752</v>
      </c>
      <c r="G1216" s="9" t="s">
        <v>330</v>
      </c>
      <c r="H1216" s="9">
        <v>2017</v>
      </c>
      <c r="I1216" s="9" t="str">
        <f t="shared" si="70"/>
        <v>935</v>
      </c>
      <c r="J1216" s="9" t="s">
        <v>10</v>
      </c>
      <c r="K1216" s="9" t="s">
        <v>329</v>
      </c>
      <c r="L1216" s="9" t="s">
        <v>282</v>
      </c>
      <c r="M1216" s="112"/>
      <c r="N1216" s="112"/>
      <c r="O1216" s="112"/>
      <c r="P1216" s="112"/>
      <c r="Q1216" s="112"/>
      <c r="R1216" s="112"/>
      <c r="S1216" s="112">
        <v>354</v>
      </c>
      <c r="T1216" s="112">
        <v>354</v>
      </c>
      <c r="U1216" s="112">
        <v>354</v>
      </c>
      <c r="V1216" s="112">
        <v>354</v>
      </c>
      <c r="W1216" s="112">
        <v>354</v>
      </c>
      <c r="X1216" s="112">
        <v>354</v>
      </c>
      <c r="Y1216" s="102">
        <f t="shared" si="68"/>
        <v>2124</v>
      </c>
    </row>
    <row r="1217" spans="1:25" x14ac:dyDescent="0.25">
      <c r="A1217" s="9">
        <v>110</v>
      </c>
      <c r="B1217" s="9" t="s">
        <v>278</v>
      </c>
      <c r="C1217" s="9" t="s">
        <v>470</v>
      </c>
      <c r="D1217" s="9" t="s">
        <v>351</v>
      </c>
      <c r="E1217" s="9" t="s">
        <v>273</v>
      </c>
      <c r="F1217" s="9">
        <v>752</v>
      </c>
      <c r="G1217" s="9" t="s">
        <v>330</v>
      </c>
      <c r="H1217" s="9">
        <v>2018</v>
      </c>
      <c r="I1217" s="9" t="str">
        <f t="shared" si="70"/>
        <v>935</v>
      </c>
      <c r="J1217" s="9" t="s">
        <v>10</v>
      </c>
      <c r="K1217" s="9" t="s">
        <v>329</v>
      </c>
      <c r="L1217" s="9" t="s">
        <v>282</v>
      </c>
      <c r="M1217" s="112">
        <v>360</v>
      </c>
      <c r="N1217" s="112">
        <v>360</v>
      </c>
      <c r="O1217" s="112">
        <v>361</v>
      </c>
      <c r="P1217" s="112">
        <v>361</v>
      </c>
      <c r="Q1217" s="112">
        <v>361</v>
      </c>
      <c r="R1217" s="112">
        <v>361</v>
      </c>
      <c r="S1217" s="112"/>
      <c r="T1217" s="112"/>
      <c r="U1217" s="112"/>
      <c r="V1217" s="112"/>
      <c r="W1217" s="112"/>
      <c r="X1217" s="112"/>
      <c r="Y1217" s="102">
        <f t="shared" si="68"/>
        <v>2164</v>
      </c>
    </row>
  </sheetData>
  <autoFilter ref="A1:Y1217"/>
  <pageMargins left="0.5" right="0.5" top="1" bottom="1.25" header="0.5" footer="0.5"/>
  <pageSetup scale="46" fitToWidth="2" fitToHeight="0" orientation="landscape" r:id="rId1"/>
  <headerFooter scaleWithDoc="0">
    <oddFooter>&amp;R&amp;"Times New Roman,Bold"Attachment to Response to Kroger-2 Question No. 3(d)
Page &amp;P of &amp;N
Meiman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003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 xsi:nil="true"/>
    <Intervemprs xmlns="54fcda00-7b58-44a7-b108-8bd10a8a08ba">Kroger</Intervemprs>
    <Filed_x0020_Documents xmlns="54fcda00-7b58-44a7-b108-8bd10a8a08b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73383d9a78a3df77068a9e26cb068e63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53fd3a616918e40b69a84a582ae753a0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Wolfe, John K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  <xsd:enumeration value="PSC DR3/Intervenors DR2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F3144-E70D-4727-BC37-5C6B0355C1E3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54fcda00-7b58-44a7-b108-8bd10a8a08ba"/>
  </ds:schemaRefs>
</ds:datastoreItem>
</file>

<file path=customXml/itemProps2.xml><?xml version="1.0" encoding="utf-8"?>
<ds:datastoreItem xmlns:ds="http://schemas.openxmlformats.org/officeDocument/2006/customXml" ds:itemID="{10C1A51B-68A6-4FE3-9EA3-ECBCCA7EA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7E2D14-D110-4497-B07E-6E6C19ABF7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 - Jurisdictional</vt:lpstr>
      <vt:lpstr>Goal results</vt:lpstr>
      <vt:lpstr>Test Period</vt:lpstr>
      <vt:lpstr>burden rates</vt:lpstr>
      <vt:lpstr>Juri % Test</vt:lpstr>
      <vt:lpstr>summary TOTAL OPEX</vt:lpstr>
      <vt:lpstr>calc tia</vt:lpstr>
      <vt:lpstr>ppdata for tia and bal sh</vt:lpstr>
      <vt:lpstr>'summary - Jurisdictional'!Print_Area</vt:lpstr>
      <vt:lpstr>'summary TOTAL OPEX'!Print_Area</vt:lpstr>
      <vt:lpstr>'burden rates'!Print_Titles</vt:lpstr>
      <vt:lpstr>'calc tia'!Print_Titles</vt:lpstr>
      <vt:lpstr>'Goal results'!Print_Titles</vt:lpstr>
      <vt:lpstr>'Juri % Test'!Print_Titles</vt:lpstr>
      <vt:lpstr>'ppdata for tia and bal sh'!Print_Titles</vt:lpstr>
      <vt:lpstr>'Test Period'!Print_Titles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2017-02-14T17:53:46Z</dcterms:created>
  <dcterms:modified xsi:type="dcterms:W3CDTF">2017-03-28T14:12:50Z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