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285" windowWidth="21450" windowHeight="9285"/>
  </bookViews>
  <sheets>
    <sheet name="2-19 2016" sheetId="15" r:id="rId1"/>
    <sheet name="2-19 2015" sheetId="18" r:id="rId2"/>
    <sheet name="2-19 2014" sheetId="19" r:id="rId3"/>
  </sheets>
  <calcPr calcId="152511"/>
</workbook>
</file>

<file path=xl/calcChain.xml><?xml version="1.0" encoding="utf-8"?>
<calcChain xmlns="http://schemas.openxmlformats.org/spreadsheetml/2006/main">
  <c r="C29" i="19" l="1"/>
  <c r="C28" i="18"/>
  <c r="D38" i="19" l="1"/>
  <c r="D37" i="18"/>
  <c r="D35" i="15"/>
  <c r="E35" i="15" s="1"/>
  <c r="F35" i="15" s="1"/>
  <c r="E38" i="19" l="1"/>
  <c r="F38" i="19" s="1"/>
  <c r="E37" i="18"/>
  <c r="F37" i="18" s="1"/>
  <c r="G35" i="15"/>
  <c r="H35" i="15" s="1"/>
  <c r="I35" i="15" s="1"/>
  <c r="J35" i="15" s="1"/>
  <c r="K35" i="15" s="1"/>
  <c r="L35" i="15" s="1"/>
  <c r="D29" i="19"/>
  <c r="P23" i="19"/>
  <c r="P26" i="19"/>
  <c r="P20" i="19"/>
  <c r="P17" i="19"/>
  <c r="P22" i="18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5" i="18"/>
  <c r="P19" i="18"/>
  <c r="C26" i="15"/>
  <c r="D26" i="15" s="1"/>
  <c r="E26" i="15" s="1"/>
  <c r="F26" i="15" s="1"/>
  <c r="P23" i="15"/>
  <c r="P20" i="15"/>
  <c r="P17" i="15"/>
  <c r="G38" i="19" l="1"/>
  <c r="H38" i="19" s="1"/>
  <c r="I38" i="19" s="1"/>
  <c r="J38" i="19" s="1"/>
  <c r="K38" i="19" s="1"/>
  <c r="L38" i="19" s="1"/>
  <c r="M38" i="19"/>
  <c r="N38" i="19" s="1"/>
  <c r="O38" i="19" s="1"/>
  <c r="E29" i="19"/>
  <c r="F29" i="19" s="1"/>
  <c r="G29" i="19" s="1"/>
  <c r="H29" i="19" s="1"/>
  <c r="I29" i="19" s="1"/>
  <c r="J29" i="19" s="1"/>
  <c r="K29" i="19" s="1"/>
  <c r="L29" i="19" s="1"/>
  <c r="M29" i="19" s="1"/>
  <c r="N29" i="19" s="1"/>
  <c r="O29" i="19" s="1"/>
  <c r="G37" i="18"/>
  <c r="H37" i="18" s="1"/>
  <c r="I37" i="18" s="1"/>
  <c r="J37" i="18" s="1"/>
  <c r="K37" i="18" s="1"/>
  <c r="L37" i="18" s="1"/>
  <c r="M37" i="18" s="1"/>
  <c r="N37" i="18" s="1"/>
  <c r="O37" i="18" s="1"/>
  <c r="M35" i="15"/>
  <c r="N35" i="15" s="1"/>
  <c r="O35" i="15" s="1"/>
  <c r="P35" i="19"/>
  <c r="P14" i="19"/>
  <c r="P11" i="19"/>
  <c r="P32" i="15"/>
  <c r="P16" i="18"/>
  <c r="P13" i="18"/>
  <c r="P34" i="18"/>
  <c r="P14" i="15"/>
  <c r="P29" i="19" l="1"/>
  <c r="P11" i="15"/>
  <c r="P26" i="15" s="1"/>
  <c r="P28" i="18"/>
  <c r="G26" i="15" l="1"/>
  <c r="H26" i="15" l="1"/>
  <c r="I26" i="15" l="1"/>
  <c r="J26" i="15" l="1"/>
  <c r="K26" i="15" l="1"/>
  <c r="L26" i="15" l="1"/>
  <c r="M26" i="15" l="1"/>
  <c r="N26" i="15" l="1"/>
  <c r="O26" i="15" l="1"/>
</calcChain>
</file>

<file path=xl/sharedStrings.xml><?xml version="1.0" encoding="utf-8"?>
<sst xmlns="http://schemas.openxmlformats.org/spreadsheetml/2006/main" count="193" uniqueCount="43">
  <si>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</si>
  <si>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</si>
  <si>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</si>
  <si>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</si>
  <si>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</si>
  <si>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</si>
  <si>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</si>
  <si>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</si>
  <si>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</si>
  <si>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</si>
  <si>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</si>
  <si>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</si>
  <si>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228.2</t>
  </si>
  <si>
    <t>Workers' Compensation Reserve</t>
  </si>
  <si>
    <t>Account 232</t>
  </si>
  <si>
    <t>Monthly Reserve Account Balances ($)</t>
  </si>
  <si>
    <t>Injuries and Damages Reserve</t>
  </si>
  <si>
    <t>Kentucky Utilities Company</t>
  </si>
  <si>
    <t>Case No. 2016-00370</t>
  </si>
  <si>
    <t>For the Year 2016</t>
  </si>
  <si>
    <t>Beginning Balance</t>
  </si>
  <si>
    <t xml:space="preserve">      Accruals</t>
  </si>
  <si>
    <t xml:space="preserve">      Payments</t>
  </si>
  <si>
    <t>Ending Balance</t>
  </si>
  <si>
    <t>General/Auto Liability Open Claims</t>
  </si>
  <si>
    <t>SERC Penalty Reserve</t>
  </si>
  <si>
    <t>Software Audit Matter</t>
  </si>
  <si>
    <t>151</t>
  </si>
  <si>
    <t>925</t>
  </si>
  <si>
    <t>For the Year 2014</t>
  </si>
  <si>
    <t>903</t>
  </si>
  <si>
    <t>426.3</t>
  </si>
  <si>
    <t>566</t>
  </si>
  <si>
    <t>For the Year 2015</t>
  </si>
  <si>
    <t>456.1</t>
  </si>
  <si>
    <t>Ghent Environmental Reserve</t>
  </si>
  <si>
    <t>Brown Environmental Reserve</t>
  </si>
  <si>
    <t>426.5</t>
  </si>
  <si>
    <t>Transmission MVAR Settlement</t>
  </si>
  <si>
    <t xml:space="preserve">Mine Safety Health Act </t>
  </si>
  <si>
    <t>Account Charged</t>
  </si>
  <si>
    <t>FERC Audit Refunds</t>
  </si>
  <si>
    <t>Total Reserve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</si>
</sst>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3" borderId="11" applyNumberFormat="0" applyFont="0" applyAlignment="0" applyProtection="0"/>
  </cellStyleXfs>
  <cellXfs count="79">
    <xf numFmtId="0" fontId="0" fillId="0" borderId="0" xfId="0"/>
    <xf numFmtId="42" fontId="5" fillId="2" borderId="0" xfId="0" applyNumberFormat="1" applyFont="1" applyFill="1" applyBorder="1" applyAlignment="1">
      <alignment horizontal="centerContinuous"/>
    </xf>
    <xf numFmtId="164" fontId="5" fillId="2" borderId="0" xfId="1" applyNumberFormat="1" applyFont="1" applyFill="1" applyBorder="1" applyAlignment="1">
      <alignment horizontal="centerContinuous"/>
    </xf>
    <xf numFmtId="42" fontId="5" fillId="2" borderId="0" xfId="0" applyNumberFormat="1" applyFont="1" applyFill="1"/>
    <xf numFmtId="42" fontId="6" fillId="0" borderId="0" xfId="0" applyNumberFormat="1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centerContinuous"/>
    </xf>
    <xf numFmtId="0" fontId="6" fillId="0" borderId="0" xfId="0" applyFont="1" applyFill="1"/>
    <xf numFmtId="0" fontId="6" fillId="0" borderId="0" xfId="0" applyFont="1"/>
    <xf numFmtId="41" fontId="6" fillId="0" borderId="0" xfId="0" applyNumberFormat="1" applyFont="1"/>
    <xf numFmtId="42" fontId="5" fillId="2" borderId="1" xfId="0" applyNumberFormat="1" applyFont="1" applyFill="1" applyBorder="1"/>
    <xf numFmtId="42" fontId="5" fillId="2" borderId="12" xfId="0" applyNumberFormat="1" applyFont="1" applyFill="1" applyBorder="1"/>
    <xf numFmtId="164" fontId="5" fillId="2" borderId="2" xfId="1" quotePrefix="1" applyNumberFormat="1" applyFont="1" applyFill="1" applyBorder="1" applyAlignment="1">
      <alignment horizontal="center"/>
    </xf>
    <xf numFmtId="164" fontId="5" fillId="2" borderId="24" xfId="1" quotePrefix="1" applyNumberFormat="1" applyFont="1" applyFill="1" applyBorder="1" applyAlignment="1">
      <alignment horizontal="center"/>
    </xf>
    <xf numFmtId="164" fontId="5" fillId="2" borderId="16" xfId="1" quotePrefix="1" applyNumberFormat="1" applyFont="1" applyFill="1" applyBorder="1" applyAlignment="1">
      <alignment horizontal="center"/>
    </xf>
    <xf numFmtId="42" fontId="7" fillId="0" borderId="3" xfId="0" applyNumberFormat="1" applyFont="1" applyFill="1" applyBorder="1" applyAlignment="1">
      <alignment horizontal="center"/>
    </xf>
    <xf numFmtId="42" fontId="6" fillId="0" borderId="7" xfId="0" applyNumberFormat="1" applyFont="1" applyFill="1" applyBorder="1" applyAlignment="1">
      <alignment horizontal="center"/>
    </xf>
    <xf numFmtId="42" fontId="6" fillId="0" borderId="20" xfId="0" applyNumberFormat="1" applyFont="1" applyFill="1" applyBorder="1" applyAlignment="1">
      <alignment horizontal="center"/>
    </xf>
    <xf numFmtId="164" fontId="6" fillId="0" borderId="4" xfId="1" quotePrefix="1" applyNumberFormat="1" applyFont="1" applyFill="1" applyBorder="1" applyAlignment="1">
      <alignment horizontal="center" vertical="center" wrapText="1"/>
    </xf>
    <xf numFmtId="164" fontId="6" fillId="0" borderId="8" xfId="1" quotePrefix="1" applyNumberFormat="1" applyFont="1" applyFill="1" applyBorder="1" applyAlignment="1">
      <alignment horizontal="center" vertical="center"/>
    </xf>
    <xf numFmtId="164" fontId="6" fillId="0" borderId="10" xfId="1" quotePrefix="1" applyNumberFormat="1" applyFont="1" applyFill="1" applyBorder="1" applyAlignment="1">
      <alignment horizontal="center" vertical="center"/>
    </xf>
    <xf numFmtId="164" fontId="6" fillId="0" borderId="17" xfId="1" quotePrefix="1" applyNumberFormat="1" applyFont="1" applyFill="1" applyBorder="1" applyAlignment="1">
      <alignment horizontal="center" vertical="center"/>
    </xf>
    <xf numFmtId="42" fontId="5" fillId="2" borderId="19" xfId="0" applyNumberFormat="1" applyFont="1" applyFill="1" applyBorder="1" applyAlignment="1">
      <alignment vertical="center"/>
    </xf>
    <xf numFmtId="41" fontId="5" fillId="2" borderId="15" xfId="0" quotePrefix="1" applyNumberFormat="1" applyFont="1" applyFill="1" applyBorder="1" applyAlignment="1">
      <alignment horizontal="center" vertical="center"/>
    </xf>
    <xf numFmtId="42" fontId="5" fillId="2" borderId="15" xfId="0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5" fillId="2" borderId="27" xfId="1" applyNumberFormat="1" applyFont="1" applyFill="1" applyBorder="1" applyAlignment="1">
      <alignment vertical="center"/>
    </xf>
    <xf numFmtId="164" fontId="5" fillId="2" borderId="28" xfId="1" applyNumberFormat="1" applyFont="1" applyFill="1" applyBorder="1" applyAlignment="1">
      <alignment vertical="center"/>
    </xf>
    <xf numFmtId="42" fontId="5" fillId="0" borderId="20" xfId="0" quotePrefix="1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2" fontId="5" fillId="0" borderId="4" xfId="0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42" fontId="5" fillId="0" borderId="21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42" fontId="5" fillId="0" borderId="8" xfId="0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2" fontId="5" fillId="0" borderId="19" xfId="0" applyNumberFormat="1" applyFont="1" applyFill="1" applyBorder="1" applyAlignment="1">
      <alignment vertical="center"/>
    </xf>
    <xf numFmtId="42" fontId="5" fillId="0" borderId="15" xfId="0" applyNumberFormat="1" applyFont="1" applyFill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2" fontId="5" fillId="2" borderId="8" xfId="0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18" xfId="1" applyNumberFormat="1" applyFont="1" applyFill="1" applyBorder="1" applyAlignment="1">
      <alignment vertical="center"/>
    </xf>
    <xf numFmtId="41" fontId="5" fillId="0" borderId="15" xfId="0" quotePrefix="1" applyNumberFormat="1" applyFont="1" applyFill="1" applyBorder="1" applyAlignment="1">
      <alignment horizontal="center" vertical="center"/>
    </xf>
    <xf numFmtId="41" fontId="5" fillId="2" borderId="28" xfId="1" applyNumberFormat="1" applyFont="1" applyFill="1" applyBorder="1" applyAlignment="1">
      <alignment vertical="center"/>
    </xf>
    <xf numFmtId="42" fontId="5" fillId="0" borderId="8" xfId="0" quotePrefix="1" applyNumberFormat="1" applyFont="1" applyFill="1" applyBorder="1" applyAlignment="1">
      <alignment horizontal="center" vertical="center"/>
    </xf>
    <xf numFmtId="42" fontId="5" fillId="0" borderId="6" xfId="0" applyNumberFormat="1" applyFont="1" applyFill="1" applyBorder="1" applyAlignment="1">
      <alignment vertical="center"/>
    </xf>
    <xf numFmtId="164" fontId="5" fillId="2" borderId="16" xfId="1" quotePrefix="1" applyNumberFormat="1" applyFont="1" applyFill="1" applyBorder="1" applyAlignment="1">
      <alignment horizontal="center" wrapText="1"/>
    </xf>
    <xf numFmtId="42" fontId="6" fillId="0" borderId="3" xfId="0" applyNumberFormat="1" applyFont="1" applyFill="1" applyBorder="1" applyAlignment="1">
      <alignment horizontal="center"/>
    </xf>
    <xf numFmtId="164" fontId="6" fillId="0" borderId="15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/>
    </xf>
    <xf numFmtId="42" fontId="5" fillId="0" borderId="4" xfId="0" quotePrefix="1" applyNumberFormat="1" applyFont="1" applyFill="1" applyBorder="1" applyAlignment="1">
      <alignment horizontal="center" vertical="center"/>
    </xf>
    <xf numFmtId="42" fontId="5" fillId="0" borderId="13" xfId="0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164" fontId="6" fillId="0" borderId="0" xfId="1" quotePrefix="1" applyNumberFormat="1" applyFont="1" applyFill="1" applyBorder="1" applyAlignment="1">
      <alignment horizontal="center" vertical="center"/>
    </xf>
    <xf numFmtId="41" fontId="5" fillId="0" borderId="29" xfId="1" applyNumberFormat="1" applyFont="1" applyFill="1" applyBorder="1" applyAlignment="1">
      <alignment vertical="center"/>
    </xf>
    <xf numFmtId="42" fontId="7" fillId="2" borderId="0" xfId="0" applyNumberFormat="1" applyFont="1" applyFill="1" applyBorder="1" applyAlignment="1">
      <alignment horizontal="centerContinuous"/>
    </xf>
    <xf numFmtId="42" fontId="8" fillId="0" borderId="0" xfId="0" applyNumberFormat="1" applyFont="1" applyFill="1" applyBorder="1" applyAlignment="1">
      <alignment horizontal="centerContinuous"/>
    </xf>
    <xf numFmtId="0" fontId="8" fillId="0" borderId="0" xfId="0" applyFont="1" applyFill="1"/>
    <xf numFmtId="164" fontId="6" fillId="0" borderId="23" xfId="1" quotePrefix="1" applyNumberFormat="1" applyFont="1" applyFill="1" applyBorder="1" applyAlignment="1">
      <alignment horizontal="center" vertical="center"/>
    </xf>
    <xf numFmtId="164" fontId="6" fillId="0" borderId="5" xfId="1" quotePrefix="1" applyNumberFormat="1" applyFont="1" applyFill="1" applyBorder="1" applyAlignment="1">
      <alignment horizontal="center" vertical="center"/>
    </xf>
    <xf numFmtId="164" fontId="6" fillId="0" borderId="17" xfId="1" quotePrefix="1" applyNumberFormat="1" applyFont="1" applyFill="1" applyBorder="1" applyAlignment="1">
      <alignment horizontal="center" vertical="center" wrapText="1"/>
    </xf>
    <xf numFmtId="164" fontId="6" fillId="0" borderId="18" xfId="1" quotePrefix="1" applyNumberFormat="1" applyFont="1" applyFill="1" applyBorder="1" applyAlignment="1">
      <alignment horizontal="center" vertical="center" wrapText="1"/>
    </xf>
    <xf numFmtId="164" fontId="6" fillId="0" borderId="28" xfId="1" quotePrefix="1" applyNumberFormat="1" applyFont="1" applyFill="1" applyBorder="1" applyAlignment="1">
      <alignment horizontal="center" vertical="center"/>
    </xf>
    <xf numFmtId="164" fontId="6" fillId="0" borderId="29" xfId="1" quotePrefix="1" applyNumberFormat="1" applyFont="1" applyFill="1" applyBorder="1" applyAlignment="1">
      <alignment horizontal="center" vertical="center"/>
    </xf>
    <xf numFmtId="164" fontId="6" fillId="0" borderId="25" xfId="1" quotePrefix="1" applyNumberFormat="1" applyFont="1" applyFill="1" applyBorder="1" applyAlignment="1">
      <alignment horizontal="center" vertical="center"/>
    </xf>
    <xf numFmtId="164" fontId="6" fillId="0" borderId="26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/>
    </xf>
    <xf numFmtId="164" fontId="6" fillId="0" borderId="8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 wrapText="1"/>
    </xf>
    <xf numFmtId="164" fontId="6" fillId="0" borderId="8" xfId="1" quotePrefix="1" applyNumberFormat="1" applyFont="1" applyFill="1" applyBorder="1" applyAlignment="1">
      <alignment horizontal="center" vertical="center" wrapText="1"/>
    </xf>
    <xf numFmtId="164" fontId="6" fillId="0" borderId="15" xfId="1" quotePrefix="1" applyNumberFormat="1" applyFont="1" applyFill="1" applyBorder="1" applyAlignment="1">
      <alignment horizontal="center" vertical="center"/>
    </xf>
    <xf numFmtId="164" fontId="6" fillId="0" borderId="6" xfId="1" quotePrefix="1" applyNumberFormat="1" applyFont="1" applyFill="1" applyBorder="1" applyAlignment="1">
      <alignment horizontal="center" vertical="center"/>
    </xf>
    <xf numFmtId="164" fontId="6" fillId="0" borderId="14" xfId="1" quotePrefix="1" applyNumberFormat="1" applyFont="1" applyFill="1" applyBorder="1" applyAlignment="1">
      <alignment horizontal="center" vertical="center"/>
    </xf>
    <xf numFmtId="164" fontId="6" fillId="0" borderId="22" xfId="1" quotePrefix="1" applyNumberFormat="1" applyFont="1" applyFill="1" applyBorder="1" applyAlignment="1">
      <alignment horizontal="center" vertical="center"/>
    </xf>
  </cellXfs>
  <cellStyles count="39">
    <cellStyle name="Comma 2" xfId="3"/>
    <cellStyle name="Comma 2 2" xfId="8"/>
    <cellStyle name="Comma 2 2 2" xfId="4"/>
    <cellStyle name="Comma 2 3" xfId="9"/>
    <cellStyle name="Comma 3" xfId="10"/>
    <cellStyle name="Comma 3 2" xfId="5"/>
    <cellStyle name="Comma 4" xfId="32"/>
    <cellStyle name="Currency" xfId="1" builtinId="4"/>
    <cellStyle name="Currency 2" xfId="11"/>
    <cellStyle name="Currency 2 2" xfId="12"/>
    <cellStyle name="Currency 2 2 2" xfId="13"/>
    <cellStyle name="Currency 2 3" xfId="14"/>
    <cellStyle name="Currency 3" xfId="15"/>
    <cellStyle name="Currency 3 2" xfId="16"/>
    <cellStyle name="Normal" xfId="0" builtinId="0"/>
    <cellStyle name="Normal 10" xfId="34"/>
    <cellStyle name="Normal 11" xfId="35"/>
    <cellStyle name="Normal 12" xfId="33"/>
    <cellStyle name="Normal 2" xfId="2"/>
    <cellStyle name="Normal 2 2" xfId="7"/>
    <cellStyle name="Normal 3" xfId="6"/>
    <cellStyle name="Normal 4" xfId="17"/>
    <cellStyle name="Normal 4 2" xfId="18"/>
    <cellStyle name="Normal 5" xfId="19"/>
    <cellStyle name="Normal 5 2" xfId="20"/>
    <cellStyle name="Normal 5 3" xfId="21"/>
    <cellStyle name="Normal 6" xfId="22"/>
    <cellStyle name="Normal 6 2" xfId="23"/>
    <cellStyle name="Normal 7" xfId="24"/>
    <cellStyle name="Normal 7 2" xfId="25"/>
    <cellStyle name="Normal 8" xfId="26"/>
    <cellStyle name="Normal 8 2" xfId="36"/>
    <cellStyle name="Normal 9" xfId="27"/>
    <cellStyle name="Normal 9 2" xfId="37"/>
    <cellStyle name="Note 2" xfId="38"/>
    <cellStyle name="Percent 2" xfId="28"/>
    <cellStyle name="Percent 2 2" xfId="29"/>
    <cellStyle name="Percent 3" xfId="30"/>
    <cellStyle name="Percent 3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7"/>
  <sheetViews>
    <sheetView tabSelected="1" topLeftCell="A25" zoomScale="90" zoomScaleNormal="90" workbookViewId="0">
      <selection activeCell="N34" sqref="N34"/>
    </sheetView>
  </sheetViews>
  <sheetFormatPr defaultRowHeight="18" customHeight="1" x14ac:dyDescent="0.25"/>
  <cols>
    <col min="1" max="1" width="18.33203125" style="7" bestFit="1" customWidth="1"/>
    <col min="2" max="2" width="5.83203125" style="7" customWidth="1"/>
    <col min="3" max="16" width="8.4140625" style="7" customWidth="1"/>
    <col min="17" max="16384" width="8.6640625" style="7"/>
  </cols>
  <sheetData>
    <row r="1" spans="1:16" s="3" customFormat="1" ht="18" customHeight="1" x14ac:dyDescent="0.25">
      <c r="A1" s="60" t="s">
        <v>17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8" customHeight="1" x14ac:dyDescent="0.25">
      <c r="A2" s="61" t="s">
        <v>18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3" customFormat="1" ht="18" customHeight="1" x14ac:dyDescent="0.25">
      <c r="A3" s="60" t="s">
        <v>15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 x14ac:dyDescent="0.25">
      <c r="A4" s="60" t="s">
        <v>19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 x14ac:dyDescent="0.25">
      <c r="A5" s="60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" customHeight="1" thickBot="1" x14ac:dyDescent="0.3">
      <c r="A6" s="6"/>
      <c r="B6" s="6"/>
      <c r="C6" s="6"/>
    </row>
    <row r="7" spans="1:16" ht="18" customHeight="1" thickTop="1" x14ac:dyDescent="0.25">
      <c r="A7" s="9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1:16" ht="18" customHeight="1" x14ac:dyDescent="0.25">
      <c r="A8" s="14" t="s">
        <v>14</v>
      </c>
      <c r="B8" s="73" t="s">
        <v>40</v>
      </c>
      <c r="C8" s="73" t="s">
        <v>20</v>
      </c>
      <c r="D8" s="71" t="s">
        <v>0</v>
      </c>
      <c r="E8" s="71" t="s">
        <v>1</v>
      </c>
      <c r="F8" s="71" t="s">
        <v>2</v>
      </c>
      <c r="G8" s="71" t="s">
        <v>3</v>
      </c>
      <c r="H8" s="71" t="s">
        <v>4</v>
      </c>
      <c r="I8" s="71" t="s">
        <v>5</v>
      </c>
      <c r="J8" s="71" t="s">
        <v>6</v>
      </c>
      <c r="K8" s="71" t="s">
        <v>7</v>
      </c>
      <c r="L8" s="71" t="s">
        <v>8</v>
      </c>
      <c r="M8" s="71" t="s">
        <v>9</v>
      </c>
      <c r="N8" s="71" t="s">
        <v>10</v>
      </c>
      <c r="O8" s="69" t="s">
        <v>11</v>
      </c>
      <c r="P8" s="65" t="s">
        <v>23</v>
      </c>
    </row>
    <row r="9" spans="1:16" ht="18" customHeight="1" x14ac:dyDescent="0.25">
      <c r="A9" s="15" t="s">
        <v>16</v>
      </c>
      <c r="B9" s="74"/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0"/>
      <c r="P9" s="66"/>
    </row>
    <row r="10" spans="1:16" ht="18" customHeight="1" x14ac:dyDescent="0.25">
      <c r="A10" s="16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20"/>
    </row>
    <row r="11" spans="1:16" ht="21.75" customHeight="1" x14ac:dyDescent="0.25">
      <c r="A11" s="21" t="s">
        <v>39</v>
      </c>
      <c r="B11" s="22" t="s">
        <v>27</v>
      </c>
      <c r="C11" s="23">
        <v>-862481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6">
        <f>C11+SUM(D12:O13)</f>
        <v>-186704</v>
      </c>
    </row>
    <row r="12" spans="1:16" ht="24.75" customHeight="1" x14ac:dyDescent="0.25">
      <c r="A12" s="27" t="s">
        <v>21</v>
      </c>
      <c r="B12" s="28"/>
      <c r="C12" s="29"/>
      <c r="D12" s="30">
        <v>185948</v>
      </c>
      <c r="E12" s="30">
        <v>-93534</v>
      </c>
      <c r="F12" s="30">
        <v>-393675</v>
      </c>
      <c r="G12" s="30">
        <v>-44088</v>
      </c>
      <c r="H12" s="30">
        <v>-44088</v>
      </c>
      <c r="I12" s="30">
        <v>-24841</v>
      </c>
      <c r="J12" s="30">
        <v>-111568</v>
      </c>
      <c r="K12" s="30">
        <v>-27252</v>
      </c>
      <c r="L12" s="30">
        <v>-43089</v>
      </c>
      <c r="M12" s="30">
        <v>-38889</v>
      </c>
      <c r="N12" s="30">
        <v>-44088</v>
      </c>
      <c r="O12" s="31">
        <v>-115363</v>
      </c>
      <c r="P12" s="32"/>
    </row>
    <row r="13" spans="1:16" ht="27" customHeight="1" x14ac:dyDescent="0.25">
      <c r="A13" s="33" t="s">
        <v>22</v>
      </c>
      <c r="B13" s="34"/>
      <c r="C13" s="35"/>
      <c r="D13" s="30">
        <v>229722</v>
      </c>
      <c r="E13" s="30">
        <v>424703</v>
      </c>
      <c r="F13" s="30">
        <v>27478</v>
      </c>
      <c r="G13" s="30">
        <v>117239</v>
      </c>
      <c r="H13" s="30">
        <v>88277</v>
      </c>
      <c r="I13" s="30"/>
      <c r="J13" s="30">
        <v>113017</v>
      </c>
      <c r="K13" s="30"/>
      <c r="L13" s="30">
        <v>66480</v>
      </c>
      <c r="M13" s="30"/>
      <c r="N13" s="30">
        <v>127065</v>
      </c>
      <c r="O13" s="36">
        <v>276323</v>
      </c>
      <c r="P13" s="37"/>
    </row>
    <row r="14" spans="1:16" ht="18" customHeight="1" x14ac:dyDescent="0.25">
      <c r="A14" s="38" t="s">
        <v>24</v>
      </c>
      <c r="B14" s="22" t="s">
        <v>28</v>
      </c>
      <c r="C14" s="39">
        <v>-760261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26">
        <f>C14+SUM(D15:O16)</f>
        <v>-225373</v>
      </c>
    </row>
    <row r="15" spans="1:16" ht="19.5" customHeight="1" x14ac:dyDescent="0.25">
      <c r="A15" s="27" t="s">
        <v>21</v>
      </c>
      <c r="B15" s="28"/>
      <c r="C15" s="29"/>
      <c r="D15" s="30">
        <v>-29469</v>
      </c>
      <c r="E15" s="30">
        <v>-5833</v>
      </c>
      <c r="F15" s="30">
        <v>-68280</v>
      </c>
      <c r="G15" s="30">
        <v>-3432</v>
      </c>
      <c r="H15" s="30">
        <v>-155082</v>
      </c>
      <c r="I15" s="30">
        <v>15264</v>
      </c>
      <c r="J15" s="30">
        <v>-111507</v>
      </c>
      <c r="K15" s="30">
        <v>-678235</v>
      </c>
      <c r="L15" s="30">
        <v>67792</v>
      </c>
      <c r="M15" s="30">
        <v>-96801</v>
      </c>
      <c r="N15" s="30">
        <v>-43023</v>
      </c>
      <c r="O15" s="36">
        <v>-110589</v>
      </c>
      <c r="P15" s="32"/>
    </row>
    <row r="16" spans="1:16" ht="24" customHeight="1" x14ac:dyDescent="0.25">
      <c r="A16" s="33" t="s">
        <v>22</v>
      </c>
      <c r="B16" s="42"/>
      <c r="C16" s="43"/>
      <c r="D16" s="44">
        <v>29469</v>
      </c>
      <c r="E16" s="44">
        <v>5833</v>
      </c>
      <c r="F16" s="44">
        <v>28016</v>
      </c>
      <c r="G16" s="44">
        <v>3432</v>
      </c>
      <c r="H16" s="44">
        <v>5082</v>
      </c>
      <c r="I16" s="44">
        <v>3960</v>
      </c>
      <c r="J16" s="44">
        <v>111507</v>
      </c>
      <c r="K16" s="44">
        <v>1328235</v>
      </c>
      <c r="L16" s="44">
        <v>16510</v>
      </c>
      <c r="M16" s="44">
        <v>96801</v>
      </c>
      <c r="N16" s="44">
        <v>43023</v>
      </c>
      <c r="O16" s="45">
        <v>82215</v>
      </c>
      <c r="P16" s="46"/>
    </row>
    <row r="17" spans="1:16" ht="18" customHeight="1" x14ac:dyDescent="0.25">
      <c r="A17" s="38" t="s">
        <v>25</v>
      </c>
      <c r="B17" s="47" t="s">
        <v>31</v>
      </c>
      <c r="C17" s="39">
        <v>-6600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8">
        <f>C17+SUM(D18:O19)</f>
        <v>0</v>
      </c>
    </row>
    <row r="18" spans="1:16" ht="26.25" customHeight="1" x14ac:dyDescent="0.25">
      <c r="A18" s="27" t="s">
        <v>21</v>
      </c>
      <c r="B18" s="28"/>
      <c r="C18" s="29"/>
      <c r="D18" s="30"/>
      <c r="E18" s="30"/>
      <c r="F18" s="30"/>
      <c r="G18" s="30"/>
      <c r="H18" s="30"/>
      <c r="I18" s="30">
        <v>-35100</v>
      </c>
      <c r="J18" s="30"/>
      <c r="K18" s="30"/>
      <c r="L18" s="30"/>
      <c r="M18" s="30"/>
      <c r="N18" s="30"/>
      <c r="O18" s="36"/>
      <c r="P18" s="32"/>
    </row>
    <row r="19" spans="1:16" ht="28.5" customHeight="1" x14ac:dyDescent="0.25">
      <c r="A19" s="33" t="s">
        <v>22</v>
      </c>
      <c r="B19" s="34"/>
      <c r="C19" s="35"/>
      <c r="D19" s="30"/>
      <c r="E19" s="30"/>
      <c r="F19" s="30">
        <v>6600</v>
      </c>
      <c r="G19" s="30"/>
      <c r="H19" s="30"/>
      <c r="I19" s="30"/>
      <c r="J19" s="30">
        <v>35100</v>
      </c>
      <c r="K19" s="30"/>
      <c r="L19" s="30"/>
      <c r="M19" s="30"/>
      <c r="N19" s="30"/>
      <c r="O19" s="36"/>
      <c r="P19" s="37"/>
    </row>
    <row r="20" spans="1:16" ht="18" customHeight="1" x14ac:dyDescent="0.25">
      <c r="A20" s="38" t="s">
        <v>38</v>
      </c>
      <c r="B20" s="47" t="s">
        <v>32</v>
      </c>
      <c r="C20" s="39">
        <v>-45519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8">
        <f>C20+SUM(D21:O22)</f>
        <v>0</v>
      </c>
    </row>
    <row r="21" spans="1:16" ht="24" customHeight="1" x14ac:dyDescent="0.25">
      <c r="A21" s="27" t="s">
        <v>21</v>
      </c>
      <c r="B21" s="28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6"/>
      <c r="P21" s="32"/>
    </row>
    <row r="22" spans="1:16" ht="29.25" customHeight="1" x14ac:dyDescent="0.25">
      <c r="A22" s="33" t="s">
        <v>22</v>
      </c>
      <c r="B22" s="34"/>
      <c r="C22" s="35"/>
      <c r="D22" s="30"/>
      <c r="E22" s="30"/>
      <c r="F22" s="30"/>
      <c r="G22" s="30"/>
      <c r="H22" s="30"/>
      <c r="I22" s="30"/>
      <c r="J22" s="30"/>
      <c r="K22" s="30"/>
      <c r="L22" s="30">
        <v>45519</v>
      </c>
      <c r="M22" s="30"/>
      <c r="N22" s="30"/>
      <c r="O22" s="36"/>
      <c r="P22" s="37"/>
    </row>
    <row r="23" spans="1:16" ht="24.75" customHeight="1" x14ac:dyDescent="0.25">
      <c r="A23" s="38" t="s">
        <v>26</v>
      </c>
      <c r="B23" s="47" t="s">
        <v>30</v>
      </c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8">
        <f>C23+SUM(D24:O25)</f>
        <v>0</v>
      </c>
    </row>
    <row r="24" spans="1:16" ht="26.25" customHeight="1" x14ac:dyDescent="0.25">
      <c r="A24" s="27" t="s">
        <v>21</v>
      </c>
      <c r="B24" s="28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6"/>
      <c r="P24" s="32"/>
    </row>
    <row r="25" spans="1:16" ht="25.5" customHeight="1" x14ac:dyDescent="0.25">
      <c r="A25" s="33" t="s">
        <v>22</v>
      </c>
      <c r="B25" s="49"/>
      <c r="C25" s="35"/>
      <c r="D25" s="30"/>
      <c r="E25" s="30"/>
      <c r="F25" s="30"/>
      <c r="G25" s="30"/>
      <c r="H25" s="30"/>
      <c r="I25" s="30"/>
      <c r="J25" s="30"/>
      <c r="K25" s="30">
        <v>-123200</v>
      </c>
      <c r="L25" s="30"/>
      <c r="M25" s="30"/>
      <c r="N25" s="30">
        <v>123200</v>
      </c>
      <c r="O25" s="36"/>
      <c r="P25" s="37"/>
    </row>
    <row r="26" spans="1:16" ht="18" customHeight="1" x14ac:dyDescent="0.25">
      <c r="A26" s="63" t="s">
        <v>42</v>
      </c>
      <c r="B26" s="39"/>
      <c r="C26" s="75">
        <f>C23+C20+C17+C14+C11</f>
        <v>-1674861</v>
      </c>
      <c r="D26" s="75">
        <f>C26+SUM(D11:D25)</f>
        <v>-1259191</v>
      </c>
      <c r="E26" s="75">
        <f t="shared" ref="E26:O26" si="0">D26+SUM(E11:E25)</f>
        <v>-928022</v>
      </c>
      <c r="F26" s="75">
        <f t="shared" si="0"/>
        <v>-1327883</v>
      </c>
      <c r="G26" s="75">
        <f t="shared" si="0"/>
        <v>-1254732</v>
      </c>
      <c r="H26" s="75">
        <f t="shared" si="0"/>
        <v>-1360543</v>
      </c>
      <c r="I26" s="75">
        <f t="shared" si="0"/>
        <v>-1401260</v>
      </c>
      <c r="J26" s="75">
        <f t="shared" si="0"/>
        <v>-1364711</v>
      </c>
      <c r="K26" s="75">
        <f t="shared" si="0"/>
        <v>-865163</v>
      </c>
      <c r="L26" s="75">
        <f t="shared" si="0"/>
        <v>-711951</v>
      </c>
      <c r="M26" s="75">
        <f t="shared" si="0"/>
        <v>-750840</v>
      </c>
      <c r="N26" s="75">
        <f t="shared" si="0"/>
        <v>-544663</v>
      </c>
      <c r="O26" s="75">
        <f t="shared" si="0"/>
        <v>-412077</v>
      </c>
      <c r="P26" s="67">
        <f>P23+P20+P17+P14+P11</f>
        <v>-412077</v>
      </c>
    </row>
    <row r="27" spans="1:16" ht="18" customHeight="1" thickBot="1" x14ac:dyDescent="0.3">
      <c r="A27" s="64"/>
      <c r="B27" s="50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68"/>
    </row>
    <row r="28" spans="1:16" ht="18" customHeight="1" thickTop="1" thickBot="1" x14ac:dyDescent="0.3">
      <c r="E28" s="8"/>
    </row>
    <row r="29" spans="1:16" ht="18" customHeight="1" thickTop="1" x14ac:dyDescent="0.25">
      <c r="A29" s="9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1"/>
    </row>
    <row r="30" spans="1:16" ht="18" customHeight="1" x14ac:dyDescent="0.25">
      <c r="A30" s="14" t="s">
        <v>12</v>
      </c>
      <c r="B30" s="73" t="s">
        <v>40</v>
      </c>
      <c r="C30" s="73" t="s">
        <v>20</v>
      </c>
      <c r="D30" s="71" t="s">
        <v>0</v>
      </c>
      <c r="E30" s="71" t="s">
        <v>1</v>
      </c>
      <c r="F30" s="71" t="s">
        <v>2</v>
      </c>
      <c r="G30" s="71" t="s">
        <v>3</v>
      </c>
      <c r="H30" s="71" t="s">
        <v>4</v>
      </c>
      <c r="I30" s="71" t="s">
        <v>5</v>
      </c>
      <c r="J30" s="71" t="s">
        <v>6</v>
      </c>
      <c r="K30" s="71" t="s">
        <v>7</v>
      </c>
      <c r="L30" s="71" t="s">
        <v>8</v>
      </c>
      <c r="M30" s="71" t="s">
        <v>9</v>
      </c>
      <c r="N30" s="71" t="s">
        <v>10</v>
      </c>
      <c r="O30" s="71" t="s">
        <v>11</v>
      </c>
      <c r="P30" s="65" t="s">
        <v>23</v>
      </c>
    </row>
    <row r="31" spans="1:16" ht="21" customHeight="1" x14ac:dyDescent="0.25">
      <c r="A31" s="15" t="s">
        <v>13</v>
      </c>
      <c r="B31" s="74"/>
      <c r="C31" s="74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66"/>
    </row>
    <row r="32" spans="1:16" ht="21" customHeight="1" x14ac:dyDescent="0.25">
      <c r="A32" s="52"/>
      <c r="B32" s="53" t="s">
        <v>28</v>
      </c>
      <c r="C32" s="53">
        <v>-2343040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26">
        <f>C32+SUM(D33:O34)</f>
        <v>-1989404</v>
      </c>
    </row>
    <row r="33" spans="1:16" ht="26.25" customHeight="1" x14ac:dyDescent="0.25">
      <c r="A33" s="27" t="s">
        <v>21</v>
      </c>
      <c r="B33" s="55"/>
      <c r="C33" s="56"/>
      <c r="D33" s="44">
        <v>-27687</v>
      </c>
      <c r="E33" s="44">
        <v>-55740</v>
      </c>
      <c r="F33" s="44">
        <v>46069</v>
      </c>
      <c r="G33" s="44">
        <v>-140095</v>
      </c>
      <c r="H33" s="44">
        <v>-57312</v>
      </c>
      <c r="I33" s="44">
        <v>150543</v>
      </c>
      <c r="J33" s="44">
        <v>-228559</v>
      </c>
      <c r="K33" s="44">
        <v>-34370</v>
      </c>
      <c r="L33" s="44">
        <v>275837</v>
      </c>
      <c r="M33" s="44">
        <v>-337978</v>
      </c>
      <c r="N33" s="44">
        <v>-23152</v>
      </c>
      <c r="O33" s="44">
        <v>241528</v>
      </c>
      <c r="P33" s="57"/>
    </row>
    <row r="34" spans="1:16" ht="30" customHeight="1" x14ac:dyDescent="0.25">
      <c r="A34" s="33" t="s">
        <v>22</v>
      </c>
      <c r="B34" s="43"/>
      <c r="C34" s="58"/>
      <c r="D34" s="44">
        <v>27687</v>
      </c>
      <c r="E34" s="44">
        <v>55740</v>
      </c>
      <c r="F34" s="44">
        <v>32354</v>
      </c>
      <c r="G34" s="44">
        <v>61673</v>
      </c>
      <c r="H34" s="44">
        <v>57312</v>
      </c>
      <c r="I34" s="44">
        <v>44953</v>
      </c>
      <c r="J34" s="44">
        <v>33063</v>
      </c>
      <c r="K34" s="44">
        <v>34370</v>
      </c>
      <c r="L34" s="44">
        <v>26622</v>
      </c>
      <c r="M34" s="44">
        <v>35519</v>
      </c>
      <c r="N34" s="44">
        <v>23152</v>
      </c>
      <c r="O34" s="44">
        <v>112107</v>
      </c>
      <c r="P34" s="46"/>
    </row>
    <row r="35" spans="1:16" ht="18" customHeight="1" x14ac:dyDescent="0.25">
      <c r="A35" s="63" t="s">
        <v>42</v>
      </c>
      <c r="B35" s="23"/>
      <c r="C35" s="77"/>
      <c r="D35" s="75">
        <f>C32+D33+D34</f>
        <v>-2343040</v>
      </c>
      <c r="E35" s="75">
        <f>D35+E33+E34</f>
        <v>-2343040</v>
      </c>
      <c r="F35" s="75">
        <f t="shared" ref="F35:O35" si="1">E35+F33+F34</f>
        <v>-2264617</v>
      </c>
      <c r="G35" s="75">
        <f t="shared" si="1"/>
        <v>-2343039</v>
      </c>
      <c r="H35" s="75">
        <f t="shared" si="1"/>
        <v>-2343039</v>
      </c>
      <c r="I35" s="75">
        <f t="shared" si="1"/>
        <v>-2147543</v>
      </c>
      <c r="J35" s="75">
        <f t="shared" si="1"/>
        <v>-2343039</v>
      </c>
      <c r="K35" s="75">
        <f t="shared" si="1"/>
        <v>-2343039</v>
      </c>
      <c r="L35" s="75">
        <f t="shared" si="1"/>
        <v>-2040580</v>
      </c>
      <c r="M35" s="75">
        <f t="shared" si="1"/>
        <v>-2343039</v>
      </c>
      <c r="N35" s="75">
        <f t="shared" si="1"/>
        <v>-2343039</v>
      </c>
      <c r="O35" s="75">
        <f t="shared" si="1"/>
        <v>-1989404</v>
      </c>
      <c r="P35" s="48"/>
    </row>
    <row r="36" spans="1:16" ht="18" customHeight="1" thickBot="1" x14ac:dyDescent="0.3">
      <c r="A36" s="64"/>
      <c r="B36" s="50"/>
      <c r="C36" s="78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59"/>
    </row>
    <row r="37" spans="1:16" ht="18" customHeight="1" thickTop="1" x14ac:dyDescent="0.25"/>
  </sheetData>
  <mergeCells count="59">
    <mergeCell ref="M26:M27"/>
    <mergeCell ref="N26:N27"/>
    <mergeCell ref="O26:O27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C35:C36"/>
    <mergeCell ref="M30:M31"/>
    <mergeCell ref="N30:N31"/>
    <mergeCell ref="O30:O31"/>
    <mergeCell ref="E30:E31"/>
    <mergeCell ref="F30:F31"/>
    <mergeCell ref="G30:G31"/>
    <mergeCell ref="H30:H31"/>
    <mergeCell ref="I30:I31"/>
    <mergeCell ref="J30:J31"/>
    <mergeCell ref="K30:K31"/>
    <mergeCell ref="L30:L31"/>
    <mergeCell ref="N8:N9"/>
    <mergeCell ref="C8:C9"/>
    <mergeCell ref="B8:B9"/>
    <mergeCell ref="B30:B31"/>
    <mergeCell ref="C30:C31"/>
    <mergeCell ref="D30:D31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6:A27"/>
    <mergeCell ref="P8:P9"/>
    <mergeCell ref="P30:P31"/>
    <mergeCell ref="P26:P27"/>
    <mergeCell ref="A35:A36"/>
    <mergeCell ref="O8:O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ageMargins left="0.7" right="0.7" top="1" bottom="0.75" header="0.55000000000000004" footer="0.55000000000000004"/>
  <pageSetup scale="54" fitToHeight="0" orientation="landscape" r:id="rId1"/>
  <headerFooter>
    <oddFooter>&amp;R&amp;"Times New Roman,Bold"&amp;12Attachment to Response to KU KIUC - 2 Question No. 19
Page 1 of 3
Scott/Arbough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9"/>
  <sheetViews>
    <sheetView workbookViewId="0"/>
  </sheetViews>
  <sheetFormatPr defaultRowHeight="18" customHeight="1" x14ac:dyDescent="0.25"/>
  <cols>
    <col min="1" max="1" width="18.33203125" style="7" bestFit="1" customWidth="1"/>
    <col min="2" max="2" width="6.08203125" style="7" customWidth="1"/>
    <col min="3" max="16" width="8.4140625" style="7" customWidth="1"/>
    <col min="17" max="16384" width="8.6640625" style="7"/>
  </cols>
  <sheetData>
    <row r="1" spans="1:16" s="3" customFormat="1" ht="18" customHeight="1" x14ac:dyDescent="0.25">
      <c r="A1" s="60" t="s">
        <v>17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8" customHeight="1" x14ac:dyDescent="0.25">
      <c r="A2" s="61" t="s">
        <v>18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3" customFormat="1" ht="18" customHeight="1" x14ac:dyDescent="0.25">
      <c r="A3" s="60" t="s">
        <v>15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 x14ac:dyDescent="0.25">
      <c r="A4" s="60" t="s">
        <v>33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 x14ac:dyDescent="0.25">
      <c r="A5" s="60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" customHeight="1" x14ac:dyDescent="0.25">
      <c r="A6" s="62"/>
      <c r="B6" s="6"/>
      <c r="C6" s="6"/>
    </row>
    <row r="7" spans="1:16" ht="18" customHeight="1" x14ac:dyDescent="0.25">
      <c r="D7" s="8"/>
      <c r="E7" s="8"/>
      <c r="F7" s="8"/>
    </row>
    <row r="8" spans="1:16" ht="18" customHeight="1" thickBot="1" x14ac:dyDescent="0.3"/>
    <row r="9" spans="1:16" ht="18" customHeight="1" thickTop="1" x14ac:dyDescent="0.25">
      <c r="A9" s="9"/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3"/>
    </row>
    <row r="10" spans="1:16" ht="18" customHeight="1" x14ac:dyDescent="0.25">
      <c r="A10" s="14" t="s">
        <v>14</v>
      </c>
      <c r="B10" s="73" t="s">
        <v>40</v>
      </c>
      <c r="C10" s="73" t="s">
        <v>20</v>
      </c>
      <c r="D10" s="71" t="s">
        <v>0</v>
      </c>
      <c r="E10" s="71" t="s">
        <v>1</v>
      </c>
      <c r="F10" s="71" t="s">
        <v>2</v>
      </c>
      <c r="G10" s="71" t="s">
        <v>3</v>
      </c>
      <c r="H10" s="71" t="s">
        <v>4</v>
      </c>
      <c r="I10" s="71" t="s">
        <v>5</v>
      </c>
      <c r="J10" s="71" t="s">
        <v>6</v>
      </c>
      <c r="K10" s="71" t="s">
        <v>7</v>
      </c>
      <c r="L10" s="71" t="s">
        <v>8</v>
      </c>
      <c r="M10" s="71" t="s">
        <v>9</v>
      </c>
      <c r="N10" s="71" t="s">
        <v>10</v>
      </c>
      <c r="O10" s="69" t="s">
        <v>11</v>
      </c>
      <c r="P10" s="65" t="s">
        <v>23</v>
      </c>
    </row>
    <row r="11" spans="1:16" ht="18" customHeight="1" x14ac:dyDescent="0.25">
      <c r="A11" s="15" t="s">
        <v>16</v>
      </c>
      <c r="B11" s="74"/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0"/>
      <c r="P11" s="66"/>
    </row>
    <row r="12" spans="1:16" ht="18" customHeight="1" x14ac:dyDescent="0.25">
      <c r="A12" s="16"/>
      <c r="B12" s="54"/>
      <c r="C12" s="54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20"/>
    </row>
    <row r="13" spans="1:16" ht="21.75" customHeight="1" x14ac:dyDescent="0.25">
      <c r="A13" s="21" t="s">
        <v>39</v>
      </c>
      <c r="B13" s="22" t="s">
        <v>27</v>
      </c>
      <c r="C13" s="23">
        <v>-84311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26">
        <f>C13+SUM(D14:O15)</f>
        <v>-862481</v>
      </c>
    </row>
    <row r="14" spans="1:16" ht="24.75" customHeight="1" x14ac:dyDescent="0.25">
      <c r="A14" s="27" t="s">
        <v>21</v>
      </c>
      <c r="B14" s="28"/>
      <c r="C14" s="29"/>
      <c r="D14" s="30">
        <v>-22706</v>
      </c>
      <c r="E14" s="30">
        <v>-22707</v>
      </c>
      <c r="F14" s="30">
        <v>-39378</v>
      </c>
      <c r="G14" s="30">
        <v>45414</v>
      </c>
      <c r="H14" s="30">
        <v>-22707</v>
      </c>
      <c r="I14" s="30">
        <v>-58530</v>
      </c>
      <c r="J14" s="30">
        <v>-154971</v>
      </c>
      <c r="K14" s="30">
        <v>-22707</v>
      </c>
      <c r="L14" s="30">
        <v>-29765</v>
      </c>
      <c r="M14" s="30">
        <v>-647457</v>
      </c>
      <c r="N14" s="30">
        <v>-22707</v>
      </c>
      <c r="O14" s="31">
        <v>-39595</v>
      </c>
      <c r="P14" s="32"/>
    </row>
    <row r="15" spans="1:16" ht="27" customHeight="1" x14ac:dyDescent="0.25">
      <c r="A15" s="33" t="s">
        <v>22</v>
      </c>
      <c r="B15" s="34"/>
      <c r="C15" s="35"/>
      <c r="D15" s="30">
        <v>80610</v>
      </c>
      <c r="E15" s="30"/>
      <c r="F15" s="30">
        <v>16671</v>
      </c>
      <c r="G15" s="30"/>
      <c r="H15" s="30"/>
      <c r="I15" s="30"/>
      <c r="J15" s="30">
        <v>87219</v>
      </c>
      <c r="K15" s="30">
        <v>2894</v>
      </c>
      <c r="L15" s="30"/>
      <c r="M15" s="30">
        <v>72252</v>
      </c>
      <c r="N15" s="30"/>
      <c r="O15" s="36"/>
      <c r="P15" s="37"/>
    </row>
    <row r="16" spans="1:16" ht="18" customHeight="1" x14ac:dyDescent="0.25">
      <c r="A16" s="38" t="s">
        <v>24</v>
      </c>
      <c r="B16" s="22" t="s">
        <v>28</v>
      </c>
      <c r="C16" s="39">
        <v>-208096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26">
        <f>C16+SUM(D17:O18)</f>
        <v>-760261</v>
      </c>
    </row>
    <row r="17" spans="1:16" ht="19.5" customHeight="1" x14ac:dyDescent="0.25">
      <c r="A17" s="27" t="s">
        <v>21</v>
      </c>
      <c r="B17" s="28"/>
      <c r="C17" s="29"/>
      <c r="D17" s="30">
        <v>-35988</v>
      </c>
      <c r="E17" s="30">
        <v>-4852</v>
      </c>
      <c r="F17" s="30">
        <v>-82785</v>
      </c>
      <c r="G17" s="30">
        <v>-41929</v>
      </c>
      <c r="H17" s="30">
        <v>-1481</v>
      </c>
      <c r="I17" s="30">
        <v>-415477</v>
      </c>
      <c r="J17" s="30">
        <v>-10815</v>
      </c>
      <c r="K17" s="30">
        <v>-117202</v>
      </c>
      <c r="L17" s="30">
        <v>-6724</v>
      </c>
      <c r="M17" s="30">
        <v>-7824</v>
      </c>
      <c r="N17" s="30">
        <v>-7937</v>
      </c>
      <c r="O17" s="36">
        <v>-111060</v>
      </c>
      <c r="P17" s="32"/>
    </row>
    <row r="18" spans="1:16" ht="24" customHeight="1" x14ac:dyDescent="0.25">
      <c r="A18" s="33" t="s">
        <v>22</v>
      </c>
      <c r="B18" s="42"/>
      <c r="C18" s="43"/>
      <c r="D18" s="44">
        <v>35988</v>
      </c>
      <c r="E18" s="44">
        <v>4852</v>
      </c>
      <c r="F18" s="44">
        <v>1364</v>
      </c>
      <c r="G18" s="44">
        <v>41929</v>
      </c>
      <c r="H18" s="44">
        <v>1481</v>
      </c>
      <c r="I18" s="44">
        <v>22781</v>
      </c>
      <c r="J18" s="44">
        <v>10815</v>
      </c>
      <c r="K18" s="44">
        <v>117202</v>
      </c>
      <c r="L18" s="44">
        <v>32628</v>
      </c>
      <c r="M18" s="44">
        <v>7824</v>
      </c>
      <c r="N18" s="44">
        <v>7937</v>
      </c>
      <c r="O18" s="45">
        <v>7108</v>
      </c>
      <c r="P18" s="46"/>
    </row>
    <row r="19" spans="1:16" ht="18" customHeight="1" x14ac:dyDescent="0.25">
      <c r="A19" s="38" t="s">
        <v>25</v>
      </c>
      <c r="B19" s="47" t="s">
        <v>31</v>
      </c>
      <c r="C19" s="39">
        <v>-15000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8">
        <f>C19+SUM(D20:O21)</f>
        <v>-6600</v>
      </c>
    </row>
    <row r="20" spans="1:16" ht="26.25" customHeight="1" x14ac:dyDescent="0.25">
      <c r="A20" s="27" t="s">
        <v>21</v>
      </c>
      <c r="B20" s="28"/>
      <c r="C20" s="29"/>
      <c r="D20" s="30"/>
      <c r="E20" s="30">
        <v>15000</v>
      </c>
      <c r="F20" s="30"/>
      <c r="G20" s="30"/>
      <c r="H20" s="30"/>
      <c r="I20" s="30"/>
      <c r="J20" s="30"/>
      <c r="K20" s="30"/>
      <c r="L20" s="30"/>
      <c r="M20" s="30"/>
      <c r="N20" s="30">
        <v>-6600</v>
      </c>
      <c r="O20" s="36"/>
      <c r="P20" s="32"/>
    </row>
    <row r="21" spans="1:16" ht="28.5" customHeight="1" x14ac:dyDescent="0.25">
      <c r="A21" s="33" t="s">
        <v>22</v>
      </c>
      <c r="B21" s="34"/>
      <c r="C21" s="3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6"/>
      <c r="P21" s="37"/>
    </row>
    <row r="22" spans="1:16" ht="18" customHeight="1" x14ac:dyDescent="0.25">
      <c r="A22" s="38" t="s">
        <v>38</v>
      </c>
      <c r="B22" s="47" t="s">
        <v>32</v>
      </c>
      <c r="C22" s="39"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48">
        <f>C22+SUM(D23:O24)</f>
        <v>-45519</v>
      </c>
    </row>
    <row r="23" spans="1:16" ht="24" customHeight="1" x14ac:dyDescent="0.25">
      <c r="A23" s="27" t="s">
        <v>21</v>
      </c>
      <c r="B23" s="28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6">
        <v>-45519</v>
      </c>
      <c r="P23" s="32"/>
    </row>
    <row r="24" spans="1:16" ht="29.25" customHeight="1" x14ac:dyDescent="0.25">
      <c r="A24" s="33" t="s">
        <v>22</v>
      </c>
      <c r="B24" s="34"/>
      <c r="C24" s="35"/>
      <c r="D24" s="30"/>
      <c r="E24" s="30"/>
      <c r="F24" s="30"/>
      <c r="G24" s="30"/>
      <c r="H24" s="30"/>
      <c r="I24" s="30"/>
      <c r="J24" s="30"/>
      <c r="K24" s="30"/>
      <c r="L24" s="30">
        <v>0</v>
      </c>
      <c r="M24" s="30"/>
      <c r="N24" s="30"/>
      <c r="O24" s="36"/>
      <c r="P24" s="37"/>
    </row>
    <row r="25" spans="1:16" ht="18" customHeight="1" x14ac:dyDescent="0.25">
      <c r="A25" s="38" t="s">
        <v>41</v>
      </c>
      <c r="B25" s="47" t="s">
        <v>34</v>
      </c>
      <c r="C25" s="39">
        <v>-291898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8">
        <f>C25+SUM(D26:O27)</f>
        <v>0</v>
      </c>
    </row>
    <row r="26" spans="1:16" ht="24" customHeight="1" x14ac:dyDescent="0.25">
      <c r="A26" s="27" t="s">
        <v>21</v>
      </c>
      <c r="B26" s="28"/>
      <c r="C26" s="29"/>
      <c r="D26" s="30"/>
      <c r="E26" s="30"/>
      <c r="F26" s="30"/>
      <c r="G26" s="30"/>
      <c r="H26" s="30"/>
      <c r="I26" s="30">
        <v>161487</v>
      </c>
      <c r="J26" s="30"/>
      <c r="K26" s="30"/>
      <c r="L26" s="30"/>
      <c r="M26" s="30"/>
      <c r="N26" s="30"/>
      <c r="O26" s="36"/>
      <c r="P26" s="32"/>
    </row>
    <row r="27" spans="1:16" ht="29.25" customHeight="1" x14ac:dyDescent="0.25">
      <c r="A27" s="33" t="s">
        <v>22</v>
      </c>
      <c r="B27" s="34"/>
      <c r="C27" s="35"/>
      <c r="D27" s="30"/>
      <c r="E27" s="30">
        <v>130411</v>
      </c>
      <c r="F27" s="30"/>
      <c r="G27" s="30"/>
      <c r="H27" s="30"/>
      <c r="I27" s="30"/>
      <c r="J27" s="30"/>
      <c r="K27" s="30"/>
      <c r="L27" s="30"/>
      <c r="M27" s="30"/>
      <c r="N27" s="30"/>
      <c r="O27" s="36"/>
      <c r="P27" s="37"/>
    </row>
    <row r="28" spans="1:16" ht="18" customHeight="1" x14ac:dyDescent="0.25">
      <c r="A28" s="63" t="s">
        <v>42</v>
      </c>
      <c r="B28" s="39"/>
      <c r="C28" s="75">
        <f>C25+C22+C19+C16+C13</f>
        <v>-599305</v>
      </c>
      <c r="D28" s="75">
        <f t="shared" ref="D28:O28" si="0">C28+SUM(D13:D27)</f>
        <v>-541401</v>
      </c>
      <c r="E28" s="75">
        <f t="shared" si="0"/>
        <v>-418697</v>
      </c>
      <c r="F28" s="75">
        <f t="shared" si="0"/>
        <v>-522825</v>
      </c>
      <c r="G28" s="75">
        <f t="shared" si="0"/>
        <v>-477411</v>
      </c>
      <c r="H28" s="75">
        <f t="shared" si="0"/>
        <v>-500118</v>
      </c>
      <c r="I28" s="75">
        <f t="shared" si="0"/>
        <v>-789857</v>
      </c>
      <c r="J28" s="75">
        <f t="shared" si="0"/>
        <v>-857609</v>
      </c>
      <c r="K28" s="75">
        <f t="shared" si="0"/>
        <v>-877422</v>
      </c>
      <c r="L28" s="75">
        <f t="shared" si="0"/>
        <v>-881283</v>
      </c>
      <c r="M28" s="75">
        <f t="shared" si="0"/>
        <v>-1456488</v>
      </c>
      <c r="N28" s="75">
        <f t="shared" si="0"/>
        <v>-1485795</v>
      </c>
      <c r="O28" s="75">
        <f t="shared" si="0"/>
        <v>-1674861</v>
      </c>
      <c r="P28" s="67">
        <f>SUM(P13:P27)</f>
        <v>-1674861</v>
      </c>
    </row>
    <row r="29" spans="1:16" ht="18" customHeight="1" thickBot="1" x14ac:dyDescent="0.3">
      <c r="A29" s="64"/>
      <c r="B29" s="50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68"/>
    </row>
    <row r="30" spans="1:16" ht="18" customHeight="1" thickTop="1" thickBot="1" x14ac:dyDescent="0.3">
      <c r="E30" s="8"/>
    </row>
    <row r="31" spans="1:16" ht="18" customHeight="1" thickTop="1" x14ac:dyDescent="0.25">
      <c r="A31" s="9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3"/>
    </row>
    <row r="32" spans="1:16" ht="18" customHeight="1" x14ac:dyDescent="0.25">
      <c r="A32" s="14" t="s">
        <v>12</v>
      </c>
      <c r="B32" s="73" t="s">
        <v>40</v>
      </c>
      <c r="C32" s="73" t="s">
        <v>20</v>
      </c>
      <c r="D32" s="71" t="s">
        <v>0</v>
      </c>
      <c r="E32" s="71" t="s">
        <v>1</v>
      </c>
      <c r="F32" s="71" t="s">
        <v>2</v>
      </c>
      <c r="G32" s="71" t="s">
        <v>3</v>
      </c>
      <c r="H32" s="71" t="s">
        <v>4</v>
      </c>
      <c r="I32" s="71" t="s">
        <v>5</v>
      </c>
      <c r="J32" s="71" t="s">
        <v>6</v>
      </c>
      <c r="K32" s="71" t="s">
        <v>7</v>
      </c>
      <c r="L32" s="71" t="s">
        <v>8</v>
      </c>
      <c r="M32" s="71" t="s">
        <v>9</v>
      </c>
      <c r="N32" s="71" t="s">
        <v>10</v>
      </c>
      <c r="O32" s="71" t="s">
        <v>11</v>
      </c>
      <c r="P32" s="65" t="s">
        <v>23</v>
      </c>
    </row>
    <row r="33" spans="1:16" ht="21" customHeight="1" x14ac:dyDescent="0.25">
      <c r="A33" s="15" t="s">
        <v>13</v>
      </c>
      <c r="B33" s="74"/>
      <c r="C33" s="74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66"/>
    </row>
    <row r="34" spans="1:16" ht="21" customHeight="1" x14ac:dyDescent="0.25">
      <c r="A34" s="52"/>
      <c r="B34" s="53" t="s">
        <v>28</v>
      </c>
      <c r="C34" s="53">
        <v>-2049992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26">
        <f>C34+SUM(D35:O36)</f>
        <v>-2343040</v>
      </c>
    </row>
    <row r="35" spans="1:16" ht="26.25" customHeight="1" x14ac:dyDescent="0.25">
      <c r="A35" s="27" t="s">
        <v>21</v>
      </c>
      <c r="B35" s="55"/>
      <c r="C35" s="56"/>
      <c r="D35" s="44">
        <v>-27027</v>
      </c>
      <c r="E35" s="44">
        <v>-30362</v>
      </c>
      <c r="F35" s="44">
        <v>-158714</v>
      </c>
      <c r="G35" s="44">
        <v>110636</v>
      </c>
      <c r="H35" s="44">
        <v>-64942</v>
      </c>
      <c r="I35" s="44">
        <v>-381317</v>
      </c>
      <c r="J35" s="44">
        <v>233654</v>
      </c>
      <c r="K35" s="44">
        <v>-29441</v>
      </c>
      <c r="L35" s="44">
        <v>-343073</v>
      </c>
      <c r="M35" s="44">
        <v>230106</v>
      </c>
      <c r="N35" s="44">
        <v>-25874</v>
      </c>
      <c r="O35" s="44">
        <v>-314550</v>
      </c>
      <c r="P35" s="57"/>
    </row>
    <row r="36" spans="1:16" ht="30" customHeight="1" x14ac:dyDescent="0.25">
      <c r="A36" s="33" t="s">
        <v>22</v>
      </c>
      <c r="B36" s="43"/>
      <c r="C36" s="58"/>
      <c r="D36" s="44">
        <v>27027</v>
      </c>
      <c r="E36" s="44">
        <v>30362</v>
      </c>
      <c r="F36" s="44">
        <v>19111</v>
      </c>
      <c r="G36" s="44">
        <v>28967</v>
      </c>
      <c r="H36" s="44">
        <v>64942</v>
      </c>
      <c r="I36" s="44">
        <v>114623</v>
      </c>
      <c r="J36" s="44">
        <v>33040</v>
      </c>
      <c r="K36" s="44">
        <v>29441</v>
      </c>
      <c r="L36" s="44">
        <v>80862</v>
      </c>
      <c r="M36" s="44">
        <v>32105</v>
      </c>
      <c r="N36" s="44">
        <v>25874</v>
      </c>
      <c r="O36" s="44">
        <v>21502</v>
      </c>
      <c r="P36" s="46"/>
    </row>
    <row r="37" spans="1:16" ht="18" customHeight="1" x14ac:dyDescent="0.25">
      <c r="A37" s="63" t="s">
        <v>42</v>
      </c>
      <c r="B37" s="23"/>
      <c r="C37" s="77"/>
      <c r="D37" s="75">
        <f>C34+D35+D36</f>
        <v>-2049992</v>
      </c>
      <c r="E37" s="75">
        <f>D37+E35+E36</f>
        <v>-2049992</v>
      </c>
      <c r="F37" s="75">
        <f t="shared" ref="F37:O37" si="1">E37+F35+F36</f>
        <v>-2189595</v>
      </c>
      <c r="G37" s="75">
        <f t="shared" si="1"/>
        <v>-2049992</v>
      </c>
      <c r="H37" s="75">
        <f t="shared" si="1"/>
        <v>-2049992</v>
      </c>
      <c r="I37" s="75">
        <f t="shared" si="1"/>
        <v>-2316686</v>
      </c>
      <c r="J37" s="75">
        <f t="shared" si="1"/>
        <v>-2049992</v>
      </c>
      <c r="K37" s="75">
        <f t="shared" si="1"/>
        <v>-2049992</v>
      </c>
      <c r="L37" s="75">
        <f t="shared" si="1"/>
        <v>-2312203</v>
      </c>
      <c r="M37" s="75">
        <f t="shared" si="1"/>
        <v>-2049992</v>
      </c>
      <c r="N37" s="75">
        <f t="shared" si="1"/>
        <v>-2049992</v>
      </c>
      <c r="O37" s="75">
        <f t="shared" si="1"/>
        <v>-2343040</v>
      </c>
      <c r="P37" s="48"/>
    </row>
    <row r="38" spans="1:16" ht="18" customHeight="1" thickBot="1" x14ac:dyDescent="0.3">
      <c r="A38" s="64"/>
      <c r="B38" s="50"/>
      <c r="C38" s="78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59"/>
    </row>
    <row r="39" spans="1:16" ht="18" customHeight="1" thickTop="1" x14ac:dyDescent="0.25"/>
  </sheetData>
  <mergeCells count="59">
    <mergeCell ref="O28:O29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O32:O33"/>
    <mergeCell ref="G10:G11"/>
    <mergeCell ref="G32:G33"/>
    <mergeCell ref="N10:N11"/>
    <mergeCell ref="N32:N33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10:O11"/>
    <mergeCell ref="P10:P11"/>
    <mergeCell ref="A28:A29"/>
    <mergeCell ref="C28:C29"/>
    <mergeCell ref="P28:P29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P32:P33"/>
    <mergeCell ref="A37:A38"/>
    <mergeCell ref="C37:C38"/>
    <mergeCell ref="H32:H33"/>
    <mergeCell ref="I32:I33"/>
    <mergeCell ref="J32:J33"/>
    <mergeCell ref="K32:K33"/>
    <mergeCell ref="L32:L33"/>
    <mergeCell ref="M32:M33"/>
    <mergeCell ref="B32:B33"/>
    <mergeCell ref="C32:C33"/>
    <mergeCell ref="D32:D33"/>
    <mergeCell ref="E32:E33"/>
    <mergeCell ref="F32:F33"/>
  </mergeCells>
  <pageMargins left="0.7" right="0.7" top="1" bottom="0.75" header="0.55000000000000004" footer="0.55000000000000004"/>
  <pageSetup scale="54" fitToHeight="0" orientation="landscape" r:id="rId1"/>
  <headerFooter>
    <oddFooter>&amp;R&amp;"Times New Roman,Bold"&amp;12Attachment to Response to KU KIUC - 2 Question No. 19
Page 2 of 3
Scott/Arbough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40"/>
  <sheetViews>
    <sheetView workbookViewId="0"/>
  </sheetViews>
  <sheetFormatPr defaultRowHeight="18" customHeight="1" x14ac:dyDescent="0.25"/>
  <cols>
    <col min="1" max="1" width="18.33203125" style="7" bestFit="1" customWidth="1"/>
    <col min="2" max="2" width="5.25" style="7" customWidth="1"/>
    <col min="3" max="16" width="9.08203125" style="7" customWidth="1"/>
    <col min="17" max="16384" width="8.6640625" style="7"/>
  </cols>
  <sheetData>
    <row r="1" spans="1:16" s="3" customFormat="1" ht="18" customHeight="1" x14ac:dyDescent="0.25">
      <c r="A1" s="60" t="s">
        <v>17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8" customHeight="1" x14ac:dyDescent="0.25">
      <c r="A2" s="61" t="s">
        <v>18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3" customFormat="1" ht="18" customHeight="1" x14ac:dyDescent="0.25">
      <c r="A3" s="60" t="s">
        <v>15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 x14ac:dyDescent="0.25">
      <c r="A4" s="60" t="s">
        <v>29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 x14ac:dyDescent="0.25">
      <c r="A5" s="60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" customHeight="1" thickBot="1" x14ac:dyDescent="0.3"/>
    <row r="7" spans="1:16" ht="18" customHeight="1" thickTop="1" x14ac:dyDescent="0.25">
      <c r="A7" s="9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1:16" ht="18" customHeight="1" x14ac:dyDescent="0.25">
      <c r="A8" s="14" t="s">
        <v>14</v>
      </c>
      <c r="B8" s="73" t="s">
        <v>40</v>
      </c>
      <c r="C8" s="73" t="s">
        <v>20</v>
      </c>
      <c r="D8" s="71" t="s">
        <v>0</v>
      </c>
      <c r="E8" s="71" t="s">
        <v>1</v>
      </c>
      <c r="F8" s="71" t="s">
        <v>2</v>
      </c>
      <c r="G8" s="71" t="s">
        <v>3</v>
      </c>
      <c r="H8" s="71" t="s">
        <v>4</v>
      </c>
      <c r="I8" s="71" t="s">
        <v>5</v>
      </c>
      <c r="J8" s="71" t="s">
        <v>6</v>
      </c>
      <c r="K8" s="71" t="s">
        <v>7</v>
      </c>
      <c r="L8" s="71" t="s">
        <v>8</v>
      </c>
      <c r="M8" s="71" t="s">
        <v>9</v>
      </c>
      <c r="N8" s="71" t="s">
        <v>10</v>
      </c>
      <c r="O8" s="69" t="s">
        <v>11</v>
      </c>
      <c r="P8" s="65" t="s">
        <v>23</v>
      </c>
    </row>
    <row r="9" spans="1:16" ht="18" customHeight="1" x14ac:dyDescent="0.25">
      <c r="A9" s="15" t="s">
        <v>16</v>
      </c>
      <c r="B9" s="74"/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0"/>
      <c r="P9" s="66"/>
    </row>
    <row r="10" spans="1:16" ht="18" customHeight="1" x14ac:dyDescent="0.25">
      <c r="A10" s="16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20"/>
    </row>
    <row r="11" spans="1:16" ht="21.75" customHeight="1" x14ac:dyDescent="0.25">
      <c r="A11" s="21" t="s">
        <v>39</v>
      </c>
      <c r="B11" s="22" t="s">
        <v>27</v>
      </c>
      <c r="C11" s="23">
        <v>-570657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6">
        <f>C11+SUM(D12:O13)</f>
        <v>-84311</v>
      </c>
    </row>
    <row r="12" spans="1:16" ht="15.75" x14ac:dyDescent="0.25">
      <c r="A12" s="27" t="s">
        <v>21</v>
      </c>
      <c r="B12" s="28"/>
      <c r="C12" s="29"/>
      <c r="D12" s="30">
        <v>-41337</v>
      </c>
      <c r="E12" s="30">
        <v>-42369</v>
      </c>
      <c r="F12" s="30">
        <v>-251977</v>
      </c>
      <c r="G12" s="30">
        <v>-71510</v>
      </c>
      <c r="H12" s="30">
        <v>-54369</v>
      </c>
      <c r="I12" s="30">
        <v>-28378</v>
      </c>
      <c r="J12" s="30">
        <v>110802</v>
      </c>
      <c r="K12" s="30">
        <v>-33640</v>
      </c>
      <c r="L12" s="30">
        <v>-31965</v>
      </c>
      <c r="M12" s="30">
        <v>-38271</v>
      </c>
      <c r="N12" s="30">
        <v>-33640</v>
      </c>
      <c r="O12" s="31">
        <v>-13330</v>
      </c>
      <c r="P12" s="32"/>
    </row>
    <row r="13" spans="1:16" ht="27" customHeight="1" x14ac:dyDescent="0.25">
      <c r="A13" s="33" t="s">
        <v>22</v>
      </c>
      <c r="B13" s="34"/>
      <c r="C13" s="35"/>
      <c r="D13" s="30">
        <v>397813</v>
      </c>
      <c r="E13" s="30">
        <v>155218</v>
      </c>
      <c r="F13" s="30">
        <v>32389</v>
      </c>
      <c r="G13" s="30">
        <v>75151</v>
      </c>
      <c r="H13" s="30"/>
      <c r="I13" s="30">
        <v>31883</v>
      </c>
      <c r="J13" s="30"/>
      <c r="K13" s="30"/>
      <c r="L13" s="30"/>
      <c r="M13" s="30">
        <v>307976</v>
      </c>
      <c r="N13" s="30">
        <v>15900</v>
      </c>
      <c r="O13" s="36"/>
      <c r="P13" s="37"/>
    </row>
    <row r="14" spans="1:16" ht="18" customHeight="1" x14ac:dyDescent="0.25">
      <c r="A14" s="38" t="s">
        <v>24</v>
      </c>
      <c r="B14" s="22" t="s">
        <v>28</v>
      </c>
      <c r="C14" s="39">
        <v>-498918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26">
        <f>C14+SUM(D15:O16)</f>
        <v>-208096</v>
      </c>
    </row>
    <row r="15" spans="1:16" ht="19.5" customHeight="1" x14ac:dyDescent="0.25">
      <c r="A15" s="27" t="s">
        <v>21</v>
      </c>
      <c r="B15" s="28"/>
      <c r="C15" s="29"/>
      <c r="D15" s="30">
        <v>-15349</v>
      </c>
      <c r="E15" s="30">
        <v>48889</v>
      </c>
      <c r="F15" s="30">
        <v>-299253</v>
      </c>
      <c r="G15" s="30">
        <v>188273</v>
      </c>
      <c r="H15" s="30">
        <v>-25546</v>
      </c>
      <c r="I15" s="30">
        <v>81110</v>
      </c>
      <c r="J15" s="30">
        <v>206397</v>
      </c>
      <c r="K15" s="30">
        <v>-43348</v>
      </c>
      <c r="L15" s="30">
        <v>-2560</v>
      </c>
      <c r="M15" s="30">
        <v>-3987</v>
      </c>
      <c r="N15" s="30">
        <v>-3753</v>
      </c>
      <c r="O15" s="36">
        <v>-67633</v>
      </c>
      <c r="P15" s="32"/>
    </row>
    <row r="16" spans="1:16" ht="24" customHeight="1" x14ac:dyDescent="0.25">
      <c r="A16" s="33" t="s">
        <v>22</v>
      </c>
      <c r="B16" s="42"/>
      <c r="C16" s="43"/>
      <c r="D16" s="44">
        <v>15349</v>
      </c>
      <c r="E16" s="44">
        <v>-48889</v>
      </c>
      <c r="F16" s="44">
        <v>25159</v>
      </c>
      <c r="G16" s="44">
        <v>61727</v>
      </c>
      <c r="H16" s="44">
        <v>25546</v>
      </c>
      <c r="I16" s="44">
        <v>2681</v>
      </c>
      <c r="J16" s="44">
        <v>59242</v>
      </c>
      <c r="K16" s="44">
        <v>8244</v>
      </c>
      <c r="L16" s="44">
        <v>17835</v>
      </c>
      <c r="M16" s="44">
        <v>3987</v>
      </c>
      <c r="N16" s="44">
        <v>3753</v>
      </c>
      <c r="O16" s="45">
        <v>52948</v>
      </c>
      <c r="P16" s="46"/>
    </row>
    <row r="17" spans="1:16" ht="18" customHeight="1" x14ac:dyDescent="0.25">
      <c r="A17" s="38" t="s">
        <v>25</v>
      </c>
      <c r="B17" s="47" t="s">
        <v>31</v>
      </c>
      <c r="C17" s="39">
        <v>-120384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8">
        <f>C17+SUM(D18:O19)</f>
        <v>-15000</v>
      </c>
    </row>
    <row r="18" spans="1:16" ht="26.25" customHeight="1" x14ac:dyDescent="0.25">
      <c r="A18" s="27" t="s">
        <v>21</v>
      </c>
      <c r="B18" s="28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>
        <v>-15000</v>
      </c>
      <c r="O18" s="36"/>
      <c r="P18" s="32"/>
    </row>
    <row r="19" spans="1:16" ht="28.5" customHeight="1" x14ac:dyDescent="0.25">
      <c r="A19" s="33" t="s">
        <v>22</v>
      </c>
      <c r="B19" s="34"/>
      <c r="C19" s="35"/>
      <c r="D19" s="30"/>
      <c r="E19" s="30">
        <v>120384</v>
      </c>
      <c r="F19" s="30"/>
      <c r="G19" s="30"/>
      <c r="H19" s="30"/>
      <c r="I19" s="30"/>
      <c r="J19" s="30"/>
      <c r="K19" s="30"/>
      <c r="L19" s="30"/>
      <c r="M19" s="30"/>
      <c r="N19" s="30"/>
      <c r="O19" s="36"/>
      <c r="P19" s="37"/>
    </row>
    <row r="20" spans="1:16" ht="18" customHeight="1" x14ac:dyDescent="0.25">
      <c r="A20" s="38" t="s">
        <v>36</v>
      </c>
      <c r="B20" s="47" t="s">
        <v>37</v>
      </c>
      <c r="C20" s="39">
        <v>-28139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8">
        <f>C20+SUM(D21:O22)</f>
        <v>0</v>
      </c>
    </row>
    <row r="21" spans="1:16" ht="24" customHeight="1" x14ac:dyDescent="0.25">
      <c r="A21" s="27" t="s">
        <v>21</v>
      </c>
      <c r="B21" s="28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6"/>
      <c r="P21" s="32"/>
    </row>
    <row r="22" spans="1:16" ht="29.25" customHeight="1" x14ac:dyDescent="0.25">
      <c r="A22" s="33" t="s">
        <v>22</v>
      </c>
      <c r="B22" s="34"/>
      <c r="C22" s="35"/>
      <c r="D22" s="30">
        <v>1195</v>
      </c>
      <c r="E22" s="30"/>
      <c r="F22" s="30"/>
      <c r="G22" s="30"/>
      <c r="H22" s="30"/>
      <c r="I22" s="30"/>
      <c r="J22" s="30">
        <v>26944</v>
      </c>
      <c r="K22" s="30"/>
      <c r="L22" s="30">
        <v>0</v>
      </c>
      <c r="M22" s="30"/>
      <c r="N22" s="30"/>
      <c r="O22" s="36"/>
      <c r="P22" s="37"/>
    </row>
    <row r="23" spans="1:16" ht="18" customHeight="1" x14ac:dyDescent="0.25">
      <c r="A23" s="38" t="s">
        <v>35</v>
      </c>
      <c r="B23" s="47" t="s">
        <v>37</v>
      </c>
      <c r="C23" s="39">
        <v>-500000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8">
        <f>C23+SUM(D24:O25)</f>
        <v>0</v>
      </c>
    </row>
    <row r="24" spans="1:16" ht="24" customHeight="1" x14ac:dyDescent="0.25">
      <c r="A24" s="27" t="s">
        <v>21</v>
      </c>
      <c r="B24" s="28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6"/>
      <c r="P24" s="32"/>
    </row>
    <row r="25" spans="1:16" ht="29.25" customHeight="1" x14ac:dyDescent="0.25">
      <c r="A25" s="33" t="s">
        <v>22</v>
      </c>
      <c r="B25" s="34"/>
      <c r="C25" s="35"/>
      <c r="D25" s="30"/>
      <c r="E25" s="30"/>
      <c r="F25" s="30"/>
      <c r="G25" s="30"/>
      <c r="H25" s="30"/>
      <c r="I25" s="30"/>
      <c r="J25" s="30">
        <v>154122</v>
      </c>
      <c r="K25" s="30">
        <v>345878</v>
      </c>
      <c r="L25" s="30">
        <v>0</v>
      </c>
      <c r="M25" s="30"/>
      <c r="N25" s="30"/>
      <c r="O25" s="36"/>
      <c r="P25" s="37"/>
    </row>
    <row r="26" spans="1:16" ht="18" customHeight="1" x14ac:dyDescent="0.25">
      <c r="A26" s="38" t="s">
        <v>41</v>
      </c>
      <c r="B26" s="47" t="s">
        <v>34</v>
      </c>
      <c r="C26" s="39">
        <v>-187710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8">
        <f>C26+SUM(D27:O28)</f>
        <v>-291898</v>
      </c>
    </row>
    <row r="27" spans="1:16" ht="24" customHeight="1" x14ac:dyDescent="0.25">
      <c r="A27" s="27" t="s">
        <v>21</v>
      </c>
      <c r="B27" s="28"/>
      <c r="C27" s="29"/>
      <c r="D27" s="30"/>
      <c r="E27" s="30"/>
      <c r="F27" s="30"/>
      <c r="G27" s="30"/>
      <c r="H27" s="30">
        <v>-12492</v>
      </c>
      <c r="I27" s="30"/>
      <c r="J27" s="30"/>
      <c r="K27" s="30">
        <v>-5474</v>
      </c>
      <c r="L27" s="30"/>
      <c r="M27" s="30">
        <v>-165</v>
      </c>
      <c r="N27" s="30">
        <v>-86057</v>
      </c>
      <c r="O27" s="36"/>
      <c r="P27" s="32"/>
    </row>
    <row r="28" spans="1:16" ht="29.25" customHeight="1" x14ac:dyDescent="0.25">
      <c r="A28" s="33" t="s">
        <v>22</v>
      </c>
      <c r="B28" s="34"/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6"/>
      <c r="P28" s="37"/>
    </row>
    <row r="29" spans="1:16" ht="18" customHeight="1" x14ac:dyDescent="0.25">
      <c r="A29" s="63" t="s">
        <v>42</v>
      </c>
      <c r="B29" s="39"/>
      <c r="C29" s="75">
        <f>SUM(C11:C28)</f>
        <v>-1905808</v>
      </c>
      <c r="D29" s="75">
        <f>C29+SUM(D11:D28)</f>
        <v>-1548137</v>
      </c>
      <c r="E29" s="75">
        <f t="shared" ref="E29:O29" si="0">D29+SUM(E11:E28)</f>
        <v>-1314904</v>
      </c>
      <c r="F29" s="75">
        <f t="shared" si="0"/>
        <v>-1808586</v>
      </c>
      <c r="G29" s="75">
        <f t="shared" si="0"/>
        <v>-1554945</v>
      </c>
      <c r="H29" s="75">
        <f t="shared" si="0"/>
        <v>-1621806</v>
      </c>
      <c r="I29" s="75">
        <f t="shared" si="0"/>
        <v>-1534510</v>
      </c>
      <c r="J29" s="75">
        <f t="shared" si="0"/>
        <v>-977003</v>
      </c>
      <c r="K29" s="75">
        <f t="shared" si="0"/>
        <v>-705343</v>
      </c>
      <c r="L29" s="75">
        <f t="shared" si="0"/>
        <v>-722033</v>
      </c>
      <c r="M29" s="75">
        <f t="shared" si="0"/>
        <v>-452493</v>
      </c>
      <c r="N29" s="75">
        <f t="shared" si="0"/>
        <v>-571290</v>
      </c>
      <c r="O29" s="75">
        <f t="shared" si="0"/>
        <v>-599305</v>
      </c>
      <c r="P29" s="67">
        <f>SUM(P11:P28)</f>
        <v>-599305</v>
      </c>
    </row>
    <row r="30" spans="1:16" ht="18" customHeight="1" thickBot="1" x14ac:dyDescent="0.3">
      <c r="A30" s="64"/>
      <c r="B30" s="50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68"/>
    </row>
    <row r="31" spans="1:16" ht="18" customHeight="1" thickTop="1" thickBot="1" x14ac:dyDescent="0.3">
      <c r="E31" s="8"/>
    </row>
    <row r="32" spans="1:16" ht="18" customHeight="1" thickTop="1" x14ac:dyDescent="0.25">
      <c r="A32" s="9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3"/>
    </row>
    <row r="33" spans="1:16" ht="18" customHeight="1" x14ac:dyDescent="0.25">
      <c r="A33" s="14" t="s">
        <v>12</v>
      </c>
      <c r="B33" s="73" t="s">
        <v>40</v>
      </c>
      <c r="C33" s="73" t="s">
        <v>20</v>
      </c>
      <c r="D33" s="71" t="s">
        <v>0</v>
      </c>
      <c r="E33" s="71" t="s">
        <v>1</v>
      </c>
      <c r="F33" s="71" t="s">
        <v>2</v>
      </c>
      <c r="G33" s="71" t="s">
        <v>3</v>
      </c>
      <c r="H33" s="71" t="s">
        <v>4</v>
      </c>
      <c r="I33" s="71" t="s">
        <v>5</v>
      </c>
      <c r="J33" s="71" t="s">
        <v>6</v>
      </c>
      <c r="K33" s="71" t="s">
        <v>7</v>
      </c>
      <c r="L33" s="71" t="s">
        <v>8</v>
      </c>
      <c r="M33" s="71" t="s">
        <v>9</v>
      </c>
      <c r="N33" s="71" t="s">
        <v>10</v>
      </c>
      <c r="O33" s="71" t="s">
        <v>11</v>
      </c>
      <c r="P33" s="65" t="s">
        <v>23</v>
      </c>
    </row>
    <row r="34" spans="1:16" ht="21" customHeight="1" x14ac:dyDescent="0.25">
      <c r="A34" s="15" t="s">
        <v>13</v>
      </c>
      <c r="B34" s="74"/>
      <c r="C34" s="74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66"/>
    </row>
    <row r="35" spans="1:16" ht="21" customHeight="1" x14ac:dyDescent="0.25">
      <c r="A35" s="52"/>
      <c r="B35" s="53" t="s">
        <v>28</v>
      </c>
      <c r="C35" s="53">
        <v>-2184308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26">
        <f>C35+SUM(D36:O37)</f>
        <v>-2049992</v>
      </c>
    </row>
    <row r="36" spans="1:16" ht="26.25" customHeight="1" x14ac:dyDescent="0.25">
      <c r="A36" s="27" t="s">
        <v>21</v>
      </c>
      <c r="B36" s="55"/>
      <c r="C36" s="56"/>
      <c r="D36" s="44">
        <v>-41130</v>
      </c>
      <c r="E36" s="44">
        <v>-19716</v>
      </c>
      <c r="F36" s="44">
        <v>490795</v>
      </c>
      <c r="G36" s="44">
        <v>-554315</v>
      </c>
      <c r="H36" s="44">
        <v>-65162</v>
      </c>
      <c r="I36" s="44">
        <v>406939</v>
      </c>
      <c r="J36" s="44">
        <v>-479853</v>
      </c>
      <c r="K36" s="44">
        <v>-33060</v>
      </c>
      <c r="L36" s="44">
        <v>491697</v>
      </c>
      <c r="M36" s="44">
        <v>-538204</v>
      </c>
      <c r="N36" s="44">
        <v>-16053</v>
      </c>
      <c r="O36" s="44">
        <v>102509</v>
      </c>
      <c r="P36" s="57"/>
    </row>
    <row r="37" spans="1:16" ht="30" customHeight="1" x14ac:dyDescent="0.25">
      <c r="A37" s="33" t="s">
        <v>22</v>
      </c>
      <c r="B37" s="43"/>
      <c r="C37" s="58"/>
      <c r="D37" s="44">
        <v>41130</v>
      </c>
      <c r="E37" s="44">
        <v>19716</v>
      </c>
      <c r="F37" s="44">
        <v>33424</v>
      </c>
      <c r="G37" s="44">
        <v>30096</v>
      </c>
      <c r="H37" s="44">
        <v>65162</v>
      </c>
      <c r="I37" s="44">
        <v>40623</v>
      </c>
      <c r="J37" s="44">
        <v>32291</v>
      </c>
      <c r="K37" s="44">
        <v>33060</v>
      </c>
      <c r="L37" s="44">
        <v>20221</v>
      </c>
      <c r="M37" s="44">
        <v>26286</v>
      </c>
      <c r="N37" s="44">
        <v>16053</v>
      </c>
      <c r="O37" s="44">
        <v>31807</v>
      </c>
      <c r="P37" s="46"/>
    </row>
    <row r="38" spans="1:16" ht="18" customHeight="1" x14ac:dyDescent="0.25">
      <c r="A38" s="63" t="s">
        <v>42</v>
      </c>
      <c r="B38" s="23"/>
      <c r="C38" s="77"/>
      <c r="D38" s="75">
        <f>C35+D36+D37</f>
        <v>-2184308</v>
      </c>
      <c r="E38" s="75">
        <f>D38+E36+E37</f>
        <v>-2184308</v>
      </c>
      <c r="F38" s="75">
        <f t="shared" ref="F38:O38" si="1">E38+F36+F37</f>
        <v>-1660089</v>
      </c>
      <c r="G38" s="75">
        <f t="shared" si="1"/>
        <v>-2184308</v>
      </c>
      <c r="H38" s="75">
        <f t="shared" si="1"/>
        <v>-2184308</v>
      </c>
      <c r="I38" s="75">
        <f t="shared" si="1"/>
        <v>-1736746</v>
      </c>
      <c r="J38" s="75">
        <f t="shared" si="1"/>
        <v>-2184308</v>
      </c>
      <c r="K38" s="75">
        <f t="shared" si="1"/>
        <v>-2184308</v>
      </c>
      <c r="L38" s="75">
        <f t="shared" si="1"/>
        <v>-1672390</v>
      </c>
      <c r="M38" s="75">
        <f t="shared" si="1"/>
        <v>-2184308</v>
      </c>
      <c r="N38" s="75">
        <f t="shared" si="1"/>
        <v>-2184308</v>
      </c>
      <c r="O38" s="75">
        <f t="shared" si="1"/>
        <v>-2049992</v>
      </c>
      <c r="P38" s="48"/>
    </row>
    <row r="39" spans="1:16" ht="18" customHeight="1" thickBot="1" x14ac:dyDescent="0.3">
      <c r="A39" s="64"/>
      <c r="B39" s="50"/>
      <c r="C39" s="78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59"/>
    </row>
    <row r="40" spans="1:16" ht="18" customHeight="1" thickTop="1" x14ac:dyDescent="0.25"/>
  </sheetData>
  <mergeCells count="59">
    <mergeCell ref="O29:O30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O33:O34"/>
    <mergeCell ref="G8:G9"/>
    <mergeCell ref="G33:G34"/>
    <mergeCell ref="N8:N9"/>
    <mergeCell ref="N33:N34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8:O9"/>
    <mergeCell ref="P8:P9"/>
    <mergeCell ref="A29:A30"/>
    <mergeCell ref="C29:C30"/>
    <mergeCell ref="P29:P30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P33:P34"/>
    <mergeCell ref="A38:A39"/>
    <mergeCell ref="C38:C39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</mergeCells>
  <pageMargins left="0.7" right="0.7" top="1" bottom="0.75" header="0.55000000000000004" footer="0.55000000000000004"/>
  <pageSetup scale="51" orientation="landscape" r:id="rId1"/>
  <headerFooter>
    <oddFooter>&amp;R&amp;"Times New Roman,Bold"&amp;12Attachment to Response to KU KIUC - 2 Question No. 19
Page 3 of 3
Scott/Arbough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DR2 Attachments</Round>
    <Rate_x0020_Case_x0020_Type xmlns="54fcda00-7b58-44a7-b108-8bd10a8a08ba">Kentucky</Rate_x0020_Case_x0020_Type>
    <Data_x0020_Request_x0020_Question_x0020_No_x002e_ xmlns="54fcda00-7b58-44a7-b108-8bd10a8a08ba">019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>Scott, Valerie L.</Witness_x0020_Testimony>
    <Intervemprs xmlns="54fcda00-7b58-44a7-b108-8bd10a8a08ba">KY Industrial Utility Customers - KIUC</Intervemprs>
    <Filed_x0020_Documents xmlns="54fcda00-7b58-44a7-b108-8bd10a8a08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73383d9a78a3df77068a9e26cb068e63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3fd3a616918e40b69a84a582ae753a0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  <xsd:enumeration value="PSC DR3/Intervenors DR2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447D-AEE6-41F5-A44A-3FF54C221F04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54fcda00-7b58-44a7-b108-8bd10a8a08b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C352E0-6FD4-430C-9BD4-5262FC7F0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C56F0C-BED9-4A71-8CDC-B896DE486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2-19 2016</vt:lpstr>
      <vt:lpstr>2-19 2015</vt:lpstr>
      <vt:lpstr>2-19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KIUC DR2 KU Attach to Q19</dc:title>
  <dc:creator/>
  <cp:lastModifiedBy/>
  <dcterms:created xsi:type="dcterms:W3CDTF">2017-02-11T14:46:01Z</dcterms:created>
  <dcterms:modified xsi:type="dcterms:W3CDTF">2017-02-11T18:31:17Z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