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folderredirect$\e005066\Documents\"/>
    </mc:Choice>
  </mc:AlternateContent>
  <bookViews>
    <workbookView xWindow="0" yWindow="0" windowWidth="20490" windowHeight="6480"/>
  </bookViews>
  <sheets>
    <sheet name="FERC 554 costs detail" sheetId="1" r:id="rId1"/>
    <sheet name="CR7 Allocation to KU" sheetId="5" r:id="rId2"/>
    <sheet name="Final CR7 by FERC " sheetId="2" r:id="rId3"/>
  </sheets>
  <definedNames>
    <definedName name="_xlnm.Print_Titles" localSheetId="2">'Final CR7 by FERC '!$1:$1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D27" i="5"/>
  <c r="D28" i="5"/>
  <c r="D29" i="5"/>
  <c r="D30" i="5"/>
  <c r="D31" i="5"/>
  <c r="D32" i="5"/>
  <c r="D26" i="5"/>
  <c r="C33" i="5"/>
  <c r="C27" i="5"/>
  <c r="C28" i="5"/>
  <c r="C29" i="5"/>
  <c r="C30" i="5"/>
  <c r="C31" i="5"/>
  <c r="C32" i="5"/>
  <c r="C26" i="5"/>
  <c r="B33" i="5"/>
  <c r="B27" i="5"/>
  <c r="B28" i="5"/>
  <c r="B29" i="5"/>
  <c r="B30" i="5"/>
  <c r="B31" i="5"/>
  <c r="B32" i="5"/>
  <c r="B26" i="5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22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" i="2"/>
  <c r="B308" i="2" l="1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H36" i="1" l="1"/>
  <c r="H33" i="1"/>
  <c r="H16" i="1" l="1"/>
  <c r="D17" i="1"/>
  <c r="H39" i="1"/>
  <c r="H15" i="1"/>
  <c r="F17" i="1"/>
  <c r="H17" i="1" l="1"/>
  <c r="H27" i="1" l="1"/>
  <c r="F30" i="1" l="1"/>
  <c r="H23" i="1"/>
  <c r="H24" i="1"/>
  <c r="H25" i="1"/>
  <c r="H26" i="1"/>
  <c r="H28" i="1"/>
  <c r="H29" i="1"/>
  <c r="D30" i="1"/>
  <c r="H5" i="1" l="1"/>
  <c r="H22" i="1"/>
  <c r="H30" i="1" s="1"/>
  <c r="H9" i="1"/>
  <c r="H7" i="1"/>
  <c r="H8" i="1"/>
  <c r="H6" i="1"/>
  <c r="H10" i="1"/>
  <c r="H11" i="1"/>
  <c r="F12" i="1"/>
  <c r="D12" i="1"/>
  <c r="H12" i="1" l="1"/>
</calcChain>
</file>

<file path=xl/sharedStrings.xml><?xml version="1.0" encoding="utf-8"?>
<sst xmlns="http://schemas.openxmlformats.org/spreadsheetml/2006/main" count="1571" uniqueCount="75">
  <si>
    <t>Computers/Controls</t>
  </si>
  <si>
    <t>Compressed Air Systems</t>
  </si>
  <si>
    <t>Turbine-Combustion Turbine</t>
  </si>
  <si>
    <t>Site Maintenance</t>
  </si>
  <si>
    <t>Outage</t>
  </si>
  <si>
    <t>Other Maintenance</t>
  </si>
  <si>
    <t>Process Water Treatment</t>
  </si>
  <si>
    <t>TY vs. BY</t>
  </si>
  <si>
    <t>Test Year</t>
  </si>
  <si>
    <t>Base Year</t>
  </si>
  <si>
    <t>Plant System</t>
  </si>
  <si>
    <t>FERC</t>
  </si>
  <si>
    <t>Inc/(Dec)</t>
  </si>
  <si>
    <t>Plant</t>
  </si>
  <si>
    <t>CR7</t>
  </si>
  <si>
    <t>Outages/Generator</t>
  </si>
  <si>
    <t>Emission Monitoring</t>
  </si>
  <si>
    <t>Fuel Handling</t>
  </si>
  <si>
    <t>Solar</t>
  </si>
  <si>
    <t>BR</t>
  </si>
  <si>
    <t>PR13</t>
  </si>
  <si>
    <t>CR11</t>
  </si>
  <si>
    <t>Zorn</t>
  </si>
  <si>
    <t>Budget Version</t>
  </si>
  <si>
    <t>546100</t>
  </si>
  <si>
    <t>546900</t>
  </si>
  <si>
    <t>548010</t>
  </si>
  <si>
    <t>548910</t>
  </si>
  <si>
    <t>549100</t>
  </si>
  <si>
    <t>549900</t>
  </si>
  <si>
    <t>551100</t>
  </si>
  <si>
    <t>551900</t>
  </si>
  <si>
    <t>552100</t>
  </si>
  <si>
    <t>553010</t>
  </si>
  <si>
    <t>553200</t>
  </si>
  <si>
    <t>554100</t>
  </si>
  <si>
    <t>Account</t>
  </si>
  <si>
    <t>ET rollup 17</t>
  </si>
  <si>
    <t>Location</t>
  </si>
  <si>
    <t>Year</t>
  </si>
  <si>
    <t>Total</t>
  </si>
  <si>
    <t>PNMT: TOTAL MISCELLANEOUS EXPENSES</t>
  </si>
  <si>
    <t>0172</t>
  </si>
  <si>
    <t>2017</t>
  </si>
  <si>
    <t>2018</t>
  </si>
  <si>
    <t>PLBT: TOTAL LABOR BURDENS</t>
  </si>
  <si>
    <t>PLRL: TOTAL RAW LABOR</t>
  </si>
  <si>
    <t>PNOS: TOTAL OUTSIDE SERVICES</t>
  </si>
  <si>
    <t>PNPM: TOTAL PURCHASED MATERIALS</t>
  </si>
  <si>
    <t>PNTT: TOTAL TRANSPORTATION AND EQUIPMENT</t>
  </si>
  <si>
    <t>PNWT: TOTAL WAREHOUSE ISSUES</t>
  </si>
  <si>
    <t>WORKING FORECAST</t>
  </si>
  <si>
    <t>All other</t>
  </si>
  <si>
    <t>Row Labels</t>
  </si>
  <si>
    <t>Sum of Total</t>
  </si>
  <si>
    <t>546</t>
  </si>
  <si>
    <t>548</t>
  </si>
  <si>
    <t>549</t>
  </si>
  <si>
    <t>551</t>
  </si>
  <si>
    <t>552</t>
  </si>
  <si>
    <t>553</t>
  </si>
  <si>
    <t>554</t>
  </si>
  <si>
    <t>Grand Total</t>
  </si>
  <si>
    <t>2017 BP final</t>
  </si>
  <si>
    <t>KU %</t>
  </si>
  <si>
    <t>KU allocation final</t>
  </si>
  <si>
    <t>Sum of KU allocation working</t>
  </si>
  <si>
    <t>Sum of KU allocation final</t>
  </si>
  <si>
    <t>Allocated to KU</t>
  </si>
  <si>
    <t>Should have been allocated to KU</t>
  </si>
  <si>
    <t>Preliminary 2017BP</t>
  </si>
  <si>
    <t>KU allocation preliminary</t>
  </si>
  <si>
    <t>Overstated  (understated)</t>
  </si>
  <si>
    <t>Cane Run 7 only (KU not jursdictionalized)</t>
  </si>
  <si>
    <t>FERC 554 Reporting - 100% -  In Total (not allocated to jointly owned company or jurisdictionalized for 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</si>
</sst>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4" xfId="0" quotePrefix="1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Fill="1" applyBorder="1"/>
    <xf numFmtId="0" fontId="3" fillId="0" borderId="0" xfId="0" quotePrefix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164" fontId="3" fillId="0" borderId="1" xfId="0" applyNumberFormat="1" applyFont="1" applyFill="1" applyBorder="1"/>
    <xf numFmtId="165" fontId="3" fillId="3" borderId="3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left" indent="3"/>
    </xf>
    <xf numFmtId="0" fontId="3" fillId="0" borderId="0" xfId="0" pivotButton="1" applyFont="1"/>
    <xf numFmtId="0" fontId="3" fillId="0" borderId="0" xfId="0" applyFont="1" applyAlignment="1">
      <alignment horizontal="left"/>
    </xf>
    <xf numFmtId="38" fontId="3" fillId="0" borderId="0" xfId="0" applyNumberFormat="1" applyFont="1"/>
    <xf numFmtId="0" fontId="3" fillId="0" borderId="0" xfId="0" applyFont="1" applyAlignment="1">
      <alignment horizontal="left" inden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38" fontId="3" fillId="0" borderId="1" xfId="0" applyNumberFormat="1" applyFont="1" applyBorder="1"/>
    <xf numFmtId="49" fontId="4" fillId="0" borderId="0" xfId="0" applyNumberFormat="1" applyFont="1"/>
    <xf numFmtId="0" fontId="4" fillId="0" borderId="0" xfId="0" applyFont="1"/>
    <xf numFmtId="0" fontId="4" fillId="0" borderId="0" xfId="0" quotePrefix="1" applyFont="1" applyAlignment="1">
      <alignment horizontal="left"/>
    </xf>
    <xf numFmtId="49" fontId="3" fillId="0" borderId="0" xfId="0" applyNumberFormat="1" applyFont="1"/>
    <xf numFmtId="0" fontId="3" fillId="0" borderId="0" xfId="0" applyNumberFormat="1" applyFont="1"/>
    <xf numFmtId="49" fontId="3" fillId="0" borderId="0" xfId="0" quotePrefix="1" applyNumberFormat="1" applyFont="1" applyAlignment="1">
      <alignment horizontal="left"/>
    </xf>
    <xf numFmtId="6" fontId="3" fillId="0" borderId="0" xfId="0" applyNumberFormat="1" applyFont="1"/>
    <xf numFmtId="9" fontId="3" fillId="0" borderId="0" xfId="1" applyFont="1"/>
    <xf numFmtId="166" fontId="3" fillId="0" borderId="0" xfId="2" applyNumberFormat="1" applyFont="1"/>
    <xf numFmtId="38" fontId="3" fillId="2" borderId="0" xfId="0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5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numFmt numFmtId="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san Neal" refreshedDate="42753.441314467593" createdVersion="5" refreshedVersion="5" minRefreshableVersion="3" recordCount="307">
  <cacheSource type="worksheet">
    <worksheetSource ref="A1:J308" sheet="Final CR7 by FERC "/>
  </cacheSource>
  <cacheFields count="10">
    <cacheField name="Account" numFmtId="0">
      <sharedItems/>
    </cacheField>
    <cacheField name="FERC" numFmtId="0">
      <sharedItems count="7">
        <s v="546"/>
        <s v="548"/>
        <s v="549"/>
        <s v="551"/>
        <s v="552"/>
        <s v="553"/>
        <s v="554"/>
      </sharedItems>
    </cacheField>
    <cacheField name="ET rollup 17" numFmtId="0">
      <sharedItems/>
    </cacheField>
    <cacheField name="Location" numFmtId="49">
      <sharedItems/>
    </cacheField>
    <cacheField name="Budget Version" numFmtId="49">
      <sharedItems count="2">
        <s v="2017 BP final"/>
        <s v="WORKING FORECAST"/>
      </sharedItems>
    </cacheField>
    <cacheField name="Year" numFmtId="49">
      <sharedItems containsMixedTypes="1" containsNumber="1" containsInteger="1" minValue="2017" maxValue="2018"/>
    </cacheField>
    <cacheField name="Total" numFmtId="6">
      <sharedItems containsSemiMixedTypes="0" containsString="0" containsNumber="1" minValue="0" maxValue="1794192"/>
    </cacheField>
    <cacheField name="KU %" numFmtId="9">
      <sharedItems containsSemiMixedTypes="0" containsString="0" containsNumber="1" minValue="0.78" maxValue="0.78"/>
    </cacheField>
    <cacheField name="KU allocation working" numFmtId="0">
      <sharedItems containsString="0" containsBlank="1" containsNumber="1" minValue="0" maxValue="1152719.2560000001" count="87">
        <m/>
        <n v="1223.1414"/>
        <n v="1289.3088"/>
        <n v="4592.0706"/>
        <n v="4840.4381999999996"/>
        <n v="1476.3996000000002"/>
        <n v="1075.0896"/>
        <n v="72230.34"/>
        <n v="72411.705600000001"/>
        <n v="245857.0686"/>
        <n v="246474.345"/>
        <n v="53062.152000000009"/>
        <n v="49601.487000000001"/>
        <n v="51064.306800000006"/>
        <n v="42332.035199999998"/>
        <n v="6602.9340000000011"/>
        <n v="6734.7384000000011"/>
        <n v="3012.9371999999998"/>
        <n v="3077.1"/>
        <n v="10810.253999999999"/>
        <n v="5280.2412000000004"/>
        <n v="129300.6"/>
        <n v="131887.08000000002"/>
        <n v="15600.78"/>
        <n v="15911.8752"/>
        <n v="1678.5365999999999"/>
        <n v="1616.1677999999999"/>
        <n v="167891.568"/>
        <n v="178491.06600000005"/>
        <n v="693139.3404000001"/>
        <n v="734277.7962000001"/>
        <n v="183984.84"/>
        <n v="187664.88"/>
        <n v="338334.04800000001"/>
        <n v="362058.71519999998"/>
        <n v="378536.18400000007"/>
        <n v="386094.19679999998"/>
        <n v="12776.4"/>
        <n v="13440.18"/>
        <n v="3806.6808000000005"/>
        <n v="3798.8184000000006"/>
        <n v="12957.141600000001"/>
        <n v="12930.3642"/>
        <n v="36259.165800000002"/>
        <n v="36771.976799999997"/>
        <n v="4184.0136000000011"/>
        <n v="4288.6116000000002"/>
        <n v="5027.2716"/>
        <n v="2989.116"/>
        <n v="15814.539000000001"/>
        <n v="5617.3026"/>
        <n v="0"/>
        <n v="466.37759999999997"/>
        <n v="12509.8896"/>
        <n v="9642.1494000000002"/>
        <n v="42581.050199999998"/>
        <n v="32819.872799999997"/>
        <n v="171.28800000000001"/>
        <n v="117"/>
        <n v="16267.118399999999"/>
        <n v="15832.9704"/>
        <n v="934.12799999999993"/>
        <n v="952.38"/>
        <n v="857529.66"/>
        <n v="62387.832000000009"/>
        <n v="775194.576"/>
        <n v="188025.552"/>
        <n v="505544.83200000005"/>
        <n v="156386.88"/>
        <n v="348733.00799999997"/>
        <n v="145425.54"/>
        <n v="41998.32"/>
        <n v="45040.32"/>
        <n v="49299.12"/>
        <n v="52874.64"/>
        <n v="166708.16760000002"/>
        <n v="176582.2812"/>
        <n v="665765.09220000007"/>
        <n v="704238.22560000001"/>
        <n v="63295.44"/>
        <n v="82984.98"/>
        <n v="1152719.2560000001"/>
        <n v="881768.16"/>
        <n v="779097.38400000008"/>
        <n v="737783.28"/>
        <n v="11685.960000000001"/>
        <n v="12533.04"/>
      </sharedItems>
    </cacheField>
    <cacheField name="KU allocation final" numFmtId="166">
      <sharedItems containsString="0" containsBlank="1" containsNumber="1" minValue="0" maxValue="1399469.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7">
  <r>
    <s v="546100"/>
    <x v="0"/>
    <s v="PLBT: TOTAL LABOR BURDENS"/>
    <s v="0172"/>
    <x v="0"/>
    <s v="2017"/>
    <n v="1568"/>
    <n v="0.78"/>
    <x v="0"/>
    <n v="1223.04"/>
  </r>
  <r>
    <s v="546100"/>
    <x v="0"/>
    <s v="PLBT: TOTAL LABOR BURDENS"/>
    <s v="0172"/>
    <x v="0"/>
    <s v="2018"/>
    <n v="1653"/>
    <n v="0.78"/>
    <x v="0"/>
    <n v="1289.3400000000001"/>
  </r>
  <r>
    <s v="546100"/>
    <x v="0"/>
    <s v="PLRL: TOTAL RAW LABOR"/>
    <s v="0172"/>
    <x v="0"/>
    <s v="2017"/>
    <n v="127158"/>
    <n v="0.78"/>
    <x v="0"/>
    <n v="99183.24"/>
  </r>
  <r>
    <s v="546100"/>
    <x v="0"/>
    <s v="PLRL: TOTAL RAW LABOR"/>
    <s v="0172"/>
    <x v="0"/>
    <s v="2017"/>
    <n v="5888"/>
    <n v="0.78"/>
    <x v="0"/>
    <n v="4592.6400000000003"/>
  </r>
  <r>
    <s v="546100"/>
    <x v="0"/>
    <s v="PLRL: TOTAL RAW LABOR"/>
    <s v="0172"/>
    <x v="0"/>
    <s v="2018"/>
    <n v="134946"/>
    <n v="0.78"/>
    <x v="0"/>
    <n v="105257.88"/>
  </r>
  <r>
    <s v="546100"/>
    <x v="0"/>
    <s v="PLRL: TOTAL RAW LABOR"/>
    <s v="0172"/>
    <x v="0"/>
    <s v="2018"/>
    <n v="6205"/>
    <n v="0.78"/>
    <x v="0"/>
    <n v="4839.9000000000005"/>
  </r>
  <r>
    <s v="546100"/>
    <x v="0"/>
    <s v="PNOS: TOTAL OUTSIDE SERVICES"/>
    <s v="0172"/>
    <x v="0"/>
    <s v="2017"/>
    <n v="1890"/>
    <n v="0.78"/>
    <x v="0"/>
    <n v="1474.2"/>
  </r>
  <r>
    <s v="546100"/>
    <x v="0"/>
    <s v="PNOS: TOTAL OUTSIDE SERVICES"/>
    <s v="0172"/>
    <x v="0"/>
    <s v="2018"/>
    <n v="1380"/>
    <n v="0.78"/>
    <x v="0"/>
    <n v="1076.4000000000001"/>
  </r>
  <r>
    <s v="546900"/>
    <x v="0"/>
    <s v="PLBT: TOTAL LABOR BURDENS"/>
    <s v="0172"/>
    <x v="0"/>
    <s v="2017"/>
    <n v="93838"/>
    <n v="0.78"/>
    <x v="0"/>
    <n v="73193.64"/>
  </r>
  <r>
    <s v="546900"/>
    <x v="0"/>
    <s v="PLBT: TOTAL LABOR BURDENS"/>
    <s v="0172"/>
    <x v="0"/>
    <s v="2018"/>
    <n v="94089"/>
    <n v="0.78"/>
    <x v="0"/>
    <n v="73389.42"/>
  </r>
  <r>
    <s v="546900"/>
    <x v="0"/>
    <s v="PLRL: TOTAL RAW LABOR"/>
    <s v="0172"/>
    <x v="0"/>
    <s v="2017"/>
    <n v="319401"/>
    <n v="0.78"/>
    <x v="0"/>
    <n v="249132.78"/>
  </r>
  <r>
    <s v="546900"/>
    <x v="0"/>
    <s v="PLRL: TOTAL RAW LABOR"/>
    <s v="0172"/>
    <x v="0"/>
    <s v="2018"/>
    <n v="320258"/>
    <n v="0.78"/>
    <x v="0"/>
    <n v="249801.24000000002"/>
  </r>
  <r>
    <s v="546900"/>
    <x v="0"/>
    <s v="PNMT: TOTAL MISCELLANEOUS EXPENSES"/>
    <s v="0172"/>
    <x v="0"/>
    <s v="2017"/>
    <n v="84202"/>
    <n v="0.78"/>
    <x v="0"/>
    <n v="65677.56"/>
  </r>
  <r>
    <s v="546900"/>
    <x v="0"/>
    <s v="PNMT: TOTAL MISCELLANEOUS EXPENSES"/>
    <s v="0172"/>
    <x v="0"/>
    <s v="2018"/>
    <n v="80013"/>
    <n v="0.78"/>
    <x v="0"/>
    <n v="62410.14"/>
  </r>
  <r>
    <s v="546900"/>
    <x v="0"/>
    <s v="PNOS: TOTAL OUTSIDE SERVICES"/>
    <s v="0172"/>
    <x v="0"/>
    <s v="2017"/>
    <n v="65467"/>
    <n v="0.78"/>
    <x v="0"/>
    <n v="51064.26"/>
  </r>
  <r>
    <s v="546900"/>
    <x v="0"/>
    <s v="PNOS: TOTAL OUTSIDE SERVICES"/>
    <s v="0172"/>
    <x v="0"/>
    <s v="2018"/>
    <n v="54271"/>
    <n v="0.78"/>
    <x v="0"/>
    <n v="42331.380000000005"/>
  </r>
  <r>
    <s v="546900"/>
    <x v="0"/>
    <s v="PNPM: TOTAL PURCHASED MATERIALS"/>
    <s v="0172"/>
    <x v="0"/>
    <s v="2017"/>
    <n v="8467"/>
    <n v="0.78"/>
    <x v="0"/>
    <n v="6604.26"/>
  </r>
  <r>
    <s v="546900"/>
    <x v="0"/>
    <s v="PNPM: TOTAL PURCHASED MATERIALS"/>
    <s v="0172"/>
    <x v="0"/>
    <s v="2018"/>
    <n v="8632"/>
    <n v="0.78"/>
    <x v="0"/>
    <n v="6732.96"/>
  </r>
  <r>
    <s v="546900"/>
    <x v="0"/>
    <s v="PNTT: TOTAL TRANSPORTATION AND EQUIPMENT"/>
    <s v="0172"/>
    <x v="0"/>
    <s v="2017"/>
    <n v="3864"/>
    <n v="0.78"/>
    <x v="0"/>
    <n v="3013.92"/>
  </r>
  <r>
    <s v="546900"/>
    <x v="0"/>
    <s v="PNTT: TOTAL TRANSPORTATION AND EQUIPMENT"/>
    <s v="0172"/>
    <x v="0"/>
    <s v="2018"/>
    <n v="3948"/>
    <n v="0.78"/>
    <x v="0"/>
    <n v="3079.44"/>
  </r>
  <r>
    <s v="548010"/>
    <x v="1"/>
    <s v="PNOS: TOTAL OUTSIDE SERVICES"/>
    <s v="0172"/>
    <x v="0"/>
    <s v="2017"/>
    <n v="13860"/>
    <n v="0.78"/>
    <x v="0"/>
    <n v="10810.800000000001"/>
  </r>
  <r>
    <s v="548010"/>
    <x v="1"/>
    <s v="PNOS: TOTAL OUTSIDE SERVICES"/>
    <s v="0172"/>
    <x v="0"/>
    <s v="2018"/>
    <n v="6769"/>
    <n v="0.78"/>
    <x v="0"/>
    <n v="5279.8200000000006"/>
  </r>
  <r>
    <s v="548010"/>
    <x v="1"/>
    <s v="PNPM: TOTAL PURCHASED MATERIALS"/>
    <s v="0172"/>
    <x v="0"/>
    <s v="2017"/>
    <n v="5000"/>
    <n v="0.78"/>
    <x v="0"/>
    <n v="3900"/>
  </r>
  <r>
    <s v="548010"/>
    <x v="1"/>
    <s v="PNPM: TOTAL PURCHASED MATERIALS"/>
    <s v="0172"/>
    <x v="0"/>
    <s v="2017"/>
    <n v="145770"/>
    <n v="0.78"/>
    <x v="0"/>
    <n v="113700.6"/>
  </r>
  <r>
    <s v="548010"/>
    <x v="1"/>
    <s v="PNPM: TOTAL PURCHASED MATERIALS"/>
    <s v="0172"/>
    <x v="0"/>
    <s v="2017"/>
    <n v="15000"/>
    <n v="0.78"/>
    <x v="0"/>
    <n v="11700"/>
  </r>
  <r>
    <s v="548010"/>
    <x v="1"/>
    <s v="PNPM: TOTAL PURCHASED MATERIALS"/>
    <s v="0172"/>
    <x v="0"/>
    <s v="2018"/>
    <n v="5100"/>
    <n v="0.78"/>
    <x v="0"/>
    <n v="3978"/>
  </r>
  <r>
    <s v="548010"/>
    <x v="1"/>
    <s v="PNPM: TOTAL PURCHASED MATERIALS"/>
    <s v="0172"/>
    <x v="0"/>
    <s v="2018"/>
    <n v="148686"/>
    <n v="0.78"/>
    <x v="0"/>
    <n v="115975.08"/>
  </r>
  <r>
    <s v="548010"/>
    <x v="1"/>
    <s v="PNPM: TOTAL PURCHASED MATERIALS"/>
    <s v="0172"/>
    <x v="0"/>
    <s v="2018"/>
    <n v="15300"/>
    <n v="0.78"/>
    <x v="0"/>
    <n v="11934"/>
  </r>
  <r>
    <s v="548010"/>
    <x v="1"/>
    <s v="PNWT: TOTAL WAREHOUSE ISSUES"/>
    <s v="0172"/>
    <x v="0"/>
    <s v="2017"/>
    <n v="20000"/>
    <n v="0.78"/>
    <x v="0"/>
    <n v="15600"/>
  </r>
  <r>
    <s v="548010"/>
    <x v="1"/>
    <s v="PNWT: TOTAL WAREHOUSE ISSUES"/>
    <s v="0172"/>
    <x v="0"/>
    <s v="2018"/>
    <n v="20400"/>
    <n v="0.78"/>
    <x v="0"/>
    <n v="15912"/>
  </r>
  <r>
    <s v="548910"/>
    <x v="1"/>
    <s v="PNMT: TOTAL MISCELLANEOUS EXPENSES"/>
    <s v="0172"/>
    <x v="0"/>
    <s v="2017"/>
    <n v="2152"/>
    <n v="0.78"/>
    <x v="0"/>
    <n v="1678.56"/>
  </r>
  <r>
    <s v="548910"/>
    <x v="1"/>
    <s v="PNMT: TOTAL MISCELLANEOUS EXPENSES"/>
    <s v="0172"/>
    <x v="0"/>
    <s v="2018"/>
    <n v="2072"/>
    <n v="0.78"/>
    <x v="0"/>
    <n v="1616.16"/>
  </r>
  <r>
    <s v="549100"/>
    <x v="2"/>
    <s v="PLBT: TOTAL LABOR BURDENS"/>
    <s v="0172"/>
    <x v="0"/>
    <s v="2017"/>
    <n v="215246"/>
    <n v="0.78"/>
    <x v="0"/>
    <n v="167891.88"/>
  </r>
  <r>
    <s v="549100"/>
    <x v="2"/>
    <s v="PLBT: TOTAL LABOR BURDENS"/>
    <s v="0172"/>
    <x v="0"/>
    <s v="2018"/>
    <n v="228835"/>
    <n v="0.78"/>
    <x v="0"/>
    <n v="178491.30000000002"/>
  </r>
  <r>
    <s v="549100"/>
    <x v="2"/>
    <s v="PLRL: TOTAL RAW LABOR"/>
    <s v="0172"/>
    <x v="0"/>
    <s v="2017"/>
    <n v="804532"/>
    <n v="0.78"/>
    <x v="0"/>
    <n v="627534.96000000008"/>
  </r>
  <r>
    <s v="549100"/>
    <x v="2"/>
    <s v="PLRL: TOTAL RAW LABOR"/>
    <s v="0172"/>
    <x v="0"/>
    <s v="2018"/>
    <n v="852122"/>
    <n v="0.78"/>
    <x v="0"/>
    <n v="664655.16"/>
  </r>
  <r>
    <s v="549100"/>
    <x v="2"/>
    <s v="PNMT: TOTAL MISCELLANEOUS EXPENSES"/>
    <s v="0172"/>
    <x v="0"/>
    <s v="2017"/>
    <n v="33660"/>
    <n v="0.78"/>
    <x v="0"/>
    <n v="26254.799999999999"/>
  </r>
  <r>
    <s v="549100"/>
    <x v="2"/>
    <s v="PNMT: TOTAL MISCELLANEOUS EXPENSES"/>
    <s v="0172"/>
    <x v="0"/>
    <s v="2017"/>
    <n v="121026"/>
    <n v="0.78"/>
    <x v="0"/>
    <n v="94400.28"/>
  </r>
  <r>
    <s v="549100"/>
    <x v="2"/>
    <s v="PNMT: TOTAL MISCELLANEOUS EXPENSES"/>
    <s v="0172"/>
    <x v="0"/>
    <s v="2017"/>
    <n v="39000"/>
    <n v="0.78"/>
    <x v="0"/>
    <n v="30420"/>
  </r>
  <r>
    <s v="549100"/>
    <x v="2"/>
    <s v="PNMT: TOTAL MISCELLANEOUS EXPENSES"/>
    <s v="0172"/>
    <x v="0"/>
    <s v="2017"/>
    <n v="21156"/>
    <n v="0.78"/>
    <x v="0"/>
    <n v="16501.68"/>
  </r>
  <r>
    <s v="549100"/>
    <x v="2"/>
    <s v="PNMT: TOTAL MISCELLANEOUS EXPENSES"/>
    <s v="0172"/>
    <x v="0"/>
    <s v="2017"/>
    <n v="21036"/>
    <n v="0.78"/>
    <x v="0"/>
    <n v="16408.080000000002"/>
  </r>
  <r>
    <s v="549100"/>
    <x v="2"/>
    <s v="PNMT: TOTAL MISCELLANEOUS EXPENSES"/>
    <s v="0172"/>
    <x v="0"/>
    <s v="2018"/>
    <n v="34338"/>
    <n v="0.78"/>
    <x v="0"/>
    <n v="26783.64"/>
  </r>
  <r>
    <s v="549100"/>
    <x v="2"/>
    <s v="PNMT: TOTAL MISCELLANEOUS EXPENSES"/>
    <s v="0172"/>
    <x v="0"/>
    <s v="2018"/>
    <n v="123444"/>
    <n v="0.78"/>
    <x v="0"/>
    <n v="96286.32"/>
  </r>
  <r>
    <s v="549100"/>
    <x v="2"/>
    <s v="PNMT: TOTAL MISCELLANEOUS EXPENSES"/>
    <s v="0172"/>
    <x v="0"/>
    <s v="2018"/>
    <n v="39780"/>
    <n v="0.78"/>
    <x v="0"/>
    <n v="31028.400000000001"/>
  </r>
  <r>
    <s v="549100"/>
    <x v="2"/>
    <s v="PNMT: TOTAL MISCELLANEOUS EXPENSES"/>
    <s v="0172"/>
    <x v="0"/>
    <s v="2018"/>
    <n v="21578"/>
    <n v="0.78"/>
    <x v="0"/>
    <n v="16830.84"/>
  </r>
  <r>
    <s v="549100"/>
    <x v="2"/>
    <s v="PNMT: TOTAL MISCELLANEOUS EXPENSES"/>
    <s v="0172"/>
    <x v="0"/>
    <s v="2018"/>
    <n v="21456"/>
    <n v="0.78"/>
    <x v="0"/>
    <n v="16735.68"/>
  </r>
  <r>
    <s v="549100"/>
    <x v="2"/>
    <s v="PNOS: TOTAL OUTSIDE SERVICES"/>
    <s v="0172"/>
    <x v="0"/>
    <s v="2017"/>
    <n v="63048"/>
    <n v="0.78"/>
    <x v="0"/>
    <n v="49177.440000000002"/>
  </r>
  <r>
    <s v="549100"/>
    <x v="2"/>
    <s v="PNOS: TOTAL OUTSIDE SERVICES"/>
    <s v="0172"/>
    <x v="0"/>
    <s v="2017"/>
    <n v="23412"/>
    <n v="0.78"/>
    <x v="0"/>
    <n v="18261.36"/>
  </r>
  <r>
    <s v="549100"/>
    <x v="2"/>
    <s v="PNOS: TOTAL OUTSIDE SERVICES"/>
    <s v="0172"/>
    <x v="0"/>
    <s v="2017"/>
    <n v="27000"/>
    <n v="0.78"/>
    <x v="0"/>
    <n v="21060"/>
  </r>
  <r>
    <s v="549100"/>
    <x v="2"/>
    <s v="PNOS: TOTAL OUTSIDE SERVICES"/>
    <s v="0172"/>
    <x v="0"/>
    <s v="2017"/>
    <n v="13890"/>
    <n v="0.78"/>
    <x v="0"/>
    <n v="10834.2"/>
  </r>
  <r>
    <s v="549100"/>
    <x v="2"/>
    <s v="PNOS: TOTAL OUTSIDE SERVICES"/>
    <s v="0172"/>
    <x v="0"/>
    <s v="2017"/>
    <n v="7806"/>
    <n v="0.78"/>
    <x v="0"/>
    <n v="6088.68"/>
  </r>
  <r>
    <s v="549100"/>
    <x v="2"/>
    <s v="PNOS: TOTAL OUTSIDE SERVICES"/>
    <s v="0172"/>
    <x v="0"/>
    <s v="2017"/>
    <n v="691"/>
    <n v="0.78"/>
    <x v="0"/>
    <n v="538.98"/>
  </r>
  <r>
    <s v="549100"/>
    <x v="2"/>
    <s v="PNOS: TOTAL OUTSIDE SERVICES"/>
    <s v="0172"/>
    <x v="0"/>
    <s v="2017"/>
    <n v="258810"/>
    <n v="0.78"/>
    <x v="0"/>
    <n v="201871.80000000002"/>
  </r>
  <r>
    <s v="549100"/>
    <x v="2"/>
    <s v="PNOS: TOTAL OUTSIDE SERVICES"/>
    <s v="0172"/>
    <x v="0"/>
    <s v="2017"/>
    <n v="22500"/>
    <n v="0.78"/>
    <x v="0"/>
    <n v="17550"/>
  </r>
  <r>
    <s v="549100"/>
    <x v="2"/>
    <s v="PNOS: TOTAL OUTSIDE SERVICES"/>
    <s v="0172"/>
    <x v="0"/>
    <s v="2017"/>
    <n v="4464"/>
    <n v="0.78"/>
    <x v="0"/>
    <n v="3481.92"/>
  </r>
  <r>
    <s v="549100"/>
    <x v="2"/>
    <s v="PNOS: TOTAL OUTSIDE SERVICES"/>
    <s v="0172"/>
    <x v="0"/>
    <s v="2018"/>
    <n v="64920"/>
    <n v="0.78"/>
    <x v="0"/>
    <n v="50637.599999999999"/>
  </r>
  <r>
    <s v="549100"/>
    <x v="2"/>
    <s v="PNOS: TOTAL OUTSIDE SERVICES"/>
    <s v="0172"/>
    <x v="0"/>
    <s v="2018"/>
    <n v="23880"/>
    <n v="0.78"/>
    <x v="0"/>
    <n v="18626.400000000001"/>
  </r>
  <r>
    <s v="549100"/>
    <x v="2"/>
    <s v="PNOS: TOTAL OUTSIDE SERVICES"/>
    <s v="0172"/>
    <x v="0"/>
    <s v="2018"/>
    <n v="27540"/>
    <n v="0.78"/>
    <x v="0"/>
    <n v="21481.200000000001"/>
  </r>
  <r>
    <s v="549100"/>
    <x v="2"/>
    <s v="PNOS: TOTAL OUTSIDE SERVICES"/>
    <s v="0172"/>
    <x v="0"/>
    <s v="2018"/>
    <n v="42023"/>
    <n v="0.78"/>
    <x v="0"/>
    <n v="32777.94"/>
  </r>
  <r>
    <s v="549100"/>
    <x v="2"/>
    <s v="PNOS: TOTAL OUTSIDE SERVICES"/>
    <s v="0172"/>
    <x v="0"/>
    <s v="2018"/>
    <n v="7962"/>
    <n v="0.78"/>
    <x v="0"/>
    <n v="6210.3600000000006"/>
  </r>
  <r>
    <s v="549100"/>
    <x v="2"/>
    <s v="PNOS: TOTAL OUTSIDE SERVICES"/>
    <s v="0172"/>
    <x v="0"/>
    <s v="2018"/>
    <n v="2311"/>
    <n v="0.78"/>
    <x v="0"/>
    <n v="1802.5800000000002"/>
  </r>
  <r>
    <s v="549100"/>
    <x v="2"/>
    <s v="PNOS: TOTAL OUTSIDE SERVICES"/>
    <s v="0172"/>
    <x v="0"/>
    <s v="2018"/>
    <n v="256380"/>
    <n v="0.78"/>
    <x v="0"/>
    <n v="199976.4"/>
  </r>
  <r>
    <s v="549100"/>
    <x v="2"/>
    <s v="PNOS: TOTAL OUTSIDE SERVICES"/>
    <s v="0172"/>
    <x v="0"/>
    <s v="2018"/>
    <n v="22950"/>
    <n v="0.78"/>
    <x v="0"/>
    <n v="17901"/>
  </r>
  <r>
    <s v="549100"/>
    <x v="2"/>
    <s v="PNOS: TOTAL OUTSIDE SERVICES"/>
    <s v="0172"/>
    <x v="0"/>
    <s v="2018"/>
    <n v="4550"/>
    <n v="0.78"/>
    <x v="0"/>
    <n v="3549"/>
  </r>
  <r>
    <s v="549100"/>
    <x v="2"/>
    <s v="PNPM: TOTAL PURCHASED MATERIALS"/>
    <s v="0172"/>
    <x v="0"/>
    <s v="2017"/>
    <n v="26532"/>
    <n v="0.78"/>
    <x v="0"/>
    <n v="20694.96"/>
  </r>
  <r>
    <s v="549100"/>
    <x v="2"/>
    <s v="PNPM: TOTAL PURCHASED MATERIALS"/>
    <s v="0172"/>
    <x v="0"/>
    <s v="2017"/>
    <n v="318620"/>
    <n v="0.78"/>
    <x v="0"/>
    <n v="248523.6"/>
  </r>
  <r>
    <s v="549100"/>
    <x v="2"/>
    <s v="PNPM: TOTAL PURCHASED MATERIALS"/>
    <s v="0172"/>
    <x v="0"/>
    <s v="2017"/>
    <n v="23628"/>
    <n v="0.78"/>
    <x v="0"/>
    <n v="18429.84"/>
  </r>
  <r>
    <s v="549100"/>
    <x v="2"/>
    <s v="PNPM: TOTAL PURCHASED MATERIALS"/>
    <s v="0172"/>
    <x v="0"/>
    <s v="2017"/>
    <n v="89478"/>
    <n v="0.78"/>
    <x v="0"/>
    <n v="69792.84"/>
  </r>
  <r>
    <s v="549100"/>
    <x v="2"/>
    <s v="PNPM: TOTAL PURCHASED MATERIALS"/>
    <s v="0172"/>
    <x v="0"/>
    <s v="2017"/>
    <n v="9756"/>
    <n v="0.78"/>
    <x v="0"/>
    <n v="7609.68"/>
  </r>
  <r>
    <s v="549100"/>
    <x v="2"/>
    <s v="PNPM: TOTAL PURCHASED MATERIALS"/>
    <s v="0172"/>
    <x v="0"/>
    <s v="2017"/>
    <n v="1000"/>
    <n v="0.78"/>
    <x v="0"/>
    <n v="780"/>
  </r>
  <r>
    <s v="549100"/>
    <x v="2"/>
    <s v="PNPM: TOTAL PURCHASED MATERIALS"/>
    <s v="0172"/>
    <x v="0"/>
    <s v="2017"/>
    <n v="6000"/>
    <n v="0.78"/>
    <x v="0"/>
    <n v="4680"/>
  </r>
  <r>
    <s v="549100"/>
    <x v="2"/>
    <s v="PNPM: TOTAL PURCHASED MATERIALS"/>
    <s v="0172"/>
    <x v="0"/>
    <s v="2017"/>
    <n v="7806"/>
    <n v="0.78"/>
    <x v="0"/>
    <n v="6088.68"/>
  </r>
  <r>
    <s v="549100"/>
    <x v="2"/>
    <s v="PNPM: TOTAL PURCHASED MATERIALS"/>
    <s v="0172"/>
    <x v="0"/>
    <s v="2017"/>
    <n v="2483"/>
    <n v="0.78"/>
    <x v="0"/>
    <n v="1936.74"/>
  </r>
  <r>
    <s v="549100"/>
    <x v="2"/>
    <s v="PNPM: TOTAL PURCHASED MATERIALS"/>
    <s v="0172"/>
    <x v="0"/>
    <s v="2018"/>
    <n v="27060"/>
    <n v="0.78"/>
    <x v="0"/>
    <n v="21106.799999999999"/>
  </r>
  <r>
    <s v="549100"/>
    <x v="2"/>
    <s v="PNPM: TOTAL PURCHASED MATERIALS"/>
    <s v="0172"/>
    <x v="0"/>
    <s v="2018"/>
    <n v="324993"/>
    <n v="0.78"/>
    <x v="0"/>
    <n v="253494.54"/>
  </r>
  <r>
    <s v="549100"/>
    <x v="2"/>
    <s v="PNPM: TOTAL PURCHASED MATERIALS"/>
    <s v="0172"/>
    <x v="0"/>
    <s v="2018"/>
    <n v="24102"/>
    <n v="0.78"/>
    <x v="0"/>
    <n v="18799.560000000001"/>
  </r>
  <r>
    <s v="549100"/>
    <x v="2"/>
    <s v="PNPM: TOTAL PURCHASED MATERIALS"/>
    <s v="0172"/>
    <x v="0"/>
    <s v="2018"/>
    <n v="91260"/>
    <n v="0.78"/>
    <x v="0"/>
    <n v="71182.8"/>
  </r>
  <r>
    <s v="549100"/>
    <x v="2"/>
    <s v="PNPM: TOTAL PURCHASED MATERIALS"/>
    <s v="0172"/>
    <x v="0"/>
    <s v="2018"/>
    <n v="9948"/>
    <n v="0.78"/>
    <x v="0"/>
    <n v="7759.4400000000005"/>
  </r>
  <r>
    <s v="549100"/>
    <x v="2"/>
    <s v="PNPM: TOTAL PURCHASED MATERIALS"/>
    <s v="0172"/>
    <x v="0"/>
    <s v="2018"/>
    <n v="1000"/>
    <n v="0.78"/>
    <x v="0"/>
    <n v="780"/>
  </r>
  <r>
    <s v="549100"/>
    <x v="2"/>
    <s v="PNPM: TOTAL PURCHASED MATERIALS"/>
    <s v="0172"/>
    <x v="0"/>
    <s v="2018"/>
    <n v="6120"/>
    <n v="0.78"/>
    <x v="0"/>
    <n v="4773.6000000000004"/>
  </r>
  <r>
    <s v="549100"/>
    <x v="2"/>
    <s v="PNPM: TOTAL PURCHASED MATERIALS"/>
    <s v="0172"/>
    <x v="0"/>
    <s v="2018"/>
    <n v="7962"/>
    <n v="0.78"/>
    <x v="0"/>
    <n v="6210.3600000000006"/>
  </r>
  <r>
    <s v="549100"/>
    <x v="2"/>
    <s v="PNPM: TOTAL PURCHASED MATERIALS"/>
    <s v="0172"/>
    <x v="0"/>
    <s v="2018"/>
    <n v="2546"/>
    <n v="0.78"/>
    <x v="0"/>
    <n v="1985.88"/>
  </r>
  <r>
    <s v="549100"/>
    <x v="2"/>
    <s v="PNTT: TOTAL TRANSPORTATION AND EQUIPMENT"/>
    <s v="0172"/>
    <x v="0"/>
    <s v="2017"/>
    <n v="16380"/>
    <n v="0.78"/>
    <x v="0"/>
    <n v="12776.4"/>
  </r>
  <r>
    <s v="549100"/>
    <x v="2"/>
    <s v="PNTT: TOTAL TRANSPORTATION AND EQUIPMENT"/>
    <s v="0172"/>
    <x v="0"/>
    <s v="2018"/>
    <n v="17231"/>
    <n v="0.78"/>
    <x v="0"/>
    <n v="13440.18"/>
  </r>
  <r>
    <s v="549900"/>
    <x v="2"/>
    <s v="PLBT: TOTAL LABOR BURDENS"/>
    <s v="0172"/>
    <x v="0"/>
    <s v="2017"/>
    <n v="4881"/>
    <n v="0.78"/>
    <x v="0"/>
    <n v="3807.1800000000003"/>
  </r>
  <r>
    <s v="549900"/>
    <x v="2"/>
    <s v="PLBT: TOTAL LABOR BURDENS"/>
    <s v="0172"/>
    <x v="0"/>
    <s v="2018"/>
    <n v="4869"/>
    <n v="0.78"/>
    <x v="0"/>
    <n v="3797.82"/>
  </r>
  <r>
    <s v="549900"/>
    <x v="2"/>
    <s v="PLRL: TOTAL RAW LABOR"/>
    <s v="0172"/>
    <x v="0"/>
    <s v="2017"/>
    <n v="16612"/>
    <n v="0.78"/>
    <x v="0"/>
    <n v="12957.36"/>
  </r>
  <r>
    <s v="549900"/>
    <x v="2"/>
    <s v="PLRL: TOTAL RAW LABOR"/>
    <s v="0172"/>
    <x v="0"/>
    <s v="2018"/>
    <n v="16578"/>
    <n v="0.78"/>
    <x v="0"/>
    <n v="12930.84"/>
  </r>
  <r>
    <s v="549900"/>
    <x v="2"/>
    <s v="PNMT: TOTAL MISCELLANEOUS EXPENSES"/>
    <s v="0172"/>
    <x v="0"/>
    <s v="2017"/>
    <n v="46487"/>
    <n v="0.78"/>
    <x v="0"/>
    <n v="36259.86"/>
  </r>
  <r>
    <s v="549900"/>
    <x v="2"/>
    <s v="PNMT: TOTAL MISCELLANEOUS EXPENSES"/>
    <s v="0172"/>
    <x v="0"/>
    <s v="2018"/>
    <n v="47142"/>
    <n v="0.78"/>
    <x v="0"/>
    <n v="36770.76"/>
  </r>
  <r>
    <s v="549900"/>
    <x v="2"/>
    <s v="PNOS: TOTAL OUTSIDE SERVICES"/>
    <s v="0172"/>
    <x v="0"/>
    <s v="2017"/>
    <n v="5364"/>
    <n v="0.78"/>
    <x v="0"/>
    <n v="4183.92"/>
  </r>
  <r>
    <s v="549900"/>
    <x v="2"/>
    <s v="PNOS: TOTAL OUTSIDE SERVICES"/>
    <s v="0172"/>
    <x v="0"/>
    <s v="2018"/>
    <n v="5496"/>
    <n v="0.78"/>
    <x v="0"/>
    <n v="4286.88"/>
  </r>
  <r>
    <s v="551100"/>
    <x v="3"/>
    <s v="PLRL: TOTAL RAW LABOR"/>
    <s v="0172"/>
    <x v="0"/>
    <s v="2017"/>
    <n v="98050"/>
    <n v="0.78"/>
    <x v="0"/>
    <n v="76479"/>
  </r>
  <r>
    <s v="551100"/>
    <x v="3"/>
    <s v="PLRL: TOTAL RAW LABOR"/>
    <s v="0172"/>
    <x v="0"/>
    <s v="2018"/>
    <n v="104055"/>
    <n v="0.78"/>
    <x v="0"/>
    <n v="81162.900000000009"/>
  </r>
  <r>
    <s v="551100"/>
    <x v="3"/>
    <s v="PNMT: TOTAL MISCELLANEOUS EXPENSES"/>
    <s v="0172"/>
    <x v="0"/>
    <s v="2017"/>
    <n v="6446"/>
    <n v="0.78"/>
    <x v="0"/>
    <n v="5027.88"/>
  </r>
  <r>
    <s v="551100"/>
    <x v="3"/>
    <s v="PNMT: TOTAL MISCELLANEOUS EXPENSES"/>
    <s v="0172"/>
    <x v="0"/>
    <s v="2018"/>
    <n v="3832"/>
    <n v="0.78"/>
    <x v="0"/>
    <n v="2988.96"/>
  </r>
  <r>
    <s v="551100"/>
    <x v="3"/>
    <s v="PNOS: TOTAL OUTSIDE SERVICES"/>
    <s v="0172"/>
    <x v="0"/>
    <s v="2017"/>
    <n v="20275"/>
    <n v="0.78"/>
    <x v="0"/>
    <n v="15814.5"/>
  </r>
  <r>
    <s v="551100"/>
    <x v="3"/>
    <s v="PNOS: TOTAL OUTSIDE SERVICES"/>
    <s v="0172"/>
    <x v="0"/>
    <s v="2018"/>
    <n v="7201"/>
    <n v="0.78"/>
    <x v="0"/>
    <n v="5616.78"/>
  </r>
  <r>
    <s v="551100"/>
    <x v="3"/>
    <s v="PNPM: TOTAL PURCHASED MATERIALS"/>
    <s v="0172"/>
    <x v="0"/>
    <s v="2017"/>
    <n v="0"/>
    <n v="0.78"/>
    <x v="0"/>
    <n v="0"/>
  </r>
  <r>
    <s v="551100"/>
    <x v="3"/>
    <s v="PNPM: TOTAL PURCHASED MATERIALS"/>
    <s v="0172"/>
    <x v="0"/>
    <s v="2018"/>
    <n v="598"/>
    <n v="0.78"/>
    <x v="0"/>
    <n v="466.44"/>
  </r>
  <r>
    <s v="551900"/>
    <x v="3"/>
    <s v="PLBT: TOTAL LABOR BURDENS"/>
    <s v="0172"/>
    <x v="0"/>
    <s v="2017"/>
    <n v="16039"/>
    <n v="0.78"/>
    <x v="0"/>
    <n v="12510.42"/>
  </r>
  <r>
    <s v="551900"/>
    <x v="3"/>
    <s v="PLBT: TOTAL LABOR BURDENS"/>
    <s v="0172"/>
    <x v="0"/>
    <s v="2018"/>
    <n v="12361"/>
    <n v="0.78"/>
    <x v="0"/>
    <n v="9641.58"/>
  </r>
  <r>
    <s v="551900"/>
    <x v="3"/>
    <s v="PLRL: TOTAL RAW LABOR"/>
    <s v="0172"/>
    <x v="0"/>
    <s v="2017"/>
    <n v="54590"/>
    <n v="0.78"/>
    <x v="0"/>
    <n v="42580.200000000004"/>
  </r>
  <r>
    <s v="551900"/>
    <x v="3"/>
    <s v="PLRL: TOTAL RAW LABOR"/>
    <s v="0172"/>
    <x v="0"/>
    <s v="2018"/>
    <n v="42076"/>
    <n v="0.78"/>
    <x v="0"/>
    <n v="32819.279999999999"/>
  </r>
  <r>
    <s v="551900"/>
    <x v="3"/>
    <s v="PNMT: TOTAL MISCELLANEOUS EXPENSES"/>
    <s v="0172"/>
    <x v="0"/>
    <s v="2017"/>
    <n v="222"/>
    <n v="0.78"/>
    <x v="0"/>
    <n v="173.16"/>
  </r>
  <r>
    <s v="551900"/>
    <x v="3"/>
    <s v="PNMT: TOTAL MISCELLANEOUS EXPENSES"/>
    <s v="0172"/>
    <x v="0"/>
    <s v="2018"/>
    <n v="150"/>
    <n v="0.78"/>
    <x v="0"/>
    <n v="117"/>
  </r>
  <r>
    <s v="551900"/>
    <x v="3"/>
    <s v="PNOS: TOTAL OUTSIDE SERVICES"/>
    <s v="0172"/>
    <x v="0"/>
    <s v="2017"/>
    <n v="20858"/>
    <n v="0.78"/>
    <x v="0"/>
    <n v="16269.24"/>
  </r>
  <r>
    <s v="551900"/>
    <x v="3"/>
    <s v="PNOS: TOTAL OUTSIDE SERVICES"/>
    <s v="0172"/>
    <x v="0"/>
    <s v="2018"/>
    <n v="20298"/>
    <n v="0.78"/>
    <x v="0"/>
    <n v="15832.44"/>
  </r>
  <r>
    <s v="552100"/>
    <x v="4"/>
    <s v="PNMT: TOTAL MISCELLANEOUS EXPENSES"/>
    <s v="0172"/>
    <x v="0"/>
    <s v="2017"/>
    <n v="1200"/>
    <n v="0.78"/>
    <x v="0"/>
    <n v="936"/>
  </r>
  <r>
    <s v="552100"/>
    <x v="4"/>
    <s v="PNMT: TOTAL MISCELLANEOUS EXPENSES"/>
    <s v="0172"/>
    <x v="0"/>
    <s v="2018"/>
    <n v="1221"/>
    <n v="0.78"/>
    <x v="0"/>
    <n v="952.38"/>
  </r>
  <r>
    <s v="552100"/>
    <x v="4"/>
    <s v="PNOS: TOTAL OUTSIDE SERVICES"/>
    <s v="0172"/>
    <x v="0"/>
    <s v="2017"/>
    <n v="1794192"/>
    <n v="0.78"/>
    <x v="0"/>
    <n v="1399469.76"/>
  </r>
  <r>
    <s v="552100"/>
    <x v="4"/>
    <s v="PNOS: TOTAL OUTSIDE SERVICES"/>
    <s v="0172"/>
    <x v="0"/>
    <s v="2017"/>
    <n v="70230"/>
    <n v="0.78"/>
    <x v="0"/>
    <n v="54779.4"/>
  </r>
  <r>
    <s v="552100"/>
    <x v="4"/>
    <s v="PNOS: TOTAL OUTSIDE SERVICES"/>
    <s v="0172"/>
    <x v="0"/>
    <s v="2017"/>
    <n v="4052"/>
    <n v="0.78"/>
    <x v="0"/>
    <n v="3160.56"/>
  </r>
  <r>
    <s v="552100"/>
    <x v="4"/>
    <s v="PNOS: TOTAL OUTSIDE SERVICES"/>
    <s v="0172"/>
    <x v="0"/>
    <s v="2018"/>
    <n v="75318"/>
    <n v="0.78"/>
    <x v="0"/>
    <n v="58748.04"/>
  </r>
  <r>
    <s v="552100"/>
    <x v="4"/>
    <s v="PNOS: TOTAL OUTSIDE SERVICES"/>
    <s v="0172"/>
    <x v="0"/>
    <s v="2018"/>
    <n v="4667"/>
    <n v="0.78"/>
    <x v="0"/>
    <n v="3640.26"/>
  </r>
  <r>
    <s v="552100"/>
    <x v="4"/>
    <s v="PNPM: TOTAL PURCHASED MATERIALS"/>
    <s v="0172"/>
    <x v="0"/>
    <s v="2017"/>
    <n v="224724"/>
    <n v="0.78"/>
    <x v="0"/>
    <n v="175284.72"/>
  </r>
  <r>
    <s v="552100"/>
    <x v="4"/>
    <s v="PNPM: TOTAL PURCHASED MATERIALS"/>
    <s v="0172"/>
    <x v="0"/>
    <s v="2017"/>
    <n v="36"/>
    <n v="0.78"/>
    <x v="0"/>
    <n v="28.080000000000002"/>
  </r>
  <r>
    <s v="552100"/>
    <x v="4"/>
    <s v="PNPM: TOTAL PURCHASED MATERIALS"/>
    <s v="0172"/>
    <x v="0"/>
    <s v="2018"/>
    <n v="241020"/>
    <n v="0.78"/>
    <x v="0"/>
    <n v="187995.6"/>
  </r>
  <r>
    <s v="552100"/>
    <x v="4"/>
    <s v="PNPM: TOTAL PURCHASED MATERIALS"/>
    <s v="0172"/>
    <x v="0"/>
    <s v="2018"/>
    <n v="36"/>
    <n v="0.78"/>
    <x v="0"/>
    <n v="28.080000000000002"/>
  </r>
  <r>
    <s v="553010"/>
    <x v="5"/>
    <s v="PLRL: TOTAL RAW LABOR"/>
    <s v="0172"/>
    <x v="0"/>
    <s v="2017"/>
    <n v="157798"/>
    <n v="0.78"/>
    <x v="0"/>
    <n v="123082.44"/>
  </r>
  <r>
    <s v="553010"/>
    <x v="5"/>
    <s v="PLRL: TOTAL RAW LABOR"/>
    <s v="0172"/>
    <x v="0"/>
    <s v="2018"/>
    <n v="167462"/>
    <n v="0.78"/>
    <x v="0"/>
    <n v="130620.36"/>
  </r>
  <r>
    <s v="553010"/>
    <x v="5"/>
    <s v="PNOS: TOTAL OUTSIDE SERVICES"/>
    <s v="0172"/>
    <x v="0"/>
    <s v="2017"/>
    <n v="768684"/>
    <n v="0.78"/>
    <x v="0"/>
    <n v="599573.52"/>
  </r>
  <r>
    <s v="553010"/>
    <x v="5"/>
    <s v="PNOS: TOTAL OUTSIDE SERVICES"/>
    <s v="0172"/>
    <x v="0"/>
    <s v="2017"/>
    <n v="6240"/>
    <n v="0.78"/>
    <x v="0"/>
    <n v="4867.2"/>
  </r>
  <r>
    <s v="553010"/>
    <x v="5"/>
    <s v="PNOS: TOTAL OUTSIDE SERVICES"/>
    <s v="0172"/>
    <x v="0"/>
    <s v="2017"/>
    <n v="5850"/>
    <n v="0.78"/>
    <x v="0"/>
    <n v="4563"/>
  </r>
  <r>
    <s v="553010"/>
    <x v="5"/>
    <s v="PNOS: TOTAL OUTSIDE SERVICES"/>
    <s v="0172"/>
    <x v="0"/>
    <s v="2017"/>
    <n v="61164"/>
    <n v="0.78"/>
    <x v="0"/>
    <n v="47707.92"/>
  </r>
  <r>
    <s v="553010"/>
    <x v="5"/>
    <s v="PNOS: TOTAL OUTSIDE SERVICES"/>
    <s v="0172"/>
    <x v="0"/>
    <s v="2017"/>
    <n v="61164"/>
    <n v="0.78"/>
    <x v="0"/>
    <n v="47707.92"/>
  </r>
  <r>
    <s v="553010"/>
    <x v="5"/>
    <s v="PNOS: TOTAL OUTSIDE SERVICES"/>
    <s v="0172"/>
    <x v="0"/>
    <s v="2017"/>
    <n v="12192"/>
    <n v="0.78"/>
    <x v="0"/>
    <n v="9509.76"/>
  </r>
  <r>
    <s v="553010"/>
    <x v="5"/>
    <s v="PNOS: TOTAL OUTSIDE SERVICES"/>
    <s v="0172"/>
    <x v="0"/>
    <s v="2017"/>
    <n v="12192"/>
    <n v="0.78"/>
    <x v="0"/>
    <n v="9509.76"/>
  </r>
  <r>
    <s v="553010"/>
    <x v="5"/>
    <s v="PNOS: TOTAL OUTSIDE SERVICES"/>
    <s v="0172"/>
    <x v="0"/>
    <s v="2017"/>
    <n v="12288"/>
    <n v="0.78"/>
    <x v="0"/>
    <n v="9584.64"/>
  </r>
  <r>
    <s v="553010"/>
    <x v="5"/>
    <s v="PNOS: TOTAL OUTSIDE SERVICES"/>
    <s v="0172"/>
    <x v="0"/>
    <s v="2017"/>
    <n v="15834"/>
    <n v="0.78"/>
    <x v="0"/>
    <n v="12350.52"/>
  </r>
  <r>
    <s v="553010"/>
    <x v="5"/>
    <s v="PNOS: TOTAL OUTSIDE SERVICES"/>
    <s v="0172"/>
    <x v="0"/>
    <s v="2018"/>
    <n v="6696"/>
    <n v="0.78"/>
    <x v="0"/>
    <n v="5222.88"/>
  </r>
  <r>
    <s v="553010"/>
    <x v="5"/>
    <s v="PNOS: TOTAL OUTSIDE SERVICES"/>
    <s v="0172"/>
    <x v="0"/>
    <s v="2018"/>
    <n v="6276"/>
    <n v="0.78"/>
    <x v="0"/>
    <n v="4895.28"/>
  </r>
  <r>
    <s v="553010"/>
    <x v="5"/>
    <s v="PNOS: TOTAL OUTSIDE SERVICES"/>
    <s v="0172"/>
    <x v="0"/>
    <s v="2018"/>
    <n v="65598"/>
    <n v="0.78"/>
    <x v="0"/>
    <n v="51166.44"/>
  </r>
  <r>
    <s v="553010"/>
    <x v="5"/>
    <s v="PNOS: TOTAL OUTSIDE SERVICES"/>
    <s v="0172"/>
    <x v="0"/>
    <s v="2018"/>
    <n v="65598"/>
    <n v="0.78"/>
    <x v="0"/>
    <n v="51166.44"/>
  </r>
  <r>
    <s v="553010"/>
    <x v="5"/>
    <s v="PNOS: TOTAL OUTSIDE SERVICES"/>
    <s v="0172"/>
    <x v="0"/>
    <s v="2018"/>
    <n v="13080"/>
    <n v="0.78"/>
    <x v="0"/>
    <n v="10202.4"/>
  </r>
  <r>
    <s v="553010"/>
    <x v="5"/>
    <s v="PNOS: TOTAL OUTSIDE SERVICES"/>
    <s v="0172"/>
    <x v="0"/>
    <s v="2018"/>
    <n v="13080"/>
    <n v="0.78"/>
    <x v="0"/>
    <n v="10202.4"/>
  </r>
  <r>
    <s v="553010"/>
    <x v="5"/>
    <s v="PNOS: TOTAL OUTSIDE SERVICES"/>
    <s v="0172"/>
    <x v="0"/>
    <s v="2018"/>
    <n v="13182"/>
    <n v="0.78"/>
    <x v="0"/>
    <n v="10281.960000000001"/>
  </r>
  <r>
    <s v="553010"/>
    <x v="5"/>
    <s v="PNOS: TOTAL OUTSIDE SERVICES"/>
    <s v="0172"/>
    <x v="0"/>
    <s v="2018"/>
    <n v="16986"/>
    <n v="0.78"/>
    <x v="0"/>
    <n v="13249.08"/>
  </r>
  <r>
    <s v="553010"/>
    <x v="5"/>
    <s v="PNPM: TOTAL PURCHASED MATERIALS"/>
    <s v="0172"/>
    <x v="0"/>
    <s v="2017"/>
    <n v="38622"/>
    <n v="0.78"/>
    <x v="0"/>
    <n v="30125.16"/>
  </r>
  <r>
    <s v="553010"/>
    <x v="5"/>
    <s v="PNPM: TOTAL PURCHASED MATERIALS"/>
    <s v="0172"/>
    <x v="0"/>
    <s v="2017"/>
    <n v="6240"/>
    <n v="0.78"/>
    <x v="0"/>
    <n v="4867.2"/>
  </r>
  <r>
    <s v="553010"/>
    <x v="5"/>
    <s v="PNPM: TOTAL PURCHASED MATERIALS"/>
    <s v="0172"/>
    <x v="0"/>
    <s v="2017"/>
    <n v="11706"/>
    <n v="0.78"/>
    <x v="0"/>
    <n v="9130.68"/>
  </r>
  <r>
    <s v="553010"/>
    <x v="5"/>
    <s v="PNPM: TOTAL PURCHASED MATERIALS"/>
    <s v="0172"/>
    <x v="0"/>
    <s v="2017"/>
    <n v="6000"/>
    <n v="0.78"/>
    <x v="0"/>
    <n v="4680"/>
  </r>
  <r>
    <s v="553010"/>
    <x v="5"/>
    <s v="PNPM: TOTAL PURCHASED MATERIALS"/>
    <s v="0172"/>
    <x v="0"/>
    <s v="2017"/>
    <n v="15606"/>
    <n v="0.78"/>
    <x v="0"/>
    <n v="12172.68"/>
  </r>
  <r>
    <s v="553010"/>
    <x v="5"/>
    <s v="PNPM: TOTAL PURCHASED MATERIALS"/>
    <s v="0172"/>
    <x v="0"/>
    <s v="2017"/>
    <n v="43890"/>
    <n v="0.78"/>
    <x v="0"/>
    <n v="34234.200000000004"/>
  </r>
  <r>
    <s v="553010"/>
    <x v="5"/>
    <s v="PNPM: TOTAL PURCHASED MATERIALS"/>
    <s v="0172"/>
    <x v="0"/>
    <s v="2017"/>
    <n v="17556"/>
    <n v="0.78"/>
    <x v="0"/>
    <n v="13693.68"/>
  </r>
  <r>
    <s v="553010"/>
    <x v="5"/>
    <s v="PNPM: TOTAL PURCHASED MATERIALS"/>
    <s v="0172"/>
    <x v="0"/>
    <s v="2018"/>
    <n v="78113"/>
    <n v="0.78"/>
    <x v="0"/>
    <n v="60928.14"/>
  </r>
  <r>
    <s v="553010"/>
    <x v="5"/>
    <s v="PNPM: TOTAL PURCHASED MATERIALS"/>
    <s v="0172"/>
    <x v="0"/>
    <s v="2018"/>
    <n v="6696"/>
    <n v="0.78"/>
    <x v="0"/>
    <n v="5222.88"/>
  </r>
  <r>
    <s v="553010"/>
    <x v="5"/>
    <s v="PNPM: TOTAL PURCHASED MATERIALS"/>
    <s v="0172"/>
    <x v="0"/>
    <s v="2018"/>
    <n v="12552"/>
    <n v="0.78"/>
    <x v="0"/>
    <n v="9790.56"/>
  </r>
  <r>
    <s v="553010"/>
    <x v="5"/>
    <s v="PNPM: TOTAL PURCHASED MATERIALS"/>
    <s v="0172"/>
    <x v="0"/>
    <s v="2018"/>
    <n v="6438"/>
    <n v="0.78"/>
    <x v="0"/>
    <n v="5021.6400000000003"/>
  </r>
  <r>
    <s v="553010"/>
    <x v="5"/>
    <s v="PNPM: TOTAL PURCHASED MATERIALS"/>
    <s v="0172"/>
    <x v="0"/>
    <s v="2018"/>
    <n v="16740"/>
    <n v="0.78"/>
    <x v="0"/>
    <n v="13057.2"/>
  </r>
  <r>
    <s v="553010"/>
    <x v="5"/>
    <s v="PNPM: TOTAL PURCHASED MATERIALS"/>
    <s v="0172"/>
    <x v="0"/>
    <s v="2018"/>
    <n v="47076"/>
    <n v="0.78"/>
    <x v="0"/>
    <n v="36719.279999999999"/>
  </r>
  <r>
    <s v="553010"/>
    <x v="5"/>
    <s v="PNPM: TOTAL PURCHASED MATERIALS"/>
    <s v="0172"/>
    <x v="0"/>
    <s v="2018"/>
    <n v="18828"/>
    <n v="0.78"/>
    <x v="0"/>
    <n v="14685.84"/>
  </r>
  <r>
    <s v="553200"/>
    <x v="5"/>
    <s v="PNOS: TOTAL OUTSIDE SERVICES"/>
    <s v="0172"/>
    <x v="0"/>
    <s v="2017"/>
    <n v="26922"/>
    <n v="0.78"/>
    <x v="0"/>
    <n v="20999.16"/>
  </r>
  <r>
    <s v="553200"/>
    <x v="5"/>
    <s v="PNOS: TOTAL OUTSIDE SERVICES"/>
    <s v="0172"/>
    <x v="0"/>
    <s v="2017"/>
    <n v="26922"/>
    <n v="0.78"/>
    <x v="0"/>
    <n v="20999.16"/>
  </r>
  <r>
    <s v="553200"/>
    <x v="5"/>
    <s v="PNOS: TOTAL OUTSIDE SERVICES"/>
    <s v="0172"/>
    <x v="0"/>
    <s v="2018"/>
    <n v="28872"/>
    <n v="0.78"/>
    <x v="0"/>
    <n v="22520.16"/>
  </r>
  <r>
    <s v="553200"/>
    <x v="5"/>
    <s v="PNOS: TOTAL OUTSIDE SERVICES"/>
    <s v="0172"/>
    <x v="0"/>
    <s v="2018"/>
    <n v="28872"/>
    <n v="0.78"/>
    <x v="0"/>
    <n v="22520.16"/>
  </r>
  <r>
    <s v="553200"/>
    <x v="5"/>
    <s v="PNPM: TOTAL PURCHASED MATERIALS"/>
    <s v="0172"/>
    <x v="0"/>
    <s v="2017"/>
    <n v="31602"/>
    <n v="0.78"/>
    <x v="0"/>
    <n v="24649.56"/>
  </r>
  <r>
    <s v="553200"/>
    <x v="5"/>
    <s v="PNPM: TOTAL PURCHASED MATERIALS"/>
    <s v="0172"/>
    <x v="0"/>
    <s v="2017"/>
    <n v="31602"/>
    <n v="0.78"/>
    <x v="0"/>
    <n v="24649.56"/>
  </r>
  <r>
    <s v="553200"/>
    <x v="5"/>
    <s v="PNPM: TOTAL PURCHASED MATERIALS"/>
    <s v="0172"/>
    <x v="0"/>
    <s v="2018"/>
    <n v="33894"/>
    <n v="0.78"/>
    <x v="0"/>
    <n v="26437.32"/>
  </r>
  <r>
    <s v="553200"/>
    <x v="5"/>
    <s v="PNPM: TOTAL PURCHASED MATERIALS"/>
    <s v="0172"/>
    <x v="0"/>
    <s v="2018"/>
    <n v="33894"/>
    <n v="0.78"/>
    <x v="0"/>
    <n v="26437.32"/>
  </r>
  <r>
    <s v="554100"/>
    <x v="6"/>
    <s v="PLBT: TOTAL LABOR BURDENS"/>
    <s v="0172"/>
    <x v="0"/>
    <s v="2017"/>
    <n v="213728"/>
    <n v="0.78"/>
    <x v="0"/>
    <n v="166707.84"/>
  </r>
  <r>
    <s v="554100"/>
    <x v="6"/>
    <s v="PLBT: TOTAL LABOR BURDENS"/>
    <s v="0172"/>
    <x v="0"/>
    <s v="2018"/>
    <n v="226387"/>
    <n v="0.78"/>
    <x v="0"/>
    <n v="176581.86000000002"/>
  </r>
  <r>
    <s v="554100"/>
    <x v="6"/>
    <s v="PLRL: TOTAL RAW LABOR"/>
    <s v="0172"/>
    <x v="0"/>
    <s v="2017"/>
    <n v="554646"/>
    <n v="0.78"/>
    <x v="0"/>
    <n v="432623.88"/>
  </r>
  <r>
    <s v="554100"/>
    <x v="6"/>
    <s v="PLRL: TOTAL RAW LABOR"/>
    <s v="0172"/>
    <x v="0"/>
    <s v="2018"/>
    <n v="585666"/>
    <n v="0.78"/>
    <x v="0"/>
    <n v="456819.48000000004"/>
  </r>
  <r>
    <s v="554100"/>
    <x v="6"/>
    <s v="PNMT: TOTAL MISCELLANEOUS EXPENSES"/>
    <s v="0172"/>
    <x v="0"/>
    <s v="2017"/>
    <n v="81148"/>
    <n v="0.78"/>
    <x v="0"/>
    <n v="63295.44"/>
  </r>
  <r>
    <s v="554100"/>
    <x v="6"/>
    <s v="PNMT: TOTAL MISCELLANEOUS EXPENSES"/>
    <s v="0172"/>
    <x v="0"/>
    <s v="2018"/>
    <n v="106391"/>
    <n v="0.78"/>
    <x v="0"/>
    <n v="82984.98"/>
  </r>
  <r>
    <s v="554100"/>
    <x v="6"/>
    <s v="PNOS: TOTAL OUTSIDE SERVICES"/>
    <s v="0172"/>
    <x v="0"/>
    <s v="2017"/>
    <n v="776392"/>
    <n v="0.78"/>
    <x v="0"/>
    <n v="605585.76"/>
  </r>
  <r>
    <s v="554100"/>
    <x v="6"/>
    <s v="PNOS: TOTAL OUTSIDE SERVICES"/>
    <s v="0172"/>
    <x v="0"/>
    <s v="2017"/>
    <n v="6972"/>
    <n v="0.78"/>
    <x v="0"/>
    <n v="5438.16"/>
  </r>
  <r>
    <s v="554100"/>
    <x v="6"/>
    <s v="PNOS: TOTAL OUTSIDE SERVICES"/>
    <s v="0172"/>
    <x v="0"/>
    <s v="2017"/>
    <n v="8778"/>
    <n v="0.78"/>
    <x v="0"/>
    <n v="6846.84"/>
  </r>
  <r>
    <s v="554100"/>
    <x v="6"/>
    <s v="PNOS: TOTAL OUTSIDE SERVICES"/>
    <s v="0172"/>
    <x v="0"/>
    <s v="2017"/>
    <n v="14046"/>
    <n v="0.78"/>
    <x v="0"/>
    <n v="10955.880000000001"/>
  </r>
  <r>
    <s v="554100"/>
    <x v="6"/>
    <s v="PNOS: TOTAL OUTSIDE SERVICES"/>
    <s v="0172"/>
    <x v="0"/>
    <s v="2017"/>
    <n v="45648"/>
    <n v="0.78"/>
    <x v="0"/>
    <n v="35605.440000000002"/>
  </r>
  <r>
    <s v="554100"/>
    <x v="6"/>
    <s v="PNOS: TOTAL OUTSIDE SERVICES"/>
    <s v="0172"/>
    <x v="0"/>
    <s v="2017"/>
    <n v="56726"/>
    <n v="0.78"/>
    <x v="0"/>
    <n v="44246.28"/>
  </r>
  <r>
    <s v="554100"/>
    <x v="6"/>
    <s v="PNOS: TOTAL OUTSIDE SERVICES"/>
    <s v="0172"/>
    <x v="0"/>
    <s v="2017"/>
    <n v="29262"/>
    <n v="0.78"/>
    <x v="0"/>
    <n v="22824.36"/>
  </r>
  <r>
    <s v="554100"/>
    <x v="6"/>
    <s v="PNOS: TOTAL OUTSIDE SERVICES"/>
    <s v="0172"/>
    <x v="0"/>
    <s v="2017"/>
    <n v="48426"/>
    <n v="0.78"/>
    <x v="0"/>
    <n v="37772.28"/>
  </r>
  <r>
    <s v="554100"/>
    <x v="6"/>
    <s v="PNOS: TOTAL OUTSIDE SERVICES"/>
    <s v="0172"/>
    <x v="0"/>
    <s v="2017"/>
    <n v="48426"/>
    <n v="0.78"/>
    <x v="0"/>
    <n v="37772.28"/>
  </r>
  <r>
    <s v="554100"/>
    <x v="6"/>
    <s v="PNOS: TOTAL OUTSIDE SERVICES"/>
    <s v="0172"/>
    <x v="0"/>
    <s v="2017"/>
    <n v="30000"/>
    <n v="0.78"/>
    <x v="0"/>
    <n v="23400"/>
  </r>
  <r>
    <s v="554100"/>
    <x v="6"/>
    <s v="PNOS: TOTAL OUTSIDE SERVICES"/>
    <s v="0172"/>
    <x v="0"/>
    <s v="2017"/>
    <n v="376098"/>
    <n v="0.78"/>
    <x v="0"/>
    <n v="293356.44"/>
  </r>
  <r>
    <s v="554100"/>
    <x v="6"/>
    <s v="PNOS: TOTAL OUTSIDE SERVICES"/>
    <s v="0172"/>
    <x v="0"/>
    <s v="2017"/>
    <n v="242118"/>
    <n v="0.78"/>
    <x v="0"/>
    <n v="188852.04"/>
  </r>
  <r>
    <s v="554100"/>
    <x v="6"/>
    <s v="PNOS: TOTAL OUTSIDE SERVICES"/>
    <s v="0172"/>
    <x v="0"/>
    <s v="2017"/>
    <n v="15000"/>
    <n v="0.78"/>
    <x v="0"/>
    <n v="11700"/>
  </r>
  <r>
    <s v="554100"/>
    <x v="6"/>
    <s v="PNOS: TOTAL OUTSIDE SERVICES"/>
    <s v="0172"/>
    <x v="0"/>
    <s v="2017"/>
    <n v="4332"/>
    <n v="0.78"/>
    <x v="0"/>
    <n v="3378.96"/>
  </r>
  <r>
    <s v="554100"/>
    <x v="6"/>
    <s v="PNOS: TOTAL OUTSIDE SERVICES"/>
    <s v="0172"/>
    <x v="0"/>
    <s v="2017"/>
    <n v="86178"/>
    <n v="0.78"/>
    <x v="0"/>
    <n v="67218.84"/>
  </r>
  <r>
    <s v="554100"/>
    <x v="6"/>
    <s v="PNOS: TOTAL OUTSIDE SERVICES"/>
    <s v="0172"/>
    <x v="0"/>
    <s v="2018"/>
    <n v="0"/>
    <n v="0.78"/>
    <x v="0"/>
    <n v="0"/>
  </r>
  <r>
    <s v="554100"/>
    <x v="6"/>
    <s v="PNOS: TOTAL OUTSIDE SERVICES"/>
    <s v="0172"/>
    <x v="0"/>
    <s v="2018"/>
    <n v="7482"/>
    <n v="0.78"/>
    <x v="0"/>
    <n v="5835.96"/>
  </r>
  <r>
    <s v="554100"/>
    <x v="6"/>
    <s v="PNOS: TOTAL OUTSIDE SERVICES"/>
    <s v="0172"/>
    <x v="0"/>
    <s v="2018"/>
    <n v="9414"/>
    <n v="0.78"/>
    <x v="0"/>
    <n v="7342.92"/>
  </r>
  <r>
    <s v="554100"/>
    <x v="6"/>
    <s v="PNOS: TOTAL OUTSIDE SERVICES"/>
    <s v="0172"/>
    <x v="0"/>
    <s v="2018"/>
    <n v="15066"/>
    <n v="0.78"/>
    <x v="0"/>
    <n v="11751.48"/>
  </r>
  <r>
    <s v="554100"/>
    <x v="6"/>
    <s v="PNOS: TOTAL OUTSIDE SERVICES"/>
    <s v="0172"/>
    <x v="0"/>
    <s v="2018"/>
    <n v="48954"/>
    <n v="0.78"/>
    <x v="0"/>
    <n v="38184.120000000003"/>
  </r>
  <r>
    <s v="554100"/>
    <x v="6"/>
    <s v="PNOS: TOTAL OUTSIDE SERVICES"/>
    <s v="0172"/>
    <x v="0"/>
    <s v="2018"/>
    <n v="59765"/>
    <n v="0.78"/>
    <x v="0"/>
    <n v="46616.700000000004"/>
  </r>
  <r>
    <s v="554100"/>
    <x v="6"/>
    <s v="PNOS: TOTAL OUTSIDE SERVICES"/>
    <s v="0172"/>
    <x v="0"/>
    <s v="2018"/>
    <n v="31386"/>
    <n v="0.78"/>
    <x v="0"/>
    <n v="24481.08"/>
  </r>
  <r>
    <s v="554100"/>
    <x v="6"/>
    <s v="PNOS: TOTAL OUTSIDE SERVICES"/>
    <s v="0172"/>
    <x v="0"/>
    <s v="2018"/>
    <n v="51936"/>
    <n v="0.78"/>
    <x v="0"/>
    <n v="40510.080000000002"/>
  </r>
  <r>
    <s v="554100"/>
    <x v="6"/>
    <s v="PNOS: TOTAL OUTSIDE SERVICES"/>
    <s v="0172"/>
    <x v="0"/>
    <s v="2018"/>
    <n v="51936"/>
    <n v="0.78"/>
    <x v="0"/>
    <n v="40510.080000000002"/>
  </r>
  <r>
    <s v="554100"/>
    <x v="6"/>
    <s v="PNOS: TOTAL OUTSIDE SERVICES"/>
    <s v="0172"/>
    <x v="0"/>
    <s v="2018"/>
    <n v="32178"/>
    <n v="0.78"/>
    <x v="0"/>
    <n v="25098.84"/>
  </r>
  <r>
    <s v="554100"/>
    <x v="6"/>
    <s v="PNOS: TOTAL OUTSIDE SERVICES"/>
    <s v="0172"/>
    <x v="0"/>
    <s v="2018"/>
    <n v="385182"/>
    <n v="0.78"/>
    <x v="0"/>
    <n v="300441.96000000002"/>
  </r>
  <r>
    <s v="554100"/>
    <x v="6"/>
    <s v="PNOS: TOTAL OUTSIDE SERVICES"/>
    <s v="0172"/>
    <x v="0"/>
    <s v="2018"/>
    <n v="324019"/>
    <n v="0.78"/>
    <x v="0"/>
    <n v="252734.82"/>
  </r>
  <r>
    <s v="554100"/>
    <x v="6"/>
    <s v="PNOS: TOTAL OUTSIDE SERVICES"/>
    <s v="0172"/>
    <x v="0"/>
    <s v="2018"/>
    <n v="16086"/>
    <n v="0.78"/>
    <x v="0"/>
    <n v="12547.08"/>
  </r>
  <r>
    <s v="554100"/>
    <x v="6"/>
    <s v="PNOS: TOTAL OUTSIDE SERVICES"/>
    <s v="0172"/>
    <x v="0"/>
    <s v="2018"/>
    <n v="4644"/>
    <n v="0.78"/>
    <x v="0"/>
    <n v="3622.32"/>
  </r>
  <r>
    <s v="554100"/>
    <x v="6"/>
    <s v="PNOS: TOTAL OUTSIDE SERVICES"/>
    <s v="0172"/>
    <x v="0"/>
    <s v="2018"/>
    <n v="92424"/>
    <n v="0.78"/>
    <x v="0"/>
    <n v="72090.720000000001"/>
  </r>
  <r>
    <s v="554100"/>
    <x v="6"/>
    <s v="PNPM: TOTAL PURCHASED MATERIALS"/>
    <s v="0172"/>
    <x v="0"/>
    <s v="2017"/>
    <n v="6972"/>
    <n v="0.78"/>
    <x v="0"/>
    <n v="5438.16"/>
  </r>
  <r>
    <s v="554100"/>
    <x v="6"/>
    <s v="PNPM: TOTAL PURCHASED MATERIALS"/>
    <s v="0172"/>
    <x v="0"/>
    <s v="2017"/>
    <n v="5268"/>
    <n v="0.78"/>
    <x v="0"/>
    <n v="4109.04"/>
  </r>
  <r>
    <s v="554100"/>
    <x v="6"/>
    <s v="PNPM: TOTAL PURCHASED MATERIALS"/>
    <s v="0172"/>
    <x v="0"/>
    <s v="2017"/>
    <n v="0"/>
    <n v="0.78"/>
    <x v="0"/>
    <n v="0"/>
  </r>
  <r>
    <s v="554100"/>
    <x v="6"/>
    <s v="PNPM: TOTAL PURCHASED MATERIALS"/>
    <s v="0172"/>
    <x v="0"/>
    <s v="2017"/>
    <n v="42062"/>
    <n v="0.78"/>
    <x v="0"/>
    <n v="32808.36"/>
  </r>
  <r>
    <s v="554100"/>
    <x v="6"/>
    <s v="PNPM: TOTAL PURCHASED MATERIALS"/>
    <s v="0172"/>
    <x v="0"/>
    <s v="2017"/>
    <n v="19608"/>
    <n v="0.78"/>
    <x v="0"/>
    <n v="15294.24"/>
  </r>
  <r>
    <s v="554100"/>
    <x v="6"/>
    <s v="PNPM: TOTAL PURCHASED MATERIALS"/>
    <s v="0172"/>
    <x v="0"/>
    <s v="2017"/>
    <n v="114000"/>
    <n v="0.78"/>
    <x v="0"/>
    <n v="88920"/>
  </r>
  <r>
    <s v="554100"/>
    <x v="6"/>
    <s v="PNPM: TOTAL PURCHASED MATERIALS"/>
    <s v="0172"/>
    <x v="0"/>
    <s v="2017"/>
    <n v="163358"/>
    <n v="0.78"/>
    <x v="0"/>
    <n v="127419.24"/>
  </r>
  <r>
    <s v="554100"/>
    <x v="6"/>
    <s v="PNPM: TOTAL PURCHASED MATERIALS"/>
    <s v="0172"/>
    <x v="0"/>
    <s v="2017"/>
    <n v="58524"/>
    <n v="0.78"/>
    <x v="0"/>
    <n v="45648.72"/>
  </r>
  <r>
    <s v="554100"/>
    <x v="6"/>
    <s v="PNPM: TOTAL PURCHASED MATERIALS"/>
    <s v="0172"/>
    <x v="0"/>
    <s v="2017"/>
    <n v="17322"/>
    <n v="0.78"/>
    <x v="0"/>
    <n v="13511.16"/>
  </r>
  <r>
    <s v="554100"/>
    <x v="6"/>
    <s v="PNPM: TOTAL PURCHASED MATERIALS"/>
    <s v="0172"/>
    <x v="0"/>
    <s v="2017"/>
    <n v="22716"/>
    <n v="0.78"/>
    <x v="0"/>
    <n v="17718.48"/>
  </r>
  <r>
    <s v="554100"/>
    <x v="6"/>
    <s v="PNPM: TOTAL PURCHASED MATERIALS"/>
    <s v="0172"/>
    <x v="0"/>
    <s v="2017"/>
    <n v="145150"/>
    <n v="0.78"/>
    <x v="0"/>
    <n v="113217"/>
  </r>
  <r>
    <s v="554100"/>
    <x v="6"/>
    <s v="PNPM: TOTAL PURCHASED MATERIALS"/>
    <s v="0172"/>
    <x v="0"/>
    <s v="2017"/>
    <n v="93306"/>
    <n v="0.78"/>
    <x v="0"/>
    <n v="72778.680000000008"/>
  </r>
  <r>
    <s v="554100"/>
    <x v="6"/>
    <s v="PNPM: TOTAL PURCHASED MATERIALS"/>
    <s v="0172"/>
    <x v="0"/>
    <s v="2018"/>
    <n v="7482"/>
    <n v="0.78"/>
    <x v="0"/>
    <n v="5835.96"/>
  </r>
  <r>
    <s v="554100"/>
    <x v="6"/>
    <s v="PNPM: TOTAL PURCHASED MATERIALS"/>
    <s v="0172"/>
    <x v="0"/>
    <s v="2018"/>
    <n v="5646"/>
    <n v="0.78"/>
    <x v="0"/>
    <n v="4403.88"/>
  </r>
  <r>
    <s v="554100"/>
    <x v="6"/>
    <s v="PNPM: TOTAL PURCHASED MATERIALS"/>
    <s v="0172"/>
    <x v="0"/>
    <s v="2018"/>
    <n v="45112"/>
    <n v="0.78"/>
    <x v="0"/>
    <n v="35187.360000000001"/>
  </r>
  <r>
    <s v="554100"/>
    <x v="6"/>
    <s v="PNPM: TOTAL PURCHASED MATERIALS"/>
    <s v="0172"/>
    <x v="0"/>
    <s v="2018"/>
    <n v="55024"/>
    <n v="0.78"/>
    <x v="0"/>
    <n v="42918.720000000001"/>
  </r>
  <r>
    <s v="554100"/>
    <x v="6"/>
    <s v="PNPM: TOTAL PURCHASED MATERIALS"/>
    <s v="0172"/>
    <x v="0"/>
    <s v="2018"/>
    <n v="122268"/>
    <n v="0.78"/>
    <x v="0"/>
    <n v="95369.040000000008"/>
  </r>
  <r>
    <s v="554100"/>
    <x v="6"/>
    <s v="PNPM: TOTAL PURCHASED MATERIALS"/>
    <s v="0172"/>
    <x v="0"/>
    <s v="2018"/>
    <n v="271769"/>
    <n v="0.78"/>
    <x v="0"/>
    <n v="211979.82"/>
  </r>
  <r>
    <s v="554100"/>
    <x v="6"/>
    <s v="PNPM: TOTAL PURCHASED MATERIALS"/>
    <s v="0172"/>
    <x v="0"/>
    <s v="2018"/>
    <n v="139891"/>
    <n v="0.78"/>
    <x v="0"/>
    <n v="109114.98000000001"/>
  </r>
  <r>
    <s v="554100"/>
    <x v="6"/>
    <s v="PNPM: TOTAL PURCHASED MATERIALS"/>
    <s v="0172"/>
    <x v="0"/>
    <s v="2018"/>
    <n v="18576"/>
    <n v="0.78"/>
    <x v="0"/>
    <n v="14489.28"/>
  </r>
  <r>
    <s v="554100"/>
    <x v="6"/>
    <s v="PNPM: TOTAL PURCHASED MATERIALS"/>
    <s v="0172"/>
    <x v="0"/>
    <s v="2018"/>
    <n v="24362"/>
    <n v="0.78"/>
    <x v="0"/>
    <n v="19002.36"/>
  </r>
  <r>
    <s v="554100"/>
    <x v="6"/>
    <s v="PNPM: TOTAL PURCHASED MATERIALS"/>
    <s v="0172"/>
    <x v="0"/>
    <s v="2018"/>
    <n v="155672"/>
    <n v="0.78"/>
    <x v="0"/>
    <n v="121424.16"/>
  </r>
  <r>
    <s v="554100"/>
    <x v="6"/>
    <s v="PNPM: TOTAL PURCHASED MATERIALS"/>
    <s v="0172"/>
    <x v="0"/>
    <s v="2018"/>
    <n v="100074"/>
    <n v="0.78"/>
    <x v="0"/>
    <n v="78057.72"/>
  </r>
  <r>
    <s v="554100"/>
    <x v="6"/>
    <s v="PNTT: TOTAL TRANSPORTATION AND EQUIPMENT"/>
    <s v="0172"/>
    <x v="0"/>
    <s v="2017"/>
    <n v="14982"/>
    <n v="0.78"/>
    <x v="0"/>
    <n v="11685.960000000001"/>
  </r>
  <r>
    <s v="554100"/>
    <x v="6"/>
    <s v="PNTT: TOTAL TRANSPORTATION AND EQUIPMENT"/>
    <s v="0172"/>
    <x v="0"/>
    <s v="2018"/>
    <n v="16068"/>
    <n v="0.78"/>
    <x v="0"/>
    <n v="12533.04"/>
  </r>
  <r>
    <s v="546100"/>
    <x v="0"/>
    <s v="PLBT: TOTAL LABOR BURDENS"/>
    <s v="0172"/>
    <x v="1"/>
    <n v="2017"/>
    <n v="1568.1299999999999"/>
    <n v="0.78"/>
    <x v="1"/>
    <m/>
  </r>
  <r>
    <s v="546100"/>
    <x v="0"/>
    <s v="PLBT: TOTAL LABOR BURDENS"/>
    <s v="0172"/>
    <x v="1"/>
    <n v="2018"/>
    <n v="1652.96"/>
    <n v="0.78"/>
    <x v="2"/>
    <m/>
  </r>
  <r>
    <s v="546100"/>
    <x v="0"/>
    <s v="PLRL: TOTAL RAW LABOR"/>
    <s v="0172"/>
    <x v="1"/>
    <n v="2017"/>
    <n v="5887.2699999999995"/>
    <n v="0.78"/>
    <x v="3"/>
    <m/>
  </r>
  <r>
    <s v="546100"/>
    <x v="0"/>
    <s v="PLRL: TOTAL RAW LABOR"/>
    <s v="0172"/>
    <x v="1"/>
    <n v="2018"/>
    <n v="6205.6899999999987"/>
    <n v="0.78"/>
    <x v="4"/>
    <m/>
  </r>
  <r>
    <s v="546100"/>
    <x v="0"/>
    <s v="PNOS: TOTAL OUTSIDE SERVICES"/>
    <s v="0172"/>
    <x v="1"/>
    <n v="2017"/>
    <n v="1892.8200000000002"/>
    <n v="0.78"/>
    <x v="5"/>
    <m/>
  </r>
  <r>
    <s v="546100"/>
    <x v="0"/>
    <s v="PNOS: TOTAL OUTSIDE SERVICES"/>
    <s v="0172"/>
    <x v="1"/>
    <n v="2018"/>
    <n v="1378.32"/>
    <n v="0.78"/>
    <x v="6"/>
    <m/>
  </r>
  <r>
    <s v="546900"/>
    <x v="0"/>
    <s v="PLBT: TOTAL LABOR BURDENS"/>
    <s v="0172"/>
    <x v="1"/>
    <n v="2017"/>
    <n v="92602.999999999985"/>
    <n v="0.78"/>
    <x v="7"/>
    <m/>
  </r>
  <r>
    <s v="546900"/>
    <x v="0"/>
    <s v="PLBT: TOTAL LABOR BURDENS"/>
    <s v="0172"/>
    <x v="1"/>
    <n v="2018"/>
    <n v="92835.520000000004"/>
    <n v="0.78"/>
    <x v="8"/>
    <m/>
  </r>
  <r>
    <s v="546900"/>
    <x v="0"/>
    <s v="PLRL: TOTAL RAW LABOR"/>
    <s v="0172"/>
    <x v="1"/>
    <n v="2017"/>
    <n v="315201.37"/>
    <n v="0.78"/>
    <x v="9"/>
    <m/>
  </r>
  <r>
    <s v="546900"/>
    <x v="0"/>
    <s v="PLRL: TOTAL RAW LABOR"/>
    <s v="0172"/>
    <x v="1"/>
    <n v="2018"/>
    <n v="315992.75"/>
    <n v="0.78"/>
    <x v="10"/>
    <m/>
  </r>
  <r>
    <s v="546900"/>
    <x v="0"/>
    <s v="PNMT: TOTAL MISCELLANEOUS EXPENSES"/>
    <s v="0172"/>
    <x v="1"/>
    <n v="2017"/>
    <n v="68028.400000000009"/>
    <n v="0.78"/>
    <x v="11"/>
    <m/>
  </r>
  <r>
    <s v="546900"/>
    <x v="0"/>
    <s v="PNMT: TOTAL MISCELLANEOUS EXPENSES"/>
    <s v="0172"/>
    <x v="1"/>
    <n v="2018"/>
    <n v="63591.65"/>
    <n v="0.78"/>
    <x v="12"/>
    <m/>
  </r>
  <r>
    <s v="546900"/>
    <x v="0"/>
    <s v="PNOS: TOTAL OUTSIDE SERVICES"/>
    <s v="0172"/>
    <x v="1"/>
    <n v="2017"/>
    <n v="65467.060000000005"/>
    <n v="0.78"/>
    <x v="13"/>
    <m/>
  </r>
  <r>
    <s v="546900"/>
    <x v="0"/>
    <s v="PNOS: TOTAL OUTSIDE SERVICES"/>
    <s v="0172"/>
    <x v="1"/>
    <n v="2018"/>
    <n v="54271.839999999997"/>
    <n v="0.78"/>
    <x v="14"/>
    <m/>
  </r>
  <r>
    <s v="546900"/>
    <x v="0"/>
    <s v="PNPM: TOTAL PURCHASED MATERIALS"/>
    <s v="0172"/>
    <x v="1"/>
    <n v="2017"/>
    <n v="8465.3000000000011"/>
    <n v="0.78"/>
    <x v="15"/>
    <m/>
  </r>
  <r>
    <s v="546900"/>
    <x v="0"/>
    <s v="PNPM: TOTAL PURCHASED MATERIALS"/>
    <s v="0172"/>
    <x v="1"/>
    <n v="2018"/>
    <n v="8634.2800000000007"/>
    <n v="0.78"/>
    <x v="16"/>
    <m/>
  </r>
  <r>
    <s v="546900"/>
    <x v="0"/>
    <s v="PNTT: TOTAL TRANSPORTATION AND EQUIPMENT"/>
    <s v="0172"/>
    <x v="1"/>
    <n v="2017"/>
    <n v="3862.74"/>
    <n v="0.78"/>
    <x v="17"/>
    <m/>
  </r>
  <r>
    <s v="546900"/>
    <x v="0"/>
    <s v="PNTT: TOTAL TRANSPORTATION AND EQUIPMENT"/>
    <s v="0172"/>
    <x v="1"/>
    <n v="2018"/>
    <n v="3945"/>
    <n v="0.78"/>
    <x v="18"/>
    <m/>
  </r>
  <r>
    <s v="548010"/>
    <x v="1"/>
    <s v="PNOS: TOTAL OUTSIDE SERVICES"/>
    <s v="0172"/>
    <x v="1"/>
    <n v="2017"/>
    <n v="13859.3"/>
    <n v="0.78"/>
    <x v="19"/>
    <m/>
  </r>
  <r>
    <s v="548010"/>
    <x v="1"/>
    <s v="PNOS: TOTAL OUTSIDE SERVICES"/>
    <s v="0172"/>
    <x v="1"/>
    <n v="2018"/>
    <n v="6769.54"/>
    <n v="0.78"/>
    <x v="20"/>
    <m/>
  </r>
  <r>
    <s v="548010"/>
    <x v="1"/>
    <s v="PNPM: TOTAL PURCHASED MATERIALS"/>
    <s v="0172"/>
    <x v="1"/>
    <n v="2017"/>
    <n v="165770"/>
    <n v="0.78"/>
    <x v="21"/>
    <m/>
  </r>
  <r>
    <s v="548010"/>
    <x v="1"/>
    <s v="PNPM: TOTAL PURCHASED MATERIALS"/>
    <s v="0172"/>
    <x v="1"/>
    <n v="2018"/>
    <n v="169086"/>
    <n v="0.78"/>
    <x v="22"/>
    <m/>
  </r>
  <r>
    <s v="548010"/>
    <x v="1"/>
    <s v="PNWT: TOTAL WAREHOUSE ISSUES"/>
    <s v="0172"/>
    <x v="1"/>
    <n v="2017"/>
    <n v="20001"/>
    <n v="0.78"/>
    <x v="23"/>
    <m/>
  </r>
  <r>
    <s v="548010"/>
    <x v="1"/>
    <s v="PNWT: TOTAL WAREHOUSE ISSUES"/>
    <s v="0172"/>
    <x v="1"/>
    <n v="2018"/>
    <n v="20399.84"/>
    <n v="0.78"/>
    <x v="24"/>
    <m/>
  </r>
  <r>
    <s v="548910"/>
    <x v="1"/>
    <s v="PNMT: TOTAL MISCELLANEOUS EXPENSES"/>
    <s v="0172"/>
    <x v="1"/>
    <n v="2017"/>
    <n v="2151.9699999999998"/>
    <n v="0.78"/>
    <x v="25"/>
    <m/>
  </r>
  <r>
    <s v="548910"/>
    <x v="1"/>
    <s v="PNMT: TOTAL MISCELLANEOUS EXPENSES"/>
    <s v="0172"/>
    <x v="1"/>
    <n v="2018"/>
    <n v="2072.0099999999998"/>
    <n v="0.78"/>
    <x v="26"/>
    <m/>
  </r>
  <r>
    <s v="549100"/>
    <x v="2"/>
    <s v="PLBT: TOTAL LABOR BURDENS"/>
    <s v="0172"/>
    <x v="1"/>
    <n v="2017"/>
    <n v="215245.59999999998"/>
    <n v="0.78"/>
    <x v="27"/>
    <m/>
  </r>
  <r>
    <s v="549100"/>
    <x v="2"/>
    <s v="PLBT: TOTAL LABOR BURDENS"/>
    <s v="0172"/>
    <x v="1"/>
    <n v="2018"/>
    <n v="228834.70000000004"/>
    <n v="0.78"/>
    <x v="28"/>
    <m/>
  </r>
  <r>
    <s v="549100"/>
    <x v="2"/>
    <s v="PLRL: TOTAL RAW LABOR"/>
    <s v="0172"/>
    <x v="1"/>
    <n v="2017"/>
    <n v="888640.18000000017"/>
    <n v="0.78"/>
    <x v="29"/>
    <m/>
  </r>
  <r>
    <s v="549100"/>
    <x v="2"/>
    <s v="PLRL: TOTAL RAW LABOR"/>
    <s v="0172"/>
    <x v="1"/>
    <n v="2018"/>
    <n v="941381.79"/>
    <n v="0.78"/>
    <x v="30"/>
    <m/>
  </r>
  <r>
    <s v="549100"/>
    <x v="2"/>
    <s v="PNMT: TOTAL MISCELLANEOUS EXPENSES"/>
    <s v="0172"/>
    <x v="1"/>
    <n v="2017"/>
    <n v="235878"/>
    <n v="0.78"/>
    <x v="31"/>
    <m/>
  </r>
  <r>
    <s v="549100"/>
    <x v="2"/>
    <s v="PNMT: TOTAL MISCELLANEOUS EXPENSES"/>
    <s v="0172"/>
    <x v="1"/>
    <n v="2018"/>
    <n v="240596"/>
    <n v="0.78"/>
    <x v="32"/>
    <m/>
  </r>
  <r>
    <s v="549100"/>
    <x v="2"/>
    <s v="PNOS: TOTAL OUTSIDE SERVICES"/>
    <s v="0172"/>
    <x v="1"/>
    <n v="2017"/>
    <n v="433761.60000000003"/>
    <n v="0.78"/>
    <x v="33"/>
    <m/>
  </r>
  <r>
    <s v="549100"/>
    <x v="2"/>
    <s v="PNOS: TOTAL OUTSIDE SERVICES"/>
    <s v="0172"/>
    <x v="1"/>
    <n v="2018"/>
    <n v="464177.83999999997"/>
    <n v="0.78"/>
    <x v="34"/>
    <m/>
  </r>
  <r>
    <s v="549100"/>
    <x v="2"/>
    <s v="PNPM: TOTAL PURCHASED MATERIALS"/>
    <s v="0172"/>
    <x v="1"/>
    <n v="2017"/>
    <n v="485302.80000000005"/>
    <n v="0.78"/>
    <x v="35"/>
    <m/>
  </r>
  <r>
    <s v="549100"/>
    <x v="2"/>
    <s v="PNPM: TOTAL PURCHASED MATERIALS"/>
    <s v="0172"/>
    <x v="1"/>
    <n v="2018"/>
    <n v="494992.55999999994"/>
    <n v="0.78"/>
    <x v="36"/>
    <m/>
  </r>
  <r>
    <s v="549100"/>
    <x v="2"/>
    <s v="PNTT: TOTAL TRANSPORTATION AND EQUIPMENT"/>
    <s v="0172"/>
    <x v="1"/>
    <n v="2017"/>
    <n v="16380"/>
    <n v="0.78"/>
    <x v="37"/>
    <m/>
  </r>
  <r>
    <s v="549100"/>
    <x v="2"/>
    <s v="PNTT: TOTAL TRANSPORTATION AND EQUIPMENT"/>
    <s v="0172"/>
    <x v="1"/>
    <n v="2018"/>
    <n v="17231"/>
    <n v="0.78"/>
    <x v="38"/>
    <m/>
  </r>
  <r>
    <s v="549900"/>
    <x v="2"/>
    <s v="PLBT: TOTAL LABOR BURDENS"/>
    <s v="0172"/>
    <x v="1"/>
    <n v="2017"/>
    <n v="4880.3600000000006"/>
    <n v="0.78"/>
    <x v="39"/>
    <m/>
  </r>
  <r>
    <s v="549900"/>
    <x v="2"/>
    <s v="PLBT: TOTAL LABOR BURDENS"/>
    <s v="0172"/>
    <x v="1"/>
    <n v="2018"/>
    <n v="4870.2800000000007"/>
    <n v="0.78"/>
    <x v="40"/>
    <m/>
  </r>
  <r>
    <s v="549900"/>
    <x v="2"/>
    <s v="PLRL: TOTAL RAW LABOR"/>
    <s v="0172"/>
    <x v="1"/>
    <n v="2017"/>
    <n v="16611.72"/>
    <n v="0.78"/>
    <x v="41"/>
    <m/>
  </r>
  <r>
    <s v="549900"/>
    <x v="2"/>
    <s v="PLRL: TOTAL RAW LABOR"/>
    <s v="0172"/>
    <x v="1"/>
    <n v="2018"/>
    <n v="16577.39"/>
    <n v="0.78"/>
    <x v="42"/>
    <m/>
  </r>
  <r>
    <s v="549900"/>
    <x v="2"/>
    <s v="PNMT: TOTAL MISCELLANEOUS EXPENSES"/>
    <s v="0172"/>
    <x v="1"/>
    <n v="2017"/>
    <n v="46486.11"/>
    <n v="0.78"/>
    <x v="43"/>
    <m/>
  </r>
  <r>
    <s v="549900"/>
    <x v="2"/>
    <s v="PNMT: TOTAL MISCELLANEOUS EXPENSES"/>
    <s v="0172"/>
    <x v="1"/>
    <n v="2018"/>
    <n v="47143.56"/>
    <n v="0.78"/>
    <x v="44"/>
    <m/>
  </r>
  <r>
    <s v="549900"/>
    <x v="2"/>
    <s v="PNOS: TOTAL OUTSIDE SERVICES"/>
    <s v="0172"/>
    <x v="1"/>
    <n v="2017"/>
    <n v="5364.1200000000008"/>
    <n v="0.78"/>
    <x v="45"/>
    <m/>
  </r>
  <r>
    <s v="549900"/>
    <x v="2"/>
    <s v="PNOS: TOTAL OUTSIDE SERVICES"/>
    <s v="0172"/>
    <x v="1"/>
    <n v="2018"/>
    <n v="5498.22"/>
    <n v="0.78"/>
    <x v="46"/>
    <m/>
  </r>
  <r>
    <s v="551100"/>
    <x v="3"/>
    <s v="PNMT: TOTAL MISCELLANEOUS EXPENSES"/>
    <s v="0172"/>
    <x v="1"/>
    <n v="2017"/>
    <n v="6445.2199999999993"/>
    <n v="0.78"/>
    <x v="47"/>
    <m/>
  </r>
  <r>
    <s v="551100"/>
    <x v="3"/>
    <s v="PNMT: TOTAL MISCELLANEOUS EXPENSES"/>
    <s v="0172"/>
    <x v="1"/>
    <n v="2018"/>
    <n v="3832.2"/>
    <n v="0.78"/>
    <x v="48"/>
    <m/>
  </r>
  <r>
    <s v="551100"/>
    <x v="3"/>
    <s v="PNOS: TOTAL OUTSIDE SERVICES"/>
    <s v="0172"/>
    <x v="1"/>
    <n v="2017"/>
    <n v="20275.05"/>
    <n v="0.78"/>
    <x v="49"/>
    <m/>
  </r>
  <r>
    <s v="551100"/>
    <x v="3"/>
    <s v="PNOS: TOTAL OUTSIDE SERVICES"/>
    <s v="0172"/>
    <x v="1"/>
    <n v="2018"/>
    <n v="7201.67"/>
    <n v="0.78"/>
    <x v="50"/>
    <m/>
  </r>
  <r>
    <s v="551100"/>
    <x v="3"/>
    <s v="PNPM: TOTAL PURCHASED MATERIALS"/>
    <s v="0172"/>
    <x v="1"/>
    <n v="2017"/>
    <n v="0"/>
    <n v="0.78"/>
    <x v="51"/>
    <m/>
  </r>
  <r>
    <s v="551100"/>
    <x v="3"/>
    <s v="PNPM: TOTAL PURCHASED MATERIALS"/>
    <s v="0172"/>
    <x v="1"/>
    <n v="2018"/>
    <n v="597.91999999999996"/>
    <n v="0.78"/>
    <x v="52"/>
    <m/>
  </r>
  <r>
    <s v="551900"/>
    <x v="3"/>
    <s v="PLBT: TOTAL LABOR BURDENS"/>
    <s v="0172"/>
    <x v="1"/>
    <n v="2017"/>
    <n v="16038.32"/>
    <n v="0.78"/>
    <x v="53"/>
    <m/>
  </r>
  <r>
    <s v="551900"/>
    <x v="3"/>
    <s v="PLBT: TOTAL LABOR BURDENS"/>
    <s v="0172"/>
    <x v="1"/>
    <n v="2018"/>
    <n v="12361.73"/>
    <n v="0.78"/>
    <x v="54"/>
    <m/>
  </r>
  <r>
    <s v="551900"/>
    <x v="3"/>
    <s v="PLRL: TOTAL RAW LABOR"/>
    <s v="0172"/>
    <x v="1"/>
    <n v="2017"/>
    <n v="54591.09"/>
    <n v="0.78"/>
    <x v="55"/>
    <m/>
  </r>
  <r>
    <s v="551900"/>
    <x v="3"/>
    <s v="PLRL: TOTAL RAW LABOR"/>
    <s v="0172"/>
    <x v="1"/>
    <n v="2018"/>
    <n v="42076.759999999995"/>
    <n v="0.78"/>
    <x v="56"/>
    <m/>
  </r>
  <r>
    <s v="551900"/>
    <x v="3"/>
    <s v="PNMT: TOTAL MISCELLANEOUS EXPENSES"/>
    <s v="0172"/>
    <x v="1"/>
    <n v="2017"/>
    <n v="219.6"/>
    <n v="0.78"/>
    <x v="57"/>
    <m/>
  </r>
  <r>
    <s v="551900"/>
    <x v="3"/>
    <s v="PNMT: TOTAL MISCELLANEOUS EXPENSES"/>
    <s v="0172"/>
    <x v="1"/>
    <n v="2018"/>
    <n v="150"/>
    <n v="0.78"/>
    <x v="58"/>
    <m/>
  </r>
  <r>
    <s v="551900"/>
    <x v="3"/>
    <s v="PNOS: TOTAL OUTSIDE SERVICES"/>
    <s v="0172"/>
    <x v="1"/>
    <n v="2017"/>
    <n v="20855.28"/>
    <n v="0.78"/>
    <x v="59"/>
    <m/>
  </r>
  <r>
    <s v="551900"/>
    <x v="3"/>
    <s v="PNOS: TOTAL OUTSIDE SERVICES"/>
    <s v="0172"/>
    <x v="1"/>
    <n v="2018"/>
    <n v="20298.68"/>
    <n v="0.78"/>
    <x v="60"/>
    <m/>
  </r>
  <r>
    <s v="552100"/>
    <x v="4"/>
    <s v="PNMT: TOTAL MISCELLANEOUS EXPENSES"/>
    <s v="0172"/>
    <x v="1"/>
    <n v="2017"/>
    <n v="1197.5999999999999"/>
    <n v="0.78"/>
    <x v="61"/>
    <m/>
  </r>
  <r>
    <s v="552100"/>
    <x v="4"/>
    <s v="PNMT: TOTAL MISCELLANEOUS EXPENSES"/>
    <s v="0172"/>
    <x v="1"/>
    <n v="2018"/>
    <n v="1221"/>
    <n v="0.78"/>
    <x v="62"/>
    <m/>
  </r>
  <r>
    <s v="552100"/>
    <x v="4"/>
    <s v="PNOS: TOTAL OUTSIDE SERVICES"/>
    <s v="0172"/>
    <x v="1"/>
    <n v="2017"/>
    <n v="1099397"/>
    <n v="0.78"/>
    <x v="63"/>
    <m/>
  </r>
  <r>
    <s v="552100"/>
    <x v="4"/>
    <s v="PNOS: TOTAL OUTSIDE SERVICES"/>
    <s v="0172"/>
    <x v="1"/>
    <n v="2018"/>
    <n v="79984.400000000009"/>
    <n v="0.78"/>
    <x v="64"/>
    <m/>
  </r>
  <r>
    <s v="552100"/>
    <x v="4"/>
    <s v="PNPM: TOTAL PURCHASED MATERIALS"/>
    <s v="0172"/>
    <x v="1"/>
    <n v="2017"/>
    <n v="993839.2"/>
    <n v="0.78"/>
    <x v="65"/>
    <m/>
  </r>
  <r>
    <s v="552100"/>
    <x v="4"/>
    <s v="PNPM: TOTAL PURCHASED MATERIALS"/>
    <s v="0172"/>
    <x v="1"/>
    <n v="2018"/>
    <n v="241058.4"/>
    <n v="0.78"/>
    <x v="66"/>
    <m/>
  </r>
  <r>
    <s v="553010"/>
    <x v="5"/>
    <s v="PNOS: TOTAL OUTSIDE SERVICES"/>
    <s v="0172"/>
    <x v="1"/>
    <n v="2017"/>
    <n v="648134.40000000002"/>
    <n v="0.78"/>
    <x v="67"/>
    <m/>
  </r>
  <r>
    <s v="553010"/>
    <x v="5"/>
    <s v="PNOS: TOTAL OUTSIDE SERVICES"/>
    <s v="0172"/>
    <x v="1"/>
    <n v="2018"/>
    <n v="200496"/>
    <n v="0.78"/>
    <x v="68"/>
    <m/>
  </r>
  <r>
    <s v="553010"/>
    <x v="5"/>
    <s v="PNPM: TOTAL PURCHASED MATERIALS"/>
    <s v="0172"/>
    <x v="1"/>
    <n v="2017"/>
    <n v="447093.6"/>
    <n v="0.78"/>
    <x v="69"/>
    <m/>
  </r>
  <r>
    <s v="553010"/>
    <x v="5"/>
    <s v="PNPM: TOTAL PURCHASED MATERIALS"/>
    <s v="0172"/>
    <x v="1"/>
    <n v="2018"/>
    <n v="186443"/>
    <n v="0.78"/>
    <x v="70"/>
    <m/>
  </r>
  <r>
    <s v="553200"/>
    <x v="5"/>
    <s v="PNOS: TOTAL OUTSIDE SERVICES"/>
    <s v="0172"/>
    <x v="1"/>
    <n v="2017"/>
    <n v="53844"/>
    <n v="0.78"/>
    <x v="71"/>
    <m/>
  </r>
  <r>
    <s v="553200"/>
    <x v="5"/>
    <s v="PNOS: TOTAL OUTSIDE SERVICES"/>
    <s v="0172"/>
    <x v="1"/>
    <n v="2018"/>
    <n v="57744"/>
    <n v="0.78"/>
    <x v="72"/>
    <m/>
  </r>
  <r>
    <s v="553200"/>
    <x v="5"/>
    <s v="PNPM: TOTAL PURCHASED MATERIALS"/>
    <s v="0172"/>
    <x v="1"/>
    <n v="2017"/>
    <n v="63204"/>
    <n v="0.78"/>
    <x v="73"/>
    <m/>
  </r>
  <r>
    <s v="553200"/>
    <x v="5"/>
    <s v="PNPM: TOTAL PURCHASED MATERIALS"/>
    <s v="0172"/>
    <x v="1"/>
    <n v="2018"/>
    <n v="67788"/>
    <n v="0.78"/>
    <x v="74"/>
    <m/>
  </r>
  <r>
    <s v="554100"/>
    <x v="6"/>
    <s v="PLBT: TOTAL LABOR BURDENS"/>
    <s v="0172"/>
    <x v="1"/>
    <n v="2017"/>
    <n v="213728.42"/>
    <n v="0.78"/>
    <x v="75"/>
    <m/>
  </r>
  <r>
    <s v="554100"/>
    <x v="6"/>
    <s v="PLBT: TOTAL LABOR BURDENS"/>
    <s v="0172"/>
    <x v="1"/>
    <n v="2018"/>
    <n v="226387.53999999998"/>
    <n v="0.78"/>
    <x v="76"/>
    <m/>
  </r>
  <r>
    <s v="554100"/>
    <x v="6"/>
    <s v="PLRL: TOTAL RAW LABOR"/>
    <s v="0172"/>
    <x v="1"/>
    <n v="2017"/>
    <n v="853544.99"/>
    <n v="0.78"/>
    <x v="77"/>
    <m/>
  </r>
  <r>
    <s v="554100"/>
    <x v="6"/>
    <s v="PLRL: TOTAL RAW LABOR"/>
    <s v="0172"/>
    <x v="1"/>
    <n v="2018"/>
    <n v="902869.52"/>
    <n v="0.78"/>
    <x v="78"/>
    <m/>
  </r>
  <r>
    <s v="554100"/>
    <x v="6"/>
    <s v="PNMT: TOTAL MISCELLANEOUS EXPENSES"/>
    <s v="0172"/>
    <x v="1"/>
    <n v="2017"/>
    <n v="81148"/>
    <n v="0.78"/>
    <x v="79"/>
    <m/>
  </r>
  <r>
    <s v="554100"/>
    <x v="6"/>
    <s v="PNMT: TOTAL MISCELLANEOUS EXPENSES"/>
    <s v="0172"/>
    <x v="1"/>
    <n v="2018"/>
    <n v="106391"/>
    <n v="0.78"/>
    <x v="80"/>
    <m/>
  </r>
  <r>
    <s v="554100"/>
    <x v="6"/>
    <s v="PNOS: TOTAL OUTSIDE SERVICES"/>
    <s v="0172"/>
    <x v="1"/>
    <n v="2017"/>
    <n v="1477845.2"/>
    <n v="0.78"/>
    <x v="81"/>
    <m/>
  </r>
  <r>
    <s v="554100"/>
    <x v="6"/>
    <s v="PNOS: TOTAL OUTSIDE SERVICES"/>
    <s v="0172"/>
    <x v="1"/>
    <n v="2018"/>
    <n v="1130472"/>
    <n v="0.78"/>
    <x v="82"/>
    <m/>
  </r>
  <r>
    <s v="554100"/>
    <x v="6"/>
    <s v="PNPM: TOTAL PURCHASED MATERIALS"/>
    <s v="0172"/>
    <x v="1"/>
    <n v="2017"/>
    <n v="998842.8"/>
    <n v="0.78"/>
    <x v="83"/>
    <m/>
  </r>
  <r>
    <s v="554100"/>
    <x v="6"/>
    <s v="PNPM: TOTAL PURCHASED MATERIALS"/>
    <s v="0172"/>
    <x v="1"/>
    <n v="2018"/>
    <n v="945876"/>
    <n v="0.78"/>
    <x v="84"/>
    <m/>
  </r>
  <r>
    <s v="554100"/>
    <x v="6"/>
    <s v="PNTT: TOTAL TRANSPORTATION AND EQUIPMENT"/>
    <s v="0172"/>
    <x v="1"/>
    <n v="2017"/>
    <n v="14982"/>
    <n v="0.78"/>
    <x v="85"/>
    <m/>
  </r>
  <r>
    <s v="554100"/>
    <x v="6"/>
    <s v="PNTT: TOTAL TRANSPORTATION AND EQUIPMENT"/>
    <s v="0172"/>
    <x v="1"/>
    <n v="2018"/>
    <n v="16068"/>
    <n v="0.78"/>
    <x v="8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20" firstHeaderRow="0" firstDataRow="1" firstDataCol="1"/>
  <pivotFields count="10"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dataField="1" numFmtId="6" showAll="0"/>
    <pivotField numFmtId="9" showAll="0"/>
    <pivotField dataField="1" showAll="0">
      <items count="88">
        <item x="51"/>
        <item x="58"/>
        <item x="57"/>
        <item x="52"/>
        <item x="61"/>
        <item x="62"/>
        <item x="6"/>
        <item x="1"/>
        <item x="2"/>
        <item x="5"/>
        <item x="26"/>
        <item x="25"/>
        <item x="48"/>
        <item x="17"/>
        <item x="18"/>
        <item x="40"/>
        <item x="39"/>
        <item x="45"/>
        <item x="46"/>
        <item x="3"/>
        <item x="4"/>
        <item x="47"/>
        <item x="20"/>
        <item x="50"/>
        <item x="15"/>
        <item x="16"/>
        <item x="54"/>
        <item x="19"/>
        <item x="85"/>
        <item x="53"/>
        <item x="86"/>
        <item x="37"/>
        <item x="42"/>
        <item x="41"/>
        <item x="38"/>
        <item x="23"/>
        <item x="49"/>
        <item x="60"/>
        <item x="24"/>
        <item x="59"/>
        <item x="56"/>
        <item x="43"/>
        <item x="44"/>
        <item x="71"/>
        <item x="14"/>
        <item x="55"/>
        <item x="72"/>
        <item x="73"/>
        <item x="12"/>
        <item x="13"/>
        <item x="74"/>
        <item x="11"/>
        <item x="64"/>
        <item x="79"/>
        <item x="7"/>
        <item x="8"/>
        <item x="80"/>
        <item x="21"/>
        <item x="22"/>
        <item x="70"/>
        <item x="68"/>
        <item x="75"/>
        <item x="27"/>
        <item x="76"/>
        <item x="28"/>
        <item x="31"/>
        <item x="32"/>
        <item x="66"/>
        <item x="9"/>
        <item x="10"/>
        <item x="33"/>
        <item x="69"/>
        <item x="34"/>
        <item x="35"/>
        <item x="36"/>
        <item x="67"/>
        <item x="77"/>
        <item x="29"/>
        <item x="78"/>
        <item x="30"/>
        <item x="84"/>
        <item x="65"/>
        <item x="83"/>
        <item x="63"/>
        <item x="82"/>
        <item x="81"/>
        <item x="0"/>
        <item t="default"/>
      </items>
    </pivotField>
    <pivotField dataField="1" showAll="0"/>
  </pivotFields>
  <rowFields count="2">
    <field x="4"/>
    <field x="1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" fld="6" baseField="0" baseItem="0"/>
    <dataField name="Sum of KU allocation working" fld="8" baseField="4" baseItem="0"/>
    <dataField name="Sum of KU allocation final" fld="9" baseField="4" baseItem="0"/>
  </dataFields>
  <formats count="15">
    <format dxfId="14">
      <pivotArea outline="0" collapsedLevelsAreSubtotals="1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4" type="button" dataOnly="0" labelOnly="1" outline="0" axis="axisRow" fieldPosition="0"/>
    </format>
    <format dxfId="10">
      <pivotArea dataOnly="0" labelOnly="1" fieldPosition="0">
        <references count="1">
          <reference field="4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Row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N26" sqref="N26"/>
    </sheetView>
  </sheetViews>
  <sheetFormatPr defaultColWidth="12.28515625" defaultRowHeight="15.75" x14ac:dyDescent="0.25"/>
  <cols>
    <col min="1" max="1" width="18.42578125" style="4" customWidth="1"/>
    <col min="2" max="2" width="6.5703125" style="2" bestFit="1" customWidth="1"/>
    <col min="3" max="3" width="26.5703125" style="2" bestFit="1" customWidth="1"/>
    <col min="4" max="4" width="11.5703125" style="2" bestFit="1" customWidth="1"/>
    <col min="5" max="5" width="5" style="3" customWidth="1"/>
    <col min="6" max="6" width="11.5703125" style="2" bestFit="1" customWidth="1"/>
    <col min="7" max="7" width="6.5703125" style="3" customWidth="1"/>
    <col min="8" max="8" width="10.7109375" style="2" bestFit="1" customWidth="1"/>
    <col min="9" max="16384" width="12.28515625" style="2"/>
  </cols>
  <sheetData>
    <row r="1" spans="1:10" x14ac:dyDescent="0.25">
      <c r="A1" s="1" t="s">
        <v>74</v>
      </c>
    </row>
    <row r="2" spans="1:10" ht="16.5" thickBot="1" x14ac:dyDescent="0.3">
      <c r="A2" s="1"/>
    </row>
    <row r="3" spans="1:10" ht="16.5" thickBot="1" x14ac:dyDescent="0.3">
      <c r="D3" s="4"/>
      <c r="F3" s="4"/>
      <c r="H3" s="5" t="s">
        <v>12</v>
      </c>
    </row>
    <row r="4" spans="1:10" ht="16.5" thickBot="1" x14ac:dyDescent="0.3">
      <c r="A4" s="6" t="s">
        <v>13</v>
      </c>
      <c r="B4" s="7" t="s">
        <v>11</v>
      </c>
      <c r="C4" s="8" t="s">
        <v>10</v>
      </c>
      <c r="D4" s="9" t="s">
        <v>9</v>
      </c>
      <c r="F4" s="10" t="s">
        <v>8</v>
      </c>
      <c r="H4" s="5" t="s">
        <v>7</v>
      </c>
    </row>
    <row r="5" spans="1:10" x14ac:dyDescent="0.25">
      <c r="A5" s="4" t="s">
        <v>14</v>
      </c>
      <c r="B5" s="4">
        <v>554</v>
      </c>
      <c r="C5" s="2" t="s">
        <v>6</v>
      </c>
      <c r="D5" s="11">
        <v>2188311.63</v>
      </c>
      <c r="F5" s="11">
        <v>2512793.5</v>
      </c>
      <c r="H5" s="12">
        <f t="shared" ref="H5:H11" si="0">F5-D5</f>
        <v>324481.87000000011</v>
      </c>
    </row>
    <row r="6" spans="1:10" x14ac:dyDescent="0.25">
      <c r="A6" s="4" t="s">
        <v>14</v>
      </c>
      <c r="B6" s="4">
        <v>554</v>
      </c>
      <c r="C6" s="2" t="s">
        <v>5</v>
      </c>
      <c r="D6" s="11">
        <v>501677.25000000006</v>
      </c>
      <c r="F6" s="11">
        <v>794812.87000000011</v>
      </c>
      <c r="H6" s="12">
        <f t="shared" si="0"/>
        <v>293135.62000000005</v>
      </c>
    </row>
    <row r="7" spans="1:10" x14ac:dyDescent="0.25">
      <c r="A7" s="4" t="s">
        <v>14</v>
      </c>
      <c r="B7" s="4">
        <v>554</v>
      </c>
      <c r="C7" s="2" t="s">
        <v>4</v>
      </c>
      <c r="D7" s="11">
        <v>583500</v>
      </c>
      <c r="F7" s="11">
        <v>776392</v>
      </c>
      <c r="H7" s="12">
        <f t="shared" si="0"/>
        <v>192892</v>
      </c>
    </row>
    <row r="8" spans="1:10" x14ac:dyDescent="0.25">
      <c r="A8" s="4" t="s">
        <v>14</v>
      </c>
      <c r="B8" s="4">
        <v>554</v>
      </c>
      <c r="C8" s="2" t="s">
        <v>3</v>
      </c>
      <c r="D8" s="11">
        <v>1683932.3800000004</v>
      </c>
      <c r="F8" s="11">
        <v>1847747.51</v>
      </c>
      <c r="H8" s="12">
        <f t="shared" si="0"/>
        <v>163815.12999999966</v>
      </c>
    </row>
    <row r="9" spans="1:10" x14ac:dyDescent="0.25">
      <c r="A9" s="4" t="s">
        <v>14</v>
      </c>
      <c r="B9" s="4">
        <v>554</v>
      </c>
      <c r="C9" s="2" t="s">
        <v>2</v>
      </c>
      <c r="D9" s="11">
        <v>77520.81</v>
      </c>
      <c r="F9" s="11">
        <v>116491</v>
      </c>
      <c r="H9" s="12">
        <f t="shared" si="0"/>
        <v>38970.19</v>
      </c>
    </row>
    <row r="10" spans="1:10" x14ac:dyDescent="0.25">
      <c r="A10" s="4" t="s">
        <v>14</v>
      </c>
      <c r="B10" s="4">
        <v>554</v>
      </c>
      <c r="C10" s="2" t="s">
        <v>1</v>
      </c>
      <c r="D10" s="11">
        <v>57450.58</v>
      </c>
      <c r="F10" s="11">
        <v>29106</v>
      </c>
      <c r="H10" s="12">
        <f t="shared" si="0"/>
        <v>-28344.58</v>
      </c>
    </row>
    <row r="11" spans="1:10" x14ac:dyDescent="0.25">
      <c r="A11" s="4" t="s">
        <v>14</v>
      </c>
      <c r="B11" s="4">
        <v>554</v>
      </c>
      <c r="C11" s="2" t="s">
        <v>0</v>
      </c>
      <c r="D11" s="11">
        <v>410403.17000000004</v>
      </c>
      <c r="F11" s="11">
        <v>274713</v>
      </c>
      <c r="H11" s="12">
        <f t="shared" si="0"/>
        <v>-135690.17000000004</v>
      </c>
    </row>
    <row r="12" spans="1:10" ht="16.5" thickBot="1" x14ac:dyDescent="0.3">
      <c r="D12" s="13">
        <f t="shared" ref="D12" si="1">SUM(D5:D11)</f>
        <v>5502795.8199999994</v>
      </c>
      <c r="F12" s="13">
        <f t="shared" ref="F12" si="2">SUM(F5:F11)</f>
        <v>6352055.8799999999</v>
      </c>
      <c r="H12" s="13">
        <f>SUM(H5:H11)</f>
        <v>849260.05999999982</v>
      </c>
    </row>
    <row r="13" spans="1:10" ht="17.25" thickTop="1" thickBot="1" x14ac:dyDescent="0.3">
      <c r="D13" s="14"/>
      <c r="F13" s="12"/>
      <c r="H13" s="12"/>
    </row>
    <row r="14" spans="1:10" ht="16.5" thickBot="1" x14ac:dyDescent="0.3">
      <c r="A14" s="6" t="s">
        <v>13</v>
      </c>
      <c r="B14" s="7" t="s">
        <v>11</v>
      </c>
      <c r="C14" s="8" t="s">
        <v>10</v>
      </c>
      <c r="D14" s="9" t="s">
        <v>9</v>
      </c>
      <c r="F14" s="10" t="s">
        <v>8</v>
      </c>
      <c r="H14" s="5" t="s">
        <v>7</v>
      </c>
    </row>
    <row r="15" spans="1:10" x14ac:dyDescent="0.25">
      <c r="A15" s="4" t="s">
        <v>20</v>
      </c>
      <c r="B15" s="4">
        <v>554</v>
      </c>
      <c r="C15" s="2" t="s">
        <v>5</v>
      </c>
      <c r="D15" s="11">
        <v>233766</v>
      </c>
      <c r="F15" s="11">
        <v>172005</v>
      </c>
      <c r="H15" s="12">
        <f>F15-D15</f>
        <v>-61761</v>
      </c>
    </row>
    <row r="16" spans="1:10" x14ac:dyDescent="0.25">
      <c r="A16" s="15" t="s">
        <v>20</v>
      </c>
      <c r="B16" s="4">
        <v>554</v>
      </c>
      <c r="C16" s="2" t="s">
        <v>2</v>
      </c>
      <c r="D16" s="11">
        <v>10064</v>
      </c>
      <c r="F16" s="11">
        <v>28651</v>
      </c>
      <c r="H16" s="12">
        <f>F16-D16</f>
        <v>18587</v>
      </c>
      <c r="J16" s="12"/>
    </row>
    <row r="17" spans="1:8" ht="16.5" thickBot="1" x14ac:dyDescent="0.3">
      <c r="D17" s="13">
        <f t="shared" ref="D17" si="3">SUM(D15:D16)</f>
        <v>243830</v>
      </c>
      <c r="F17" s="13">
        <f t="shared" ref="F17" si="4">SUM(F15:F16)</f>
        <v>200656</v>
      </c>
      <c r="H17" s="13">
        <f>SUM(H15:H16)</f>
        <v>-43174</v>
      </c>
    </row>
    <row r="18" spans="1:8" ht="16.5" thickTop="1" x14ac:dyDescent="0.25">
      <c r="H18" s="12"/>
    </row>
    <row r="19" spans="1:8" ht="16.5" thickBot="1" x14ac:dyDescent="0.3"/>
    <row r="20" spans="1:8" ht="16.5" thickBot="1" x14ac:dyDescent="0.3">
      <c r="D20" s="4"/>
      <c r="F20" s="4"/>
      <c r="H20" s="5" t="s">
        <v>12</v>
      </c>
    </row>
    <row r="21" spans="1:8" ht="16.5" thickBot="1" x14ac:dyDescent="0.3">
      <c r="A21" s="6" t="s">
        <v>13</v>
      </c>
      <c r="B21" s="7" t="s">
        <v>11</v>
      </c>
      <c r="C21" s="8" t="s">
        <v>10</v>
      </c>
      <c r="D21" s="9" t="s">
        <v>9</v>
      </c>
      <c r="F21" s="10" t="s">
        <v>8</v>
      </c>
      <c r="H21" s="5" t="s">
        <v>7</v>
      </c>
    </row>
    <row r="22" spans="1:8" x14ac:dyDescent="0.25">
      <c r="A22" s="4" t="s">
        <v>19</v>
      </c>
      <c r="B22" s="16">
        <v>554</v>
      </c>
      <c r="C22" s="3" t="s">
        <v>6</v>
      </c>
      <c r="D22" s="11">
        <v>49766</v>
      </c>
      <c r="F22" s="11">
        <v>288</v>
      </c>
      <c r="H22" s="12">
        <f t="shared" ref="H22:H29" si="5">F22-D22</f>
        <v>-49478</v>
      </c>
    </row>
    <row r="23" spans="1:8" x14ac:dyDescent="0.25">
      <c r="A23" s="4" t="s">
        <v>19</v>
      </c>
      <c r="B23" s="16">
        <v>554</v>
      </c>
      <c r="C23" s="3" t="s">
        <v>15</v>
      </c>
      <c r="D23" s="11">
        <v>92500</v>
      </c>
      <c r="F23" s="11">
        <v>65000</v>
      </c>
      <c r="H23" s="12">
        <f t="shared" si="5"/>
        <v>-27500</v>
      </c>
    </row>
    <row r="24" spans="1:8" x14ac:dyDescent="0.25">
      <c r="A24" s="4" t="s">
        <v>19</v>
      </c>
      <c r="B24" s="16">
        <v>554</v>
      </c>
      <c r="C24" s="3" t="s">
        <v>16</v>
      </c>
      <c r="D24" s="11">
        <v>38403</v>
      </c>
      <c r="F24" s="11">
        <v>0</v>
      </c>
      <c r="H24" s="12">
        <f t="shared" si="5"/>
        <v>-38403</v>
      </c>
    </row>
    <row r="25" spans="1:8" x14ac:dyDescent="0.25">
      <c r="A25" s="4" t="s">
        <v>19</v>
      </c>
      <c r="B25" s="16">
        <v>554</v>
      </c>
      <c r="C25" s="3" t="s">
        <v>2</v>
      </c>
      <c r="D25" s="11">
        <v>6534</v>
      </c>
      <c r="F25" s="11">
        <v>0</v>
      </c>
      <c r="H25" s="12">
        <f t="shared" si="5"/>
        <v>-6534</v>
      </c>
    </row>
    <row r="26" spans="1:8" x14ac:dyDescent="0.25">
      <c r="A26" s="4" t="s">
        <v>19</v>
      </c>
      <c r="B26" s="16">
        <v>554</v>
      </c>
      <c r="C26" s="17" t="s">
        <v>17</v>
      </c>
      <c r="D26" s="11">
        <v>1359</v>
      </c>
      <c r="F26" s="11">
        <v>0</v>
      </c>
      <c r="H26" s="12">
        <f t="shared" si="5"/>
        <v>-1359</v>
      </c>
    </row>
    <row r="27" spans="1:8" x14ac:dyDescent="0.25">
      <c r="A27" s="4" t="s">
        <v>19</v>
      </c>
      <c r="B27" s="16">
        <v>554</v>
      </c>
      <c r="C27" s="3" t="s">
        <v>18</v>
      </c>
      <c r="D27" s="11">
        <v>5728</v>
      </c>
      <c r="F27" s="11">
        <v>100998</v>
      </c>
      <c r="H27" s="12">
        <f t="shared" si="5"/>
        <v>95270</v>
      </c>
    </row>
    <row r="28" spans="1:8" x14ac:dyDescent="0.25">
      <c r="A28" s="4" t="s">
        <v>19</v>
      </c>
      <c r="B28" s="16">
        <v>554</v>
      </c>
      <c r="C28" s="3" t="s">
        <v>5</v>
      </c>
      <c r="D28" s="11">
        <v>111177</v>
      </c>
      <c r="F28" s="11">
        <v>146221</v>
      </c>
      <c r="H28" s="12">
        <f t="shared" si="5"/>
        <v>35044</v>
      </c>
    </row>
    <row r="29" spans="1:8" x14ac:dyDescent="0.25">
      <c r="A29" s="4" t="s">
        <v>19</v>
      </c>
      <c r="B29" s="16">
        <v>554</v>
      </c>
      <c r="C29" s="3" t="s">
        <v>1</v>
      </c>
      <c r="D29" s="11">
        <v>1734</v>
      </c>
      <c r="F29" s="11">
        <v>0</v>
      </c>
      <c r="H29" s="12">
        <f t="shared" si="5"/>
        <v>-1734</v>
      </c>
    </row>
    <row r="30" spans="1:8" ht="16.5" thickBot="1" x14ac:dyDescent="0.3">
      <c r="B30" s="3"/>
      <c r="C30" s="3"/>
      <c r="D30" s="18">
        <f>SUM(D22:D29)</f>
        <v>307201</v>
      </c>
      <c r="F30" s="18">
        <f>SUM(F22:F29)</f>
        <v>312507</v>
      </c>
      <c r="H30" s="13">
        <f>SUM(H22:H29)</f>
        <v>5306</v>
      </c>
    </row>
    <row r="31" spans="1:8" ht="17.25" thickTop="1" thickBot="1" x14ac:dyDescent="0.3">
      <c r="H31" s="12"/>
    </row>
    <row r="32" spans="1:8" ht="16.5" thickBot="1" x14ac:dyDescent="0.3">
      <c r="A32" s="6" t="s">
        <v>13</v>
      </c>
      <c r="B32" s="7" t="s">
        <v>11</v>
      </c>
      <c r="C32" s="8" t="s">
        <v>10</v>
      </c>
      <c r="D32" s="9" t="s">
        <v>9</v>
      </c>
      <c r="F32" s="19" t="s">
        <v>8</v>
      </c>
      <c r="H32" s="5" t="s">
        <v>7</v>
      </c>
    </row>
    <row r="33" spans="1:8" x14ac:dyDescent="0.25">
      <c r="A33" s="4" t="s">
        <v>21</v>
      </c>
      <c r="B33" s="4">
        <v>554</v>
      </c>
      <c r="C33" s="2" t="s">
        <v>5</v>
      </c>
      <c r="D33" s="11">
        <v>2745</v>
      </c>
      <c r="F33" s="11">
        <v>0</v>
      </c>
      <c r="H33" s="12">
        <f>F33-D33</f>
        <v>-2745</v>
      </c>
    </row>
    <row r="34" spans="1:8" ht="16.5" thickBot="1" x14ac:dyDescent="0.3">
      <c r="B34" s="4"/>
      <c r="D34" s="11"/>
      <c r="F34" s="11"/>
      <c r="H34" s="12"/>
    </row>
    <row r="35" spans="1:8" ht="16.5" thickBot="1" x14ac:dyDescent="0.3">
      <c r="A35" s="6" t="s">
        <v>13</v>
      </c>
      <c r="B35" s="7" t="s">
        <v>11</v>
      </c>
      <c r="C35" s="8" t="s">
        <v>10</v>
      </c>
      <c r="D35" s="9" t="s">
        <v>9</v>
      </c>
      <c r="F35" s="10" t="s">
        <v>8</v>
      </c>
      <c r="H35" s="5" t="s">
        <v>7</v>
      </c>
    </row>
    <row r="36" spans="1:8" x14ac:dyDescent="0.25">
      <c r="A36" s="4" t="s">
        <v>22</v>
      </c>
      <c r="B36" s="4">
        <v>554</v>
      </c>
      <c r="C36" s="2" t="s">
        <v>5</v>
      </c>
      <c r="D36" s="11">
        <v>8830</v>
      </c>
      <c r="F36" s="11">
        <v>0</v>
      </c>
      <c r="H36" s="12">
        <f>F36-D36</f>
        <v>-8830</v>
      </c>
    </row>
    <row r="37" spans="1:8" ht="16.5" thickBot="1" x14ac:dyDescent="0.3">
      <c r="B37" s="4"/>
      <c r="D37" s="11"/>
      <c r="F37" s="11"/>
      <c r="H37" s="12"/>
    </row>
    <row r="38" spans="1:8" ht="16.5" thickBot="1" x14ac:dyDescent="0.3">
      <c r="A38" s="6" t="s">
        <v>13</v>
      </c>
      <c r="B38" s="7" t="s">
        <v>11</v>
      </c>
      <c r="C38" s="8" t="s">
        <v>10</v>
      </c>
      <c r="D38" s="9" t="s">
        <v>9</v>
      </c>
      <c r="F38" s="10" t="s">
        <v>8</v>
      </c>
      <c r="H38" s="5" t="s">
        <v>7</v>
      </c>
    </row>
    <row r="39" spans="1:8" x14ac:dyDescent="0.25">
      <c r="A39" s="15" t="s">
        <v>52</v>
      </c>
      <c r="B39" s="4">
        <v>554</v>
      </c>
      <c r="C39" s="2" t="s">
        <v>5</v>
      </c>
      <c r="D39" s="11">
        <v>36337</v>
      </c>
      <c r="F39" s="11">
        <v>127514</v>
      </c>
      <c r="H39" s="12">
        <f>F39-D39</f>
        <v>91177</v>
      </c>
    </row>
    <row r="40" spans="1:8" x14ac:dyDescent="0.25">
      <c r="F40" s="12"/>
    </row>
    <row r="41" spans="1:8" x14ac:dyDescent="0.25">
      <c r="F41" s="12"/>
      <c r="H41" s="12"/>
    </row>
    <row r="43" spans="1:8" x14ac:dyDescent="0.25">
      <c r="D43" s="20"/>
      <c r="F43" s="20"/>
    </row>
    <row r="44" spans="1:8" x14ac:dyDescent="0.25">
      <c r="F44" s="12"/>
      <c r="H44" s="12"/>
    </row>
    <row r="45" spans="1:8" x14ac:dyDescent="0.25">
      <c r="F45" s="12"/>
    </row>
  </sheetData>
  <printOptions horizontalCentered="1"/>
  <pageMargins left="0.5" right="0.5" top="1" bottom="0.5" header="0.5" footer="0.5"/>
  <pageSetup scale="89" orientation="portrait" r:id="rId1"/>
  <headerFooter>
    <oddFooter>&amp;L
&amp;R&amp;"Times New Roman,Bold"&amp;12Attachment to Response to PSC-2 Question No. 25
&amp;P of &amp;N
Bellar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activeCell="N26" sqref="N26"/>
    </sheetView>
  </sheetViews>
  <sheetFormatPr defaultRowHeight="15.75" x14ac:dyDescent="0.25"/>
  <cols>
    <col min="1" max="1" width="23" style="2" customWidth="1"/>
    <col min="2" max="2" width="12.5703125" style="2" customWidth="1"/>
    <col min="3" max="3" width="28.5703125" style="2" customWidth="1"/>
    <col min="4" max="4" width="25.140625" style="2" customWidth="1"/>
    <col min="5" max="16384" width="9.140625" style="2"/>
  </cols>
  <sheetData>
    <row r="1" spans="1:4" x14ac:dyDescent="0.25">
      <c r="A1" s="1" t="s">
        <v>73</v>
      </c>
    </row>
    <row r="3" spans="1:4" x14ac:dyDescent="0.25">
      <c r="A3" s="21" t="s">
        <v>53</v>
      </c>
      <c r="B3" s="2" t="s">
        <v>54</v>
      </c>
      <c r="C3" s="2" t="s">
        <v>66</v>
      </c>
      <c r="D3" s="2" t="s">
        <v>67</v>
      </c>
    </row>
    <row r="4" spans="1:4" x14ac:dyDescent="0.25">
      <c r="A4" s="22" t="s">
        <v>63</v>
      </c>
      <c r="B4" s="23">
        <v>17655733</v>
      </c>
      <c r="C4" s="23"/>
      <c r="D4" s="23">
        <v>13771471.740000002</v>
      </c>
    </row>
    <row r="5" spans="1:4" x14ac:dyDescent="0.25">
      <c r="A5" s="24" t="s">
        <v>55</v>
      </c>
      <c r="B5" s="23">
        <v>1417138</v>
      </c>
      <c r="C5" s="23"/>
      <c r="D5" s="23">
        <v>1105367.6399999999</v>
      </c>
    </row>
    <row r="6" spans="1:4" x14ac:dyDescent="0.25">
      <c r="A6" s="24" t="s">
        <v>56</v>
      </c>
      <c r="B6" s="23">
        <v>400109</v>
      </c>
      <c r="C6" s="23"/>
      <c r="D6" s="23">
        <v>312085.01999999996</v>
      </c>
    </row>
    <row r="7" spans="1:4" x14ac:dyDescent="0.25">
      <c r="A7" s="24" t="s">
        <v>57</v>
      </c>
      <c r="B7" s="23">
        <v>4612680</v>
      </c>
      <c r="C7" s="23"/>
      <c r="D7" s="23">
        <v>3597890.3999999994</v>
      </c>
    </row>
    <row r="8" spans="1:4" x14ac:dyDescent="0.25">
      <c r="A8" s="24" t="s">
        <v>58</v>
      </c>
      <c r="B8" s="23">
        <v>407051</v>
      </c>
      <c r="C8" s="23"/>
      <c r="D8" s="23">
        <v>317499.78000000003</v>
      </c>
    </row>
    <row r="9" spans="1:4" x14ac:dyDescent="0.25">
      <c r="A9" s="24" t="s">
        <v>59</v>
      </c>
      <c r="B9" s="23">
        <v>2416696</v>
      </c>
      <c r="C9" s="23"/>
      <c r="D9" s="23">
        <v>1885022.8800000001</v>
      </c>
    </row>
    <row r="10" spans="1:4" x14ac:dyDescent="0.25">
      <c r="A10" s="24" t="s">
        <v>60</v>
      </c>
      <c r="B10" s="23">
        <v>2050007</v>
      </c>
      <c r="C10" s="23"/>
      <c r="D10" s="23">
        <v>1599005.4599999993</v>
      </c>
    </row>
    <row r="11" spans="1:4" x14ac:dyDescent="0.25">
      <c r="A11" s="24" t="s">
        <v>61</v>
      </c>
      <c r="B11" s="23">
        <v>6352052</v>
      </c>
      <c r="C11" s="23"/>
      <c r="D11" s="23">
        <v>4954600.5600000015</v>
      </c>
    </row>
    <row r="12" spans="1:4" x14ac:dyDescent="0.25">
      <c r="A12" s="22" t="s">
        <v>51</v>
      </c>
      <c r="B12" s="23">
        <v>17635991.18</v>
      </c>
      <c r="C12" s="23">
        <v>13756073.120400004</v>
      </c>
      <c r="D12" s="23"/>
    </row>
    <row r="13" spans="1:4" x14ac:dyDescent="0.25">
      <c r="A13" s="24" t="s">
        <v>55</v>
      </c>
      <c r="B13" s="23">
        <v>1111484.1000000001</v>
      </c>
      <c r="C13" s="23">
        <v>866957.59800000011</v>
      </c>
      <c r="D13" s="23"/>
    </row>
    <row r="14" spans="1:4" x14ac:dyDescent="0.25">
      <c r="A14" s="24" t="s">
        <v>56</v>
      </c>
      <c r="B14" s="23">
        <v>400109.66</v>
      </c>
      <c r="C14" s="23">
        <v>312085.53480000008</v>
      </c>
      <c r="D14" s="23"/>
    </row>
    <row r="15" spans="1:4" x14ac:dyDescent="0.25">
      <c r="A15" s="24" t="s">
        <v>57</v>
      </c>
      <c r="B15" s="23">
        <v>4809853.83</v>
      </c>
      <c r="C15" s="23">
        <v>3751685.9874000014</v>
      </c>
      <c r="D15" s="23"/>
    </row>
    <row r="16" spans="1:4" x14ac:dyDescent="0.25">
      <c r="A16" s="24" t="s">
        <v>58</v>
      </c>
      <c r="B16" s="23">
        <v>204943.52</v>
      </c>
      <c r="C16" s="23">
        <v>159855.94559999998</v>
      </c>
      <c r="D16" s="23"/>
    </row>
    <row r="17" spans="1:4" x14ac:dyDescent="0.25">
      <c r="A17" s="24" t="s">
        <v>59</v>
      </c>
      <c r="B17" s="23">
        <v>2416697.6</v>
      </c>
      <c r="C17" s="23">
        <v>1885024.128</v>
      </c>
      <c r="D17" s="23"/>
    </row>
    <row r="18" spans="1:4" x14ac:dyDescent="0.25">
      <c r="A18" s="24" t="s">
        <v>60</v>
      </c>
      <c r="B18" s="23">
        <v>1724747</v>
      </c>
      <c r="C18" s="23">
        <v>1345302.6600000001</v>
      </c>
      <c r="D18" s="23"/>
    </row>
    <row r="19" spans="1:4" x14ac:dyDescent="0.25">
      <c r="A19" s="24" t="s">
        <v>61</v>
      </c>
      <c r="B19" s="23">
        <v>6968155.4699999997</v>
      </c>
      <c r="C19" s="23">
        <v>5435161.2666000007</v>
      </c>
      <c r="D19" s="23"/>
    </row>
    <row r="20" spans="1:4" x14ac:dyDescent="0.25">
      <c r="A20" s="22" t="s">
        <v>62</v>
      </c>
      <c r="B20" s="23">
        <v>35291724.180000007</v>
      </c>
      <c r="C20" s="23">
        <v>13756073.120400004</v>
      </c>
      <c r="D20" s="23">
        <v>13771471.740000002</v>
      </c>
    </row>
    <row r="21" spans="1:4" x14ac:dyDescent="0.25">
      <c r="B21" s="23"/>
      <c r="C21" s="23"/>
      <c r="D21" s="23"/>
    </row>
    <row r="22" spans="1:4" x14ac:dyDescent="0.25">
      <c r="B22" s="23"/>
      <c r="C22" s="23"/>
      <c r="D22" s="23"/>
    </row>
    <row r="24" spans="1:4" ht="16.5" thickBot="1" x14ac:dyDescent="0.3"/>
    <row r="25" spans="1:4" ht="32.25" thickBot="1" x14ac:dyDescent="0.3">
      <c r="A25" s="25" t="s">
        <v>11</v>
      </c>
      <c r="B25" s="26" t="s">
        <v>68</v>
      </c>
      <c r="C25" s="27" t="s">
        <v>69</v>
      </c>
      <c r="D25" s="28" t="s">
        <v>72</v>
      </c>
    </row>
    <row r="26" spans="1:4" x14ac:dyDescent="0.25">
      <c r="A26" s="24" t="s">
        <v>55</v>
      </c>
      <c r="B26" s="23">
        <f>+C13</f>
        <v>866957.59800000011</v>
      </c>
      <c r="C26" s="23">
        <f>+D5</f>
        <v>1105367.6399999999</v>
      </c>
      <c r="D26" s="23">
        <f>+B26-C26</f>
        <v>-238410.04199999978</v>
      </c>
    </row>
    <row r="27" spans="1:4" x14ac:dyDescent="0.25">
      <c r="A27" s="24" t="s">
        <v>56</v>
      </c>
      <c r="B27" s="23">
        <f t="shared" ref="B27:B32" si="0">+C14</f>
        <v>312085.53480000008</v>
      </c>
      <c r="C27" s="23">
        <f t="shared" ref="C27:C32" si="1">+D6</f>
        <v>312085.01999999996</v>
      </c>
      <c r="D27" s="23">
        <f t="shared" ref="D27:D32" si="2">+B27-C27</f>
        <v>0.51480000012088567</v>
      </c>
    </row>
    <row r="28" spans="1:4" x14ac:dyDescent="0.25">
      <c r="A28" s="24" t="s">
        <v>57</v>
      </c>
      <c r="B28" s="23">
        <f t="shared" si="0"/>
        <v>3751685.9874000014</v>
      </c>
      <c r="C28" s="23">
        <f t="shared" si="1"/>
        <v>3597890.3999999994</v>
      </c>
      <c r="D28" s="23">
        <f t="shared" si="2"/>
        <v>153795.58740000194</v>
      </c>
    </row>
    <row r="29" spans="1:4" x14ac:dyDescent="0.25">
      <c r="A29" s="24" t="s">
        <v>58</v>
      </c>
      <c r="B29" s="23">
        <f t="shared" si="0"/>
        <v>159855.94559999998</v>
      </c>
      <c r="C29" s="23">
        <f t="shared" si="1"/>
        <v>317499.78000000003</v>
      </c>
      <c r="D29" s="23">
        <f t="shared" si="2"/>
        <v>-157643.83440000005</v>
      </c>
    </row>
    <row r="30" spans="1:4" x14ac:dyDescent="0.25">
      <c r="A30" s="24" t="s">
        <v>59</v>
      </c>
      <c r="B30" s="23">
        <f t="shared" si="0"/>
        <v>1885024.128</v>
      </c>
      <c r="C30" s="23">
        <f t="shared" si="1"/>
        <v>1885022.8800000001</v>
      </c>
      <c r="D30" s="23">
        <f t="shared" si="2"/>
        <v>1.2479999999050051</v>
      </c>
    </row>
    <row r="31" spans="1:4" x14ac:dyDescent="0.25">
      <c r="A31" s="24" t="s">
        <v>60</v>
      </c>
      <c r="B31" s="23">
        <f t="shared" si="0"/>
        <v>1345302.6600000001</v>
      </c>
      <c r="C31" s="23">
        <f t="shared" si="1"/>
        <v>1599005.4599999993</v>
      </c>
      <c r="D31" s="23">
        <f t="shared" si="2"/>
        <v>-253702.79999999912</v>
      </c>
    </row>
    <row r="32" spans="1:4" x14ac:dyDescent="0.25">
      <c r="A32" s="24" t="s">
        <v>61</v>
      </c>
      <c r="B32" s="39">
        <f t="shared" si="0"/>
        <v>5435161.2666000007</v>
      </c>
      <c r="C32" s="39">
        <f t="shared" si="1"/>
        <v>4954600.5600000015</v>
      </c>
      <c r="D32" s="39">
        <f t="shared" si="2"/>
        <v>480560.70659999922</v>
      </c>
    </row>
    <row r="33" spans="2:4" ht="16.5" thickBot="1" x14ac:dyDescent="0.3">
      <c r="B33" s="29">
        <f>SUM(B26:B32)</f>
        <v>13756073.120400004</v>
      </c>
      <c r="C33" s="29">
        <f>SUM(C26:C32)</f>
        <v>13771471.740000002</v>
      </c>
      <c r="D33" s="29">
        <f>SUM(D26:D32)</f>
        <v>-15398.619599997764</v>
      </c>
    </row>
    <row r="34" spans="2:4" ht="16.5" thickTop="1" x14ac:dyDescent="0.25"/>
  </sheetData>
  <printOptions horizontalCentered="1"/>
  <pageMargins left="0.5" right="0.5" top="1" bottom="0.5" header="0.5" footer="0.5"/>
  <pageSetup paperSize="5" orientation="portrait" r:id="rId2"/>
  <headerFooter>
    <oddFooter>&amp;L
&amp;R&amp;"Times New Roman,Bold"&amp;12Attachment to Response to PSC-2 Question No. 25
&amp;P of &amp;N
Bellar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8"/>
  <sheetViews>
    <sheetView zoomScaleNormal="100" workbookViewId="0">
      <selection activeCell="N26" sqref="N26"/>
    </sheetView>
  </sheetViews>
  <sheetFormatPr defaultRowHeight="15.75" x14ac:dyDescent="0.25"/>
  <cols>
    <col min="1" max="1" width="8.7109375" style="33" bestFit="1" customWidth="1"/>
    <col min="2" max="2" width="7" style="33" bestFit="1" customWidth="1"/>
    <col min="3" max="3" width="55.7109375" style="33" bestFit="1" customWidth="1"/>
    <col min="4" max="4" width="9.28515625" style="33" bestFit="1" customWidth="1"/>
    <col min="5" max="5" width="18.7109375" style="33" bestFit="1" customWidth="1"/>
    <col min="6" max="6" width="5.5703125" style="33" bestFit="1" customWidth="1"/>
    <col min="7" max="7" width="12" style="2" bestFit="1" customWidth="1"/>
    <col min="8" max="8" width="7.140625" style="2" bestFit="1" customWidth="1"/>
    <col min="9" max="9" width="26" style="2" bestFit="1" customWidth="1"/>
    <col min="10" max="10" width="19" style="2" bestFit="1" customWidth="1"/>
    <col min="11" max="16384" width="9.140625" style="2"/>
  </cols>
  <sheetData>
    <row r="1" spans="1:10" s="31" customFormat="1" x14ac:dyDescent="0.25">
      <c r="A1" s="30" t="s">
        <v>36</v>
      </c>
      <c r="B1" s="30" t="s">
        <v>11</v>
      </c>
      <c r="C1" s="30" t="s">
        <v>37</v>
      </c>
      <c r="D1" s="30" t="s">
        <v>38</v>
      </c>
      <c r="E1" s="30" t="s">
        <v>23</v>
      </c>
      <c r="F1" s="30" t="s">
        <v>39</v>
      </c>
      <c r="G1" s="31" t="s">
        <v>40</v>
      </c>
      <c r="H1" s="31" t="s">
        <v>64</v>
      </c>
      <c r="I1" s="32" t="s">
        <v>71</v>
      </c>
      <c r="J1" s="31" t="s">
        <v>65</v>
      </c>
    </row>
    <row r="2" spans="1:10" x14ac:dyDescent="0.25">
      <c r="A2" s="33" t="s">
        <v>24</v>
      </c>
      <c r="B2" s="34" t="str">
        <f t="shared" ref="B2:B64" si="0">LEFT(A2,3)</f>
        <v>546</v>
      </c>
      <c r="C2" s="33" t="s">
        <v>45</v>
      </c>
      <c r="D2" s="33" t="s">
        <v>42</v>
      </c>
      <c r="E2" s="35" t="s">
        <v>63</v>
      </c>
      <c r="F2" s="33" t="s">
        <v>43</v>
      </c>
      <c r="G2" s="36">
        <v>1568</v>
      </c>
      <c r="H2" s="37">
        <v>0.78</v>
      </c>
      <c r="J2" s="38">
        <f>+G2*H2</f>
        <v>1223.04</v>
      </c>
    </row>
    <row r="3" spans="1:10" x14ac:dyDescent="0.25">
      <c r="A3" s="33" t="s">
        <v>24</v>
      </c>
      <c r="B3" s="34" t="str">
        <f t="shared" si="0"/>
        <v>546</v>
      </c>
      <c r="C3" s="33" t="s">
        <v>45</v>
      </c>
      <c r="D3" s="33" t="s">
        <v>42</v>
      </c>
      <c r="E3" s="35" t="s">
        <v>63</v>
      </c>
      <c r="F3" s="33" t="s">
        <v>44</v>
      </c>
      <c r="G3" s="36">
        <v>1653</v>
      </c>
      <c r="H3" s="37">
        <v>0.78</v>
      </c>
      <c r="J3" s="38">
        <f t="shared" ref="J3:J66" si="1">+G3*H3</f>
        <v>1289.3400000000001</v>
      </c>
    </row>
    <row r="4" spans="1:10" x14ac:dyDescent="0.25">
      <c r="A4" s="33" t="s">
        <v>24</v>
      </c>
      <c r="B4" s="34" t="str">
        <f t="shared" si="0"/>
        <v>546</v>
      </c>
      <c r="C4" s="33" t="s">
        <v>46</v>
      </c>
      <c r="D4" s="33" t="s">
        <v>42</v>
      </c>
      <c r="E4" s="35" t="s">
        <v>63</v>
      </c>
      <c r="F4" s="33" t="s">
        <v>43</v>
      </c>
      <c r="G4" s="36">
        <v>127158</v>
      </c>
      <c r="H4" s="37">
        <v>0.78</v>
      </c>
      <c r="J4" s="38">
        <f t="shared" si="1"/>
        <v>99183.24</v>
      </c>
    </row>
    <row r="5" spans="1:10" x14ac:dyDescent="0.25">
      <c r="A5" s="33" t="s">
        <v>24</v>
      </c>
      <c r="B5" s="34" t="str">
        <f t="shared" si="0"/>
        <v>546</v>
      </c>
      <c r="C5" s="33" t="s">
        <v>46</v>
      </c>
      <c r="D5" s="33" t="s">
        <v>42</v>
      </c>
      <c r="E5" s="35" t="s">
        <v>63</v>
      </c>
      <c r="F5" s="33" t="s">
        <v>43</v>
      </c>
      <c r="G5" s="36">
        <v>5888</v>
      </c>
      <c r="H5" s="37">
        <v>0.78</v>
      </c>
      <c r="J5" s="38">
        <f t="shared" si="1"/>
        <v>4592.6400000000003</v>
      </c>
    </row>
    <row r="6" spans="1:10" x14ac:dyDescent="0.25">
      <c r="A6" s="33" t="s">
        <v>24</v>
      </c>
      <c r="B6" s="34" t="str">
        <f t="shared" si="0"/>
        <v>546</v>
      </c>
      <c r="C6" s="33" t="s">
        <v>46</v>
      </c>
      <c r="D6" s="33" t="s">
        <v>42</v>
      </c>
      <c r="E6" s="35" t="s">
        <v>63</v>
      </c>
      <c r="F6" s="33" t="s">
        <v>44</v>
      </c>
      <c r="G6" s="36">
        <v>134946</v>
      </c>
      <c r="H6" s="37">
        <v>0.78</v>
      </c>
      <c r="J6" s="38">
        <f t="shared" si="1"/>
        <v>105257.88</v>
      </c>
    </row>
    <row r="7" spans="1:10" x14ac:dyDescent="0.25">
      <c r="A7" s="33" t="s">
        <v>24</v>
      </c>
      <c r="B7" s="34" t="str">
        <f t="shared" si="0"/>
        <v>546</v>
      </c>
      <c r="C7" s="33" t="s">
        <v>46</v>
      </c>
      <c r="D7" s="33" t="s">
        <v>42</v>
      </c>
      <c r="E7" s="35" t="s">
        <v>63</v>
      </c>
      <c r="F7" s="33" t="s">
        <v>44</v>
      </c>
      <c r="G7" s="36">
        <v>6205</v>
      </c>
      <c r="H7" s="37">
        <v>0.78</v>
      </c>
      <c r="J7" s="38">
        <f t="shared" si="1"/>
        <v>4839.9000000000005</v>
      </c>
    </row>
    <row r="8" spans="1:10" x14ac:dyDescent="0.25">
      <c r="A8" s="33" t="s">
        <v>24</v>
      </c>
      <c r="B8" s="34" t="str">
        <f t="shared" si="0"/>
        <v>546</v>
      </c>
      <c r="C8" s="33" t="s">
        <v>47</v>
      </c>
      <c r="D8" s="33" t="s">
        <v>42</v>
      </c>
      <c r="E8" s="35" t="s">
        <v>63</v>
      </c>
      <c r="F8" s="33" t="s">
        <v>43</v>
      </c>
      <c r="G8" s="36">
        <v>1890</v>
      </c>
      <c r="H8" s="37">
        <v>0.78</v>
      </c>
      <c r="J8" s="38">
        <f t="shared" si="1"/>
        <v>1474.2</v>
      </c>
    </row>
    <row r="9" spans="1:10" x14ac:dyDescent="0.25">
      <c r="A9" s="33" t="s">
        <v>24</v>
      </c>
      <c r="B9" s="34" t="str">
        <f t="shared" si="0"/>
        <v>546</v>
      </c>
      <c r="C9" s="33" t="s">
        <v>47</v>
      </c>
      <c r="D9" s="33" t="s">
        <v>42</v>
      </c>
      <c r="E9" s="35" t="s">
        <v>63</v>
      </c>
      <c r="F9" s="33" t="s">
        <v>44</v>
      </c>
      <c r="G9" s="36">
        <v>1380</v>
      </c>
      <c r="H9" s="37">
        <v>0.78</v>
      </c>
      <c r="J9" s="38">
        <f t="shared" si="1"/>
        <v>1076.4000000000001</v>
      </c>
    </row>
    <row r="10" spans="1:10" x14ac:dyDescent="0.25">
      <c r="A10" s="33" t="s">
        <v>25</v>
      </c>
      <c r="B10" s="34" t="str">
        <f t="shared" si="0"/>
        <v>546</v>
      </c>
      <c r="C10" s="33" t="s">
        <v>45</v>
      </c>
      <c r="D10" s="33" t="s">
        <v>42</v>
      </c>
      <c r="E10" s="35" t="s">
        <v>63</v>
      </c>
      <c r="F10" s="33" t="s">
        <v>43</v>
      </c>
      <c r="G10" s="36">
        <v>93838</v>
      </c>
      <c r="H10" s="37">
        <v>0.78</v>
      </c>
      <c r="J10" s="38">
        <f t="shared" si="1"/>
        <v>73193.64</v>
      </c>
    </row>
    <row r="11" spans="1:10" x14ac:dyDescent="0.25">
      <c r="A11" s="33" t="s">
        <v>25</v>
      </c>
      <c r="B11" s="34" t="str">
        <f t="shared" si="0"/>
        <v>546</v>
      </c>
      <c r="C11" s="33" t="s">
        <v>45</v>
      </c>
      <c r="D11" s="33" t="s">
        <v>42</v>
      </c>
      <c r="E11" s="35" t="s">
        <v>63</v>
      </c>
      <c r="F11" s="33" t="s">
        <v>44</v>
      </c>
      <c r="G11" s="36">
        <v>94089</v>
      </c>
      <c r="H11" s="37">
        <v>0.78</v>
      </c>
      <c r="J11" s="38">
        <f t="shared" si="1"/>
        <v>73389.42</v>
      </c>
    </row>
    <row r="12" spans="1:10" x14ac:dyDescent="0.25">
      <c r="A12" s="33" t="s">
        <v>25</v>
      </c>
      <c r="B12" s="34" t="str">
        <f t="shared" si="0"/>
        <v>546</v>
      </c>
      <c r="C12" s="33" t="s">
        <v>46</v>
      </c>
      <c r="D12" s="33" t="s">
        <v>42</v>
      </c>
      <c r="E12" s="35" t="s">
        <v>63</v>
      </c>
      <c r="F12" s="33" t="s">
        <v>43</v>
      </c>
      <c r="G12" s="36">
        <v>319401</v>
      </c>
      <c r="H12" s="37">
        <v>0.78</v>
      </c>
      <c r="J12" s="38">
        <f t="shared" si="1"/>
        <v>249132.78</v>
      </c>
    </row>
    <row r="13" spans="1:10" x14ac:dyDescent="0.25">
      <c r="A13" s="33" t="s">
        <v>25</v>
      </c>
      <c r="B13" s="34" t="str">
        <f t="shared" si="0"/>
        <v>546</v>
      </c>
      <c r="C13" s="33" t="s">
        <v>46</v>
      </c>
      <c r="D13" s="33" t="s">
        <v>42</v>
      </c>
      <c r="E13" s="35" t="s">
        <v>63</v>
      </c>
      <c r="F13" s="33" t="s">
        <v>44</v>
      </c>
      <c r="G13" s="36">
        <v>320258</v>
      </c>
      <c r="H13" s="37">
        <v>0.78</v>
      </c>
      <c r="J13" s="38">
        <f t="shared" si="1"/>
        <v>249801.24000000002</v>
      </c>
    </row>
    <row r="14" spans="1:10" x14ac:dyDescent="0.25">
      <c r="A14" s="33" t="s">
        <v>25</v>
      </c>
      <c r="B14" s="34" t="str">
        <f t="shared" si="0"/>
        <v>546</v>
      </c>
      <c r="C14" s="33" t="s">
        <v>41</v>
      </c>
      <c r="D14" s="33" t="s">
        <v>42</v>
      </c>
      <c r="E14" s="35" t="s">
        <v>63</v>
      </c>
      <c r="F14" s="33" t="s">
        <v>43</v>
      </c>
      <c r="G14" s="36">
        <v>84202</v>
      </c>
      <c r="H14" s="37">
        <v>0.78</v>
      </c>
      <c r="J14" s="38">
        <f t="shared" si="1"/>
        <v>65677.56</v>
      </c>
    </row>
    <row r="15" spans="1:10" x14ac:dyDescent="0.25">
      <c r="A15" s="33" t="s">
        <v>25</v>
      </c>
      <c r="B15" s="34" t="str">
        <f t="shared" si="0"/>
        <v>546</v>
      </c>
      <c r="C15" s="33" t="s">
        <v>41</v>
      </c>
      <c r="D15" s="33" t="s">
        <v>42</v>
      </c>
      <c r="E15" s="35" t="s">
        <v>63</v>
      </c>
      <c r="F15" s="33" t="s">
        <v>44</v>
      </c>
      <c r="G15" s="36">
        <v>80013</v>
      </c>
      <c r="H15" s="37">
        <v>0.78</v>
      </c>
      <c r="J15" s="38">
        <f t="shared" si="1"/>
        <v>62410.14</v>
      </c>
    </row>
    <row r="16" spans="1:10" x14ac:dyDescent="0.25">
      <c r="A16" s="33" t="s">
        <v>25</v>
      </c>
      <c r="B16" s="34" t="str">
        <f t="shared" si="0"/>
        <v>546</v>
      </c>
      <c r="C16" s="33" t="s">
        <v>47</v>
      </c>
      <c r="D16" s="33" t="s">
        <v>42</v>
      </c>
      <c r="E16" s="35" t="s">
        <v>63</v>
      </c>
      <c r="F16" s="33" t="s">
        <v>43</v>
      </c>
      <c r="G16" s="36">
        <v>65467</v>
      </c>
      <c r="H16" s="37">
        <v>0.78</v>
      </c>
      <c r="J16" s="38">
        <f t="shared" si="1"/>
        <v>51064.26</v>
      </c>
    </row>
    <row r="17" spans="1:10" x14ac:dyDescent="0.25">
      <c r="A17" s="33" t="s">
        <v>25</v>
      </c>
      <c r="B17" s="34" t="str">
        <f t="shared" si="0"/>
        <v>546</v>
      </c>
      <c r="C17" s="33" t="s">
        <v>47</v>
      </c>
      <c r="D17" s="33" t="s">
        <v>42</v>
      </c>
      <c r="E17" s="35" t="s">
        <v>63</v>
      </c>
      <c r="F17" s="33" t="s">
        <v>44</v>
      </c>
      <c r="G17" s="36">
        <v>54271</v>
      </c>
      <c r="H17" s="37">
        <v>0.78</v>
      </c>
      <c r="J17" s="38">
        <f t="shared" si="1"/>
        <v>42331.380000000005</v>
      </c>
    </row>
    <row r="18" spans="1:10" x14ac:dyDescent="0.25">
      <c r="A18" s="33" t="s">
        <v>25</v>
      </c>
      <c r="B18" s="34" t="str">
        <f t="shared" si="0"/>
        <v>546</v>
      </c>
      <c r="C18" s="33" t="s">
        <v>48</v>
      </c>
      <c r="D18" s="33" t="s">
        <v>42</v>
      </c>
      <c r="E18" s="35" t="s">
        <v>63</v>
      </c>
      <c r="F18" s="33" t="s">
        <v>43</v>
      </c>
      <c r="G18" s="36">
        <v>8467</v>
      </c>
      <c r="H18" s="37">
        <v>0.78</v>
      </c>
      <c r="J18" s="38">
        <f t="shared" si="1"/>
        <v>6604.26</v>
      </c>
    </row>
    <row r="19" spans="1:10" x14ac:dyDescent="0.25">
      <c r="A19" s="33" t="s">
        <v>25</v>
      </c>
      <c r="B19" s="34" t="str">
        <f t="shared" si="0"/>
        <v>546</v>
      </c>
      <c r="C19" s="33" t="s">
        <v>48</v>
      </c>
      <c r="D19" s="33" t="s">
        <v>42</v>
      </c>
      <c r="E19" s="35" t="s">
        <v>63</v>
      </c>
      <c r="F19" s="33" t="s">
        <v>44</v>
      </c>
      <c r="G19" s="36">
        <v>8632</v>
      </c>
      <c r="H19" s="37">
        <v>0.78</v>
      </c>
      <c r="J19" s="38">
        <f t="shared" si="1"/>
        <v>6732.96</v>
      </c>
    </row>
    <row r="20" spans="1:10" x14ac:dyDescent="0.25">
      <c r="A20" s="33" t="s">
        <v>25</v>
      </c>
      <c r="B20" s="34" t="str">
        <f t="shared" si="0"/>
        <v>546</v>
      </c>
      <c r="C20" s="33" t="s">
        <v>49</v>
      </c>
      <c r="D20" s="33" t="s">
        <v>42</v>
      </c>
      <c r="E20" s="35" t="s">
        <v>63</v>
      </c>
      <c r="F20" s="33" t="s">
        <v>43</v>
      </c>
      <c r="G20" s="36">
        <v>3864</v>
      </c>
      <c r="H20" s="37">
        <v>0.78</v>
      </c>
      <c r="J20" s="38">
        <f t="shared" si="1"/>
        <v>3013.92</v>
      </c>
    </row>
    <row r="21" spans="1:10" x14ac:dyDescent="0.25">
      <c r="A21" s="33" t="s">
        <v>25</v>
      </c>
      <c r="B21" s="34" t="str">
        <f t="shared" si="0"/>
        <v>546</v>
      </c>
      <c r="C21" s="33" t="s">
        <v>49</v>
      </c>
      <c r="D21" s="33" t="s">
        <v>42</v>
      </c>
      <c r="E21" s="35" t="s">
        <v>63</v>
      </c>
      <c r="F21" s="33" t="s">
        <v>44</v>
      </c>
      <c r="G21" s="36">
        <v>3948</v>
      </c>
      <c r="H21" s="37">
        <v>0.78</v>
      </c>
      <c r="J21" s="38">
        <f t="shared" si="1"/>
        <v>3079.44</v>
      </c>
    </row>
    <row r="22" spans="1:10" x14ac:dyDescent="0.25">
      <c r="A22" s="33" t="s">
        <v>26</v>
      </c>
      <c r="B22" s="34" t="str">
        <f t="shared" si="0"/>
        <v>548</v>
      </c>
      <c r="C22" s="33" t="s">
        <v>47</v>
      </c>
      <c r="D22" s="33" t="s">
        <v>42</v>
      </c>
      <c r="E22" s="35" t="s">
        <v>63</v>
      </c>
      <c r="F22" s="33" t="s">
        <v>43</v>
      </c>
      <c r="G22" s="36">
        <v>13860</v>
      </c>
      <c r="H22" s="37">
        <v>0.78</v>
      </c>
      <c r="J22" s="38">
        <f t="shared" si="1"/>
        <v>10810.800000000001</v>
      </c>
    </row>
    <row r="23" spans="1:10" x14ac:dyDescent="0.25">
      <c r="A23" s="33" t="s">
        <v>26</v>
      </c>
      <c r="B23" s="34" t="str">
        <f t="shared" si="0"/>
        <v>548</v>
      </c>
      <c r="C23" s="33" t="s">
        <v>47</v>
      </c>
      <c r="D23" s="33" t="s">
        <v>42</v>
      </c>
      <c r="E23" s="35" t="s">
        <v>63</v>
      </c>
      <c r="F23" s="33" t="s">
        <v>44</v>
      </c>
      <c r="G23" s="36">
        <v>6769</v>
      </c>
      <c r="H23" s="37">
        <v>0.78</v>
      </c>
      <c r="J23" s="38">
        <f t="shared" si="1"/>
        <v>5279.8200000000006</v>
      </c>
    </row>
    <row r="24" spans="1:10" x14ac:dyDescent="0.25">
      <c r="A24" s="33" t="s">
        <v>26</v>
      </c>
      <c r="B24" s="34" t="str">
        <f t="shared" si="0"/>
        <v>548</v>
      </c>
      <c r="C24" s="33" t="s">
        <v>48</v>
      </c>
      <c r="D24" s="33" t="s">
        <v>42</v>
      </c>
      <c r="E24" s="35" t="s">
        <v>63</v>
      </c>
      <c r="F24" s="33" t="s">
        <v>43</v>
      </c>
      <c r="G24" s="36">
        <v>5000</v>
      </c>
      <c r="H24" s="37">
        <v>0.78</v>
      </c>
      <c r="J24" s="38">
        <f t="shared" si="1"/>
        <v>3900</v>
      </c>
    </row>
    <row r="25" spans="1:10" x14ac:dyDescent="0.25">
      <c r="A25" s="33" t="s">
        <v>26</v>
      </c>
      <c r="B25" s="34" t="str">
        <f t="shared" si="0"/>
        <v>548</v>
      </c>
      <c r="C25" s="33" t="s">
        <v>48</v>
      </c>
      <c r="D25" s="33" t="s">
        <v>42</v>
      </c>
      <c r="E25" s="35" t="s">
        <v>63</v>
      </c>
      <c r="F25" s="33" t="s">
        <v>43</v>
      </c>
      <c r="G25" s="36">
        <v>145770</v>
      </c>
      <c r="H25" s="37">
        <v>0.78</v>
      </c>
      <c r="J25" s="38">
        <f t="shared" si="1"/>
        <v>113700.6</v>
      </c>
    </row>
    <row r="26" spans="1:10" x14ac:dyDescent="0.25">
      <c r="A26" s="33" t="s">
        <v>26</v>
      </c>
      <c r="B26" s="34" t="str">
        <f t="shared" si="0"/>
        <v>548</v>
      </c>
      <c r="C26" s="33" t="s">
        <v>48</v>
      </c>
      <c r="D26" s="33" t="s">
        <v>42</v>
      </c>
      <c r="E26" s="35" t="s">
        <v>63</v>
      </c>
      <c r="F26" s="33" t="s">
        <v>43</v>
      </c>
      <c r="G26" s="36">
        <v>15000</v>
      </c>
      <c r="H26" s="37">
        <v>0.78</v>
      </c>
      <c r="J26" s="38">
        <f t="shared" si="1"/>
        <v>11700</v>
      </c>
    </row>
    <row r="27" spans="1:10" x14ac:dyDescent="0.25">
      <c r="A27" s="33" t="s">
        <v>26</v>
      </c>
      <c r="B27" s="34" t="str">
        <f t="shared" si="0"/>
        <v>548</v>
      </c>
      <c r="C27" s="33" t="s">
        <v>48</v>
      </c>
      <c r="D27" s="33" t="s">
        <v>42</v>
      </c>
      <c r="E27" s="35" t="s">
        <v>63</v>
      </c>
      <c r="F27" s="33" t="s">
        <v>44</v>
      </c>
      <c r="G27" s="36">
        <v>5100</v>
      </c>
      <c r="H27" s="37">
        <v>0.78</v>
      </c>
      <c r="J27" s="38">
        <f t="shared" si="1"/>
        <v>3978</v>
      </c>
    </row>
    <row r="28" spans="1:10" x14ac:dyDescent="0.25">
      <c r="A28" s="33" t="s">
        <v>26</v>
      </c>
      <c r="B28" s="34" t="str">
        <f t="shared" si="0"/>
        <v>548</v>
      </c>
      <c r="C28" s="33" t="s">
        <v>48</v>
      </c>
      <c r="D28" s="33" t="s">
        <v>42</v>
      </c>
      <c r="E28" s="35" t="s">
        <v>63</v>
      </c>
      <c r="F28" s="33" t="s">
        <v>44</v>
      </c>
      <c r="G28" s="36">
        <v>148686</v>
      </c>
      <c r="H28" s="37">
        <v>0.78</v>
      </c>
      <c r="J28" s="38">
        <f t="shared" si="1"/>
        <v>115975.08</v>
      </c>
    </row>
    <row r="29" spans="1:10" x14ac:dyDescent="0.25">
      <c r="A29" s="33" t="s">
        <v>26</v>
      </c>
      <c r="B29" s="34" t="str">
        <f t="shared" si="0"/>
        <v>548</v>
      </c>
      <c r="C29" s="33" t="s">
        <v>48</v>
      </c>
      <c r="D29" s="33" t="s">
        <v>42</v>
      </c>
      <c r="E29" s="35" t="s">
        <v>63</v>
      </c>
      <c r="F29" s="33" t="s">
        <v>44</v>
      </c>
      <c r="G29" s="36">
        <v>15300</v>
      </c>
      <c r="H29" s="37">
        <v>0.78</v>
      </c>
      <c r="J29" s="38">
        <f t="shared" si="1"/>
        <v>11934</v>
      </c>
    </row>
    <row r="30" spans="1:10" x14ac:dyDescent="0.25">
      <c r="A30" s="33" t="s">
        <v>26</v>
      </c>
      <c r="B30" s="34" t="str">
        <f t="shared" si="0"/>
        <v>548</v>
      </c>
      <c r="C30" s="33" t="s">
        <v>50</v>
      </c>
      <c r="D30" s="33" t="s">
        <v>42</v>
      </c>
      <c r="E30" s="35" t="s">
        <v>63</v>
      </c>
      <c r="F30" s="33" t="s">
        <v>43</v>
      </c>
      <c r="G30" s="36">
        <v>20000</v>
      </c>
      <c r="H30" s="37">
        <v>0.78</v>
      </c>
      <c r="J30" s="38">
        <f t="shared" si="1"/>
        <v>15600</v>
      </c>
    </row>
    <row r="31" spans="1:10" x14ac:dyDescent="0.25">
      <c r="A31" s="33" t="s">
        <v>26</v>
      </c>
      <c r="B31" s="34" t="str">
        <f t="shared" si="0"/>
        <v>548</v>
      </c>
      <c r="C31" s="33" t="s">
        <v>50</v>
      </c>
      <c r="D31" s="33" t="s">
        <v>42</v>
      </c>
      <c r="E31" s="35" t="s">
        <v>63</v>
      </c>
      <c r="F31" s="33" t="s">
        <v>44</v>
      </c>
      <c r="G31" s="36">
        <v>20400</v>
      </c>
      <c r="H31" s="37">
        <v>0.78</v>
      </c>
      <c r="J31" s="38">
        <f t="shared" si="1"/>
        <v>15912</v>
      </c>
    </row>
    <row r="32" spans="1:10" x14ac:dyDescent="0.25">
      <c r="A32" s="33" t="s">
        <v>27</v>
      </c>
      <c r="B32" s="34" t="str">
        <f t="shared" si="0"/>
        <v>548</v>
      </c>
      <c r="C32" s="33" t="s">
        <v>41</v>
      </c>
      <c r="D32" s="33" t="s">
        <v>42</v>
      </c>
      <c r="E32" s="35" t="s">
        <v>63</v>
      </c>
      <c r="F32" s="33" t="s">
        <v>43</v>
      </c>
      <c r="G32" s="36">
        <v>2152</v>
      </c>
      <c r="H32" s="37">
        <v>0.78</v>
      </c>
      <c r="J32" s="38">
        <f t="shared" si="1"/>
        <v>1678.56</v>
      </c>
    </row>
    <row r="33" spans="1:10" x14ac:dyDescent="0.25">
      <c r="A33" s="33" t="s">
        <v>27</v>
      </c>
      <c r="B33" s="34" t="str">
        <f t="shared" si="0"/>
        <v>548</v>
      </c>
      <c r="C33" s="33" t="s">
        <v>41</v>
      </c>
      <c r="D33" s="33" t="s">
        <v>42</v>
      </c>
      <c r="E33" s="35" t="s">
        <v>63</v>
      </c>
      <c r="F33" s="33" t="s">
        <v>44</v>
      </c>
      <c r="G33" s="36">
        <v>2072</v>
      </c>
      <c r="H33" s="37">
        <v>0.78</v>
      </c>
      <c r="J33" s="38">
        <f t="shared" si="1"/>
        <v>1616.16</v>
      </c>
    </row>
    <row r="34" spans="1:10" x14ac:dyDescent="0.25">
      <c r="A34" s="33" t="s">
        <v>28</v>
      </c>
      <c r="B34" s="34" t="str">
        <f t="shared" si="0"/>
        <v>549</v>
      </c>
      <c r="C34" s="33" t="s">
        <v>45</v>
      </c>
      <c r="D34" s="33" t="s">
        <v>42</v>
      </c>
      <c r="E34" s="35" t="s">
        <v>63</v>
      </c>
      <c r="F34" s="33" t="s">
        <v>43</v>
      </c>
      <c r="G34" s="36">
        <v>215246</v>
      </c>
      <c r="H34" s="37">
        <v>0.78</v>
      </c>
      <c r="J34" s="38">
        <f t="shared" si="1"/>
        <v>167891.88</v>
      </c>
    </row>
    <row r="35" spans="1:10" x14ac:dyDescent="0.25">
      <c r="A35" s="33" t="s">
        <v>28</v>
      </c>
      <c r="B35" s="34" t="str">
        <f t="shared" si="0"/>
        <v>549</v>
      </c>
      <c r="C35" s="33" t="s">
        <v>45</v>
      </c>
      <c r="D35" s="33" t="s">
        <v>42</v>
      </c>
      <c r="E35" s="35" t="s">
        <v>63</v>
      </c>
      <c r="F35" s="33" t="s">
        <v>44</v>
      </c>
      <c r="G35" s="36">
        <v>228835</v>
      </c>
      <c r="H35" s="37">
        <v>0.78</v>
      </c>
      <c r="J35" s="38">
        <f t="shared" si="1"/>
        <v>178491.30000000002</v>
      </c>
    </row>
    <row r="36" spans="1:10" x14ac:dyDescent="0.25">
      <c r="A36" s="33" t="s">
        <v>28</v>
      </c>
      <c r="B36" s="34" t="str">
        <f t="shared" si="0"/>
        <v>549</v>
      </c>
      <c r="C36" s="33" t="s">
        <v>46</v>
      </c>
      <c r="D36" s="33" t="s">
        <v>42</v>
      </c>
      <c r="E36" s="35" t="s">
        <v>63</v>
      </c>
      <c r="F36" s="33" t="s">
        <v>43</v>
      </c>
      <c r="G36" s="36">
        <v>804532</v>
      </c>
      <c r="H36" s="37">
        <v>0.78</v>
      </c>
      <c r="J36" s="38">
        <f t="shared" si="1"/>
        <v>627534.96000000008</v>
      </c>
    </row>
    <row r="37" spans="1:10" x14ac:dyDescent="0.25">
      <c r="A37" s="33" t="s">
        <v>28</v>
      </c>
      <c r="B37" s="34" t="str">
        <f t="shared" si="0"/>
        <v>549</v>
      </c>
      <c r="C37" s="33" t="s">
        <v>46</v>
      </c>
      <c r="D37" s="33" t="s">
        <v>42</v>
      </c>
      <c r="E37" s="35" t="s">
        <v>63</v>
      </c>
      <c r="F37" s="33" t="s">
        <v>44</v>
      </c>
      <c r="G37" s="36">
        <v>852122</v>
      </c>
      <c r="H37" s="37">
        <v>0.78</v>
      </c>
      <c r="J37" s="38">
        <f t="shared" si="1"/>
        <v>664655.16</v>
      </c>
    </row>
    <row r="38" spans="1:10" x14ac:dyDescent="0.25">
      <c r="A38" s="33" t="s">
        <v>28</v>
      </c>
      <c r="B38" s="34" t="str">
        <f t="shared" si="0"/>
        <v>549</v>
      </c>
      <c r="C38" s="33" t="s">
        <v>41</v>
      </c>
      <c r="D38" s="33" t="s">
        <v>42</v>
      </c>
      <c r="E38" s="35" t="s">
        <v>63</v>
      </c>
      <c r="F38" s="33" t="s">
        <v>43</v>
      </c>
      <c r="G38" s="36">
        <v>33660</v>
      </c>
      <c r="H38" s="37">
        <v>0.78</v>
      </c>
      <c r="J38" s="38">
        <f t="shared" si="1"/>
        <v>26254.799999999999</v>
      </c>
    </row>
    <row r="39" spans="1:10" x14ac:dyDescent="0.25">
      <c r="A39" s="33" t="s">
        <v>28</v>
      </c>
      <c r="B39" s="34" t="str">
        <f t="shared" si="0"/>
        <v>549</v>
      </c>
      <c r="C39" s="33" t="s">
        <v>41</v>
      </c>
      <c r="D39" s="33" t="s">
        <v>42</v>
      </c>
      <c r="E39" s="35" t="s">
        <v>63</v>
      </c>
      <c r="F39" s="33" t="s">
        <v>43</v>
      </c>
      <c r="G39" s="36">
        <v>121026</v>
      </c>
      <c r="H39" s="37">
        <v>0.78</v>
      </c>
      <c r="J39" s="38">
        <f t="shared" si="1"/>
        <v>94400.28</v>
      </c>
    </row>
    <row r="40" spans="1:10" x14ac:dyDescent="0.25">
      <c r="A40" s="33" t="s">
        <v>28</v>
      </c>
      <c r="B40" s="34" t="str">
        <f t="shared" si="0"/>
        <v>549</v>
      </c>
      <c r="C40" s="33" t="s">
        <v>41</v>
      </c>
      <c r="D40" s="33" t="s">
        <v>42</v>
      </c>
      <c r="E40" s="35" t="s">
        <v>63</v>
      </c>
      <c r="F40" s="33" t="s">
        <v>43</v>
      </c>
      <c r="G40" s="36">
        <v>39000</v>
      </c>
      <c r="H40" s="37">
        <v>0.78</v>
      </c>
      <c r="J40" s="38">
        <f t="shared" si="1"/>
        <v>30420</v>
      </c>
    </row>
    <row r="41" spans="1:10" x14ac:dyDescent="0.25">
      <c r="A41" s="33" t="s">
        <v>28</v>
      </c>
      <c r="B41" s="34" t="str">
        <f t="shared" si="0"/>
        <v>549</v>
      </c>
      <c r="C41" s="33" t="s">
        <v>41</v>
      </c>
      <c r="D41" s="33" t="s">
        <v>42</v>
      </c>
      <c r="E41" s="35" t="s">
        <v>63</v>
      </c>
      <c r="F41" s="33" t="s">
        <v>43</v>
      </c>
      <c r="G41" s="36">
        <v>21156</v>
      </c>
      <c r="H41" s="37">
        <v>0.78</v>
      </c>
      <c r="J41" s="38">
        <f t="shared" si="1"/>
        <v>16501.68</v>
      </c>
    </row>
    <row r="42" spans="1:10" x14ac:dyDescent="0.25">
      <c r="A42" s="33" t="s">
        <v>28</v>
      </c>
      <c r="B42" s="34" t="str">
        <f t="shared" si="0"/>
        <v>549</v>
      </c>
      <c r="C42" s="33" t="s">
        <v>41</v>
      </c>
      <c r="D42" s="33" t="s">
        <v>42</v>
      </c>
      <c r="E42" s="35" t="s">
        <v>63</v>
      </c>
      <c r="F42" s="33" t="s">
        <v>43</v>
      </c>
      <c r="G42" s="36">
        <v>21036</v>
      </c>
      <c r="H42" s="37">
        <v>0.78</v>
      </c>
      <c r="J42" s="38">
        <f t="shared" si="1"/>
        <v>16408.080000000002</v>
      </c>
    </row>
    <row r="43" spans="1:10" x14ac:dyDescent="0.25">
      <c r="A43" s="33" t="s">
        <v>28</v>
      </c>
      <c r="B43" s="34" t="str">
        <f t="shared" si="0"/>
        <v>549</v>
      </c>
      <c r="C43" s="33" t="s">
        <v>41</v>
      </c>
      <c r="D43" s="33" t="s">
        <v>42</v>
      </c>
      <c r="E43" s="35" t="s">
        <v>63</v>
      </c>
      <c r="F43" s="33" t="s">
        <v>44</v>
      </c>
      <c r="G43" s="36">
        <v>34338</v>
      </c>
      <c r="H43" s="37">
        <v>0.78</v>
      </c>
      <c r="J43" s="38">
        <f t="shared" si="1"/>
        <v>26783.64</v>
      </c>
    </row>
    <row r="44" spans="1:10" x14ac:dyDescent="0.25">
      <c r="A44" s="33" t="s">
        <v>28</v>
      </c>
      <c r="B44" s="34" t="str">
        <f t="shared" si="0"/>
        <v>549</v>
      </c>
      <c r="C44" s="33" t="s">
        <v>41</v>
      </c>
      <c r="D44" s="33" t="s">
        <v>42</v>
      </c>
      <c r="E44" s="35" t="s">
        <v>63</v>
      </c>
      <c r="F44" s="33" t="s">
        <v>44</v>
      </c>
      <c r="G44" s="36">
        <v>123444</v>
      </c>
      <c r="H44" s="37">
        <v>0.78</v>
      </c>
      <c r="J44" s="38">
        <f t="shared" si="1"/>
        <v>96286.32</v>
      </c>
    </row>
    <row r="45" spans="1:10" x14ac:dyDescent="0.25">
      <c r="A45" s="33" t="s">
        <v>28</v>
      </c>
      <c r="B45" s="34" t="str">
        <f t="shared" si="0"/>
        <v>549</v>
      </c>
      <c r="C45" s="33" t="s">
        <v>41</v>
      </c>
      <c r="D45" s="33" t="s">
        <v>42</v>
      </c>
      <c r="E45" s="35" t="s">
        <v>63</v>
      </c>
      <c r="F45" s="33" t="s">
        <v>44</v>
      </c>
      <c r="G45" s="36">
        <v>39780</v>
      </c>
      <c r="H45" s="37">
        <v>0.78</v>
      </c>
      <c r="J45" s="38">
        <f t="shared" si="1"/>
        <v>31028.400000000001</v>
      </c>
    </row>
    <row r="46" spans="1:10" x14ac:dyDescent="0.25">
      <c r="A46" s="33" t="s">
        <v>28</v>
      </c>
      <c r="B46" s="34" t="str">
        <f t="shared" si="0"/>
        <v>549</v>
      </c>
      <c r="C46" s="33" t="s">
        <v>41</v>
      </c>
      <c r="D46" s="33" t="s">
        <v>42</v>
      </c>
      <c r="E46" s="35" t="s">
        <v>63</v>
      </c>
      <c r="F46" s="33" t="s">
        <v>44</v>
      </c>
      <c r="G46" s="36">
        <v>21578</v>
      </c>
      <c r="H46" s="37">
        <v>0.78</v>
      </c>
      <c r="J46" s="38">
        <f t="shared" si="1"/>
        <v>16830.84</v>
      </c>
    </row>
    <row r="47" spans="1:10" x14ac:dyDescent="0.25">
      <c r="A47" s="33" t="s">
        <v>28</v>
      </c>
      <c r="B47" s="34" t="str">
        <f t="shared" si="0"/>
        <v>549</v>
      </c>
      <c r="C47" s="33" t="s">
        <v>41</v>
      </c>
      <c r="D47" s="33" t="s">
        <v>42</v>
      </c>
      <c r="E47" s="35" t="s">
        <v>63</v>
      </c>
      <c r="F47" s="33" t="s">
        <v>44</v>
      </c>
      <c r="G47" s="36">
        <v>21456</v>
      </c>
      <c r="H47" s="37">
        <v>0.78</v>
      </c>
      <c r="J47" s="38">
        <f t="shared" si="1"/>
        <v>16735.68</v>
      </c>
    </row>
    <row r="48" spans="1:10" x14ac:dyDescent="0.25">
      <c r="A48" s="33" t="s">
        <v>28</v>
      </c>
      <c r="B48" s="34" t="str">
        <f t="shared" si="0"/>
        <v>549</v>
      </c>
      <c r="C48" s="33" t="s">
        <v>47</v>
      </c>
      <c r="D48" s="33" t="s">
        <v>42</v>
      </c>
      <c r="E48" s="35" t="s">
        <v>63</v>
      </c>
      <c r="F48" s="33" t="s">
        <v>43</v>
      </c>
      <c r="G48" s="36">
        <v>63048</v>
      </c>
      <c r="H48" s="37">
        <v>0.78</v>
      </c>
      <c r="J48" s="38">
        <f t="shared" si="1"/>
        <v>49177.440000000002</v>
      </c>
    </row>
    <row r="49" spans="1:10" x14ac:dyDescent="0.25">
      <c r="A49" s="33" t="s">
        <v>28</v>
      </c>
      <c r="B49" s="34" t="str">
        <f t="shared" si="0"/>
        <v>549</v>
      </c>
      <c r="C49" s="33" t="s">
        <v>47</v>
      </c>
      <c r="D49" s="33" t="s">
        <v>42</v>
      </c>
      <c r="E49" s="35" t="s">
        <v>63</v>
      </c>
      <c r="F49" s="33" t="s">
        <v>43</v>
      </c>
      <c r="G49" s="36">
        <v>23412</v>
      </c>
      <c r="H49" s="37">
        <v>0.78</v>
      </c>
      <c r="J49" s="38">
        <f t="shared" si="1"/>
        <v>18261.36</v>
      </c>
    </row>
    <row r="50" spans="1:10" x14ac:dyDescent="0.25">
      <c r="A50" s="33" t="s">
        <v>28</v>
      </c>
      <c r="B50" s="34" t="str">
        <f t="shared" si="0"/>
        <v>549</v>
      </c>
      <c r="C50" s="33" t="s">
        <v>47</v>
      </c>
      <c r="D50" s="33" t="s">
        <v>42</v>
      </c>
      <c r="E50" s="35" t="s">
        <v>63</v>
      </c>
      <c r="F50" s="33" t="s">
        <v>43</v>
      </c>
      <c r="G50" s="36">
        <v>27000</v>
      </c>
      <c r="H50" s="37">
        <v>0.78</v>
      </c>
      <c r="J50" s="38">
        <f t="shared" si="1"/>
        <v>21060</v>
      </c>
    </row>
    <row r="51" spans="1:10" x14ac:dyDescent="0.25">
      <c r="A51" s="33" t="s">
        <v>28</v>
      </c>
      <c r="B51" s="34" t="str">
        <f t="shared" si="0"/>
        <v>549</v>
      </c>
      <c r="C51" s="33" t="s">
        <v>47</v>
      </c>
      <c r="D51" s="33" t="s">
        <v>42</v>
      </c>
      <c r="E51" s="35" t="s">
        <v>63</v>
      </c>
      <c r="F51" s="33" t="s">
        <v>43</v>
      </c>
      <c r="G51" s="36">
        <v>13890</v>
      </c>
      <c r="H51" s="37">
        <v>0.78</v>
      </c>
      <c r="J51" s="38">
        <f t="shared" si="1"/>
        <v>10834.2</v>
      </c>
    </row>
    <row r="52" spans="1:10" x14ac:dyDescent="0.25">
      <c r="A52" s="33" t="s">
        <v>28</v>
      </c>
      <c r="B52" s="34" t="str">
        <f t="shared" si="0"/>
        <v>549</v>
      </c>
      <c r="C52" s="33" t="s">
        <v>47</v>
      </c>
      <c r="D52" s="33" t="s">
        <v>42</v>
      </c>
      <c r="E52" s="35" t="s">
        <v>63</v>
      </c>
      <c r="F52" s="33" t="s">
        <v>43</v>
      </c>
      <c r="G52" s="36">
        <v>7806</v>
      </c>
      <c r="H52" s="37">
        <v>0.78</v>
      </c>
      <c r="J52" s="38">
        <f t="shared" si="1"/>
        <v>6088.68</v>
      </c>
    </row>
    <row r="53" spans="1:10" x14ac:dyDescent="0.25">
      <c r="A53" s="33" t="s">
        <v>28</v>
      </c>
      <c r="B53" s="34" t="str">
        <f t="shared" si="0"/>
        <v>549</v>
      </c>
      <c r="C53" s="33" t="s">
        <v>47</v>
      </c>
      <c r="D53" s="33" t="s">
        <v>42</v>
      </c>
      <c r="E53" s="35" t="s">
        <v>63</v>
      </c>
      <c r="F53" s="33" t="s">
        <v>43</v>
      </c>
      <c r="G53" s="36">
        <v>691</v>
      </c>
      <c r="H53" s="37">
        <v>0.78</v>
      </c>
      <c r="J53" s="38">
        <f t="shared" si="1"/>
        <v>538.98</v>
      </c>
    </row>
    <row r="54" spans="1:10" x14ac:dyDescent="0.25">
      <c r="A54" s="33" t="s">
        <v>28</v>
      </c>
      <c r="B54" s="34" t="str">
        <f t="shared" si="0"/>
        <v>549</v>
      </c>
      <c r="C54" s="33" t="s">
        <v>47</v>
      </c>
      <c r="D54" s="33" t="s">
        <v>42</v>
      </c>
      <c r="E54" s="35" t="s">
        <v>63</v>
      </c>
      <c r="F54" s="33" t="s">
        <v>43</v>
      </c>
      <c r="G54" s="36">
        <v>258810</v>
      </c>
      <c r="H54" s="37">
        <v>0.78</v>
      </c>
      <c r="J54" s="38">
        <f t="shared" si="1"/>
        <v>201871.80000000002</v>
      </c>
    </row>
    <row r="55" spans="1:10" x14ac:dyDescent="0.25">
      <c r="A55" s="33" t="s">
        <v>28</v>
      </c>
      <c r="B55" s="34" t="str">
        <f t="shared" si="0"/>
        <v>549</v>
      </c>
      <c r="C55" s="33" t="s">
        <v>47</v>
      </c>
      <c r="D55" s="33" t="s">
        <v>42</v>
      </c>
      <c r="E55" s="35" t="s">
        <v>63</v>
      </c>
      <c r="F55" s="33" t="s">
        <v>43</v>
      </c>
      <c r="G55" s="36">
        <v>22500</v>
      </c>
      <c r="H55" s="37">
        <v>0.78</v>
      </c>
      <c r="J55" s="38">
        <f t="shared" si="1"/>
        <v>17550</v>
      </c>
    </row>
    <row r="56" spans="1:10" x14ac:dyDescent="0.25">
      <c r="A56" s="33" t="s">
        <v>28</v>
      </c>
      <c r="B56" s="34" t="str">
        <f t="shared" si="0"/>
        <v>549</v>
      </c>
      <c r="C56" s="33" t="s">
        <v>47</v>
      </c>
      <c r="D56" s="33" t="s">
        <v>42</v>
      </c>
      <c r="E56" s="35" t="s">
        <v>63</v>
      </c>
      <c r="F56" s="33" t="s">
        <v>43</v>
      </c>
      <c r="G56" s="36">
        <v>4464</v>
      </c>
      <c r="H56" s="37">
        <v>0.78</v>
      </c>
      <c r="J56" s="38">
        <f t="shared" si="1"/>
        <v>3481.92</v>
      </c>
    </row>
    <row r="57" spans="1:10" x14ac:dyDescent="0.25">
      <c r="A57" s="33" t="s">
        <v>28</v>
      </c>
      <c r="B57" s="34" t="str">
        <f t="shared" si="0"/>
        <v>549</v>
      </c>
      <c r="C57" s="33" t="s">
        <v>47</v>
      </c>
      <c r="D57" s="33" t="s">
        <v>42</v>
      </c>
      <c r="E57" s="35" t="s">
        <v>63</v>
      </c>
      <c r="F57" s="33" t="s">
        <v>44</v>
      </c>
      <c r="G57" s="36">
        <v>64920</v>
      </c>
      <c r="H57" s="37">
        <v>0.78</v>
      </c>
      <c r="J57" s="38">
        <f t="shared" si="1"/>
        <v>50637.599999999999</v>
      </c>
    </row>
    <row r="58" spans="1:10" x14ac:dyDescent="0.25">
      <c r="A58" s="33" t="s">
        <v>28</v>
      </c>
      <c r="B58" s="34" t="str">
        <f t="shared" si="0"/>
        <v>549</v>
      </c>
      <c r="C58" s="33" t="s">
        <v>47</v>
      </c>
      <c r="D58" s="33" t="s">
        <v>42</v>
      </c>
      <c r="E58" s="35" t="s">
        <v>63</v>
      </c>
      <c r="F58" s="33" t="s">
        <v>44</v>
      </c>
      <c r="G58" s="36">
        <v>23880</v>
      </c>
      <c r="H58" s="37">
        <v>0.78</v>
      </c>
      <c r="J58" s="38">
        <f t="shared" si="1"/>
        <v>18626.400000000001</v>
      </c>
    </row>
    <row r="59" spans="1:10" x14ac:dyDescent="0.25">
      <c r="A59" s="33" t="s">
        <v>28</v>
      </c>
      <c r="B59" s="34" t="str">
        <f t="shared" si="0"/>
        <v>549</v>
      </c>
      <c r="C59" s="33" t="s">
        <v>47</v>
      </c>
      <c r="D59" s="33" t="s">
        <v>42</v>
      </c>
      <c r="E59" s="35" t="s">
        <v>63</v>
      </c>
      <c r="F59" s="33" t="s">
        <v>44</v>
      </c>
      <c r="G59" s="36">
        <v>27540</v>
      </c>
      <c r="H59" s="37">
        <v>0.78</v>
      </c>
      <c r="J59" s="38">
        <f t="shared" si="1"/>
        <v>21481.200000000001</v>
      </c>
    </row>
    <row r="60" spans="1:10" x14ac:dyDescent="0.25">
      <c r="A60" s="33" t="s">
        <v>28</v>
      </c>
      <c r="B60" s="34" t="str">
        <f t="shared" si="0"/>
        <v>549</v>
      </c>
      <c r="C60" s="33" t="s">
        <v>47</v>
      </c>
      <c r="D60" s="33" t="s">
        <v>42</v>
      </c>
      <c r="E60" s="35" t="s">
        <v>63</v>
      </c>
      <c r="F60" s="33" t="s">
        <v>44</v>
      </c>
      <c r="G60" s="36">
        <v>42023</v>
      </c>
      <c r="H60" s="37">
        <v>0.78</v>
      </c>
      <c r="J60" s="38">
        <f t="shared" si="1"/>
        <v>32777.94</v>
      </c>
    </row>
    <row r="61" spans="1:10" x14ac:dyDescent="0.25">
      <c r="A61" s="33" t="s">
        <v>28</v>
      </c>
      <c r="B61" s="34" t="str">
        <f t="shared" si="0"/>
        <v>549</v>
      </c>
      <c r="C61" s="33" t="s">
        <v>47</v>
      </c>
      <c r="D61" s="33" t="s">
        <v>42</v>
      </c>
      <c r="E61" s="35" t="s">
        <v>63</v>
      </c>
      <c r="F61" s="33" t="s">
        <v>44</v>
      </c>
      <c r="G61" s="36">
        <v>7962</v>
      </c>
      <c r="H61" s="37">
        <v>0.78</v>
      </c>
      <c r="J61" s="38">
        <f t="shared" si="1"/>
        <v>6210.3600000000006</v>
      </c>
    </row>
    <row r="62" spans="1:10" x14ac:dyDescent="0.25">
      <c r="A62" s="33" t="s">
        <v>28</v>
      </c>
      <c r="B62" s="34" t="str">
        <f t="shared" si="0"/>
        <v>549</v>
      </c>
      <c r="C62" s="33" t="s">
        <v>47</v>
      </c>
      <c r="D62" s="33" t="s">
        <v>42</v>
      </c>
      <c r="E62" s="35" t="s">
        <v>63</v>
      </c>
      <c r="F62" s="33" t="s">
        <v>44</v>
      </c>
      <c r="G62" s="36">
        <v>2311</v>
      </c>
      <c r="H62" s="37">
        <v>0.78</v>
      </c>
      <c r="J62" s="38">
        <f t="shared" si="1"/>
        <v>1802.5800000000002</v>
      </c>
    </row>
    <row r="63" spans="1:10" x14ac:dyDescent="0.25">
      <c r="A63" s="33" t="s">
        <v>28</v>
      </c>
      <c r="B63" s="34" t="str">
        <f t="shared" si="0"/>
        <v>549</v>
      </c>
      <c r="C63" s="33" t="s">
        <v>47</v>
      </c>
      <c r="D63" s="33" t="s">
        <v>42</v>
      </c>
      <c r="E63" s="35" t="s">
        <v>63</v>
      </c>
      <c r="F63" s="33" t="s">
        <v>44</v>
      </c>
      <c r="G63" s="36">
        <v>256380</v>
      </c>
      <c r="H63" s="37">
        <v>0.78</v>
      </c>
      <c r="J63" s="38">
        <f t="shared" si="1"/>
        <v>199976.4</v>
      </c>
    </row>
    <row r="64" spans="1:10" x14ac:dyDescent="0.25">
      <c r="A64" s="33" t="s">
        <v>28</v>
      </c>
      <c r="B64" s="34" t="str">
        <f t="shared" si="0"/>
        <v>549</v>
      </c>
      <c r="C64" s="33" t="s">
        <v>47</v>
      </c>
      <c r="D64" s="33" t="s">
        <v>42</v>
      </c>
      <c r="E64" s="35" t="s">
        <v>63</v>
      </c>
      <c r="F64" s="33" t="s">
        <v>44</v>
      </c>
      <c r="G64" s="36">
        <v>22950</v>
      </c>
      <c r="H64" s="37">
        <v>0.78</v>
      </c>
      <c r="J64" s="38">
        <f t="shared" si="1"/>
        <v>17901</v>
      </c>
    </row>
    <row r="65" spans="1:10" x14ac:dyDescent="0.25">
      <c r="A65" s="33" t="s">
        <v>28</v>
      </c>
      <c r="B65" s="34" t="str">
        <f t="shared" ref="B65:B128" si="2">LEFT(A65,3)</f>
        <v>549</v>
      </c>
      <c r="C65" s="33" t="s">
        <v>47</v>
      </c>
      <c r="D65" s="33" t="s">
        <v>42</v>
      </c>
      <c r="E65" s="35" t="s">
        <v>63</v>
      </c>
      <c r="F65" s="33" t="s">
        <v>44</v>
      </c>
      <c r="G65" s="36">
        <v>4550</v>
      </c>
      <c r="H65" s="37">
        <v>0.78</v>
      </c>
      <c r="J65" s="38">
        <f t="shared" si="1"/>
        <v>3549</v>
      </c>
    </row>
    <row r="66" spans="1:10" x14ac:dyDescent="0.25">
      <c r="A66" s="33" t="s">
        <v>28</v>
      </c>
      <c r="B66" s="34" t="str">
        <f t="shared" si="2"/>
        <v>549</v>
      </c>
      <c r="C66" s="33" t="s">
        <v>48</v>
      </c>
      <c r="D66" s="33" t="s">
        <v>42</v>
      </c>
      <c r="E66" s="35" t="s">
        <v>63</v>
      </c>
      <c r="F66" s="33" t="s">
        <v>43</v>
      </c>
      <c r="G66" s="36">
        <v>26532</v>
      </c>
      <c r="H66" s="37">
        <v>0.78</v>
      </c>
      <c r="J66" s="38">
        <f t="shared" si="1"/>
        <v>20694.96</v>
      </c>
    </row>
    <row r="67" spans="1:10" x14ac:dyDescent="0.25">
      <c r="A67" s="33" t="s">
        <v>28</v>
      </c>
      <c r="B67" s="34" t="str">
        <f t="shared" si="2"/>
        <v>549</v>
      </c>
      <c r="C67" s="33" t="s">
        <v>48</v>
      </c>
      <c r="D67" s="33" t="s">
        <v>42</v>
      </c>
      <c r="E67" s="35" t="s">
        <v>63</v>
      </c>
      <c r="F67" s="33" t="s">
        <v>43</v>
      </c>
      <c r="G67" s="36">
        <v>318620</v>
      </c>
      <c r="H67" s="37">
        <v>0.78</v>
      </c>
      <c r="J67" s="38">
        <f t="shared" ref="J67:J130" si="3">+G67*H67</f>
        <v>248523.6</v>
      </c>
    </row>
    <row r="68" spans="1:10" x14ac:dyDescent="0.25">
      <c r="A68" s="33" t="s">
        <v>28</v>
      </c>
      <c r="B68" s="34" t="str">
        <f t="shared" si="2"/>
        <v>549</v>
      </c>
      <c r="C68" s="33" t="s">
        <v>48</v>
      </c>
      <c r="D68" s="33" t="s">
        <v>42</v>
      </c>
      <c r="E68" s="35" t="s">
        <v>63</v>
      </c>
      <c r="F68" s="33" t="s">
        <v>43</v>
      </c>
      <c r="G68" s="36">
        <v>23628</v>
      </c>
      <c r="H68" s="37">
        <v>0.78</v>
      </c>
      <c r="J68" s="38">
        <f t="shared" si="3"/>
        <v>18429.84</v>
      </c>
    </row>
    <row r="69" spans="1:10" x14ac:dyDescent="0.25">
      <c r="A69" s="33" t="s">
        <v>28</v>
      </c>
      <c r="B69" s="34" t="str">
        <f t="shared" si="2"/>
        <v>549</v>
      </c>
      <c r="C69" s="33" t="s">
        <v>48</v>
      </c>
      <c r="D69" s="33" t="s">
        <v>42</v>
      </c>
      <c r="E69" s="35" t="s">
        <v>63</v>
      </c>
      <c r="F69" s="33" t="s">
        <v>43</v>
      </c>
      <c r="G69" s="36">
        <v>89478</v>
      </c>
      <c r="H69" s="37">
        <v>0.78</v>
      </c>
      <c r="J69" s="38">
        <f t="shared" si="3"/>
        <v>69792.84</v>
      </c>
    </row>
    <row r="70" spans="1:10" x14ac:dyDescent="0.25">
      <c r="A70" s="33" t="s">
        <v>28</v>
      </c>
      <c r="B70" s="34" t="str">
        <f t="shared" si="2"/>
        <v>549</v>
      </c>
      <c r="C70" s="33" t="s">
        <v>48</v>
      </c>
      <c r="D70" s="33" t="s">
        <v>42</v>
      </c>
      <c r="E70" s="35" t="s">
        <v>63</v>
      </c>
      <c r="F70" s="33" t="s">
        <v>43</v>
      </c>
      <c r="G70" s="36">
        <v>9756</v>
      </c>
      <c r="H70" s="37">
        <v>0.78</v>
      </c>
      <c r="J70" s="38">
        <f t="shared" si="3"/>
        <v>7609.68</v>
      </c>
    </row>
    <row r="71" spans="1:10" x14ac:dyDescent="0.25">
      <c r="A71" s="33" t="s">
        <v>28</v>
      </c>
      <c r="B71" s="34" t="str">
        <f t="shared" si="2"/>
        <v>549</v>
      </c>
      <c r="C71" s="33" t="s">
        <v>48</v>
      </c>
      <c r="D71" s="33" t="s">
        <v>42</v>
      </c>
      <c r="E71" s="35" t="s">
        <v>63</v>
      </c>
      <c r="F71" s="33" t="s">
        <v>43</v>
      </c>
      <c r="G71" s="36">
        <v>1000</v>
      </c>
      <c r="H71" s="37">
        <v>0.78</v>
      </c>
      <c r="J71" s="38">
        <f t="shared" si="3"/>
        <v>780</v>
      </c>
    </row>
    <row r="72" spans="1:10" x14ac:dyDescent="0.25">
      <c r="A72" s="33" t="s">
        <v>28</v>
      </c>
      <c r="B72" s="34" t="str">
        <f t="shared" si="2"/>
        <v>549</v>
      </c>
      <c r="C72" s="33" t="s">
        <v>48</v>
      </c>
      <c r="D72" s="33" t="s">
        <v>42</v>
      </c>
      <c r="E72" s="35" t="s">
        <v>63</v>
      </c>
      <c r="F72" s="33" t="s">
        <v>43</v>
      </c>
      <c r="G72" s="36">
        <v>6000</v>
      </c>
      <c r="H72" s="37">
        <v>0.78</v>
      </c>
      <c r="J72" s="38">
        <f t="shared" si="3"/>
        <v>4680</v>
      </c>
    </row>
    <row r="73" spans="1:10" x14ac:dyDescent="0.25">
      <c r="A73" s="33" t="s">
        <v>28</v>
      </c>
      <c r="B73" s="34" t="str">
        <f t="shared" si="2"/>
        <v>549</v>
      </c>
      <c r="C73" s="33" t="s">
        <v>48</v>
      </c>
      <c r="D73" s="33" t="s">
        <v>42</v>
      </c>
      <c r="E73" s="35" t="s">
        <v>63</v>
      </c>
      <c r="F73" s="33" t="s">
        <v>43</v>
      </c>
      <c r="G73" s="36">
        <v>7806</v>
      </c>
      <c r="H73" s="37">
        <v>0.78</v>
      </c>
      <c r="J73" s="38">
        <f t="shared" si="3"/>
        <v>6088.68</v>
      </c>
    </row>
    <row r="74" spans="1:10" x14ac:dyDescent="0.25">
      <c r="A74" s="33" t="s">
        <v>28</v>
      </c>
      <c r="B74" s="34" t="str">
        <f t="shared" si="2"/>
        <v>549</v>
      </c>
      <c r="C74" s="33" t="s">
        <v>48</v>
      </c>
      <c r="D74" s="33" t="s">
        <v>42</v>
      </c>
      <c r="E74" s="35" t="s">
        <v>63</v>
      </c>
      <c r="F74" s="33" t="s">
        <v>43</v>
      </c>
      <c r="G74" s="36">
        <v>2483</v>
      </c>
      <c r="H74" s="37">
        <v>0.78</v>
      </c>
      <c r="J74" s="38">
        <f t="shared" si="3"/>
        <v>1936.74</v>
      </c>
    </row>
    <row r="75" spans="1:10" x14ac:dyDescent="0.25">
      <c r="A75" s="33" t="s">
        <v>28</v>
      </c>
      <c r="B75" s="34" t="str">
        <f t="shared" si="2"/>
        <v>549</v>
      </c>
      <c r="C75" s="33" t="s">
        <v>48</v>
      </c>
      <c r="D75" s="33" t="s">
        <v>42</v>
      </c>
      <c r="E75" s="35" t="s">
        <v>63</v>
      </c>
      <c r="F75" s="33" t="s">
        <v>44</v>
      </c>
      <c r="G75" s="36">
        <v>27060</v>
      </c>
      <c r="H75" s="37">
        <v>0.78</v>
      </c>
      <c r="J75" s="38">
        <f t="shared" si="3"/>
        <v>21106.799999999999</v>
      </c>
    </row>
    <row r="76" spans="1:10" x14ac:dyDescent="0.25">
      <c r="A76" s="33" t="s">
        <v>28</v>
      </c>
      <c r="B76" s="34" t="str">
        <f t="shared" si="2"/>
        <v>549</v>
      </c>
      <c r="C76" s="33" t="s">
        <v>48</v>
      </c>
      <c r="D76" s="33" t="s">
        <v>42</v>
      </c>
      <c r="E76" s="35" t="s">
        <v>63</v>
      </c>
      <c r="F76" s="33" t="s">
        <v>44</v>
      </c>
      <c r="G76" s="36">
        <v>324993</v>
      </c>
      <c r="H76" s="37">
        <v>0.78</v>
      </c>
      <c r="J76" s="38">
        <f t="shared" si="3"/>
        <v>253494.54</v>
      </c>
    </row>
    <row r="77" spans="1:10" x14ac:dyDescent="0.25">
      <c r="A77" s="33" t="s">
        <v>28</v>
      </c>
      <c r="B77" s="34" t="str">
        <f t="shared" si="2"/>
        <v>549</v>
      </c>
      <c r="C77" s="33" t="s">
        <v>48</v>
      </c>
      <c r="D77" s="33" t="s">
        <v>42</v>
      </c>
      <c r="E77" s="35" t="s">
        <v>63</v>
      </c>
      <c r="F77" s="33" t="s">
        <v>44</v>
      </c>
      <c r="G77" s="36">
        <v>24102</v>
      </c>
      <c r="H77" s="37">
        <v>0.78</v>
      </c>
      <c r="J77" s="38">
        <f t="shared" si="3"/>
        <v>18799.560000000001</v>
      </c>
    </row>
    <row r="78" spans="1:10" x14ac:dyDescent="0.25">
      <c r="A78" s="33" t="s">
        <v>28</v>
      </c>
      <c r="B78" s="34" t="str">
        <f t="shared" si="2"/>
        <v>549</v>
      </c>
      <c r="C78" s="33" t="s">
        <v>48</v>
      </c>
      <c r="D78" s="33" t="s">
        <v>42</v>
      </c>
      <c r="E78" s="35" t="s">
        <v>63</v>
      </c>
      <c r="F78" s="33" t="s">
        <v>44</v>
      </c>
      <c r="G78" s="36">
        <v>91260</v>
      </c>
      <c r="H78" s="37">
        <v>0.78</v>
      </c>
      <c r="J78" s="38">
        <f t="shared" si="3"/>
        <v>71182.8</v>
      </c>
    </row>
    <row r="79" spans="1:10" x14ac:dyDescent="0.25">
      <c r="A79" s="33" t="s">
        <v>28</v>
      </c>
      <c r="B79" s="34" t="str">
        <f t="shared" si="2"/>
        <v>549</v>
      </c>
      <c r="C79" s="33" t="s">
        <v>48</v>
      </c>
      <c r="D79" s="33" t="s">
        <v>42</v>
      </c>
      <c r="E79" s="35" t="s">
        <v>63</v>
      </c>
      <c r="F79" s="33" t="s">
        <v>44</v>
      </c>
      <c r="G79" s="36">
        <v>9948</v>
      </c>
      <c r="H79" s="37">
        <v>0.78</v>
      </c>
      <c r="J79" s="38">
        <f t="shared" si="3"/>
        <v>7759.4400000000005</v>
      </c>
    </row>
    <row r="80" spans="1:10" x14ac:dyDescent="0.25">
      <c r="A80" s="33" t="s">
        <v>28</v>
      </c>
      <c r="B80" s="34" t="str">
        <f t="shared" si="2"/>
        <v>549</v>
      </c>
      <c r="C80" s="33" t="s">
        <v>48</v>
      </c>
      <c r="D80" s="33" t="s">
        <v>42</v>
      </c>
      <c r="E80" s="35" t="s">
        <v>63</v>
      </c>
      <c r="F80" s="33" t="s">
        <v>44</v>
      </c>
      <c r="G80" s="36">
        <v>1000</v>
      </c>
      <c r="H80" s="37">
        <v>0.78</v>
      </c>
      <c r="J80" s="38">
        <f t="shared" si="3"/>
        <v>780</v>
      </c>
    </row>
    <row r="81" spans="1:10" x14ac:dyDescent="0.25">
      <c r="A81" s="33" t="s">
        <v>28</v>
      </c>
      <c r="B81" s="34" t="str">
        <f t="shared" si="2"/>
        <v>549</v>
      </c>
      <c r="C81" s="33" t="s">
        <v>48</v>
      </c>
      <c r="D81" s="33" t="s">
        <v>42</v>
      </c>
      <c r="E81" s="35" t="s">
        <v>63</v>
      </c>
      <c r="F81" s="33" t="s">
        <v>44</v>
      </c>
      <c r="G81" s="36">
        <v>6120</v>
      </c>
      <c r="H81" s="37">
        <v>0.78</v>
      </c>
      <c r="J81" s="38">
        <f t="shared" si="3"/>
        <v>4773.6000000000004</v>
      </c>
    </row>
    <row r="82" spans="1:10" x14ac:dyDescent="0.25">
      <c r="A82" s="33" t="s">
        <v>28</v>
      </c>
      <c r="B82" s="34" t="str">
        <f t="shared" si="2"/>
        <v>549</v>
      </c>
      <c r="C82" s="33" t="s">
        <v>48</v>
      </c>
      <c r="D82" s="33" t="s">
        <v>42</v>
      </c>
      <c r="E82" s="35" t="s">
        <v>63</v>
      </c>
      <c r="F82" s="33" t="s">
        <v>44</v>
      </c>
      <c r="G82" s="36">
        <v>7962</v>
      </c>
      <c r="H82" s="37">
        <v>0.78</v>
      </c>
      <c r="J82" s="38">
        <f t="shared" si="3"/>
        <v>6210.3600000000006</v>
      </c>
    </row>
    <row r="83" spans="1:10" x14ac:dyDescent="0.25">
      <c r="A83" s="33" t="s">
        <v>28</v>
      </c>
      <c r="B83" s="34" t="str">
        <f t="shared" si="2"/>
        <v>549</v>
      </c>
      <c r="C83" s="33" t="s">
        <v>48</v>
      </c>
      <c r="D83" s="33" t="s">
        <v>42</v>
      </c>
      <c r="E83" s="35" t="s">
        <v>63</v>
      </c>
      <c r="F83" s="33" t="s">
        <v>44</v>
      </c>
      <c r="G83" s="36">
        <v>2546</v>
      </c>
      <c r="H83" s="37">
        <v>0.78</v>
      </c>
      <c r="J83" s="38">
        <f t="shared" si="3"/>
        <v>1985.88</v>
      </c>
    </row>
    <row r="84" spans="1:10" x14ac:dyDescent="0.25">
      <c r="A84" s="33" t="s">
        <v>28</v>
      </c>
      <c r="B84" s="34" t="str">
        <f t="shared" si="2"/>
        <v>549</v>
      </c>
      <c r="C84" s="33" t="s">
        <v>49</v>
      </c>
      <c r="D84" s="33" t="s">
        <v>42</v>
      </c>
      <c r="E84" s="35" t="s">
        <v>63</v>
      </c>
      <c r="F84" s="33" t="s">
        <v>43</v>
      </c>
      <c r="G84" s="36">
        <v>16380</v>
      </c>
      <c r="H84" s="37">
        <v>0.78</v>
      </c>
      <c r="J84" s="38">
        <f t="shared" si="3"/>
        <v>12776.4</v>
      </c>
    </row>
    <row r="85" spans="1:10" x14ac:dyDescent="0.25">
      <c r="A85" s="33" t="s">
        <v>28</v>
      </c>
      <c r="B85" s="34" t="str">
        <f t="shared" si="2"/>
        <v>549</v>
      </c>
      <c r="C85" s="33" t="s">
        <v>49</v>
      </c>
      <c r="D85" s="33" t="s">
        <v>42</v>
      </c>
      <c r="E85" s="35" t="s">
        <v>63</v>
      </c>
      <c r="F85" s="33" t="s">
        <v>44</v>
      </c>
      <c r="G85" s="36">
        <v>17231</v>
      </c>
      <c r="H85" s="37">
        <v>0.78</v>
      </c>
      <c r="J85" s="38">
        <f t="shared" si="3"/>
        <v>13440.18</v>
      </c>
    </row>
    <row r="86" spans="1:10" x14ac:dyDescent="0.25">
      <c r="A86" s="33" t="s">
        <v>29</v>
      </c>
      <c r="B86" s="34" t="str">
        <f t="shared" si="2"/>
        <v>549</v>
      </c>
      <c r="C86" s="33" t="s">
        <v>45</v>
      </c>
      <c r="D86" s="33" t="s">
        <v>42</v>
      </c>
      <c r="E86" s="35" t="s">
        <v>63</v>
      </c>
      <c r="F86" s="33" t="s">
        <v>43</v>
      </c>
      <c r="G86" s="36">
        <v>4881</v>
      </c>
      <c r="H86" s="37">
        <v>0.78</v>
      </c>
      <c r="J86" s="38">
        <f t="shared" si="3"/>
        <v>3807.1800000000003</v>
      </c>
    </row>
    <row r="87" spans="1:10" x14ac:dyDescent="0.25">
      <c r="A87" s="33" t="s">
        <v>29</v>
      </c>
      <c r="B87" s="34" t="str">
        <f t="shared" si="2"/>
        <v>549</v>
      </c>
      <c r="C87" s="33" t="s">
        <v>45</v>
      </c>
      <c r="D87" s="33" t="s">
        <v>42</v>
      </c>
      <c r="E87" s="35" t="s">
        <v>63</v>
      </c>
      <c r="F87" s="33" t="s">
        <v>44</v>
      </c>
      <c r="G87" s="36">
        <v>4869</v>
      </c>
      <c r="H87" s="37">
        <v>0.78</v>
      </c>
      <c r="J87" s="38">
        <f t="shared" si="3"/>
        <v>3797.82</v>
      </c>
    </row>
    <row r="88" spans="1:10" x14ac:dyDescent="0.25">
      <c r="A88" s="33" t="s">
        <v>29</v>
      </c>
      <c r="B88" s="34" t="str">
        <f t="shared" si="2"/>
        <v>549</v>
      </c>
      <c r="C88" s="33" t="s">
        <v>46</v>
      </c>
      <c r="D88" s="33" t="s">
        <v>42</v>
      </c>
      <c r="E88" s="35" t="s">
        <v>63</v>
      </c>
      <c r="F88" s="33" t="s">
        <v>43</v>
      </c>
      <c r="G88" s="36">
        <v>16612</v>
      </c>
      <c r="H88" s="37">
        <v>0.78</v>
      </c>
      <c r="J88" s="38">
        <f t="shared" si="3"/>
        <v>12957.36</v>
      </c>
    </row>
    <row r="89" spans="1:10" x14ac:dyDescent="0.25">
      <c r="A89" s="33" t="s">
        <v>29</v>
      </c>
      <c r="B89" s="34" t="str">
        <f t="shared" si="2"/>
        <v>549</v>
      </c>
      <c r="C89" s="33" t="s">
        <v>46</v>
      </c>
      <c r="D89" s="33" t="s">
        <v>42</v>
      </c>
      <c r="E89" s="35" t="s">
        <v>63</v>
      </c>
      <c r="F89" s="33" t="s">
        <v>44</v>
      </c>
      <c r="G89" s="36">
        <v>16578</v>
      </c>
      <c r="H89" s="37">
        <v>0.78</v>
      </c>
      <c r="J89" s="38">
        <f t="shared" si="3"/>
        <v>12930.84</v>
      </c>
    </row>
    <row r="90" spans="1:10" x14ac:dyDescent="0.25">
      <c r="A90" s="33" t="s">
        <v>29</v>
      </c>
      <c r="B90" s="34" t="str">
        <f t="shared" si="2"/>
        <v>549</v>
      </c>
      <c r="C90" s="33" t="s">
        <v>41</v>
      </c>
      <c r="D90" s="33" t="s">
        <v>42</v>
      </c>
      <c r="E90" s="35" t="s">
        <v>63</v>
      </c>
      <c r="F90" s="33" t="s">
        <v>43</v>
      </c>
      <c r="G90" s="36">
        <v>46487</v>
      </c>
      <c r="H90" s="37">
        <v>0.78</v>
      </c>
      <c r="J90" s="38">
        <f t="shared" si="3"/>
        <v>36259.86</v>
      </c>
    </row>
    <row r="91" spans="1:10" x14ac:dyDescent="0.25">
      <c r="A91" s="33" t="s">
        <v>29</v>
      </c>
      <c r="B91" s="34" t="str">
        <f t="shared" si="2"/>
        <v>549</v>
      </c>
      <c r="C91" s="33" t="s">
        <v>41</v>
      </c>
      <c r="D91" s="33" t="s">
        <v>42</v>
      </c>
      <c r="E91" s="35" t="s">
        <v>63</v>
      </c>
      <c r="F91" s="33" t="s">
        <v>44</v>
      </c>
      <c r="G91" s="36">
        <v>47142</v>
      </c>
      <c r="H91" s="37">
        <v>0.78</v>
      </c>
      <c r="J91" s="38">
        <f t="shared" si="3"/>
        <v>36770.76</v>
      </c>
    </row>
    <row r="92" spans="1:10" x14ac:dyDescent="0.25">
      <c r="A92" s="33" t="s">
        <v>29</v>
      </c>
      <c r="B92" s="34" t="str">
        <f t="shared" si="2"/>
        <v>549</v>
      </c>
      <c r="C92" s="33" t="s">
        <v>47</v>
      </c>
      <c r="D92" s="33" t="s">
        <v>42</v>
      </c>
      <c r="E92" s="35" t="s">
        <v>63</v>
      </c>
      <c r="F92" s="33" t="s">
        <v>43</v>
      </c>
      <c r="G92" s="36">
        <v>5364</v>
      </c>
      <c r="H92" s="37">
        <v>0.78</v>
      </c>
      <c r="J92" s="38">
        <f t="shared" si="3"/>
        <v>4183.92</v>
      </c>
    </row>
    <row r="93" spans="1:10" x14ac:dyDescent="0.25">
      <c r="A93" s="33" t="s">
        <v>29</v>
      </c>
      <c r="B93" s="34" t="str">
        <f t="shared" si="2"/>
        <v>549</v>
      </c>
      <c r="C93" s="33" t="s">
        <v>47</v>
      </c>
      <c r="D93" s="33" t="s">
        <v>42</v>
      </c>
      <c r="E93" s="35" t="s">
        <v>63</v>
      </c>
      <c r="F93" s="33" t="s">
        <v>44</v>
      </c>
      <c r="G93" s="36">
        <v>5496</v>
      </c>
      <c r="H93" s="37">
        <v>0.78</v>
      </c>
      <c r="J93" s="38">
        <f t="shared" si="3"/>
        <v>4286.88</v>
      </c>
    </row>
    <row r="94" spans="1:10" x14ac:dyDescent="0.25">
      <c r="A94" s="33" t="s">
        <v>30</v>
      </c>
      <c r="B94" s="34" t="str">
        <f t="shared" si="2"/>
        <v>551</v>
      </c>
      <c r="C94" s="33" t="s">
        <v>46</v>
      </c>
      <c r="D94" s="33" t="s">
        <v>42</v>
      </c>
      <c r="E94" s="35" t="s">
        <v>63</v>
      </c>
      <c r="F94" s="33" t="s">
        <v>43</v>
      </c>
      <c r="G94" s="36">
        <v>98050</v>
      </c>
      <c r="H94" s="37">
        <v>0.78</v>
      </c>
      <c r="J94" s="38">
        <f t="shared" si="3"/>
        <v>76479</v>
      </c>
    </row>
    <row r="95" spans="1:10" x14ac:dyDescent="0.25">
      <c r="A95" s="33" t="s">
        <v>30</v>
      </c>
      <c r="B95" s="34" t="str">
        <f t="shared" si="2"/>
        <v>551</v>
      </c>
      <c r="C95" s="33" t="s">
        <v>46</v>
      </c>
      <c r="D95" s="33" t="s">
        <v>42</v>
      </c>
      <c r="E95" s="35" t="s">
        <v>63</v>
      </c>
      <c r="F95" s="33" t="s">
        <v>44</v>
      </c>
      <c r="G95" s="36">
        <v>104055</v>
      </c>
      <c r="H95" s="37">
        <v>0.78</v>
      </c>
      <c r="J95" s="38">
        <f t="shared" si="3"/>
        <v>81162.900000000009</v>
      </c>
    </row>
    <row r="96" spans="1:10" x14ac:dyDescent="0.25">
      <c r="A96" s="33" t="s">
        <v>30</v>
      </c>
      <c r="B96" s="34" t="str">
        <f t="shared" si="2"/>
        <v>551</v>
      </c>
      <c r="C96" s="33" t="s">
        <v>41</v>
      </c>
      <c r="D96" s="33" t="s">
        <v>42</v>
      </c>
      <c r="E96" s="35" t="s">
        <v>63</v>
      </c>
      <c r="F96" s="33" t="s">
        <v>43</v>
      </c>
      <c r="G96" s="36">
        <v>6446</v>
      </c>
      <c r="H96" s="37">
        <v>0.78</v>
      </c>
      <c r="J96" s="38">
        <f t="shared" si="3"/>
        <v>5027.88</v>
      </c>
    </row>
    <row r="97" spans="1:10" x14ac:dyDescent="0.25">
      <c r="A97" s="33" t="s">
        <v>30</v>
      </c>
      <c r="B97" s="34" t="str">
        <f t="shared" si="2"/>
        <v>551</v>
      </c>
      <c r="C97" s="33" t="s">
        <v>41</v>
      </c>
      <c r="D97" s="33" t="s">
        <v>42</v>
      </c>
      <c r="E97" s="35" t="s">
        <v>63</v>
      </c>
      <c r="F97" s="33" t="s">
        <v>44</v>
      </c>
      <c r="G97" s="36">
        <v>3832</v>
      </c>
      <c r="H97" s="37">
        <v>0.78</v>
      </c>
      <c r="J97" s="38">
        <f t="shared" si="3"/>
        <v>2988.96</v>
      </c>
    </row>
    <row r="98" spans="1:10" x14ac:dyDescent="0.25">
      <c r="A98" s="33" t="s">
        <v>30</v>
      </c>
      <c r="B98" s="34" t="str">
        <f t="shared" si="2"/>
        <v>551</v>
      </c>
      <c r="C98" s="33" t="s">
        <v>47</v>
      </c>
      <c r="D98" s="33" t="s">
        <v>42</v>
      </c>
      <c r="E98" s="35" t="s">
        <v>63</v>
      </c>
      <c r="F98" s="33" t="s">
        <v>43</v>
      </c>
      <c r="G98" s="36">
        <v>20275</v>
      </c>
      <c r="H98" s="37">
        <v>0.78</v>
      </c>
      <c r="J98" s="38">
        <f t="shared" si="3"/>
        <v>15814.5</v>
      </c>
    </row>
    <row r="99" spans="1:10" x14ac:dyDescent="0.25">
      <c r="A99" s="33" t="s">
        <v>30</v>
      </c>
      <c r="B99" s="34" t="str">
        <f t="shared" si="2"/>
        <v>551</v>
      </c>
      <c r="C99" s="33" t="s">
        <v>47</v>
      </c>
      <c r="D99" s="33" t="s">
        <v>42</v>
      </c>
      <c r="E99" s="35" t="s">
        <v>63</v>
      </c>
      <c r="F99" s="33" t="s">
        <v>44</v>
      </c>
      <c r="G99" s="36">
        <v>7201</v>
      </c>
      <c r="H99" s="37">
        <v>0.78</v>
      </c>
      <c r="J99" s="38">
        <f t="shared" si="3"/>
        <v>5616.78</v>
      </c>
    </row>
    <row r="100" spans="1:10" x14ac:dyDescent="0.25">
      <c r="A100" s="33" t="s">
        <v>30</v>
      </c>
      <c r="B100" s="34" t="str">
        <f t="shared" si="2"/>
        <v>551</v>
      </c>
      <c r="C100" s="33" t="s">
        <v>48</v>
      </c>
      <c r="D100" s="33" t="s">
        <v>42</v>
      </c>
      <c r="E100" s="35" t="s">
        <v>63</v>
      </c>
      <c r="F100" s="33" t="s">
        <v>43</v>
      </c>
      <c r="G100" s="36">
        <v>0</v>
      </c>
      <c r="H100" s="37">
        <v>0.78</v>
      </c>
      <c r="J100" s="38">
        <f t="shared" si="3"/>
        <v>0</v>
      </c>
    </row>
    <row r="101" spans="1:10" x14ac:dyDescent="0.25">
      <c r="A101" s="33" t="s">
        <v>30</v>
      </c>
      <c r="B101" s="34" t="str">
        <f t="shared" si="2"/>
        <v>551</v>
      </c>
      <c r="C101" s="33" t="s">
        <v>48</v>
      </c>
      <c r="D101" s="33" t="s">
        <v>42</v>
      </c>
      <c r="E101" s="35" t="s">
        <v>63</v>
      </c>
      <c r="F101" s="33" t="s">
        <v>44</v>
      </c>
      <c r="G101" s="36">
        <v>598</v>
      </c>
      <c r="H101" s="37">
        <v>0.78</v>
      </c>
      <c r="J101" s="38">
        <f t="shared" si="3"/>
        <v>466.44</v>
      </c>
    </row>
    <row r="102" spans="1:10" x14ac:dyDescent="0.25">
      <c r="A102" s="33" t="s">
        <v>31</v>
      </c>
      <c r="B102" s="34" t="str">
        <f t="shared" si="2"/>
        <v>551</v>
      </c>
      <c r="C102" s="33" t="s">
        <v>45</v>
      </c>
      <c r="D102" s="33" t="s">
        <v>42</v>
      </c>
      <c r="E102" s="35" t="s">
        <v>63</v>
      </c>
      <c r="F102" s="33" t="s">
        <v>43</v>
      </c>
      <c r="G102" s="36">
        <v>16039</v>
      </c>
      <c r="H102" s="37">
        <v>0.78</v>
      </c>
      <c r="J102" s="38">
        <f t="shared" si="3"/>
        <v>12510.42</v>
      </c>
    </row>
    <row r="103" spans="1:10" x14ac:dyDescent="0.25">
      <c r="A103" s="33" t="s">
        <v>31</v>
      </c>
      <c r="B103" s="34" t="str">
        <f t="shared" si="2"/>
        <v>551</v>
      </c>
      <c r="C103" s="33" t="s">
        <v>45</v>
      </c>
      <c r="D103" s="33" t="s">
        <v>42</v>
      </c>
      <c r="E103" s="35" t="s">
        <v>63</v>
      </c>
      <c r="F103" s="33" t="s">
        <v>44</v>
      </c>
      <c r="G103" s="36">
        <v>12361</v>
      </c>
      <c r="H103" s="37">
        <v>0.78</v>
      </c>
      <c r="J103" s="38">
        <f t="shared" si="3"/>
        <v>9641.58</v>
      </c>
    </row>
    <row r="104" spans="1:10" x14ac:dyDescent="0.25">
      <c r="A104" s="33" t="s">
        <v>31</v>
      </c>
      <c r="B104" s="34" t="str">
        <f t="shared" si="2"/>
        <v>551</v>
      </c>
      <c r="C104" s="33" t="s">
        <v>46</v>
      </c>
      <c r="D104" s="33" t="s">
        <v>42</v>
      </c>
      <c r="E104" s="35" t="s">
        <v>63</v>
      </c>
      <c r="F104" s="33" t="s">
        <v>43</v>
      </c>
      <c r="G104" s="36">
        <v>54590</v>
      </c>
      <c r="H104" s="37">
        <v>0.78</v>
      </c>
      <c r="J104" s="38">
        <f t="shared" si="3"/>
        <v>42580.200000000004</v>
      </c>
    </row>
    <row r="105" spans="1:10" x14ac:dyDescent="0.25">
      <c r="A105" s="33" t="s">
        <v>31</v>
      </c>
      <c r="B105" s="34" t="str">
        <f t="shared" si="2"/>
        <v>551</v>
      </c>
      <c r="C105" s="33" t="s">
        <v>46</v>
      </c>
      <c r="D105" s="33" t="s">
        <v>42</v>
      </c>
      <c r="E105" s="35" t="s">
        <v>63</v>
      </c>
      <c r="F105" s="33" t="s">
        <v>44</v>
      </c>
      <c r="G105" s="36">
        <v>42076</v>
      </c>
      <c r="H105" s="37">
        <v>0.78</v>
      </c>
      <c r="J105" s="38">
        <f t="shared" si="3"/>
        <v>32819.279999999999</v>
      </c>
    </row>
    <row r="106" spans="1:10" x14ac:dyDescent="0.25">
      <c r="A106" s="33" t="s">
        <v>31</v>
      </c>
      <c r="B106" s="34" t="str">
        <f t="shared" si="2"/>
        <v>551</v>
      </c>
      <c r="C106" s="33" t="s">
        <v>41</v>
      </c>
      <c r="D106" s="33" t="s">
        <v>42</v>
      </c>
      <c r="E106" s="35" t="s">
        <v>63</v>
      </c>
      <c r="F106" s="33" t="s">
        <v>43</v>
      </c>
      <c r="G106" s="36">
        <v>222</v>
      </c>
      <c r="H106" s="37">
        <v>0.78</v>
      </c>
      <c r="J106" s="38">
        <f t="shared" si="3"/>
        <v>173.16</v>
      </c>
    </row>
    <row r="107" spans="1:10" x14ac:dyDescent="0.25">
      <c r="A107" s="33" t="s">
        <v>31</v>
      </c>
      <c r="B107" s="34" t="str">
        <f t="shared" si="2"/>
        <v>551</v>
      </c>
      <c r="C107" s="33" t="s">
        <v>41</v>
      </c>
      <c r="D107" s="33" t="s">
        <v>42</v>
      </c>
      <c r="E107" s="35" t="s">
        <v>63</v>
      </c>
      <c r="F107" s="33" t="s">
        <v>44</v>
      </c>
      <c r="G107" s="36">
        <v>150</v>
      </c>
      <c r="H107" s="37">
        <v>0.78</v>
      </c>
      <c r="J107" s="38">
        <f t="shared" si="3"/>
        <v>117</v>
      </c>
    </row>
    <row r="108" spans="1:10" x14ac:dyDescent="0.25">
      <c r="A108" s="33" t="s">
        <v>31</v>
      </c>
      <c r="B108" s="34" t="str">
        <f t="shared" si="2"/>
        <v>551</v>
      </c>
      <c r="C108" s="33" t="s">
        <v>47</v>
      </c>
      <c r="D108" s="33" t="s">
        <v>42</v>
      </c>
      <c r="E108" s="35" t="s">
        <v>63</v>
      </c>
      <c r="F108" s="33" t="s">
        <v>43</v>
      </c>
      <c r="G108" s="36">
        <v>20858</v>
      </c>
      <c r="H108" s="37">
        <v>0.78</v>
      </c>
      <c r="J108" s="38">
        <f t="shared" si="3"/>
        <v>16269.24</v>
      </c>
    </row>
    <row r="109" spans="1:10" x14ac:dyDescent="0.25">
      <c r="A109" s="33" t="s">
        <v>31</v>
      </c>
      <c r="B109" s="34" t="str">
        <f t="shared" si="2"/>
        <v>551</v>
      </c>
      <c r="C109" s="33" t="s">
        <v>47</v>
      </c>
      <c r="D109" s="33" t="s">
        <v>42</v>
      </c>
      <c r="E109" s="35" t="s">
        <v>63</v>
      </c>
      <c r="F109" s="33" t="s">
        <v>44</v>
      </c>
      <c r="G109" s="36">
        <v>20298</v>
      </c>
      <c r="H109" s="37">
        <v>0.78</v>
      </c>
      <c r="J109" s="38">
        <f t="shared" si="3"/>
        <v>15832.44</v>
      </c>
    </row>
    <row r="110" spans="1:10" x14ac:dyDescent="0.25">
      <c r="A110" s="33" t="s">
        <v>32</v>
      </c>
      <c r="B110" s="34" t="str">
        <f t="shared" si="2"/>
        <v>552</v>
      </c>
      <c r="C110" s="33" t="s">
        <v>41</v>
      </c>
      <c r="D110" s="33" t="s">
        <v>42</v>
      </c>
      <c r="E110" s="35" t="s">
        <v>63</v>
      </c>
      <c r="F110" s="33" t="s">
        <v>43</v>
      </c>
      <c r="G110" s="36">
        <v>1200</v>
      </c>
      <c r="H110" s="37">
        <v>0.78</v>
      </c>
      <c r="J110" s="38">
        <f t="shared" si="3"/>
        <v>936</v>
      </c>
    </row>
    <row r="111" spans="1:10" x14ac:dyDescent="0.25">
      <c r="A111" s="33" t="s">
        <v>32</v>
      </c>
      <c r="B111" s="34" t="str">
        <f t="shared" si="2"/>
        <v>552</v>
      </c>
      <c r="C111" s="33" t="s">
        <v>41</v>
      </c>
      <c r="D111" s="33" t="s">
        <v>42</v>
      </c>
      <c r="E111" s="35" t="s">
        <v>63</v>
      </c>
      <c r="F111" s="33" t="s">
        <v>44</v>
      </c>
      <c r="G111" s="36">
        <v>1221</v>
      </c>
      <c r="H111" s="37">
        <v>0.78</v>
      </c>
      <c r="J111" s="38">
        <f t="shared" si="3"/>
        <v>952.38</v>
      </c>
    </row>
    <row r="112" spans="1:10" x14ac:dyDescent="0.25">
      <c r="A112" s="33" t="s">
        <v>32</v>
      </c>
      <c r="B112" s="34" t="str">
        <f t="shared" si="2"/>
        <v>552</v>
      </c>
      <c r="C112" s="33" t="s">
        <v>47</v>
      </c>
      <c r="D112" s="33" t="s">
        <v>42</v>
      </c>
      <c r="E112" s="35" t="s">
        <v>63</v>
      </c>
      <c r="F112" s="33" t="s">
        <v>43</v>
      </c>
      <c r="G112" s="36">
        <v>1794192</v>
      </c>
      <c r="H112" s="37">
        <v>0.78</v>
      </c>
      <c r="J112" s="38">
        <f t="shared" si="3"/>
        <v>1399469.76</v>
      </c>
    </row>
    <row r="113" spans="1:10" x14ac:dyDescent="0.25">
      <c r="A113" s="33" t="s">
        <v>32</v>
      </c>
      <c r="B113" s="34" t="str">
        <f t="shared" si="2"/>
        <v>552</v>
      </c>
      <c r="C113" s="33" t="s">
        <v>47</v>
      </c>
      <c r="D113" s="33" t="s">
        <v>42</v>
      </c>
      <c r="E113" s="35" t="s">
        <v>63</v>
      </c>
      <c r="F113" s="33" t="s">
        <v>43</v>
      </c>
      <c r="G113" s="36">
        <v>70230</v>
      </c>
      <c r="H113" s="37">
        <v>0.78</v>
      </c>
      <c r="J113" s="38">
        <f t="shared" si="3"/>
        <v>54779.4</v>
      </c>
    </row>
    <row r="114" spans="1:10" x14ac:dyDescent="0.25">
      <c r="A114" s="33" t="s">
        <v>32</v>
      </c>
      <c r="B114" s="34" t="str">
        <f t="shared" si="2"/>
        <v>552</v>
      </c>
      <c r="C114" s="33" t="s">
        <v>47</v>
      </c>
      <c r="D114" s="33" t="s">
        <v>42</v>
      </c>
      <c r="E114" s="35" t="s">
        <v>63</v>
      </c>
      <c r="F114" s="33" t="s">
        <v>43</v>
      </c>
      <c r="G114" s="36">
        <v>4052</v>
      </c>
      <c r="H114" s="37">
        <v>0.78</v>
      </c>
      <c r="J114" s="38">
        <f t="shared" si="3"/>
        <v>3160.56</v>
      </c>
    </row>
    <row r="115" spans="1:10" x14ac:dyDescent="0.25">
      <c r="A115" s="33" t="s">
        <v>32</v>
      </c>
      <c r="B115" s="34" t="str">
        <f t="shared" si="2"/>
        <v>552</v>
      </c>
      <c r="C115" s="33" t="s">
        <v>47</v>
      </c>
      <c r="D115" s="33" t="s">
        <v>42</v>
      </c>
      <c r="E115" s="35" t="s">
        <v>63</v>
      </c>
      <c r="F115" s="33" t="s">
        <v>44</v>
      </c>
      <c r="G115" s="36">
        <v>75318</v>
      </c>
      <c r="H115" s="37">
        <v>0.78</v>
      </c>
      <c r="J115" s="38">
        <f t="shared" si="3"/>
        <v>58748.04</v>
      </c>
    </row>
    <row r="116" spans="1:10" x14ac:dyDescent="0.25">
      <c r="A116" s="33" t="s">
        <v>32</v>
      </c>
      <c r="B116" s="34" t="str">
        <f t="shared" si="2"/>
        <v>552</v>
      </c>
      <c r="C116" s="33" t="s">
        <v>47</v>
      </c>
      <c r="D116" s="33" t="s">
        <v>42</v>
      </c>
      <c r="E116" s="35" t="s">
        <v>63</v>
      </c>
      <c r="F116" s="33" t="s">
        <v>44</v>
      </c>
      <c r="G116" s="36">
        <v>4667</v>
      </c>
      <c r="H116" s="37">
        <v>0.78</v>
      </c>
      <c r="J116" s="38">
        <f t="shared" si="3"/>
        <v>3640.26</v>
      </c>
    </row>
    <row r="117" spans="1:10" x14ac:dyDescent="0.25">
      <c r="A117" s="33" t="s">
        <v>32</v>
      </c>
      <c r="B117" s="34" t="str">
        <f t="shared" si="2"/>
        <v>552</v>
      </c>
      <c r="C117" s="33" t="s">
        <v>48</v>
      </c>
      <c r="D117" s="33" t="s">
        <v>42</v>
      </c>
      <c r="E117" s="35" t="s">
        <v>63</v>
      </c>
      <c r="F117" s="33" t="s">
        <v>43</v>
      </c>
      <c r="G117" s="36">
        <v>224724</v>
      </c>
      <c r="H117" s="37">
        <v>0.78</v>
      </c>
      <c r="J117" s="38">
        <f t="shared" si="3"/>
        <v>175284.72</v>
      </c>
    </row>
    <row r="118" spans="1:10" x14ac:dyDescent="0.25">
      <c r="A118" s="33" t="s">
        <v>32</v>
      </c>
      <c r="B118" s="34" t="str">
        <f t="shared" si="2"/>
        <v>552</v>
      </c>
      <c r="C118" s="33" t="s">
        <v>48</v>
      </c>
      <c r="D118" s="33" t="s">
        <v>42</v>
      </c>
      <c r="E118" s="35" t="s">
        <v>63</v>
      </c>
      <c r="F118" s="33" t="s">
        <v>43</v>
      </c>
      <c r="G118" s="36">
        <v>36</v>
      </c>
      <c r="H118" s="37">
        <v>0.78</v>
      </c>
      <c r="J118" s="38">
        <f t="shared" si="3"/>
        <v>28.080000000000002</v>
      </c>
    </row>
    <row r="119" spans="1:10" x14ac:dyDescent="0.25">
      <c r="A119" s="33" t="s">
        <v>32</v>
      </c>
      <c r="B119" s="34" t="str">
        <f t="shared" si="2"/>
        <v>552</v>
      </c>
      <c r="C119" s="33" t="s">
        <v>48</v>
      </c>
      <c r="D119" s="33" t="s">
        <v>42</v>
      </c>
      <c r="E119" s="35" t="s">
        <v>63</v>
      </c>
      <c r="F119" s="33" t="s">
        <v>44</v>
      </c>
      <c r="G119" s="36">
        <v>241020</v>
      </c>
      <c r="H119" s="37">
        <v>0.78</v>
      </c>
      <c r="J119" s="38">
        <f t="shared" si="3"/>
        <v>187995.6</v>
      </c>
    </row>
    <row r="120" spans="1:10" x14ac:dyDescent="0.25">
      <c r="A120" s="33" t="s">
        <v>32</v>
      </c>
      <c r="B120" s="34" t="str">
        <f t="shared" si="2"/>
        <v>552</v>
      </c>
      <c r="C120" s="33" t="s">
        <v>48</v>
      </c>
      <c r="D120" s="33" t="s">
        <v>42</v>
      </c>
      <c r="E120" s="35" t="s">
        <v>63</v>
      </c>
      <c r="F120" s="33" t="s">
        <v>44</v>
      </c>
      <c r="G120" s="36">
        <v>36</v>
      </c>
      <c r="H120" s="37">
        <v>0.78</v>
      </c>
      <c r="J120" s="38">
        <f t="shared" si="3"/>
        <v>28.080000000000002</v>
      </c>
    </row>
    <row r="121" spans="1:10" x14ac:dyDescent="0.25">
      <c r="A121" s="33" t="s">
        <v>33</v>
      </c>
      <c r="B121" s="34" t="str">
        <f t="shared" si="2"/>
        <v>553</v>
      </c>
      <c r="C121" s="33" t="s">
        <v>46</v>
      </c>
      <c r="D121" s="33" t="s">
        <v>42</v>
      </c>
      <c r="E121" s="35" t="s">
        <v>63</v>
      </c>
      <c r="F121" s="33" t="s">
        <v>43</v>
      </c>
      <c r="G121" s="36">
        <v>157798</v>
      </c>
      <c r="H121" s="37">
        <v>0.78</v>
      </c>
      <c r="J121" s="38">
        <f t="shared" si="3"/>
        <v>123082.44</v>
      </c>
    </row>
    <row r="122" spans="1:10" x14ac:dyDescent="0.25">
      <c r="A122" s="33" t="s">
        <v>33</v>
      </c>
      <c r="B122" s="34" t="str">
        <f t="shared" si="2"/>
        <v>553</v>
      </c>
      <c r="C122" s="33" t="s">
        <v>46</v>
      </c>
      <c r="D122" s="33" t="s">
        <v>42</v>
      </c>
      <c r="E122" s="35" t="s">
        <v>63</v>
      </c>
      <c r="F122" s="33" t="s">
        <v>44</v>
      </c>
      <c r="G122" s="36">
        <v>167462</v>
      </c>
      <c r="H122" s="37">
        <v>0.78</v>
      </c>
      <c r="J122" s="38">
        <f t="shared" si="3"/>
        <v>130620.36</v>
      </c>
    </row>
    <row r="123" spans="1:10" x14ac:dyDescent="0.25">
      <c r="A123" s="33" t="s">
        <v>33</v>
      </c>
      <c r="B123" s="34" t="str">
        <f t="shared" si="2"/>
        <v>553</v>
      </c>
      <c r="C123" s="33" t="s">
        <v>47</v>
      </c>
      <c r="D123" s="33" t="s">
        <v>42</v>
      </c>
      <c r="E123" s="35" t="s">
        <v>63</v>
      </c>
      <c r="F123" s="33" t="s">
        <v>43</v>
      </c>
      <c r="G123" s="36">
        <v>768684</v>
      </c>
      <c r="H123" s="37">
        <v>0.78</v>
      </c>
      <c r="J123" s="38">
        <f t="shared" si="3"/>
        <v>599573.52</v>
      </c>
    </row>
    <row r="124" spans="1:10" x14ac:dyDescent="0.25">
      <c r="A124" s="33" t="s">
        <v>33</v>
      </c>
      <c r="B124" s="34" t="str">
        <f t="shared" si="2"/>
        <v>553</v>
      </c>
      <c r="C124" s="33" t="s">
        <v>47</v>
      </c>
      <c r="D124" s="33" t="s">
        <v>42</v>
      </c>
      <c r="E124" s="35" t="s">
        <v>63</v>
      </c>
      <c r="F124" s="33" t="s">
        <v>43</v>
      </c>
      <c r="G124" s="36">
        <v>6240</v>
      </c>
      <c r="H124" s="37">
        <v>0.78</v>
      </c>
      <c r="J124" s="38">
        <f t="shared" si="3"/>
        <v>4867.2</v>
      </c>
    </row>
    <row r="125" spans="1:10" x14ac:dyDescent="0.25">
      <c r="A125" s="33" t="s">
        <v>33</v>
      </c>
      <c r="B125" s="34" t="str">
        <f t="shared" si="2"/>
        <v>553</v>
      </c>
      <c r="C125" s="33" t="s">
        <v>47</v>
      </c>
      <c r="D125" s="33" t="s">
        <v>42</v>
      </c>
      <c r="E125" s="35" t="s">
        <v>63</v>
      </c>
      <c r="F125" s="33" t="s">
        <v>43</v>
      </c>
      <c r="G125" s="36">
        <v>5850</v>
      </c>
      <c r="H125" s="37">
        <v>0.78</v>
      </c>
      <c r="J125" s="38">
        <f t="shared" si="3"/>
        <v>4563</v>
      </c>
    </row>
    <row r="126" spans="1:10" x14ac:dyDescent="0.25">
      <c r="A126" s="33" t="s">
        <v>33</v>
      </c>
      <c r="B126" s="34" t="str">
        <f t="shared" si="2"/>
        <v>553</v>
      </c>
      <c r="C126" s="33" t="s">
        <v>47</v>
      </c>
      <c r="D126" s="33" t="s">
        <v>42</v>
      </c>
      <c r="E126" s="35" t="s">
        <v>63</v>
      </c>
      <c r="F126" s="33" t="s">
        <v>43</v>
      </c>
      <c r="G126" s="36">
        <v>61164</v>
      </c>
      <c r="H126" s="37">
        <v>0.78</v>
      </c>
      <c r="J126" s="38">
        <f t="shared" si="3"/>
        <v>47707.92</v>
      </c>
    </row>
    <row r="127" spans="1:10" x14ac:dyDescent="0.25">
      <c r="A127" s="33" t="s">
        <v>33</v>
      </c>
      <c r="B127" s="34" t="str">
        <f t="shared" si="2"/>
        <v>553</v>
      </c>
      <c r="C127" s="33" t="s">
        <v>47</v>
      </c>
      <c r="D127" s="33" t="s">
        <v>42</v>
      </c>
      <c r="E127" s="35" t="s">
        <v>63</v>
      </c>
      <c r="F127" s="33" t="s">
        <v>43</v>
      </c>
      <c r="G127" s="36">
        <v>61164</v>
      </c>
      <c r="H127" s="37">
        <v>0.78</v>
      </c>
      <c r="J127" s="38">
        <f t="shared" si="3"/>
        <v>47707.92</v>
      </c>
    </row>
    <row r="128" spans="1:10" x14ac:dyDescent="0.25">
      <c r="A128" s="33" t="s">
        <v>33</v>
      </c>
      <c r="B128" s="34" t="str">
        <f t="shared" si="2"/>
        <v>553</v>
      </c>
      <c r="C128" s="33" t="s">
        <v>47</v>
      </c>
      <c r="D128" s="33" t="s">
        <v>42</v>
      </c>
      <c r="E128" s="35" t="s">
        <v>63</v>
      </c>
      <c r="F128" s="33" t="s">
        <v>43</v>
      </c>
      <c r="G128" s="36">
        <v>12192</v>
      </c>
      <c r="H128" s="37">
        <v>0.78</v>
      </c>
      <c r="J128" s="38">
        <f t="shared" si="3"/>
        <v>9509.76</v>
      </c>
    </row>
    <row r="129" spans="1:10" x14ac:dyDescent="0.25">
      <c r="A129" s="33" t="s">
        <v>33</v>
      </c>
      <c r="B129" s="34" t="str">
        <f t="shared" ref="B129:B192" si="4">LEFT(A129,3)</f>
        <v>553</v>
      </c>
      <c r="C129" s="33" t="s">
        <v>47</v>
      </c>
      <c r="D129" s="33" t="s">
        <v>42</v>
      </c>
      <c r="E129" s="35" t="s">
        <v>63</v>
      </c>
      <c r="F129" s="33" t="s">
        <v>43</v>
      </c>
      <c r="G129" s="36">
        <v>12192</v>
      </c>
      <c r="H129" s="37">
        <v>0.78</v>
      </c>
      <c r="J129" s="38">
        <f t="shared" si="3"/>
        <v>9509.76</v>
      </c>
    </row>
    <row r="130" spans="1:10" x14ac:dyDescent="0.25">
      <c r="A130" s="33" t="s">
        <v>33</v>
      </c>
      <c r="B130" s="34" t="str">
        <f t="shared" si="4"/>
        <v>553</v>
      </c>
      <c r="C130" s="33" t="s">
        <v>47</v>
      </c>
      <c r="D130" s="33" t="s">
        <v>42</v>
      </c>
      <c r="E130" s="35" t="s">
        <v>63</v>
      </c>
      <c r="F130" s="33" t="s">
        <v>43</v>
      </c>
      <c r="G130" s="36">
        <v>12288</v>
      </c>
      <c r="H130" s="37">
        <v>0.78</v>
      </c>
      <c r="J130" s="38">
        <f t="shared" si="3"/>
        <v>9584.64</v>
      </c>
    </row>
    <row r="131" spans="1:10" x14ac:dyDescent="0.25">
      <c r="A131" s="33" t="s">
        <v>33</v>
      </c>
      <c r="B131" s="34" t="str">
        <f t="shared" si="4"/>
        <v>553</v>
      </c>
      <c r="C131" s="33" t="s">
        <v>47</v>
      </c>
      <c r="D131" s="33" t="s">
        <v>42</v>
      </c>
      <c r="E131" s="35" t="s">
        <v>63</v>
      </c>
      <c r="F131" s="33" t="s">
        <v>43</v>
      </c>
      <c r="G131" s="36">
        <v>15834</v>
      </c>
      <c r="H131" s="37">
        <v>0.78</v>
      </c>
      <c r="J131" s="38">
        <f t="shared" ref="J131:J194" si="5">+G131*H131</f>
        <v>12350.52</v>
      </c>
    </row>
    <row r="132" spans="1:10" x14ac:dyDescent="0.25">
      <c r="A132" s="33" t="s">
        <v>33</v>
      </c>
      <c r="B132" s="34" t="str">
        <f t="shared" si="4"/>
        <v>553</v>
      </c>
      <c r="C132" s="33" t="s">
        <v>47</v>
      </c>
      <c r="D132" s="33" t="s">
        <v>42</v>
      </c>
      <c r="E132" s="35" t="s">
        <v>63</v>
      </c>
      <c r="F132" s="33" t="s">
        <v>44</v>
      </c>
      <c r="G132" s="36">
        <v>6696</v>
      </c>
      <c r="H132" s="37">
        <v>0.78</v>
      </c>
      <c r="J132" s="38">
        <f t="shared" si="5"/>
        <v>5222.88</v>
      </c>
    </row>
    <row r="133" spans="1:10" x14ac:dyDescent="0.25">
      <c r="A133" s="33" t="s">
        <v>33</v>
      </c>
      <c r="B133" s="34" t="str">
        <f t="shared" si="4"/>
        <v>553</v>
      </c>
      <c r="C133" s="33" t="s">
        <v>47</v>
      </c>
      <c r="D133" s="33" t="s">
        <v>42</v>
      </c>
      <c r="E133" s="35" t="s">
        <v>63</v>
      </c>
      <c r="F133" s="33" t="s">
        <v>44</v>
      </c>
      <c r="G133" s="36">
        <v>6276</v>
      </c>
      <c r="H133" s="37">
        <v>0.78</v>
      </c>
      <c r="J133" s="38">
        <f t="shared" si="5"/>
        <v>4895.28</v>
      </c>
    </row>
    <row r="134" spans="1:10" x14ac:dyDescent="0.25">
      <c r="A134" s="33" t="s">
        <v>33</v>
      </c>
      <c r="B134" s="34" t="str">
        <f t="shared" si="4"/>
        <v>553</v>
      </c>
      <c r="C134" s="33" t="s">
        <v>47</v>
      </c>
      <c r="D134" s="33" t="s">
        <v>42</v>
      </c>
      <c r="E134" s="35" t="s">
        <v>63</v>
      </c>
      <c r="F134" s="33" t="s">
        <v>44</v>
      </c>
      <c r="G134" s="36">
        <v>65598</v>
      </c>
      <c r="H134" s="37">
        <v>0.78</v>
      </c>
      <c r="J134" s="38">
        <f t="shared" si="5"/>
        <v>51166.44</v>
      </c>
    </row>
    <row r="135" spans="1:10" x14ac:dyDescent="0.25">
      <c r="A135" s="33" t="s">
        <v>33</v>
      </c>
      <c r="B135" s="34" t="str">
        <f t="shared" si="4"/>
        <v>553</v>
      </c>
      <c r="C135" s="33" t="s">
        <v>47</v>
      </c>
      <c r="D135" s="33" t="s">
        <v>42</v>
      </c>
      <c r="E135" s="35" t="s">
        <v>63</v>
      </c>
      <c r="F135" s="33" t="s">
        <v>44</v>
      </c>
      <c r="G135" s="36">
        <v>65598</v>
      </c>
      <c r="H135" s="37">
        <v>0.78</v>
      </c>
      <c r="J135" s="38">
        <f t="shared" si="5"/>
        <v>51166.44</v>
      </c>
    </row>
    <row r="136" spans="1:10" x14ac:dyDescent="0.25">
      <c r="A136" s="33" t="s">
        <v>33</v>
      </c>
      <c r="B136" s="34" t="str">
        <f t="shared" si="4"/>
        <v>553</v>
      </c>
      <c r="C136" s="33" t="s">
        <v>47</v>
      </c>
      <c r="D136" s="33" t="s">
        <v>42</v>
      </c>
      <c r="E136" s="35" t="s">
        <v>63</v>
      </c>
      <c r="F136" s="33" t="s">
        <v>44</v>
      </c>
      <c r="G136" s="36">
        <v>13080</v>
      </c>
      <c r="H136" s="37">
        <v>0.78</v>
      </c>
      <c r="J136" s="38">
        <f t="shared" si="5"/>
        <v>10202.4</v>
      </c>
    </row>
    <row r="137" spans="1:10" x14ac:dyDescent="0.25">
      <c r="A137" s="33" t="s">
        <v>33</v>
      </c>
      <c r="B137" s="34" t="str">
        <f t="shared" si="4"/>
        <v>553</v>
      </c>
      <c r="C137" s="33" t="s">
        <v>47</v>
      </c>
      <c r="D137" s="33" t="s">
        <v>42</v>
      </c>
      <c r="E137" s="35" t="s">
        <v>63</v>
      </c>
      <c r="F137" s="33" t="s">
        <v>44</v>
      </c>
      <c r="G137" s="36">
        <v>13080</v>
      </c>
      <c r="H137" s="37">
        <v>0.78</v>
      </c>
      <c r="J137" s="38">
        <f t="shared" si="5"/>
        <v>10202.4</v>
      </c>
    </row>
    <row r="138" spans="1:10" x14ac:dyDescent="0.25">
      <c r="A138" s="33" t="s">
        <v>33</v>
      </c>
      <c r="B138" s="34" t="str">
        <f t="shared" si="4"/>
        <v>553</v>
      </c>
      <c r="C138" s="33" t="s">
        <v>47</v>
      </c>
      <c r="D138" s="33" t="s">
        <v>42</v>
      </c>
      <c r="E138" s="35" t="s">
        <v>63</v>
      </c>
      <c r="F138" s="33" t="s">
        <v>44</v>
      </c>
      <c r="G138" s="36">
        <v>13182</v>
      </c>
      <c r="H138" s="37">
        <v>0.78</v>
      </c>
      <c r="J138" s="38">
        <f t="shared" si="5"/>
        <v>10281.960000000001</v>
      </c>
    </row>
    <row r="139" spans="1:10" x14ac:dyDescent="0.25">
      <c r="A139" s="33" t="s">
        <v>33</v>
      </c>
      <c r="B139" s="34" t="str">
        <f t="shared" si="4"/>
        <v>553</v>
      </c>
      <c r="C139" s="33" t="s">
        <v>47</v>
      </c>
      <c r="D139" s="33" t="s">
        <v>42</v>
      </c>
      <c r="E139" s="35" t="s">
        <v>63</v>
      </c>
      <c r="F139" s="33" t="s">
        <v>44</v>
      </c>
      <c r="G139" s="36">
        <v>16986</v>
      </c>
      <c r="H139" s="37">
        <v>0.78</v>
      </c>
      <c r="J139" s="38">
        <f t="shared" si="5"/>
        <v>13249.08</v>
      </c>
    </row>
    <row r="140" spans="1:10" x14ac:dyDescent="0.25">
      <c r="A140" s="33" t="s">
        <v>33</v>
      </c>
      <c r="B140" s="34" t="str">
        <f t="shared" si="4"/>
        <v>553</v>
      </c>
      <c r="C140" s="33" t="s">
        <v>48</v>
      </c>
      <c r="D140" s="33" t="s">
        <v>42</v>
      </c>
      <c r="E140" s="35" t="s">
        <v>63</v>
      </c>
      <c r="F140" s="33" t="s">
        <v>43</v>
      </c>
      <c r="G140" s="36">
        <v>38622</v>
      </c>
      <c r="H140" s="37">
        <v>0.78</v>
      </c>
      <c r="J140" s="38">
        <f t="shared" si="5"/>
        <v>30125.16</v>
      </c>
    </row>
    <row r="141" spans="1:10" x14ac:dyDescent="0.25">
      <c r="A141" s="33" t="s">
        <v>33</v>
      </c>
      <c r="B141" s="34" t="str">
        <f t="shared" si="4"/>
        <v>553</v>
      </c>
      <c r="C141" s="33" t="s">
        <v>48</v>
      </c>
      <c r="D141" s="33" t="s">
        <v>42</v>
      </c>
      <c r="E141" s="35" t="s">
        <v>63</v>
      </c>
      <c r="F141" s="33" t="s">
        <v>43</v>
      </c>
      <c r="G141" s="36">
        <v>6240</v>
      </c>
      <c r="H141" s="37">
        <v>0.78</v>
      </c>
      <c r="J141" s="38">
        <f t="shared" si="5"/>
        <v>4867.2</v>
      </c>
    </row>
    <row r="142" spans="1:10" x14ac:dyDescent="0.25">
      <c r="A142" s="33" t="s">
        <v>33</v>
      </c>
      <c r="B142" s="34" t="str">
        <f t="shared" si="4"/>
        <v>553</v>
      </c>
      <c r="C142" s="33" t="s">
        <v>48</v>
      </c>
      <c r="D142" s="33" t="s">
        <v>42</v>
      </c>
      <c r="E142" s="35" t="s">
        <v>63</v>
      </c>
      <c r="F142" s="33" t="s">
        <v>43</v>
      </c>
      <c r="G142" s="36">
        <v>11706</v>
      </c>
      <c r="H142" s="37">
        <v>0.78</v>
      </c>
      <c r="J142" s="38">
        <f t="shared" si="5"/>
        <v>9130.68</v>
      </c>
    </row>
    <row r="143" spans="1:10" x14ac:dyDescent="0.25">
      <c r="A143" s="33" t="s">
        <v>33</v>
      </c>
      <c r="B143" s="34" t="str">
        <f t="shared" si="4"/>
        <v>553</v>
      </c>
      <c r="C143" s="33" t="s">
        <v>48</v>
      </c>
      <c r="D143" s="33" t="s">
        <v>42</v>
      </c>
      <c r="E143" s="35" t="s">
        <v>63</v>
      </c>
      <c r="F143" s="33" t="s">
        <v>43</v>
      </c>
      <c r="G143" s="36">
        <v>6000</v>
      </c>
      <c r="H143" s="37">
        <v>0.78</v>
      </c>
      <c r="J143" s="38">
        <f t="shared" si="5"/>
        <v>4680</v>
      </c>
    </row>
    <row r="144" spans="1:10" x14ac:dyDescent="0.25">
      <c r="A144" s="33" t="s">
        <v>33</v>
      </c>
      <c r="B144" s="34" t="str">
        <f t="shared" si="4"/>
        <v>553</v>
      </c>
      <c r="C144" s="33" t="s">
        <v>48</v>
      </c>
      <c r="D144" s="33" t="s">
        <v>42</v>
      </c>
      <c r="E144" s="35" t="s">
        <v>63</v>
      </c>
      <c r="F144" s="33" t="s">
        <v>43</v>
      </c>
      <c r="G144" s="36">
        <v>15606</v>
      </c>
      <c r="H144" s="37">
        <v>0.78</v>
      </c>
      <c r="J144" s="38">
        <f t="shared" si="5"/>
        <v>12172.68</v>
      </c>
    </row>
    <row r="145" spans="1:10" x14ac:dyDescent="0.25">
      <c r="A145" s="33" t="s">
        <v>33</v>
      </c>
      <c r="B145" s="34" t="str">
        <f t="shared" si="4"/>
        <v>553</v>
      </c>
      <c r="C145" s="33" t="s">
        <v>48</v>
      </c>
      <c r="D145" s="33" t="s">
        <v>42</v>
      </c>
      <c r="E145" s="35" t="s">
        <v>63</v>
      </c>
      <c r="F145" s="33" t="s">
        <v>43</v>
      </c>
      <c r="G145" s="36">
        <v>43890</v>
      </c>
      <c r="H145" s="37">
        <v>0.78</v>
      </c>
      <c r="J145" s="38">
        <f t="shared" si="5"/>
        <v>34234.200000000004</v>
      </c>
    </row>
    <row r="146" spans="1:10" x14ac:dyDescent="0.25">
      <c r="A146" s="33" t="s">
        <v>33</v>
      </c>
      <c r="B146" s="34" t="str">
        <f t="shared" si="4"/>
        <v>553</v>
      </c>
      <c r="C146" s="33" t="s">
        <v>48</v>
      </c>
      <c r="D146" s="33" t="s">
        <v>42</v>
      </c>
      <c r="E146" s="35" t="s">
        <v>63</v>
      </c>
      <c r="F146" s="33" t="s">
        <v>43</v>
      </c>
      <c r="G146" s="36">
        <v>17556</v>
      </c>
      <c r="H146" s="37">
        <v>0.78</v>
      </c>
      <c r="J146" s="38">
        <f t="shared" si="5"/>
        <v>13693.68</v>
      </c>
    </row>
    <row r="147" spans="1:10" x14ac:dyDescent="0.25">
      <c r="A147" s="33" t="s">
        <v>33</v>
      </c>
      <c r="B147" s="34" t="str">
        <f t="shared" si="4"/>
        <v>553</v>
      </c>
      <c r="C147" s="33" t="s">
        <v>48</v>
      </c>
      <c r="D147" s="33" t="s">
        <v>42</v>
      </c>
      <c r="E147" s="35" t="s">
        <v>63</v>
      </c>
      <c r="F147" s="33" t="s">
        <v>44</v>
      </c>
      <c r="G147" s="36">
        <v>78113</v>
      </c>
      <c r="H147" s="37">
        <v>0.78</v>
      </c>
      <c r="J147" s="38">
        <f t="shared" si="5"/>
        <v>60928.14</v>
      </c>
    </row>
    <row r="148" spans="1:10" x14ac:dyDescent="0.25">
      <c r="A148" s="33" t="s">
        <v>33</v>
      </c>
      <c r="B148" s="34" t="str">
        <f t="shared" si="4"/>
        <v>553</v>
      </c>
      <c r="C148" s="33" t="s">
        <v>48</v>
      </c>
      <c r="D148" s="33" t="s">
        <v>42</v>
      </c>
      <c r="E148" s="35" t="s">
        <v>63</v>
      </c>
      <c r="F148" s="33" t="s">
        <v>44</v>
      </c>
      <c r="G148" s="36">
        <v>6696</v>
      </c>
      <c r="H148" s="37">
        <v>0.78</v>
      </c>
      <c r="J148" s="38">
        <f t="shared" si="5"/>
        <v>5222.88</v>
      </c>
    </row>
    <row r="149" spans="1:10" x14ac:dyDescent="0.25">
      <c r="A149" s="33" t="s">
        <v>33</v>
      </c>
      <c r="B149" s="34" t="str">
        <f t="shared" si="4"/>
        <v>553</v>
      </c>
      <c r="C149" s="33" t="s">
        <v>48</v>
      </c>
      <c r="D149" s="33" t="s">
        <v>42</v>
      </c>
      <c r="E149" s="35" t="s">
        <v>63</v>
      </c>
      <c r="F149" s="33" t="s">
        <v>44</v>
      </c>
      <c r="G149" s="36">
        <v>12552</v>
      </c>
      <c r="H149" s="37">
        <v>0.78</v>
      </c>
      <c r="J149" s="38">
        <f t="shared" si="5"/>
        <v>9790.56</v>
      </c>
    </row>
    <row r="150" spans="1:10" x14ac:dyDescent="0.25">
      <c r="A150" s="33" t="s">
        <v>33</v>
      </c>
      <c r="B150" s="34" t="str">
        <f t="shared" si="4"/>
        <v>553</v>
      </c>
      <c r="C150" s="33" t="s">
        <v>48</v>
      </c>
      <c r="D150" s="33" t="s">
        <v>42</v>
      </c>
      <c r="E150" s="35" t="s">
        <v>63</v>
      </c>
      <c r="F150" s="33" t="s">
        <v>44</v>
      </c>
      <c r="G150" s="36">
        <v>6438</v>
      </c>
      <c r="H150" s="37">
        <v>0.78</v>
      </c>
      <c r="J150" s="38">
        <f t="shared" si="5"/>
        <v>5021.6400000000003</v>
      </c>
    </row>
    <row r="151" spans="1:10" x14ac:dyDescent="0.25">
      <c r="A151" s="33" t="s">
        <v>33</v>
      </c>
      <c r="B151" s="34" t="str">
        <f t="shared" si="4"/>
        <v>553</v>
      </c>
      <c r="C151" s="33" t="s">
        <v>48</v>
      </c>
      <c r="D151" s="33" t="s">
        <v>42</v>
      </c>
      <c r="E151" s="35" t="s">
        <v>63</v>
      </c>
      <c r="F151" s="33" t="s">
        <v>44</v>
      </c>
      <c r="G151" s="36">
        <v>16740</v>
      </c>
      <c r="H151" s="37">
        <v>0.78</v>
      </c>
      <c r="J151" s="38">
        <f t="shared" si="5"/>
        <v>13057.2</v>
      </c>
    </row>
    <row r="152" spans="1:10" x14ac:dyDescent="0.25">
      <c r="A152" s="33" t="s">
        <v>33</v>
      </c>
      <c r="B152" s="34" t="str">
        <f t="shared" si="4"/>
        <v>553</v>
      </c>
      <c r="C152" s="33" t="s">
        <v>48</v>
      </c>
      <c r="D152" s="33" t="s">
        <v>42</v>
      </c>
      <c r="E152" s="35" t="s">
        <v>63</v>
      </c>
      <c r="F152" s="33" t="s">
        <v>44</v>
      </c>
      <c r="G152" s="36">
        <v>47076</v>
      </c>
      <c r="H152" s="37">
        <v>0.78</v>
      </c>
      <c r="J152" s="38">
        <f t="shared" si="5"/>
        <v>36719.279999999999</v>
      </c>
    </row>
    <row r="153" spans="1:10" x14ac:dyDescent="0.25">
      <c r="A153" s="33" t="s">
        <v>33</v>
      </c>
      <c r="B153" s="34" t="str">
        <f t="shared" si="4"/>
        <v>553</v>
      </c>
      <c r="C153" s="33" t="s">
        <v>48</v>
      </c>
      <c r="D153" s="33" t="s">
        <v>42</v>
      </c>
      <c r="E153" s="35" t="s">
        <v>63</v>
      </c>
      <c r="F153" s="33" t="s">
        <v>44</v>
      </c>
      <c r="G153" s="36">
        <v>18828</v>
      </c>
      <c r="H153" s="37">
        <v>0.78</v>
      </c>
      <c r="J153" s="38">
        <f t="shared" si="5"/>
        <v>14685.84</v>
      </c>
    </row>
    <row r="154" spans="1:10" x14ac:dyDescent="0.25">
      <c r="A154" s="33" t="s">
        <v>34</v>
      </c>
      <c r="B154" s="34" t="str">
        <f t="shared" si="4"/>
        <v>553</v>
      </c>
      <c r="C154" s="33" t="s">
        <v>47</v>
      </c>
      <c r="D154" s="33" t="s">
        <v>42</v>
      </c>
      <c r="E154" s="35" t="s">
        <v>63</v>
      </c>
      <c r="F154" s="33" t="s">
        <v>43</v>
      </c>
      <c r="G154" s="36">
        <v>26922</v>
      </c>
      <c r="H154" s="37">
        <v>0.78</v>
      </c>
      <c r="J154" s="38">
        <f t="shared" si="5"/>
        <v>20999.16</v>
      </c>
    </row>
    <row r="155" spans="1:10" x14ac:dyDescent="0.25">
      <c r="A155" s="33" t="s">
        <v>34</v>
      </c>
      <c r="B155" s="34" t="str">
        <f t="shared" si="4"/>
        <v>553</v>
      </c>
      <c r="C155" s="33" t="s">
        <v>47</v>
      </c>
      <c r="D155" s="33" t="s">
        <v>42</v>
      </c>
      <c r="E155" s="35" t="s">
        <v>63</v>
      </c>
      <c r="F155" s="33" t="s">
        <v>43</v>
      </c>
      <c r="G155" s="36">
        <v>26922</v>
      </c>
      <c r="H155" s="37">
        <v>0.78</v>
      </c>
      <c r="J155" s="38">
        <f t="shared" si="5"/>
        <v>20999.16</v>
      </c>
    </row>
    <row r="156" spans="1:10" x14ac:dyDescent="0.25">
      <c r="A156" s="33" t="s">
        <v>34</v>
      </c>
      <c r="B156" s="34" t="str">
        <f t="shared" si="4"/>
        <v>553</v>
      </c>
      <c r="C156" s="33" t="s">
        <v>47</v>
      </c>
      <c r="D156" s="33" t="s">
        <v>42</v>
      </c>
      <c r="E156" s="35" t="s">
        <v>63</v>
      </c>
      <c r="F156" s="33" t="s">
        <v>44</v>
      </c>
      <c r="G156" s="36">
        <v>28872</v>
      </c>
      <c r="H156" s="37">
        <v>0.78</v>
      </c>
      <c r="J156" s="38">
        <f t="shared" si="5"/>
        <v>22520.16</v>
      </c>
    </row>
    <row r="157" spans="1:10" x14ac:dyDescent="0.25">
      <c r="A157" s="33" t="s">
        <v>34</v>
      </c>
      <c r="B157" s="34" t="str">
        <f t="shared" si="4"/>
        <v>553</v>
      </c>
      <c r="C157" s="33" t="s">
        <v>47</v>
      </c>
      <c r="D157" s="33" t="s">
        <v>42</v>
      </c>
      <c r="E157" s="35" t="s">
        <v>63</v>
      </c>
      <c r="F157" s="33" t="s">
        <v>44</v>
      </c>
      <c r="G157" s="36">
        <v>28872</v>
      </c>
      <c r="H157" s="37">
        <v>0.78</v>
      </c>
      <c r="J157" s="38">
        <f t="shared" si="5"/>
        <v>22520.16</v>
      </c>
    </row>
    <row r="158" spans="1:10" x14ac:dyDescent="0.25">
      <c r="A158" s="33" t="s">
        <v>34</v>
      </c>
      <c r="B158" s="34" t="str">
        <f t="shared" si="4"/>
        <v>553</v>
      </c>
      <c r="C158" s="33" t="s">
        <v>48</v>
      </c>
      <c r="D158" s="33" t="s">
        <v>42</v>
      </c>
      <c r="E158" s="35" t="s">
        <v>63</v>
      </c>
      <c r="F158" s="33" t="s">
        <v>43</v>
      </c>
      <c r="G158" s="36">
        <v>31602</v>
      </c>
      <c r="H158" s="37">
        <v>0.78</v>
      </c>
      <c r="J158" s="38">
        <f t="shared" si="5"/>
        <v>24649.56</v>
      </c>
    </row>
    <row r="159" spans="1:10" x14ac:dyDescent="0.25">
      <c r="A159" s="33" t="s">
        <v>34</v>
      </c>
      <c r="B159" s="34" t="str">
        <f t="shared" si="4"/>
        <v>553</v>
      </c>
      <c r="C159" s="33" t="s">
        <v>48</v>
      </c>
      <c r="D159" s="33" t="s">
        <v>42</v>
      </c>
      <c r="E159" s="35" t="s">
        <v>63</v>
      </c>
      <c r="F159" s="33" t="s">
        <v>43</v>
      </c>
      <c r="G159" s="36">
        <v>31602</v>
      </c>
      <c r="H159" s="37">
        <v>0.78</v>
      </c>
      <c r="J159" s="38">
        <f t="shared" si="5"/>
        <v>24649.56</v>
      </c>
    </row>
    <row r="160" spans="1:10" x14ac:dyDescent="0.25">
      <c r="A160" s="33" t="s">
        <v>34</v>
      </c>
      <c r="B160" s="34" t="str">
        <f t="shared" si="4"/>
        <v>553</v>
      </c>
      <c r="C160" s="33" t="s">
        <v>48</v>
      </c>
      <c r="D160" s="33" t="s">
        <v>42</v>
      </c>
      <c r="E160" s="35" t="s">
        <v>63</v>
      </c>
      <c r="F160" s="33" t="s">
        <v>44</v>
      </c>
      <c r="G160" s="36">
        <v>33894</v>
      </c>
      <c r="H160" s="37">
        <v>0.78</v>
      </c>
      <c r="J160" s="38">
        <f t="shared" si="5"/>
        <v>26437.32</v>
      </c>
    </row>
    <row r="161" spans="1:10" x14ac:dyDescent="0.25">
      <c r="A161" s="33" t="s">
        <v>34</v>
      </c>
      <c r="B161" s="34" t="str">
        <f t="shared" si="4"/>
        <v>553</v>
      </c>
      <c r="C161" s="33" t="s">
        <v>48</v>
      </c>
      <c r="D161" s="33" t="s">
        <v>42</v>
      </c>
      <c r="E161" s="35" t="s">
        <v>63</v>
      </c>
      <c r="F161" s="33" t="s">
        <v>44</v>
      </c>
      <c r="G161" s="36">
        <v>33894</v>
      </c>
      <c r="H161" s="37">
        <v>0.78</v>
      </c>
      <c r="J161" s="38">
        <f t="shared" si="5"/>
        <v>26437.32</v>
      </c>
    </row>
    <row r="162" spans="1:10" x14ac:dyDescent="0.25">
      <c r="A162" s="33" t="s">
        <v>35</v>
      </c>
      <c r="B162" s="34" t="str">
        <f t="shared" si="4"/>
        <v>554</v>
      </c>
      <c r="C162" s="33" t="s">
        <v>45</v>
      </c>
      <c r="D162" s="33" t="s">
        <v>42</v>
      </c>
      <c r="E162" s="35" t="s">
        <v>63</v>
      </c>
      <c r="F162" s="33" t="s">
        <v>43</v>
      </c>
      <c r="G162" s="36">
        <v>213728</v>
      </c>
      <c r="H162" s="37">
        <v>0.78</v>
      </c>
      <c r="J162" s="38">
        <f t="shared" si="5"/>
        <v>166707.84</v>
      </c>
    </row>
    <row r="163" spans="1:10" x14ac:dyDescent="0.25">
      <c r="A163" s="33" t="s">
        <v>35</v>
      </c>
      <c r="B163" s="34" t="str">
        <f t="shared" si="4"/>
        <v>554</v>
      </c>
      <c r="C163" s="33" t="s">
        <v>45</v>
      </c>
      <c r="D163" s="33" t="s">
        <v>42</v>
      </c>
      <c r="E163" s="35" t="s">
        <v>63</v>
      </c>
      <c r="F163" s="33" t="s">
        <v>44</v>
      </c>
      <c r="G163" s="36">
        <v>226387</v>
      </c>
      <c r="H163" s="37">
        <v>0.78</v>
      </c>
      <c r="J163" s="38">
        <f t="shared" si="5"/>
        <v>176581.86000000002</v>
      </c>
    </row>
    <row r="164" spans="1:10" x14ac:dyDescent="0.25">
      <c r="A164" s="33" t="s">
        <v>35</v>
      </c>
      <c r="B164" s="34" t="str">
        <f t="shared" si="4"/>
        <v>554</v>
      </c>
      <c r="C164" s="33" t="s">
        <v>46</v>
      </c>
      <c r="D164" s="33" t="s">
        <v>42</v>
      </c>
      <c r="E164" s="35" t="s">
        <v>63</v>
      </c>
      <c r="F164" s="33" t="s">
        <v>43</v>
      </c>
      <c r="G164" s="36">
        <v>554646</v>
      </c>
      <c r="H164" s="37">
        <v>0.78</v>
      </c>
      <c r="J164" s="38">
        <f t="shared" si="5"/>
        <v>432623.88</v>
      </c>
    </row>
    <row r="165" spans="1:10" x14ac:dyDescent="0.25">
      <c r="A165" s="33" t="s">
        <v>35</v>
      </c>
      <c r="B165" s="34" t="str">
        <f t="shared" si="4"/>
        <v>554</v>
      </c>
      <c r="C165" s="33" t="s">
        <v>46</v>
      </c>
      <c r="D165" s="33" t="s">
        <v>42</v>
      </c>
      <c r="E165" s="35" t="s">
        <v>63</v>
      </c>
      <c r="F165" s="33" t="s">
        <v>44</v>
      </c>
      <c r="G165" s="36">
        <v>585666</v>
      </c>
      <c r="H165" s="37">
        <v>0.78</v>
      </c>
      <c r="J165" s="38">
        <f t="shared" si="5"/>
        <v>456819.48000000004</v>
      </c>
    </row>
    <row r="166" spans="1:10" x14ac:dyDescent="0.25">
      <c r="A166" s="33" t="s">
        <v>35</v>
      </c>
      <c r="B166" s="34" t="str">
        <f t="shared" si="4"/>
        <v>554</v>
      </c>
      <c r="C166" s="33" t="s">
        <v>41</v>
      </c>
      <c r="D166" s="33" t="s">
        <v>42</v>
      </c>
      <c r="E166" s="35" t="s">
        <v>63</v>
      </c>
      <c r="F166" s="33" t="s">
        <v>43</v>
      </c>
      <c r="G166" s="36">
        <v>81148</v>
      </c>
      <c r="H166" s="37">
        <v>0.78</v>
      </c>
      <c r="J166" s="38">
        <f t="shared" si="5"/>
        <v>63295.44</v>
      </c>
    </row>
    <row r="167" spans="1:10" x14ac:dyDescent="0.25">
      <c r="A167" s="33" t="s">
        <v>35</v>
      </c>
      <c r="B167" s="34" t="str">
        <f t="shared" si="4"/>
        <v>554</v>
      </c>
      <c r="C167" s="33" t="s">
        <v>41</v>
      </c>
      <c r="D167" s="33" t="s">
        <v>42</v>
      </c>
      <c r="E167" s="35" t="s">
        <v>63</v>
      </c>
      <c r="F167" s="33" t="s">
        <v>44</v>
      </c>
      <c r="G167" s="36">
        <v>106391</v>
      </c>
      <c r="H167" s="37">
        <v>0.78</v>
      </c>
      <c r="J167" s="38">
        <f t="shared" si="5"/>
        <v>82984.98</v>
      </c>
    </row>
    <row r="168" spans="1:10" x14ac:dyDescent="0.25">
      <c r="A168" s="33" t="s">
        <v>35</v>
      </c>
      <c r="B168" s="34" t="str">
        <f t="shared" si="4"/>
        <v>554</v>
      </c>
      <c r="C168" s="33" t="s">
        <v>47</v>
      </c>
      <c r="D168" s="33" t="s">
        <v>42</v>
      </c>
      <c r="E168" s="35" t="s">
        <v>63</v>
      </c>
      <c r="F168" s="33" t="s">
        <v>43</v>
      </c>
      <c r="G168" s="36">
        <v>776392</v>
      </c>
      <c r="H168" s="37">
        <v>0.78</v>
      </c>
      <c r="J168" s="38">
        <f t="shared" si="5"/>
        <v>605585.76</v>
      </c>
    </row>
    <row r="169" spans="1:10" x14ac:dyDescent="0.25">
      <c r="A169" s="33" t="s">
        <v>35</v>
      </c>
      <c r="B169" s="34" t="str">
        <f t="shared" si="4"/>
        <v>554</v>
      </c>
      <c r="C169" s="33" t="s">
        <v>47</v>
      </c>
      <c r="D169" s="33" t="s">
        <v>42</v>
      </c>
      <c r="E169" s="35" t="s">
        <v>63</v>
      </c>
      <c r="F169" s="33" t="s">
        <v>43</v>
      </c>
      <c r="G169" s="36">
        <v>6972</v>
      </c>
      <c r="H169" s="37">
        <v>0.78</v>
      </c>
      <c r="J169" s="38">
        <f t="shared" si="5"/>
        <v>5438.16</v>
      </c>
    </row>
    <row r="170" spans="1:10" x14ac:dyDescent="0.25">
      <c r="A170" s="33" t="s">
        <v>35</v>
      </c>
      <c r="B170" s="34" t="str">
        <f t="shared" si="4"/>
        <v>554</v>
      </c>
      <c r="C170" s="33" t="s">
        <v>47</v>
      </c>
      <c r="D170" s="33" t="s">
        <v>42</v>
      </c>
      <c r="E170" s="35" t="s">
        <v>63</v>
      </c>
      <c r="F170" s="33" t="s">
        <v>43</v>
      </c>
      <c r="G170" s="36">
        <v>8778</v>
      </c>
      <c r="H170" s="37">
        <v>0.78</v>
      </c>
      <c r="J170" s="38">
        <f t="shared" si="5"/>
        <v>6846.84</v>
      </c>
    </row>
    <row r="171" spans="1:10" x14ac:dyDescent="0.25">
      <c r="A171" s="33" t="s">
        <v>35</v>
      </c>
      <c r="B171" s="34" t="str">
        <f t="shared" si="4"/>
        <v>554</v>
      </c>
      <c r="C171" s="33" t="s">
        <v>47</v>
      </c>
      <c r="D171" s="33" t="s">
        <v>42</v>
      </c>
      <c r="E171" s="35" t="s">
        <v>63</v>
      </c>
      <c r="F171" s="33" t="s">
        <v>43</v>
      </c>
      <c r="G171" s="36">
        <v>14046</v>
      </c>
      <c r="H171" s="37">
        <v>0.78</v>
      </c>
      <c r="J171" s="38">
        <f t="shared" si="5"/>
        <v>10955.880000000001</v>
      </c>
    </row>
    <row r="172" spans="1:10" x14ac:dyDescent="0.25">
      <c r="A172" s="33" t="s">
        <v>35</v>
      </c>
      <c r="B172" s="34" t="str">
        <f t="shared" si="4"/>
        <v>554</v>
      </c>
      <c r="C172" s="33" t="s">
        <v>47</v>
      </c>
      <c r="D172" s="33" t="s">
        <v>42</v>
      </c>
      <c r="E172" s="35" t="s">
        <v>63</v>
      </c>
      <c r="F172" s="33" t="s">
        <v>43</v>
      </c>
      <c r="G172" s="36">
        <v>45648</v>
      </c>
      <c r="H172" s="37">
        <v>0.78</v>
      </c>
      <c r="J172" s="38">
        <f t="shared" si="5"/>
        <v>35605.440000000002</v>
      </c>
    </row>
    <row r="173" spans="1:10" x14ac:dyDescent="0.25">
      <c r="A173" s="33" t="s">
        <v>35</v>
      </c>
      <c r="B173" s="34" t="str">
        <f t="shared" si="4"/>
        <v>554</v>
      </c>
      <c r="C173" s="33" t="s">
        <v>47</v>
      </c>
      <c r="D173" s="33" t="s">
        <v>42</v>
      </c>
      <c r="E173" s="35" t="s">
        <v>63</v>
      </c>
      <c r="F173" s="33" t="s">
        <v>43</v>
      </c>
      <c r="G173" s="36">
        <v>56726</v>
      </c>
      <c r="H173" s="37">
        <v>0.78</v>
      </c>
      <c r="J173" s="38">
        <f t="shared" si="5"/>
        <v>44246.28</v>
      </c>
    </row>
    <row r="174" spans="1:10" x14ac:dyDescent="0.25">
      <c r="A174" s="33" t="s">
        <v>35</v>
      </c>
      <c r="B174" s="34" t="str">
        <f t="shared" si="4"/>
        <v>554</v>
      </c>
      <c r="C174" s="33" t="s">
        <v>47</v>
      </c>
      <c r="D174" s="33" t="s">
        <v>42</v>
      </c>
      <c r="E174" s="35" t="s">
        <v>63</v>
      </c>
      <c r="F174" s="33" t="s">
        <v>43</v>
      </c>
      <c r="G174" s="36">
        <v>29262</v>
      </c>
      <c r="H174" s="37">
        <v>0.78</v>
      </c>
      <c r="J174" s="38">
        <f t="shared" si="5"/>
        <v>22824.36</v>
      </c>
    </row>
    <row r="175" spans="1:10" x14ac:dyDescent="0.25">
      <c r="A175" s="33" t="s">
        <v>35</v>
      </c>
      <c r="B175" s="34" t="str">
        <f t="shared" si="4"/>
        <v>554</v>
      </c>
      <c r="C175" s="33" t="s">
        <v>47</v>
      </c>
      <c r="D175" s="33" t="s">
        <v>42</v>
      </c>
      <c r="E175" s="35" t="s">
        <v>63</v>
      </c>
      <c r="F175" s="33" t="s">
        <v>43</v>
      </c>
      <c r="G175" s="36">
        <v>48426</v>
      </c>
      <c r="H175" s="37">
        <v>0.78</v>
      </c>
      <c r="J175" s="38">
        <f t="shared" si="5"/>
        <v>37772.28</v>
      </c>
    </row>
    <row r="176" spans="1:10" x14ac:dyDescent="0.25">
      <c r="A176" s="33" t="s">
        <v>35</v>
      </c>
      <c r="B176" s="34" t="str">
        <f t="shared" si="4"/>
        <v>554</v>
      </c>
      <c r="C176" s="33" t="s">
        <v>47</v>
      </c>
      <c r="D176" s="33" t="s">
        <v>42</v>
      </c>
      <c r="E176" s="35" t="s">
        <v>63</v>
      </c>
      <c r="F176" s="33" t="s">
        <v>43</v>
      </c>
      <c r="G176" s="36">
        <v>48426</v>
      </c>
      <c r="H176" s="37">
        <v>0.78</v>
      </c>
      <c r="J176" s="38">
        <f t="shared" si="5"/>
        <v>37772.28</v>
      </c>
    </row>
    <row r="177" spans="1:10" x14ac:dyDescent="0.25">
      <c r="A177" s="33" t="s">
        <v>35</v>
      </c>
      <c r="B177" s="34" t="str">
        <f t="shared" si="4"/>
        <v>554</v>
      </c>
      <c r="C177" s="33" t="s">
        <v>47</v>
      </c>
      <c r="D177" s="33" t="s">
        <v>42</v>
      </c>
      <c r="E177" s="35" t="s">
        <v>63</v>
      </c>
      <c r="F177" s="33" t="s">
        <v>43</v>
      </c>
      <c r="G177" s="36">
        <v>30000</v>
      </c>
      <c r="H177" s="37">
        <v>0.78</v>
      </c>
      <c r="J177" s="38">
        <f t="shared" si="5"/>
        <v>23400</v>
      </c>
    </row>
    <row r="178" spans="1:10" x14ac:dyDescent="0.25">
      <c r="A178" s="33" t="s">
        <v>35</v>
      </c>
      <c r="B178" s="34" t="str">
        <f t="shared" si="4"/>
        <v>554</v>
      </c>
      <c r="C178" s="33" t="s">
        <v>47</v>
      </c>
      <c r="D178" s="33" t="s">
        <v>42</v>
      </c>
      <c r="E178" s="35" t="s">
        <v>63</v>
      </c>
      <c r="F178" s="33" t="s">
        <v>43</v>
      </c>
      <c r="G178" s="36">
        <v>376098</v>
      </c>
      <c r="H178" s="37">
        <v>0.78</v>
      </c>
      <c r="J178" s="38">
        <f t="shared" si="5"/>
        <v>293356.44</v>
      </c>
    </row>
    <row r="179" spans="1:10" x14ac:dyDescent="0.25">
      <c r="A179" s="33" t="s">
        <v>35</v>
      </c>
      <c r="B179" s="34" t="str">
        <f t="shared" si="4"/>
        <v>554</v>
      </c>
      <c r="C179" s="33" t="s">
        <v>47</v>
      </c>
      <c r="D179" s="33" t="s">
        <v>42</v>
      </c>
      <c r="E179" s="35" t="s">
        <v>63</v>
      </c>
      <c r="F179" s="33" t="s">
        <v>43</v>
      </c>
      <c r="G179" s="36">
        <v>242118</v>
      </c>
      <c r="H179" s="37">
        <v>0.78</v>
      </c>
      <c r="J179" s="38">
        <f t="shared" si="5"/>
        <v>188852.04</v>
      </c>
    </row>
    <row r="180" spans="1:10" x14ac:dyDescent="0.25">
      <c r="A180" s="33" t="s">
        <v>35</v>
      </c>
      <c r="B180" s="34" t="str">
        <f t="shared" si="4"/>
        <v>554</v>
      </c>
      <c r="C180" s="33" t="s">
        <v>47</v>
      </c>
      <c r="D180" s="33" t="s">
        <v>42</v>
      </c>
      <c r="E180" s="35" t="s">
        <v>63</v>
      </c>
      <c r="F180" s="33" t="s">
        <v>43</v>
      </c>
      <c r="G180" s="36">
        <v>15000</v>
      </c>
      <c r="H180" s="37">
        <v>0.78</v>
      </c>
      <c r="J180" s="38">
        <f t="shared" si="5"/>
        <v>11700</v>
      </c>
    </row>
    <row r="181" spans="1:10" x14ac:dyDescent="0.25">
      <c r="A181" s="33" t="s">
        <v>35</v>
      </c>
      <c r="B181" s="34" t="str">
        <f t="shared" si="4"/>
        <v>554</v>
      </c>
      <c r="C181" s="33" t="s">
        <v>47</v>
      </c>
      <c r="D181" s="33" t="s">
        <v>42</v>
      </c>
      <c r="E181" s="35" t="s">
        <v>63</v>
      </c>
      <c r="F181" s="33" t="s">
        <v>43</v>
      </c>
      <c r="G181" s="36">
        <v>4332</v>
      </c>
      <c r="H181" s="37">
        <v>0.78</v>
      </c>
      <c r="J181" s="38">
        <f t="shared" si="5"/>
        <v>3378.96</v>
      </c>
    </row>
    <row r="182" spans="1:10" x14ac:dyDescent="0.25">
      <c r="A182" s="33" t="s">
        <v>35</v>
      </c>
      <c r="B182" s="34" t="str">
        <f t="shared" si="4"/>
        <v>554</v>
      </c>
      <c r="C182" s="33" t="s">
        <v>47</v>
      </c>
      <c r="D182" s="33" t="s">
        <v>42</v>
      </c>
      <c r="E182" s="35" t="s">
        <v>63</v>
      </c>
      <c r="F182" s="33" t="s">
        <v>43</v>
      </c>
      <c r="G182" s="36">
        <v>86178</v>
      </c>
      <c r="H182" s="37">
        <v>0.78</v>
      </c>
      <c r="J182" s="38">
        <f t="shared" si="5"/>
        <v>67218.84</v>
      </c>
    </row>
    <row r="183" spans="1:10" x14ac:dyDescent="0.25">
      <c r="A183" s="33" t="s">
        <v>35</v>
      </c>
      <c r="B183" s="34" t="str">
        <f t="shared" si="4"/>
        <v>554</v>
      </c>
      <c r="C183" s="33" t="s">
        <v>47</v>
      </c>
      <c r="D183" s="33" t="s">
        <v>42</v>
      </c>
      <c r="E183" s="35" t="s">
        <v>63</v>
      </c>
      <c r="F183" s="33" t="s">
        <v>44</v>
      </c>
      <c r="G183" s="36">
        <v>0</v>
      </c>
      <c r="H183" s="37">
        <v>0.78</v>
      </c>
      <c r="J183" s="38">
        <f t="shared" si="5"/>
        <v>0</v>
      </c>
    </row>
    <row r="184" spans="1:10" x14ac:dyDescent="0.25">
      <c r="A184" s="33" t="s">
        <v>35</v>
      </c>
      <c r="B184" s="34" t="str">
        <f t="shared" si="4"/>
        <v>554</v>
      </c>
      <c r="C184" s="33" t="s">
        <v>47</v>
      </c>
      <c r="D184" s="33" t="s">
        <v>42</v>
      </c>
      <c r="E184" s="35" t="s">
        <v>63</v>
      </c>
      <c r="F184" s="33" t="s">
        <v>44</v>
      </c>
      <c r="G184" s="36">
        <v>7482</v>
      </c>
      <c r="H184" s="37">
        <v>0.78</v>
      </c>
      <c r="J184" s="38">
        <f t="shared" si="5"/>
        <v>5835.96</v>
      </c>
    </row>
    <row r="185" spans="1:10" x14ac:dyDescent="0.25">
      <c r="A185" s="33" t="s">
        <v>35</v>
      </c>
      <c r="B185" s="34" t="str">
        <f t="shared" si="4"/>
        <v>554</v>
      </c>
      <c r="C185" s="33" t="s">
        <v>47</v>
      </c>
      <c r="D185" s="33" t="s">
        <v>42</v>
      </c>
      <c r="E185" s="35" t="s">
        <v>63</v>
      </c>
      <c r="F185" s="33" t="s">
        <v>44</v>
      </c>
      <c r="G185" s="36">
        <v>9414</v>
      </c>
      <c r="H185" s="37">
        <v>0.78</v>
      </c>
      <c r="J185" s="38">
        <f t="shared" si="5"/>
        <v>7342.92</v>
      </c>
    </row>
    <row r="186" spans="1:10" x14ac:dyDescent="0.25">
      <c r="A186" s="33" t="s">
        <v>35</v>
      </c>
      <c r="B186" s="34" t="str">
        <f t="shared" si="4"/>
        <v>554</v>
      </c>
      <c r="C186" s="33" t="s">
        <v>47</v>
      </c>
      <c r="D186" s="33" t="s">
        <v>42</v>
      </c>
      <c r="E186" s="35" t="s">
        <v>63</v>
      </c>
      <c r="F186" s="33" t="s">
        <v>44</v>
      </c>
      <c r="G186" s="36">
        <v>15066</v>
      </c>
      <c r="H186" s="37">
        <v>0.78</v>
      </c>
      <c r="J186" s="38">
        <f t="shared" si="5"/>
        <v>11751.48</v>
      </c>
    </row>
    <row r="187" spans="1:10" x14ac:dyDescent="0.25">
      <c r="A187" s="33" t="s">
        <v>35</v>
      </c>
      <c r="B187" s="34" t="str">
        <f t="shared" si="4"/>
        <v>554</v>
      </c>
      <c r="C187" s="33" t="s">
        <v>47</v>
      </c>
      <c r="D187" s="33" t="s">
        <v>42</v>
      </c>
      <c r="E187" s="35" t="s">
        <v>63</v>
      </c>
      <c r="F187" s="33" t="s">
        <v>44</v>
      </c>
      <c r="G187" s="36">
        <v>48954</v>
      </c>
      <c r="H187" s="37">
        <v>0.78</v>
      </c>
      <c r="J187" s="38">
        <f t="shared" si="5"/>
        <v>38184.120000000003</v>
      </c>
    </row>
    <row r="188" spans="1:10" x14ac:dyDescent="0.25">
      <c r="A188" s="33" t="s">
        <v>35</v>
      </c>
      <c r="B188" s="34" t="str">
        <f t="shared" si="4"/>
        <v>554</v>
      </c>
      <c r="C188" s="33" t="s">
        <v>47</v>
      </c>
      <c r="D188" s="33" t="s">
        <v>42</v>
      </c>
      <c r="E188" s="35" t="s">
        <v>63</v>
      </c>
      <c r="F188" s="33" t="s">
        <v>44</v>
      </c>
      <c r="G188" s="36">
        <v>59765</v>
      </c>
      <c r="H188" s="37">
        <v>0.78</v>
      </c>
      <c r="J188" s="38">
        <f t="shared" si="5"/>
        <v>46616.700000000004</v>
      </c>
    </row>
    <row r="189" spans="1:10" x14ac:dyDescent="0.25">
      <c r="A189" s="33" t="s">
        <v>35</v>
      </c>
      <c r="B189" s="34" t="str">
        <f t="shared" si="4"/>
        <v>554</v>
      </c>
      <c r="C189" s="33" t="s">
        <v>47</v>
      </c>
      <c r="D189" s="33" t="s">
        <v>42</v>
      </c>
      <c r="E189" s="35" t="s">
        <v>63</v>
      </c>
      <c r="F189" s="33" t="s">
        <v>44</v>
      </c>
      <c r="G189" s="36">
        <v>31386</v>
      </c>
      <c r="H189" s="37">
        <v>0.78</v>
      </c>
      <c r="J189" s="38">
        <f t="shared" si="5"/>
        <v>24481.08</v>
      </c>
    </row>
    <row r="190" spans="1:10" x14ac:dyDescent="0.25">
      <c r="A190" s="33" t="s">
        <v>35</v>
      </c>
      <c r="B190" s="34" t="str">
        <f t="shared" si="4"/>
        <v>554</v>
      </c>
      <c r="C190" s="33" t="s">
        <v>47</v>
      </c>
      <c r="D190" s="33" t="s">
        <v>42</v>
      </c>
      <c r="E190" s="35" t="s">
        <v>63</v>
      </c>
      <c r="F190" s="33" t="s">
        <v>44</v>
      </c>
      <c r="G190" s="36">
        <v>51936</v>
      </c>
      <c r="H190" s="37">
        <v>0.78</v>
      </c>
      <c r="J190" s="38">
        <f t="shared" si="5"/>
        <v>40510.080000000002</v>
      </c>
    </row>
    <row r="191" spans="1:10" x14ac:dyDescent="0.25">
      <c r="A191" s="33" t="s">
        <v>35</v>
      </c>
      <c r="B191" s="34" t="str">
        <f t="shared" si="4"/>
        <v>554</v>
      </c>
      <c r="C191" s="33" t="s">
        <v>47</v>
      </c>
      <c r="D191" s="33" t="s">
        <v>42</v>
      </c>
      <c r="E191" s="35" t="s">
        <v>63</v>
      </c>
      <c r="F191" s="33" t="s">
        <v>44</v>
      </c>
      <c r="G191" s="36">
        <v>51936</v>
      </c>
      <c r="H191" s="37">
        <v>0.78</v>
      </c>
      <c r="J191" s="38">
        <f t="shared" si="5"/>
        <v>40510.080000000002</v>
      </c>
    </row>
    <row r="192" spans="1:10" x14ac:dyDescent="0.25">
      <c r="A192" s="33" t="s">
        <v>35</v>
      </c>
      <c r="B192" s="34" t="str">
        <f t="shared" si="4"/>
        <v>554</v>
      </c>
      <c r="C192" s="33" t="s">
        <v>47</v>
      </c>
      <c r="D192" s="33" t="s">
        <v>42</v>
      </c>
      <c r="E192" s="35" t="s">
        <v>63</v>
      </c>
      <c r="F192" s="33" t="s">
        <v>44</v>
      </c>
      <c r="G192" s="36">
        <v>32178</v>
      </c>
      <c r="H192" s="37">
        <v>0.78</v>
      </c>
      <c r="J192" s="38">
        <f t="shared" si="5"/>
        <v>25098.84</v>
      </c>
    </row>
    <row r="193" spans="1:10" x14ac:dyDescent="0.25">
      <c r="A193" s="33" t="s">
        <v>35</v>
      </c>
      <c r="B193" s="34" t="str">
        <f t="shared" ref="B193:B254" si="6">LEFT(A193,3)</f>
        <v>554</v>
      </c>
      <c r="C193" s="33" t="s">
        <v>47</v>
      </c>
      <c r="D193" s="33" t="s">
        <v>42</v>
      </c>
      <c r="E193" s="35" t="s">
        <v>63</v>
      </c>
      <c r="F193" s="33" t="s">
        <v>44</v>
      </c>
      <c r="G193" s="36">
        <v>385182</v>
      </c>
      <c r="H193" s="37">
        <v>0.78</v>
      </c>
      <c r="J193" s="38">
        <f t="shared" si="5"/>
        <v>300441.96000000002</v>
      </c>
    </row>
    <row r="194" spans="1:10" x14ac:dyDescent="0.25">
      <c r="A194" s="33" t="s">
        <v>35</v>
      </c>
      <c r="B194" s="34" t="str">
        <f t="shared" si="6"/>
        <v>554</v>
      </c>
      <c r="C194" s="33" t="s">
        <v>47</v>
      </c>
      <c r="D194" s="33" t="s">
        <v>42</v>
      </c>
      <c r="E194" s="35" t="s">
        <v>63</v>
      </c>
      <c r="F194" s="33" t="s">
        <v>44</v>
      </c>
      <c r="G194" s="36">
        <v>324019</v>
      </c>
      <c r="H194" s="37">
        <v>0.78</v>
      </c>
      <c r="J194" s="38">
        <f t="shared" si="5"/>
        <v>252734.82</v>
      </c>
    </row>
    <row r="195" spans="1:10" x14ac:dyDescent="0.25">
      <c r="A195" s="33" t="s">
        <v>35</v>
      </c>
      <c r="B195" s="34" t="str">
        <f t="shared" si="6"/>
        <v>554</v>
      </c>
      <c r="C195" s="33" t="s">
        <v>47</v>
      </c>
      <c r="D195" s="33" t="s">
        <v>42</v>
      </c>
      <c r="E195" s="35" t="s">
        <v>63</v>
      </c>
      <c r="F195" s="33" t="s">
        <v>44</v>
      </c>
      <c r="G195" s="36">
        <v>16086</v>
      </c>
      <c r="H195" s="37">
        <v>0.78</v>
      </c>
      <c r="J195" s="38">
        <f t="shared" ref="J195:J222" si="7">+G195*H195</f>
        <v>12547.08</v>
      </c>
    </row>
    <row r="196" spans="1:10" x14ac:dyDescent="0.25">
      <c r="A196" s="33" t="s">
        <v>35</v>
      </c>
      <c r="B196" s="34" t="str">
        <f t="shared" si="6"/>
        <v>554</v>
      </c>
      <c r="C196" s="33" t="s">
        <v>47</v>
      </c>
      <c r="D196" s="33" t="s">
        <v>42</v>
      </c>
      <c r="E196" s="35" t="s">
        <v>63</v>
      </c>
      <c r="F196" s="33" t="s">
        <v>44</v>
      </c>
      <c r="G196" s="36">
        <v>4644</v>
      </c>
      <c r="H196" s="37">
        <v>0.78</v>
      </c>
      <c r="J196" s="38">
        <f t="shared" si="7"/>
        <v>3622.32</v>
      </c>
    </row>
    <row r="197" spans="1:10" x14ac:dyDescent="0.25">
      <c r="A197" s="33" t="s">
        <v>35</v>
      </c>
      <c r="B197" s="34" t="str">
        <f t="shared" si="6"/>
        <v>554</v>
      </c>
      <c r="C197" s="33" t="s">
        <v>47</v>
      </c>
      <c r="D197" s="33" t="s">
        <v>42</v>
      </c>
      <c r="E197" s="35" t="s">
        <v>63</v>
      </c>
      <c r="F197" s="33" t="s">
        <v>44</v>
      </c>
      <c r="G197" s="36">
        <v>92424</v>
      </c>
      <c r="H197" s="37">
        <v>0.78</v>
      </c>
      <c r="J197" s="38">
        <f t="shared" si="7"/>
        <v>72090.720000000001</v>
      </c>
    </row>
    <row r="198" spans="1:10" x14ac:dyDescent="0.25">
      <c r="A198" s="33" t="s">
        <v>35</v>
      </c>
      <c r="B198" s="34" t="str">
        <f t="shared" si="6"/>
        <v>554</v>
      </c>
      <c r="C198" s="33" t="s">
        <v>48</v>
      </c>
      <c r="D198" s="33" t="s">
        <v>42</v>
      </c>
      <c r="E198" s="35" t="s">
        <v>63</v>
      </c>
      <c r="F198" s="33" t="s">
        <v>43</v>
      </c>
      <c r="G198" s="36">
        <v>6972</v>
      </c>
      <c r="H198" s="37">
        <v>0.78</v>
      </c>
      <c r="J198" s="38">
        <f t="shared" si="7"/>
        <v>5438.16</v>
      </c>
    </row>
    <row r="199" spans="1:10" x14ac:dyDescent="0.25">
      <c r="A199" s="33" t="s">
        <v>35</v>
      </c>
      <c r="B199" s="34" t="str">
        <f t="shared" si="6"/>
        <v>554</v>
      </c>
      <c r="C199" s="33" t="s">
        <v>48</v>
      </c>
      <c r="D199" s="33" t="s">
        <v>42</v>
      </c>
      <c r="E199" s="35" t="s">
        <v>63</v>
      </c>
      <c r="F199" s="33" t="s">
        <v>43</v>
      </c>
      <c r="G199" s="36">
        <v>5268</v>
      </c>
      <c r="H199" s="37">
        <v>0.78</v>
      </c>
      <c r="J199" s="38">
        <f t="shared" si="7"/>
        <v>4109.04</v>
      </c>
    </row>
    <row r="200" spans="1:10" x14ac:dyDescent="0.25">
      <c r="A200" s="33" t="s">
        <v>35</v>
      </c>
      <c r="B200" s="34" t="str">
        <f t="shared" si="6"/>
        <v>554</v>
      </c>
      <c r="C200" s="33" t="s">
        <v>48</v>
      </c>
      <c r="D200" s="33" t="s">
        <v>42</v>
      </c>
      <c r="E200" s="35" t="s">
        <v>63</v>
      </c>
      <c r="F200" s="33" t="s">
        <v>43</v>
      </c>
      <c r="G200" s="36">
        <v>0</v>
      </c>
      <c r="H200" s="37">
        <v>0.78</v>
      </c>
      <c r="J200" s="38">
        <f t="shared" si="7"/>
        <v>0</v>
      </c>
    </row>
    <row r="201" spans="1:10" x14ac:dyDescent="0.25">
      <c r="A201" s="33" t="s">
        <v>35</v>
      </c>
      <c r="B201" s="34" t="str">
        <f t="shared" si="6"/>
        <v>554</v>
      </c>
      <c r="C201" s="33" t="s">
        <v>48</v>
      </c>
      <c r="D201" s="33" t="s">
        <v>42</v>
      </c>
      <c r="E201" s="35" t="s">
        <v>63</v>
      </c>
      <c r="F201" s="33" t="s">
        <v>43</v>
      </c>
      <c r="G201" s="36">
        <v>42062</v>
      </c>
      <c r="H201" s="37">
        <v>0.78</v>
      </c>
      <c r="J201" s="38">
        <f t="shared" si="7"/>
        <v>32808.36</v>
      </c>
    </row>
    <row r="202" spans="1:10" x14ac:dyDescent="0.25">
      <c r="A202" s="33" t="s">
        <v>35</v>
      </c>
      <c r="B202" s="34" t="str">
        <f t="shared" si="6"/>
        <v>554</v>
      </c>
      <c r="C202" s="33" t="s">
        <v>48</v>
      </c>
      <c r="D202" s="33" t="s">
        <v>42</v>
      </c>
      <c r="E202" s="35" t="s">
        <v>63</v>
      </c>
      <c r="F202" s="33" t="s">
        <v>43</v>
      </c>
      <c r="G202" s="36">
        <v>19608</v>
      </c>
      <c r="H202" s="37">
        <v>0.78</v>
      </c>
      <c r="J202" s="38">
        <f t="shared" si="7"/>
        <v>15294.24</v>
      </c>
    </row>
    <row r="203" spans="1:10" x14ac:dyDescent="0.25">
      <c r="A203" s="33" t="s">
        <v>35</v>
      </c>
      <c r="B203" s="34" t="str">
        <f t="shared" si="6"/>
        <v>554</v>
      </c>
      <c r="C203" s="33" t="s">
        <v>48</v>
      </c>
      <c r="D203" s="33" t="s">
        <v>42</v>
      </c>
      <c r="E203" s="35" t="s">
        <v>63</v>
      </c>
      <c r="F203" s="33" t="s">
        <v>43</v>
      </c>
      <c r="G203" s="36">
        <v>114000</v>
      </c>
      <c r="H203" s="37">
        <v>0.78</v>
      </c>
      <c r="J203" s="38">
        <f t="shared" si="7"/>
        <v>88920</v>
      </c>
    </row>
    <row r="204" spans="1:10" x14ac:dyDescent="0.25">
      <c r="A204" s="33" t="s">
        <v>35</v>
      </c>
      <c r="B204" s="34" t="str">
        <f t="shared" si="6"/>
        <v>554</v>
      </c>
      <c r="C204" s="33" t="s">
        <v>48</v>
      </c>
      <c r="D204" s="33" t="s">
        <v>42</v>
      </c>
      <c r="E204" s="35" t="s">
        <v>63</v>
      </c>
      <c r="F204" s="33" t="s">
        <v>43</v>
      </c>
      <c r="G204" s="36">
        <v>163358</v>
      </c>
      <c r="H204" s="37">
        <v>0.78</v>
      </c>
      <c r="J204" s="38">
        <f t="shared" si="7"/>
        <v>127419.24</v>
      </c>
    </row>
    <row r="205" spans="1:10" x14ac:dyDescent="0.25">
      <c r="A205" s="33" t="s">
        <v>35</v>
      </c>
      <c r="B205" s="34" t="str">
        <f t="shared" si="6"/>
        <v>554</v>
      </c>
      <c r="C205" s="33" t="s">
        <v>48</v>
      </c>
      <c r="D205" s="33" t="s">
        <v>42</v>
      </c>
      <c r="E205" s="35" t="s">
        <v>63</v>
      </c>
      <c r="F205" s="33" t="s">
        <v>43</v>
      </c>
      <c r="G205" s="36">
        <v>58524</v>
      </c>
      <c r="H205" s="37">
        <v>0.78</v>
      </c>
      <c r="J205" s="38">
        <f t="shared" si="7"/>
        <v>45648.72</v>
      </c>
    </row>
    <row r="206" spans="1:10" x14ac:dyDescent="0.25">
      <c r="A206" s="33" t="s">
        <v>35</v>
      </c>
      <c r="B206" s="34" t="str">
        <f t="shared" si="6"/>
        <v>554</v>
      </c>
      <c r="C206" s="33" t="s">
        <v>48</v>
      </c>
      <c r="D206" s="33" t="s">
        <v>42</v>
      </c>
      <c r="E206" s="35" t="s">
        <v>63</v>
      </c>
      <c r="F206" s="33" t="s">
        <v>43</v>
      </c>
      <c r="G206" s="36">
        <v>17322</v>
      </c>
      <c r="H206" s="37">
        <v>0.78</v>
      </c>
      <c r="J206" s="38">
        <f t="shared" si="7"/>
        <v>13511.16</v>
      </c>
    </row>
    <row r="207" spans="1:10" x14ac:dyDescent="0.25">
      <c r="A207" s="33" t="s">
        <v>35</v>
      </c>
      <c r="B207" s="34" t="str">
        <f t="shared" si="6"/>
        <v>554</v>
      </c>
      <c r="C207" s="33" t="s">
        <v>48</v>
      </c>
      <c r="D207" s="33" t="s">
        <v>42</v>
      </c>
      <c r="E207" s="35" t="s">
        <v>63</v>
      </c>
      <c r="F207" s="33" t="s">
        <v>43</v>
      </c>
      <c r="G207" s="36">
        <v>22716</v>
      </c>
      <c r="H207" s="37">
        <v>0.78</v>
      </c>
      <c r="J207" s="38">
        <f t="shared" si="7"/>
        <v>17718.48</v>
      </c>
    </row>
    <row r="208" spans="1:10" x14ac:dyDescent="0.25">
      <c r="A208" s="33" t="s">
        <v>35</v>
      </c>
      <c r="B208" s="34" t="str">
        <f t="shared" si="6"/>
        <v>554</v>
      </c>
      <c r="C208" s="33" t="s">
        <v>48</v>
      </c>
      <c r="D208" s="33" t="s">
        <v>42</v>
      </c>
      <c r="E208" s="35" t="s">
        <v>63</v>
      </c>
      <c r="F208" s="33" t="s">
        <v>43</v>
      </c>
      <c r="G208" s="36">
        <v>145150</v>
      </c>
      <c r="H208" s="37">
        <v>0.78</v>
      </c>
      <c r="J208" s="38">
        <f t="shared" si="7"/>
        <v>113217</v>
      </c>
    </row>
    <row r="209" spans="1:10" x14ac:dyDescent="0.25">
      <c r="A209" s="33" t="s">
        <v>35</v>
      </c>
      <c r="B209" s="34" t="str">
        <f t="shared" si="6"/>
        <v>554</v>
      </c>
      <c r="C209" s="33" t="s">
        <v>48</v>
      </c>
      <c r="D209" s="33" t="s">
        <v>42</v>
      </c>
      <c r="E209" s="35" t="s">
        <v>63</v>
      </c>
      <c r="F209" s="33" t="s">
        <v>43</v>
      </c>
      <c r="G209" s="36">
        <v>93306</v>
      </c>
      <c r="H209" s="37">
        <v>0.78</v>
      </c>
      <c r="J209" s="38">
        <f t="shared" si="7"/>
        <v>72778.680000000008</v>
      </c>
    </row>
    <row r="210" spans="1:10" x14ac:dyDescent="0.25">
      <c r="A210" s="33" t="s">
        <v>35</v>
      </c>
      <c r="B210" s="34" t="str">
        <f t="shared" si="6"/>
        <v>554</v>
      </c>
      <c r="C210" s="33" t="s">
        <v>48</v>
      </c>
      <c r="D210" s="33" t="s">
        <v>42</v>
      </c>
      <c r="E210" s="35" t="s">
        <v>63</v>
      </c>
      <c r="F210" s="33" t="s">
        <v>44</v>
      </c>
      <c r="G210" s="36">
        <v>7482</v>
      </c>
      <c r="H210" s="37">
        <v>0.78</v>
      </c>
      <c r="J210" s="38">
        <f t="shared" si="7"/>
        <v>5835.96</v>
      </c>
    </row>
    <row r="211" spans="1:10" x14ac:dyDescent="0.25">
      <c r="A211" s="33" t="s">
        <v>35</v>
      </c>
      <c r="B211" s="34" t="str">
        <f t="shared" si="6"/>
        <v>554</v>
      </c>
      <c r="C211" s="33" t="s">
        <v>48</v>
      </c>
      <c r="D211" s="33" t="s">
        <v>42</v>
      </c>
      <c r="E211" s="35" t="s">
        <v>63</v>
      </c>
      <c r="F211" s="33" t="s">
        <v>44</v>
      </c>
      <c r="G211" s="36">
        <v>5646</v>
      </c>
      <c r="H211" s="37">
        <v>0.78</v>
      </c>
      <c r="J211" s="38">
        <f t="shared" si="7"/>
        <v>4403.88</v>
      </c>
    </row>
    <row r="212" spans="1:10" x14ac:dyDescent="0.25">
      <c r="A212" s="33" t="s">
        <v>35</v>
      </c>
      <c r="B212" s="34" t="str">
        <f t="shared" si="6"/>
        <v>554</v>
      </c>
      <c r="C212" s="33" t="s">
        <v>48</v>
      </c>
      <c r="D212" s="33" t="s">
        <v>42</v>
      </c>
      <c r="E212" s="35" t="s">
        <v>63</v>
      </c>
      <c r="F212" s="33" t="s">
        <v>44</v>
      </c>
      <c r="G212" s="36">
        <v>45112</v>
      </c>
      <c r="H212" s="37">
        <v>0.78</v>
      </c>
      <c r="J212" s="38">
        <f t="shared" si="7"/>
        <v>35187.360000000001</v>
      </c>
    </row>
    <row r="213" spans="1:10" x14ac:dyDescent="0.25">
      <c r="A213" s="33" t="s">
        <v>35</v>
      </c>
      <c r="B213" s="34" t="str">
        <f t="shared" si="6"/>
        <v>554</v>
      </c>
      <c r="C213" s="33" t="s">
        <v>48</v>
      </c>
      <c r="D213" s="33" t="s">
        <v>42</v>
      </c>
      <c r="E213" s="35" t="s">
        <v>63</v>
      </c>
      <c r="F213" s="33" t="s">
        <v>44</v>
      </c>
      <c r="G213" s="36">
        <v>55024</v>
      </c>
      <c r="H213" s="37">
        <v>0.78</v>
      </c>
      <c r="J213" s="38">
        <f t="shared" si="7"/>
        <v>42918.720000000001</v>
      </c>
    </row>
    <row r="214" spans="1:10" x14ac:dyDescent="0.25">
      <c r="A214" s="33" t="s">
        <v>35</v>
      </c>
      <c r="B214" s="34" t="str">
        <f t="shared" si="6"/>
        <v>554</v>
      </c>
      <c r="C214" s="33" t="s">
        <v>48</v>
      </c>
      <c r="D214" s="33" t="s">
        <v>42</v>
      </c>
      <c r="E214" s="35" t="s">
        <v>63</v>
      </c>
      <c r="F214" s="33" t="s">
        <v>44</v>
      </c>
      <c r="G214" s="36">
        <v>122268</v>
      </c>
      <c r="H214" s="37">
        <v>0.78</v>
      </c>
      <c r="J214" s="38">
        <f t="shared" si="7"/>
        <v>95369.040000000008</v>
      </c>
    </row>
    <row r="215" spans="1:10" x14ac:dyDescent="0.25">
      <c r="A215" s="33" t="s">
        <v>35</v>
      </c>
      <c r="B215" s="34" t="str">
        <f t="shared" si="6"/>
        <v>554</v>
      </c>
      <c r="C215" s="33" t="s">
        <v>48</v>
      </c>
      <c r="D215" s="33" t="s">
        <v>42</v>
      </c>
      <c r="E215" s="35" t="s">
        <v>63</v>
      </c>
      <c r="F215" s="33" t="s">
        <v>44</v>
      </c>
      <c r="G215" s="36">
        <v>271769</v>
      </c>
      <c r="H215" s="37">
        <v>0.78</v>
      </c>
      <c r="J215" s="38">
        <f t="shared" si="7"/>
        <v>211979.82</v>
      </c>
    </row>
    <row r="216" spans="1:10" x14ac:dyDescent="0.25">
      <c r="A216" s="33" t="s">
        <v>35</v>
      </c>
      <c r="B216" s="34" t="str">
        <f t="shared" si="6"/>
        <v>554</v>
      </c>
      <c r="C216" s="33" t="s">
        <v>48</v>
      </c>
      <c r="D216" s="33" t="s">
        <v>42</v>
      </c>
      <c r="E216" s="35" t="s">
        <v>63</v>
      </c>
      <c r="F216" s="33" t="s">
        <v>44</v>
      </c>
      <c r="G216" s="36">
        <v>139891</v>
      </c>
      <c r="H216" s="37">
        <v>0.78</v>
      </c>
      <c r="J216" s="38">
        <f t="shared" si="7"/>
        <v>109114.98000000001</v>
      </c>
    </row>
    <row r="217" spans="1:10" x14ac:dyDescent="0.25">
      <c r="A217" s="33" t="s">
        <v>35</v>
      </c>
      <c r="B217" s="34" t="str">
        <f t="shared" si="6"/>
        <v>554</v>
      </c>
      <c r="C217" s="33" t="s">
        <v>48</v>
      </c>
      <c r="D217" s="33" t="s">
        <v>42</v>
      </c>
      <c r="E217" s="35" t="s">
        <v>63</v>
      </c>
      <c r="F217" s="33" t="s">
        <v>44</v>
      </c>
      <c r="G217" s="36">
        <v>18576</v>
      </c>
      <c r="H217" s="37">
        <v>0.78</v>
      </c>
      <c r="J217" s="38">
        <f t="shared" si="7"/>
        <v>14489.28</v>
      </c>
    </row>
    <row r="218" spans="1:10" x14ac:dyDescent="0.25">
      <c r="A218" s="33" t="s">
        <v>35</v>
      </c>
      <c r="B218" s="34" t="str">
        <f t="shared" si="6"/>
        <v>554</v>
      </c>
      <c r="C218" s="33" t="s">
        <v>48</v>
      </c>
      <c r="D218" s="33" t="s">
        <v>42</v>
      </c>
      <c r="E218" s="35" t="s">
        <v>63</v>
      </c>
      <c r="F218" s="33" t="s">
        <v>44</v>
      </c>
      <c r="G218" s="36">
        <v>24362</v>
      </c>
      <c r="H218" s="37">
        <v>0.78</v>
      </c>
      <c r="J218" s="38">
        <f t="shared" si="7"/>
        <v>19002.36</v>
      </c>
    </row>
    <row r="219" spans="1:10" x14ac:dyDescent="0.25">
      <c r="A219" s="33" t="s">
        <v>35</v>
      </c>
      <c r="B219" s="34" t="str">
        <f t="shared" si="6"/>
        <v>554</v>
      </c>
      <c r="C219" s="33" t="s">
        <v>48</v>
      </c>
      <c r="D219" s="33" t="s">
        <v>42</v>
      </c>
      <c r="E219" s="35" t="s">
        <v>63</v>
      </c>
      <c r="F219" s="33" t="s">
        <v>44</v>
      </c>
      <c r="G219" s="36">
        <v>155672</v>
      </c>
      <c r="H219" s="37">
        <v>0.78</v>
      </c>
      <c r="J219" s="38">
        <f t="shared" si="7"/>
        <v>121424.16</v>
      </c>
    </row>
    <row r="220" spans="1:10" x14ac:dyDescent="0.25">
      <c r="A220" s="33" t="s">
        <v>35</v>
      </c>
      <c r="B220" s="34" t="str">
        <f t="shared" si="6"/>
        <v>554</v>
      </c>
      <c r="C220" s="33" t="s">
        <v>48</v>
      </c>
      <c r="D220" s="33" t="s">
        <v>42</v>
      </c>
      <c r="E220" s="35" t="s">
        <v>63</v>
      </c>
      <c r="F220" s="33" t="s">
        <v>44</v>
      </c>
      <c r="G220" s="36">
        <v>100074</v>
      </c>
      <c r="H220" s="37">
        <v>0.78</v>
      </c>
      <c r="J220" s="38">
        <f t="shared" si="7"/>
        <v>78057.72</v>
      </c>
    </row>
    <row r="221" spans="1:10" x14ac:dyDescent="0.25">
      <c r="A221" s="33" t="s">
        <v>35</v>
      </c>
      <c r="B221" s="34" t="str">
        <f t="shared" si="6"/>
        <v>554</v>
      </c>
      <c r="C221" s="33" t="s">
        <v>49</v>
      </c>
      <c r="D221" s="33" t="s">
        <v>42</v>
      </c>
      <c r="E221" s="35" t="s">
        <v>63</v>
      </c>
      <c r="F221" s="33" t="s">
        <v>43</v>
      </c>
      <c r="G221" s="36">
        <v>14982</v>
      </c>
      <c r="H221" s="37">
        <v>0.78</v>
      </c>
      <c r="J221" s="38">
        <f t="shared" si="7"/>
        <v>11685.960000000001</v>
      </c>
    </row>
    <row r="222" spans="1:10" x14ac:dyDescent="0.25">
      <c r="A222" s="33" t="s">
        <v>35</v>
      </c>
      <c r="B222" s="34" t="str">
        <f t="shared" si="6"/>
        <v>554</v>
      </c>
      <c r="C222" s="33" t="s">
        <v>49</v>
      </c>
      <c r="D222" s="33" t="s">
        <v>42</v>
      </c>
      <c r="E222" s="35" t="s">
        <v>63</v>
      </c>
      <c r="F222" s="33" t="s">
        <v>44</v>
      </c>
      <c r="G222" s="36">
        <v>16068</v>
      </c>
      <c r="H222" s="37">
        <v>0.78</v>
      </c>
      <c r="J222" s="38">
        <f t="shared" si="7"/>
        <v>12533.04</v>
      </c>
    </row>
    <row r="223" spans="1:10" x14ac:dyDescent="0.25">
      <c r="A223" s="33" t="s">
        <v>24</v>
      </c>
      <c r="B223" s="34" t="str">
        <f t="shared" si="6"/>
        <v>546</v>
      </c>
      <c r="C223" s="2" t="s">
        <v>45</v>
      </c>
      <c r="D223" s="33" t="s">
        <v>42</v>
      </c>
      <c r="E223" s="33" t="s">
        <v>70</v>
      </c>
      <c r="F223" s="33">
        <v>2017</v>
      </c>
      <c r="G223" s="36">
        <v>1568.1299999999999</v>
      </c>
      <c r="H223" s="37">
        <v>0.78</v>
      </c>
      <c r="I223" s="38">
        <f>+G223*H223</f>
        <v>1223.1414</v>
      </c>
      <c r="J223" s="38"/>
    </row>
    <row r="224" spans="1:10" x14ac:dyDescent="0.25">
      <c r="A224" s="33" t="s">
        <v>24</v>
      </c>
      <c r="B224" s="34" t="str">
        <f t="shared" si="6"/>
        <v>546</v>
      </c>
      <c r="C224" s="2" t="s">
        <v>45</v>
      </c>
      <c r="D224" s="33" t="s">
        <v>42</v>
      </c>
      <c r="E224" s="33" t="s">
        <v>70</v>
      </c>
      <c r="F224" s="33">
        <v>2018</v>
      </c>
      <c r="G224" s="36">
        <v>1652.96</v>
      </c>
      <c r="H224" s="37">
        <v>0.78</v>
      </c>
      <c r="I224" s="38">
        <f t="shared" ref="I224:I287" si="8">+G224*H224</f>
        <v>1289.3088</v>
      </c>
      <c r="J224" s="38"/>
    </row>
    <row r="225" spans="1:10" x14ac:dyDescent="0.25">
      <c r="A225" s="33" t="s">
        <v>24</v>
      </c>
      <c r="B225" s="34" t="str">
        <f t="shared" si="6"/>
        <v>546</v>
      </c>
      <c r="C225" s="2" t="s">
        <v>46</v>
      </c>
      <c r="D225" s="33" t="s">
        <v>42</v>
      </c>
      <c r="E225" s="33" t="s">
        <v>70</v>
      </c>
      <c r="F225" s="33">
        <v>2017</v>
      </c>
      <c r="G225" s="36">
        <v>5887.2699999999995</v>
      </c>
      <c r="H225" s="37">
        <v>0.78</v>
      </c>
      <c r="I225" s="38">
        <f t="shared" si="8"/>
        <v>4592.0706</v>
      </c>
      <c r="J225" s="38"/>
    </row>
    <row r="226" spans="1:10" x14ac:dyDescent="0.25">
      <c r="A226" s="33" t="s">
        <v>24</v>
      </c>
      <c r="B226" s="34" t="str">
        <f t="shared" si="6"/>
        <v>546</v>
      </c>
      <c r="C226" s="2" t="s">
        <v>46</v>
      </c>
      <c r="D226" s="33" t="s">
        <v>42</v>
      </c>
      <c r="E226" s="33" t="s">
        <v>70</v>
      </c>
      <c r="F226" s="33">
        <v>2018</v>
      </c>
      <c r="G226" s="36">
        <v>6205.6899999999987</v>
      </c>
      <c r="H226" s="37">
        <v>0.78</v>
      </c>
      <c r="I226" s="38">
        <f t="shared" si="8"/>
        <v>4840.4381999999996</v>
      </c>
      <c r="J226" s="38"/>
    </row>
    <row r="227" spans="1:10" x14ac:dyDescent="0.25">
      <c r="A227" s="33" t="s">
        <v>24</v>
      </c>
      <c r="B227" s="34" t="str">
        <f t="shared" si="6"/>
        <v>546</v>
      </c>
      <c r="C227" s="2" t="s">
        <v>47</v>
      </c>
      <c r="D227" s="33" t="s">
        <v>42</v>
      </c>
      <c r="E227" s="33" t="s">
        <v>70</v>
      </c>
      <c r="F227" s="33">
        <v>2017</v>
      </c>
      <c r="G227" s="36">
        <v>1892.8200000000002</v>
      </c>
      <c r="H227" s="37">
        <v>0.78</v>
      </c>
      <c r="I227" s="38">
        <f t="shared" si="8"/>
        <v>1476.3996000000002</v>
      </c>
      <c r="J227" s="38"/>
    </row>
    <row r="228" spans="1:10" x14ac:dyDescent="0.25">
      <c r="A228" s="33" t="s">
        <v>24</v>
      </c>
      <c r="B228" s="34" t="str">
        <f t="shared" si="6"/>
        <v>546</v>
      </c>
      <c r="C228" s="2" t="s">
        <v>47</v>
      </c>
      <c r="D228" s="33" t="s">
        <v>42</v>
      </c>
      <c r="E228" s="33" t="s">
        <v>70</v>
      </c>
      <c r="F228" s="33">
        <v>2018</v>
      </c>
      <c r="G228" s="36">
        <v>1378.32</v>
      </c>
      <c r="H228" s="37">
        <v>0.78</v>
      </c>
      <c r="I228" s="38">
        <f t="shared" si="8"/>
        <v>1075.0896</v>
      </c>
      <c r="J228" s="38"/>
    </row>
    <row r="229" spans="1:10" x14ac:dyDescent="0.25">
      <c r="A229" s="2" t="s">
        <v>25</v>
      </c>
      <c r="B229" s="34" t="str">
        <f t="shared" si="6"/>
        <v>546</v>
      </c>
      <c r="C229" s="2" t="s">
        <v>45</v>
      </c>
      <c r="D229" s="33" t="s">
        <v>42</v>
      </c>
      <c r="E229" s="33" t="s">
        <v>70</v>
      </c>
      <c r="F229" s="33">
        <v>2017</v>
      </c>
      <c r="G229" s="36">
        <v>92602.999999999985</v>
      </c>
      <c r="H229" s="37">
        <v>0.78</v>
      </c>
      <c r="I229" s="38">
        <f t="shared" si="8"/>
        <v>72230.34</v>
      </c>
      <c r="J229" s="38"/>
    </row>
    <row r="230" spans="1:10" x14ac:dyDescent="0.25">
      <c r="A230" s="2" t="s">
        <v>25</v>
      </c>
      <c r="B230" s="34" t="str">
        <f t="shared" si="6"/>
        <v>546</v>
      </c>
      <c r="C230" s="2" t="s">
        <v>45</v>
      </c>
      <c r="D230" s="33" t="s">
        <v>42</v>
      </c>
      <c r="E230" s="33" t="s">
        <v>70</v>
      </c>
      <c r="F230" s="33">
        <v>2018</v>
      </c>
      <c r="G230" s="36">
        <v>92835.520000000004</v>
      </c>
      <c r="H230" s="37">
        <v>0.78</v>
      </c>
      <c r="I230" s="38">
        <f t="shared" si="8"/>
        <v>72411.705600000001</v>
      </c>
      <c r="J230" s="38"/>
    </row>
    <row r="231" spans="1:10" x14ac:dyDescent="0.25">
      <c r="A231" s="2" t="s">
        <v>25</v>
      </c>
      <c r="B231" s="34" t="str">
        <f t="shared" si="6"/>
        <v>546</v>
      </c>
      <c r="C231" s="2" t="s">
        <v>46</v>
      </c>
      <c r="D231" s="33" t="s">
        <v>42</v>
      </c>
      <c r="E231" s="33" t="s">
        <v>70</v>
      </c>
      <c r="F231" s="33">
        <v>2017</v>
      </c>
      <c r="G231" s="36">
        <v>315201.37</v>
      </c>
      <c r="H231" s="37">
        <v>0.78</v>
      </c>
      <c r="I231" s="38">
        <f t="shared" si="8"/>
        <v>245857.0686</v>
      </c>
      <c r="J231" s="38"/>
    </row>
    <row r="232" spans="1:10" x14ac:dyDescent="0.25">
      <c r="A232" s="2" t="s">
        <v>25</v>
      </c>
      <c r="B232" s="34" t="str">
        <f t="shared" si="6"/>
        <v>546</v>
      </c>
      <c r="C232" s="2" t="s">
        <v>46</v>
      </c>
      <c r="D232" s="33" t="s">
        <v>42</v>
      </c>
      <c r="E232" s="33" t="s">
        <v>70</v>
      </c>
      <c r="F232" s="33">
        <v>2018</v>
      </c>
      <c r="G232" s="36">
        <v>315992.75</v>
      </c>
      <c r="H232" s="37">
        <v>0.78</v>
      </c>
      <c r="I232" s="38">
        <f t="shared" si="8"/>
        <v>246474.345</v>
      </c>
      <c r="J232" s="38"/>
    </row>
    <row r="233" spans="1:10" x14ac:dyDescent="0.25">
      <c r="A233" s="2" t="s">
        <v>25</v>
      </c>
      <c r="B233" s="34" t="str">
        <f t="shared" si="6"/>
        <v>546</v>
      </c>
      <c r="C233" s="2" t="s">
        <v>41</v>
      </c>
      <c r="D233" s="33" t="s">
        <v>42</v>
      </c>
      <c r="E233" s="33" t="s">
        <v>70</v>
      </c>
      <c r="F233" s="33">
        <v>2017</v>
      </c>
      <c r="G233" s="36">
        <v>68028.400000000009</v>
      </c>
      <c r="H233" s="37">
        <v>0.78</v>
      </c>
      <c r="I233" s="38">
        <f t="shared" si="8"/>
        <v>53062.152000000009</v>
      </c>
      <c r="J233" s="38"/>
    </row>
    <row r="234" spans="1:10" x14ac:dyDescent="0.25">
      <c r="A234" s="2" t="s">
        <v>25</v>
      </c>
      <c r="B234" s="34" t="str">
        <f t="shared" si="6"/>
        <v>546</v>
      </c>
      <c r="C234" s="2" t="s">
        <v>41</v>
      </c>
      <c r="D234" s="33" t="s">
        <v>42</v>
      </c>
      <c r="E234" s="33" t="s">
        <v>70</v>
      </c>
      <c r="F234" s="33">
        <v>2018</v>
      </c>
      <c r="G234" s="36">
        <v>63591.65</v>
      </c>
      <c r="H234" s="37">
        <v>0.78</v>
      </c>
      <c r="I234" s="38">
        <f t="shared" si="8"/>
        <v>49601.487000000001</v>
      </c>
      <c r="J234" s="38"/>
    </row>
    <row r="235" spans="1:10" x14ac:dyDescent="0.25">
      <c r="A235" s="2" t="s">
        <v>25</v>
      </c>
      <c r="B235" s="34" t="str">
        <f t="shared" si="6"/>
        <v>546</v>
      </c>
      <c r="C235" s="2" t="s">
        <v>47</v>
      </c>
      <c r="D235" s="33" t="s">
        <v>42</v>
      </c>
      <c r="E235" s="33" t="s">
        <v>70</v>
      </c>
      <c r="F235" s="33">
        <v>2017</v>
      </c>
      <c r="G235" s="36">
        <v>65467.060000000005</v>
      </c>
      <c r="H235" s="37">
        <v>0.78</v>
      </c>
      <c r="I235" s="38">
        <f t="shared" si="8"/>
        <v>51064.306800000006</v>
      </c>
      <c r="J235" s="38"/>
    </row>
    <row r="236" spans="1:10" x14ac:dyDescent="0.25">
      <c r="A236" s="2" t="s">
        <v>25</v>
      </c>
      <c r="B236" s="34" t="str">
        <f t="shared" si="6"/>
        <v>546</v>
      </c>
      <c r="C236" s="2" t="s">
        <v>47</v>
      </c>
      <c r="D236" s="33" t="s">
        <v>42</v>
      </c>
      <c r="E236" s="33" t="s">
        <v>70</v>
      </c>
      <c r="F236" s="33">
        <v>2018</v>
      </c>
      <c r="G236" s="36">
        <v>54271.839999999997</v>
      </c>
      <c r="H236" s="37">
        <v>0.78</v>
      </c>
      <c r="I236" s="38">
        <f t="shared" si="8"/>
        <v>42332.035199999998</v>
      </c>
      <c r="J236" s="38"/>
    </row>
    <row r="237" spans="1:10" x14ac:dyDescent="0.25">
      <c r="A237" s="2" t="s">
        <v>25</v>
      </c>
      <c r="B237" s="34" t="str">
        <f t="shared" si="6"/>
        <v>546</v>
      </c>
      <c r="C237" s="2" t="s">
        <v>48</v>
      </c>
      <c r="D237" s="33" t="s">
        <v>42</v>
      </c>
      <c r="E237" s="33" t="s">
        <v>70</v>
      </c>
      <c r="F237" s="33">
        <v>2017</v>
      </c>
      <c r="G237" s="36">
        <v>8465.3000000000011</v>
      </c>
      <c r="H237" s="37">
        <v>0.78</v>
      </c>
      <c r="I237" s="38">
        <f t="shared" si="8"/>
        <v>6602.9340000000011</v>
      </c>
      <c r="J237" s="38"/>
    </row>
    <row r="238" spans="1:10" x14ac:dyDescent="0.25">
      <c r="A238" s="2" t="s">
        <v>25</v>
      </c>
      <c r="B238" s="34" t="str">
        <f t="shared" si="6"/>
        <v>546</v>
      </c>
      <c r="C238" s="2" t="s">
        <v>48</v>
      </c>
      <c r="D238" s="33" t="s">
        <v>42</v>
      </c>
      <c r="E238" s="33" t="s">
        <v>70</v>
      </c>
      <c r="F238" s="33">
        <v>2018</v>
      </c>
      <c r="G238" s="36">
        <v>8634.2800000000007</v>
      </c>
      <c r="H238" s="37">
        <v>0.78</v>
      </c>
      <c r="I238" s="38">
        <f t="shared" si="8"/>
        <v>6734.7384000000011</v>
      </c>
      <c r="J238" s="38"/>
    </row>
    <row r="239" spans="1:10" x14ac:dyDescent="0.25">
      <c r="A239" s="2" t="s">
        <v>25</v>
      </c>
      <c r="B239" s="34" t="str">
        <f t="shared" si="6"/>
        <v>546</v>
      </c>
      <c r="C239" s="2" t="s">
        <v>49</v>
      </c>
      <c r="D239" s="33" t="s">
        <v>42</v>
      </c>
      <c r="E239" s="33" t="s">
        <v>70</v>
      </c>
      <c r="F239" s="33">
        <v>2017</v>
      </c>
      <c r="G239" s="36">
        <v>3862.74</v>
      </c>
      <c r="H239" s="37">
        <v>0.78</v>
      </c>
      <c r="I239" s="38">
        <f t="shared" si="8"/>
        <v>3012.9371999999998</v>
      </c>
      <c r="J239" s="38"/>
    </row>
    <row r="240" spans="1:10" x14ac:dyDescent="0.25">
      <c r="A240" s="2" t="s">
        <v>25</v>
      </c>
      <c r="B240" s="34" t="str">
        <f t="shared" si="6"/>
        <v>546</v>
      </c>
      <c r="C240" s="2" t="s">
        <v>49</v>
      </c>
      <c r="D240" s="33" t="s">
        <v>42</v>
      </c>
      <c r="E240" s="33" t="s">
        <v>70</v>
      </c>
      <c r="F240" s="33">
        <v>2018</v>
      </c>
      <c r="G240" s="36">
        <v>3945</v>
      </c>
      <c r="H240" s="37">
        <v>0.78</v>
      </c>
      <c r="I240" s="38">
        <f t="shared" si="8"/>
        <v>3077.1</v>
      </c>
      <c r="J240" s="38"/>
    </row>
    <row r="241" spans="1:10" x14ac:dyDescent="0.25">
      <c r="A241" s="2" t="s">
        <v>26</v>
      </c>
      <c r="B241" s="34" t="str">
        <f t="shared" si="6"/>
        <v>548</v>
      </c>
      <c r="C241" s="2" t="s">
        <v>47</v>
      </c>
      <c r="D241" s="33" t="s">
        <v>42</v>
      </c>
      <c r="E241" s="33" t="s">
        <v>70</v>
      </c>
      <c r="F241" s="33">
        <v>2017</v>
      </c>
      <c r="G241" s="36">
        <v>13859.3</v>
      </c>
      <c r="H241" s="37">
        <v>0.78</v>
      </c>
      <c r="I241" s="38">
        <f t="shared" si="8"/>
        <v>10810.253999999999</v>
      </c>
      <c r="J241" s="38"/>
    </row>
    <row r="242" spans="1:10" x14ac:dyDescent="0.25">
      <c r="A242" s="2" t="s">
        <v>26</v>
      </c>
      <c r="B242" s="34" t="str">
        <f t="shared" si="6"/>
        <v>548</v>
      </c>
      <c r="C242" s="2" t="s">
        <v>47</v>
      </c>
      <c r="D242" s="33" t="s">
        <v>42</v>
      </c>
      <c r="E242" s="33" t="s">
        <v>70</v>
      </c>
      <c r="F242" s="33">
        <v>2018</v>
      </c>
      <c r="G242" s="36">
        <v>6769.54</v>
      </c>
      <c r="H242" s="37">
        <v>0.78</v>
      </c>
      <c r="I242" s="38">
        <f t="shared" si="8"/>
        <v>5280.2412000000004</v>
      </c>
      <c r="J242" s="38"/>
    </row>
    <row r="243" spans="1:10" x14ac:dyDescent="0.25">
      <c r="A243" s="2" t="s">
        <v>26</v>
      </c>
      <c r="B243" s="34" t="str">
        <f t="shared" si="6"/>
        <v>548</v>
      </c>
      <c r="C243" s="2" t="s">
        <v>48</v>
      </c>
      <c r="D243" s="33" t="s">
        <v>42</v>
      </c>
      <c r="E243" s="33" t="s">
        <v>70</v>
      </c>
      <c r="F243" s="33">
        <v>2017</v>
      </c>
      <c r="G243" s="36">
        <v>165770</v>
      </c>
      <c r="H243" s="37">
        <v>0.78</v>
      </c>
      <c r="I243" s="38">
        <f t="shared" si="8"/>
        <v>129300.6</v>
      </c>
      <c r="J243" s="38"/>
    </row>
    <row r="244" spans="1:10" x14ac:dyDescent="0.25">
      <c r="A244" s="2" t="s">
        <v>26</v>
      </c>
      <c r="B244" s="34" t="str">
        <f t="shared" si="6"/>
        <v>548</v>
      </c>
      <c r="C244" s="2" t="s">
        <v>48</v>
      </c>
      <c r="D244" s="33" t="s">
        <v>42</v>
      </c>
      <c r="E244" s="33" t="s">
        <v>70</v>
      </c>
      <c r="F244" s="33">
        <v>2018</v>
      </c>
      <c r="G244" s="36">
        <v>169086</v>
      </c>
      <c r="H244" s="37">
        <v>0.78</v>
      </c>
      <c r="I244" s="38">
        <f t="shared" si="8"/>
        <v>131887.08000000002</v>
      </c>
      <c r="J244" s="38"/>
    </row>
    <row r="245" spans="1:10" x14ac:dyDescent="0.25">
      <c r="A245" s="2" t="s">
        <v>26</v>
      </c>
      <c r="B245" s="34" t="str">
        <f t="shared" si="6"/>
        <v>548</v>
      </c>
      <c r="C245" s="2" t="s">
        <v>50</v>
      </c>
      <c r="D245" s="33" t="s">
        <v>42</v>
      </c>
      <c r="E245" s="33" t="s">
        <v>70</v>
      </c>
      <c r="F245" s="33">
        <v>2017</v>
      </c>
      <c r="G245" s="36">
        <v>20001</v>
      </c>
      <c r="H245" s="37">
        <v>0.78</v>
      </c>
      <c r="I245" s="38">
        <f t="shared" si="8"/>
        <v>15600.78</v>
      </c>
      <c r="J245" s="38"/>
    </row>
    <row r="246" spans="1:10" x14ac:dyDescent="0.25">
      <c r="A246" s="2" t="s">
        <v>26</v>
      </c>
      <c r="B246" s="34" t="str">
        <f t="shared" si="6"/>
        <v>548</v>
      </c>
      <c r="C246" s="2" t="s">
        <v>50</v>
      </c>
      <c r="D246" s="33" t="s">
        <v>42</v>
      </c>
      <c r="E246" s="33" t="s">
        <v>70</v>
      </c>
      <c r="F246" s="33">
        <v>2018</v>
      </c>
      <c r="G246" s="36">
        <v>20399.84</v>
      </c>
      <c r="H246" s="37">
        <v>0.78</v>
      </c>
      <c r="I246" s="38">
        <f t="shared" si="8"/>
        <v>15911.8752</v>
      </c>
      <c r="J246" s="38"/>
    </row>
    <row r="247" spans="1:10" x14ac:dyDescent="0.25">
      <c r="A247" s="2" t="s">
        <v>27</v>
      </c>
      <c r="B247" s="34" t="str">
        <f t="shared" si="6"/>
        <v>548</v>
      </c>
      <c r="C247" s="2" t="s">
        <v>41</v>
      </c>
      <c r="D247" s="33" t="s">
        <v>42</v>
      </c>
      <c r="E247" s="33" t="s">
        <v>70</v>
      </c>
      <c r="F247" s="33">
        <v>2017</v>
      </c>
      <c r="G247" s="36">
        <v>2151.9699999999998</v>
      </c>
      <c r="H247" s="37">
        <v>0.78</v>
      </c>
      <c r="I247" s="38">
        <f t="shared" si="8"/>
        <v>1678.5365999999999</v>
      </c>
      <c r="J247" s="38"/>
    </row>
    <row r="248" spans="1:10" x14ac:dyDescent="0.25">
      <c r="A248" s="2" t="s">
        <v>27</v>
      </c>
      <c r="B248" s="34" t="str">
        <f t="shared" si="6"/>
        <v>548</v>
      </c>
      <c r="C248" s="2" t="s">
        <v>41</v>
      </c>
      <c r="D248" s="33" t="s">
        <v>42</v>
      </c>
      <c r="E248" s="33" t="s">
        <v>70</v>
      </c>
      <c r="F248" s="33">
        <v>2018</v>
      </c>
      <c r="G248" s="36">
        <v>2072.0099999999998</v>
      </c>
      <c r="H248" s="37">
        <v>0.78</v>
      </c>
      <c r="I248" s="38">
        <f t="shared" si="8"/>
        <v>1616.1677999999999</v>
      </c>
      <c r="J248" s="38"/>
    </row>
    <row r="249" spans="1:10" x14ac:dyDescent="0.25">
      <c r="A249" s="2" t="s">
        <v>28</v>
      </c>
      <c r="B249" s="34" t="str">
        <f t="shared" si="6"/>
        <v>549</v>
      </c>
      <c r="C249" s="2" t="s">
        <v>45</v>
      </c>
      <c r="D249" s="33" t="s">
        <v>42</v>
      </c>
      <c r="E249" s="33" t="s">
        <v>70</v>
      </c>
      <c r="F249" s="33">
        <v>2017</v>
      </c>
      <c r="G249" s="36">
        <v>215245.59999999998</v>
      </c>
      <c r="H249" s="37">
        <v>0.78</v>
      </c>
      <c r="I249" s="38">
        <f t="shared" si="8"/>
        <v>167891.568</v>
      </c>
      <c r="J249" s="38"/>
    </row>
    <row r="250" spans="1:10" x14ac:dyDescent="0.25">
      <c r="A250" s="2" t="s">
        <v>28</v>
      </c>
      <c r="B250" s="34" t="str">
        <f t="shared" si="6"/>
        <v>549</v>
      </c>
      <c r="C250" s="2" t="s">
        <v>45</v>
      </c>
      <c r="D250" s="33" t="s">
        <v>42</v>
      </c>
      <c r="E250" s="33" t="s">
        <v>70</v>
      </c>
      <c r="F250" s="33">
        <v>2018</v>
      </c>
      <c r="G250" s="36">
        <v>228834.70000000004</v>
      </c>
      <c r="H250" s="37">
        <v>0.78</v>
      </c>
      <c r="I250" s="38">
        <f t="shared" si="8"/>
        <v>178491.06600000005</v>
      </c>
      <c r="J250" s="38"/>
    </row>
    <row r="251" spans="1:10" x14ac:dyDescent="0.25">
      <c r="A251" s="2" t="s">
        <v>28</v>
      </c>
      <c r="B251" s="34" t="str">
        <f t="shared" si="6"/>
        <v>549</v>
      </c>
      <c r="C251" s="2" t="s">
        <v>46</v>
      </c>
      <c r="D251" s="33" t="s">
        <v>42</v>
      </c>
      <c r="E251" s="33" t="s">
        <v>70</v>
      </c>
      <c r="F251" s="33">
        <v>2017</v>
      </c>
      <c r="G251" s="36">
        <v>888640.18000000017</v>
      </c>
      <c r="H251" s="37">
        <v>0.78</v>
      </c>
      <c r="I251" s="38">
        <f t="shared" si="8"/>
        <v>693139.3404000001</v>
      </c>
      <c r="J251" s="38"/>
    </row>
    <row r="252" spans="1:10" x14ac:dyDescent="0.25">
      <c r="A252" s="2" t="s">
        <v>28</v>
      </c>
      <c r="B252" s="34" t="str">
        <f t="shared" si="6"/>
        <v>549</v>
      </c>
      <c r="C252" s="2" t="s">
        <v>46</v>
      </c>
      <c r="D252" s="33" t="s">
        <v>42</v>
      </c>
      <c r="E252" s="33" t="s">
        <v>70</v>
      </c>
      <c r="F252" s="33">
        <v>2018</v>
      </c>
      <c r="G252" s="36">
        <v>941381.79</v>
      </c>
      <c r="H252" s="37">
        <v>0.78</v>
      </c>
      <c r="I252" s="38">
        <f t="shared" si="8"/>
        <v>734277.7962000001</v>
      </c>
      <c r="J252" s="38"/>
    </row>
    <row r="253" spans="1:10" x14ac:dyDescent="0.25">
      <c r="A253" s="2" t="s">
        <v>28</v>
      </c>
      <c r="B253" s="34" t="str">
        <f t="shared" si="6"/>
        <v>549</v>
      </c>
      <c r="C253" s="2" t="s">
        <v>41</v>
      </c>
      <c r="D253" s="33" t="s">
        <v>42</v>
      </c>
      <c r="E253" s="33" t="s">
        <v>70</v>
      </c>
      <c r="F253" s="33">
        <v>2017</v>
      </c>
      <c r="G253" s="36">
        <v>235878</v>
      </c>
      <c r="H253" s="37">
        <v>0.78</v>
      </c>
      <c r="I253" s="38">
        <f t="shared" si="8"/>
        <v>183984.84</v>
      </c>
      <c r="J253" s="38"/>
    </row>
    <row r="254" spans="1:10" x14ac:dyDescent="0.25">
      <c r="A254" s="2" t="s">
        <v>28</v>
      </c>
      <c r="B254" s="34" t="str">
        <f t="shared" si="6"/>
        <v>549</v>
      </c>
      <c r="C254" s="2" t="s">
        <v>41</v>
      </c>
      <c r="D254" s="33" t="s">
        <v>42</v>
      </c>
      <c r="E254" s="33" t="s">
        <v>70</v>
      </c>
      <c r="F254" s="33">
        <v>2018</v>
      </c>
      <c r="G254" s="36">
        <v>240596</v>
      </c>
      <c r="H254" s="37">
        <v>0.78</v>
      </c>
      <c r="I254" s="38">
        <f t="shared" si="8"/>
        <v>187664.88</v>
      </c>
      <c r="J254" s="38"/>
    </row>
    <row r="255" spans="1:10" x14ac:dyDescent="0.25">
      <c r="A255" s="2" t="s">
        <v>28</v>
      </c>
      <c r="B255" s="34" t="str">
        <f t="shared" ref="B255:B308" si="9">LEFT(A255,3)</f>
        <v>549</v>
      </c>
      <c r="C255" s="2" t="s">
        <v>47</v>
      </c>
      <c r="D255" s="33" t="s">
        <v>42</v>
      </c>
      <c r="E255" s="33" t="s">
        <v>70</v>
      </c>
      <c r="F255" s="33">
        <v>2017</v>
      </c>
      <c r="G255" s="36">
        <v>433761.60000000003</v>
      </c>
      <c r="H255" s="37">
        <v>0.78</v>
      </c>
      <c r="I255" s="38">
        <f t="shared" si="8"/>
        <v>338334.04800000001</v>
      </c>
      <c r="J255" s="38"/>
    </row>
    <row r="256" spans="1:10" x14ac:dyDescent="0.25">
      <c r="A256" s="2" t="s">
        <v>28</v>
      </c>
      <c r="B256" s="34" t="str">
        <f t="shared" si="9"/>
        <v>549</v>
      </c>
      <c r="C256" s="2" t="s">
        <v>47</v>
      </c>
      <c r="D256" s="33" t="s">
        <v>42</v>
      </c>
      <c r="E256" s="33" t="s">
        <v>70</v>
      </c>
      <c r="F256" s="33">
        <v>2018</v>
      </c>
      <c r="G256" s="36">
        <v>464177.83999999997</v>
      </c>
      <c r="H256" s="37">
        <v>0.78</v>
      </c>
      <c r="I256" s="38">
        <f t="shared" si="8"/>
        <v>362058.71519999998</v>
      </c>
      <c r="J256" s="38"/>
    </row>
    <row r="257" spans="1:10" x14ac:dyDescent="0.25">
      <c r="A257" s="2" t="s">
        <v>28</v>
      </c>
      <c r="B257" s="34" t="str">
        <f t="shared" si="9"/>
        <v>549</v>
      </c>
      <c r="C257" s="2" t="s">
        <v>48</v>
      </c>
      <c r="D257" s="33" t="s">
        <v>42</v>
      </c>
      <c r="E257" s="33" t="s">
        <v>70</v>
      </c>
      <c r="F257" s="33">
        <v>2017</v>
      </c>
      <c r="G257" s="36">
        <v>485302.80000000005</v>
      </c>
      <c r="H257" s="37">
        <v>0.78</v>
      </c>
      <c r="I257" s="38">
        <f t="shared" si="8"/>
        <v>378536.18400000007</v>
      </c>
      <c r="J257" s="38"/>
    </row>
    <row r="258" spans="1:10" x14ac:dyDescent="0.25">
      <c r="A258" s="2" t="s">
        <v>28</v>
      </c>
      <c r="B258" s="34" t="str">
        <f t="shared" si="9"/>
        <v>549</v>
      </c>
      <c r="C258" s="2" t="s">
        <v>48</v>
      </c>
      <c r="D258" s="33" t="s">
        <v>42</v>
      </c>
      <c r="E258" s="33" t="s">
        <v>70</v>
      </c>
      <c r="F258" s="33">
        <v>2018</v>
      </c>
      <c r="G258" s="36">
        <v>494992.55999999994</v>
      </c>
      <c r="H258" s="37">
        <v>0.78</v>
      </c>
      <c r="I258" s="38">
        <f t="shared" si="8"/>
        <v>386094.19679999998</v>
      </c>
      <c r="J258" s="38"/>
    </row>
    <row r="259" spans="1:10" x14ac:dyDescent="0.25">
      <c r="A259" s="2" t="s">
        <v>28</v>
      </c>
      <c r="B259" s="34" t="str">
        <f t="shared" si="9"/>
        <v>549</v>
      </c>
      <c r="C259" s="2" t="s">
        <v>49</v>
      </c>
      <c r="D259" s="33" t="s">
        <v>42</v>
      </c>
      <c r="E259" s="33" t="s">
        <v>70</v>
      </c>
      <c r="F259" s="33">
        <v>2017</v>
      </c>
      <c r="G259" s="36">
        <v>16380</v>
      </c>
      <c r="H259" s="37">
        <v>0.78</v>
      </c>
      <c r="I259" s="38">
        <f t="shared" si="8"/>
        <v>12776.4</v>
      </c>
      <c r="J259" s="38"/>
    </row>
    <row r="260" spans="1:10" x14ac:dyDescent="0.25">
      <c r="A260" s="2" t="s">
        <v>28</v>
      </c>
      <c r="B260" s="34" t="str">
        <f t="shared" si="9"/>
        <v>549</v>
      </c>
      <c r="C260" s="2" t="s">
        <v>49</v>
      </c>
      <c r="D260" s="33" t="s">
        <v>42</v>
      </c>
      <c r="E260" s="33" t="s">
        <v>70</v>
      </c>
      <c r="F260" s="33">
        <v>2018</v>
      </c>
      <c r="G260" s="36">
        <v>17231</v>
      </c>
      <c r="H260" s="37">
        <v>0.78</v>
      </c>
      <c r="I260" s="38">
        <f t="shared" si="8"/>
        <v>13440.18</v>
      </c>
      <c r="J260" s="38"/>
    </row>
    <row r="261" spans="1:10" x14ac:dyDescent="0.25">
      <c r="A261" s="2" t="s">
        <v>29</v>
      </c>
      <c r="B261" s="34" t="str">
        <f t="shared" si="9"/>
        <v>549</v>
      </c>
      <c r="C261" s="2" t="s">
        <v>45</v>
      </c>
      <c r="D261" s="33" t="s">
        <v>42</v>
      </c>
      <c r="E261" s="33" t="s">
        <v>70</v>
      </c>
      <c r="F261" s="33">
        <v>2017</v>
      </c>
      <c r="G261" s="36">
        <v>4880.3600000000006</v>
      </c>
      <c r="H261" s="37">
        <v>0.78</v>
      </c>
      <c r="I261" s="38">
        <f t="shared" si="8"/>
        <v>3806.6808000000005</v>
      </c>
      <c r="J261" s="38"/>
    </row>
    <row r="262" spans="1:10" x14ac:dyDescent="0.25">
      <c r="A262" s="2" t="s">
        <v>29</v>
      </c>
      <c r="B262" s="34" t="str">
        <f t="shared" si="9"/>
        <v>549</v>
      </c>
      <c r="C262" s="2" t="s">
        <v>45</v>
      </c>
      <c r="D262" s="33" t="s">
        <v>42</v>
      </c>
      <c r="E262" s="33" t="s">
        <v>70</v>
      </c>
      <c r="F262" s="33">
        <v>2018</v>
      </c>
      <c r="G262" s="36">
        <v>4870.2800000000007</v>
      </c>
      <c r="H262" s="37">
        <v>0.78</v>
      </c>
      <c r="I262" s="38">
        <f t="shared" si="8"/>
        <v>3798.8184000000006</v>
      </c>
      <c r="J262" s="38"/>
    </row>
    <row r="263" spans="1:10" x14ac:dyDescent="0.25">
      <c r="A263" s="2" t="s">
        <v>29</v>
      </c>
      <c r="B263" s="34" t="str">
        <f t="shared" si="9"/>
        <v>549</v>
      </c>
      <c r="C263" s="2" t="s">
        <v>46</v>
      </c>
      <c r="D263" s="33" t="s">
        <v>42</v>
      </c>
      <c r="E263" s="33" t="s">
        <v>70</v>
      </c>
      <c r="F263" s="33">
        <v>2017</v>
      </c>
      <c r="G263" s="36">
        <v>16611.72</v>
      </c>
      <c r="H263" s="37">
        <v>0.78</v>
      </c>
      <c r="I263" s="38">
        <f t="shared" si="8"/>
        <v>12957.141600000001</v>
      </c>
      <c r="J263" s="38"/>
    </row>
    <row r="264" spans="1:10" x14ac:dyDescent="0.25">
      <c r="A264" s="2" t="s">
        <v>29</v>
      </c>
      <c r="B264" s="34" t="str">
        <f t="shared" si="9"/>
        <v>549</v>
      </c>
      <c r="C264" s="2" t="s">
        <v>46</v>
      </c>
      <c r="D264" s="33" t="s">
        <v>42</v>
      </c>
      <c r="E264" s="33" t="s">
        <v>70</v>
      </c>
      <c r="F264" s="33">
        <v>2018</v>
      </c>
      <c r="G264" s="36">
        <v>16577.39</v>
      </c>
      <c r="H264" s="37">
        <v>0.78</v>
      </c>
      <c r="I264" s="38">
        <f t="shared" si="8"/>
        <v>12930.3642</v>
      </c>
      <c r="J264" s="38"/>
    </row>
    <row r="265" spans="1:10" x14ac:dyDescent="0.25">
      <c r="A265" s="2" t="s">
        <v>29</v>
      </c>
      <c r="B265" s="34" t="str">
        <f t="shared" si="9"/>
        <v>549</v>
      </c>
      <c r="C265" s="2" t="s">
        <v>41</v>
      </c>
      <c r="D265" s="33" t="s">
        <v>42</v>
      </c>
      <c r="E265" s="33" t="s">
        <v>70</v>
      </c>
      <c r="F265" s="33">
        <v>2017</v>
      </c>
      <c r="G265" s="36">
        <v>46486.11</v>
      </c>
      <c r="H265" s="37">
        <v>0.78</v>
      </c>
      <c r="I265" s="38">
        <f t="shared" si="8"/>
        <v>36259.165800000002</v>
      </c>
      <c r="J265" s="38"/>
    </row>
    <row r="266" spans="1:10" x14ac:dyDescent="0.25">
      <c r="A266" s="2" t="s">
        <v>29</v>
      </c>
      <c r="B266" s="34" t="str">
        <f t="shared" si="9"/>
        <v>549</v>
      </c>
      <c r="C266" s="2" t="s">
        <v>41</v>
      </c>
      <c r="D266" s="33" t="s">
        <v>42</v>
      </c>
      <c r="E266" s="33" t="s">
        <v>70</v>
      </c>
      <c r="F266" s="33">
        <v>2018</v>
      </c>
      <c r="G266" s="36">
        <v>47143.56</v>
      </c>
      <c r="H266" s="37">
        <v>0.78</v>
      </c>
      <c r="I266" s="38">
        <f t="shared" si="8"/>
        <v>36771.976799999997</v>
      </c>
      <c r="J266" s="38"/>
    </row>
    <row r="267" spans="1:10" x14ac:dyDescent="0.25">
      <c r="A267" s="2" t="s">
        <v>29</v>
      </c>
      <c r="B267" s="34" t="str">
        <f t="shared" si="9"/>
        <v>549</v>
      </c>
      <c r="C267" s="2" t="s">
        <v>47</v>
      </c>
      <c r="D267" s="33" t="s">
        <v>42</v>
      </c>
      <c r="E267" s="33" t="s">
        <v>70</v>
      </c>
      <c r="F267" s="33">
        <v>2017</v>
      </c>
      <c r="G267" s="36">
        <v>5364.1200000000008</v>
      </c>
      <c r="H267" s="37">
        <v>0.78</v>
      </c>
      <c r="I267" s="38">
        <f t="shared" si="8"/>
        <v>4184.0136000000011</v>
      </c>
      <c r="J267" s="38"/>
    </row>
    <row r="268" spans="1:10" x14ac:dyDescent="0.25">
      <c r="A268" s="2" t="s">
        <v>29</v>
      </c>
      <c r="B268" s="34" t="str">
        <f t="shared" si="9"/>
        <v>549</v>
      </c>
      <c r="C268" s="2" t="s">
        <v>47</v>
      </c>
      <c r="D268" s="33" t="s">
        <v>42</v>
      </c>
      <c r="E268" s="33" t="s">
        <v>70</v>
      </c>
      <c r="F268" s="33">
        <v>2018</v>
      </c>
      <c r="G268" s="36">
        <v>5498.22</v>
      </c>
      <c r="H268" s="37">
        <v>0.78</v>
      </c>
      <c r="I268" s="38">
        <f t="shared" si="8"/>
        <v>4288.6116000000002</v>
      </c>
      <c r="J268" s="38"/>
    </row>
    <row r="269" spans="1:10" x14ac:dyDescent="0.25">
      <c r="A269" s="2" t="s">
        <v>30</v>
      </c>
      <c r="B269" s="34" t="str">
        <f t="shared" si="9"/>
        <v>551</v>
      </c>
      <c r="C269" s="2" t="s">
        <v>41</v>
      </c>
      <c r="D269" s="33" t="s">
        <v>42</v>
      </c>
      <c r="E269" s="33" t="s">
        <v>70</v>
      </c>
      <c r="F269" s="33">
        <v>2017</v>
      </c>
      <c r="G269" s="36">
        <v>6445.2199999999993</v>
      </c>
      <c r="H269" s="37">
        <v>0.78</v>
      </c>
      <c r="I269" s="38">
        <f t="shared" si="8"/>
        <v>5027.2716</v>
      </c>
      <c r="J269" s="38"/>
    </row>
    <row r="270" spans="1:10" x14ac:dyDescent="0.25">
      <c r="A270" s="2" t="s">
        <v>30</v>
      </c>
      <c r="B270" s="34" t="str">
        <f t="shared" si="9"/>
        <v>551</v>
      </c>
      <c r="C270" s="2" t="s">
        <v>41</v>
      </c>
      <c r="D270" s="33" t="s">
        <v>42</v>
      </c>
      <c r="E270" s="33" t="s">
        <v>70</v>
      </c>
      <c r="F270" s="33">
        <v>2018</v>
      </c>
      <c r="G270" s="36">
        <v>3832.2</v>
      </c>
      <c r="H270" s="37">
        <v>0.78</v>
      </c>
      <c r="I270" s="38">
        <f t="shared" si="8"/>
        <v>2989.116</v>
      </c>
      <c r="J270" s="38"/>
    </row>
    <row r="271" spans="1:10" x14ac:dyDescent="0.25">
      <c r="A271" s="2" t="s">
        <v>30</v>
      </c>
      <c r="B271" s="34" t="str">
        <f t="shared" si="9"/>
        <v>551</v>
      </c>
      <c r="C271" s="2" t="s">
        <v>47</v>
      </c>
      <c r="D271" s="33" t="s">
        <v>42</v>
      </c>
      <c r="E271" s="33" t="s">
        <v>70</v>
      </c>
      <c r="F271" s="33">
        <v>2017</v>
      </c>
      <c r="G271" s="36">
        <v>20275.05</v>
      </c>
      <c r="H271" s="37">
        <v>0.78</v>
      </c>
      <c r="I271" s="38">
        <f t="shared" si="8"/>
        <v>15814.539000000001</v>
      </c>
      <c r="J271" s="38"/>
    </row>
    <row r="272" spans="1:10" x14ac:dyDescent="0.25">
      <c r="A272" s="2" t="s">
        <v>30</v>
      </c>
      <c r="B272" s="34" t="str">
        <f t="shared" si="9"/>
        <v>551</v>
      </c>
      <c r="C272" s="2" t="s">
        <v>47</v>
      </c>
      <c r="D272" s="33" t="s">
        <v>42</v>
      </c>
      <c r="E272" s="33" t="s">
        <v>70</v>
      </c>
      <c r="F272" s="33">
        <v>2018</v>
      </c>
      <c r="G272" s="36">
        <v>7201.67</v>
      </c>
      <c r="H272" s="37">
        <v>0.78</v>
      </c>
      <c r="I272" s="38">
        <f t="shared" si="8"/>
        <v>5617.3026</v>
      </c>
      <c r="J272" s="38"/>
    </row>
    <row r="273" spans="1:10" x14ac:dyDescent="0.25">
      <c r="A273" s="2" t="s">
        <v>30</v>
      </c>
      <c r="B273" s="34" t="str">
        <f t="shared" si="9"/>
        <v>551</v>
      </c>
      <c r="C273" s="2" t="s">
        <v>48</v>
      </c>
      <c r="D273" s="33" t="s">
        <v>42</v>
      </c>
      <c r="E273" s="33" t="s">
        <v>70</v>
      </c>
      <c r="F273" s="33">
        <v>2017</v>
      </c>
      <c r="G273" s="36">
        <v>0</v>
      </c>
      <c r="H273" s="37">
        <v>0.78</v>
      </c>
      <c r="I273" s="38">
        <f t="shared" si="8"/>
        <v>0</v>
      </c>
      <c r="J273" s="38"/>
    </row>
    <row r="274" spans="1:10" x14ac:dyDescent="0.25">
      <c r="A274" s="2" t="s">
        <v>30</v>
      </c>
      <c r="B274" s="34" t="str">
        <f t="shared" si="9"/>
        <v>551</v>
      </c>
      <c r="C274" s="2" t="s">
        <v>48</v>
      </c>
      <c r="D274" s="33" t="s">
        <v>42</v>
      </c>
      <c r="E274" s="33" t="s">
        <v>70</v>
      </c>
      <c r="F274" s="33">
        <v>2018</v>
      </c>
      <c r="G274" s="36">
        <v>597.91999999999996</v>
      </c>
      <c r="H274" s="37">
        <v>0.78</v>
      </c>
      <c r="I274" s="38">
        <f t="shared" si="8"/>
        <v>466.37759999999997</v>
      </c>
      <c r="J274" s="38"/>
    </row>
    <row r="275" spans="1:10" x14ac:dyDescent="0.25">
      <c r="A275" s="2" t="s">
        <v>31</v>
      </c>
      <c r="B275" s="34" t="str">
        <f t="shared" si="9"/>
        <v>551</v>
      </c>
      <c r="C275" s="2" t="s">
        <v>45</v>
      </c>
      <c r="D275" s="33" t="s">
        <v>42</v>
      </c>
      <c r="E275" s="33" t="s">
        <v>70</v>
      </c>
      <c r="F275" s="33">
        <v>2017</v>
      </c>
      <c r="G275" s="36">
        <v>16038.32</v>
      </c>
      <c r="H275" s="37">
        <v>0.78</v>
      </c>
      <c r="I275" s="38">
        <f t="shared" si="8"/>
        <v>12509.8896</v>
      </c>
      <c r="J275" s="38"/>
    </row>
    <row r="276" spans="1:10" x14ac:dyDescent="0.25">
      <c r="A276" s="2" t="s">
        <v>31</v>
      </c>
      <c r="B276" s="34" t="str">
        <f t="shared" si="9"/>
        <v>551</v>
      </c>
      <c r="C276" s="2" t="s">
        <v>45</v>
      </c>
      <c r="D276" s="33" t="s">
        <v>42</v>
      </c>
      <c r="E276" s="33" t="s">
        <v>70</v>
      </c>
      <c r="F276" s="33">
        <v>2018</v>
      </c>
      <c r="G276" s="36">
        <v>12361.73</v>
      </c>
      <c r="H276" s="37">
        <v>0.78</v>
      </c>
      <c r="I276" s="38">
        <f t="shared" si="8"/>
        <v>9642.1494000000002</v>
      </c>
      <c r="J276" s="38"/>
    </row>
    <row r="277" spans="1:10" x14ac:dyDescent="0.25">
      <c r="A277" s="2" t="s">
        <v>31</v>
      </c>
      <c r="B277" s="34" t="str">
        <f t="shared" si="9"/>
        <v>551</v>
      </c>
      <c r="C277" s="2" t="s">
        <v>46</v>
      </c>
      <c r="D277" s="33" t="s">
        <v>42</v>
      </c>
      <c r="E277" s="33" t="s">
        <v>70</v>
      </c>
      <c r="F277" s="33">
        <v>2017</v>
      </c>
      <c r="G277" s="36">
        <v>54591.09</v>
      </c>
      <c r="H277" s="37">
        <v>0.78</v>
      </c>
      <c r="I277" s="38">
        <f t="shared" si="8"/>
        <v>42581.050199999998</v>
      </c>
      <c r="J277" s="38"/>
    </row>
    <row r="278" spans="1:10" x14ac:dyDescent="0.25">
      <c r="A278" s="2" t="s">
        <v>31</v>
      </c>
      <c r="B278" s="34" t="str">
        <f t="shared" si="9"/>
        <v>551</v>
      </c>
      <c r="C278" s="2" t="s">
        <v>46</v>
      </c>
      <c r="D278" s="33" t="s">
        <v>42</v>
      </c>
      <c r="E278" s="33" t="s">
        <v>70</v>
      </c>
      <c r="F278" s="33">
        <v>2018</v>
      </c>
      <c r="G278" s="36">
        <v>42076.759999999995</v>
      </c>
      <c r="H278" s="37">
        <v>0.78</v>
      </c>
      <c r="I278" s="38">
        <f t="shared" si="8"/>
        <v>32819.872799999997</v>
      </c>
      <c r="J278" s="38"/>
    </row>
    <row r="279" spans="1:10" x14ac:dyDescent="0.25">
      <c r="A279" s="2" t="s">
        <v>31</v>
      </c>
      <c r="B279" s="34" t="str">
        <f t="shared" si="9"/>
        <v>551</v>
      </c>
      <c r="C279" s="2" t="s">
        <v>41</v>
      </c>
      <c r="D279" s="33" t="s">
        <v>42</v>
      </c>
      <c r="E279" s="33" t="s">
        <v>70</v>
      </c>
      <c r="F279" s="33">
        <v>2017</v>
      </c>
      <c r="G279" s="36">
        <v>219.6</v>
      </c>
      <c r="H279" s="37">
        <v>0.78</v>
      </c>
      <c r="I279" s="38">
        <f t="shared" si="8"/>
        <v>171.28800000000001</v>
      </c>
      <c r="J279" s="38"/>
    </row>
    <row r="280" spans="1:10" x14ac:dyDescent="0.25">
      <c r="A280" s="2" t="s">
        <v>31</v>
      </c>
      <c r="B280" s="34" t="str">
        <f t="shared" si="9"/>
        <v>551</v>
      </c>
      <c r="C280" s="2" t="s">
        <v>41</v>
      </c>
      <c r="D280" s="33" t="s">
        <v>42</v>
      </c>
      <c r="E280" s="33" t="s">
        <v>70</v>
      </c>
      <c r="F280" s="33">
        <v>2018</v>
      </c>
      <c r="G280" s="36">
        <v>150</v>
      </c>
      <c r="H280" s="37">
        <v>0.78</v>
      </c>
      <c r="I280" s="38">
        <f t="shared" si="8"/>
        <v>117</v>
      </c>
      <c r="J280" s="38"/>
    </row>
    <row r="281" spans="1:10" x14ac:dyDescent="0.25">
      <c r="A281" s="2" t="s">
        <v>31</v>
      </c>
      <c r="B281" s="34" t="str">
        <f t="shared" si="9"/>
        <v>551</v>
      </c>
      <c r="C281" s="2" t="s">
        <v>47</v>
      </c>
      <c r="D281" s="33" t="s">
        <v>42</v>
      </c>
      <c r="E281" s="33" t="s">
        <v>70</v>
      </c>
      <c r="F281" s="33">
        <v>2017</v>
      </c>
      <c r="G281" s="36">
        <v>20855.28</v>
      </c>
      <c r="H281" s="37">
        <v>0.78</v>
      </c>
      <c r="I281" s="38">
        <f t="shared" si="8"/>
        <v>16267.118399999999</v>
      </c>
      <c r="J281" s="38"/>
    </row>
    <row r="282" spans="1:10" x14ac:dyDescent="0.25">
      <c r="A282" s="2" t="s">
        <v>31</v>
      </c>
      <c r="B282" s="34" t="str">
        <f t="shared" si="9"/>
        <v>551</v>
      </c>
      <c r="C282" s="2" t="s">
        <v>47</v>
      </c>
      <c r="D282" s="33" t="s">
        <v>42</v>
      </c>
      <c r="E282" s="33" t="s">
        <v>70</v>
      </c>
      <c r="F282" s="33">
        <v>2018</v>
      </c>
      <c r="G282" s="36">
        <v>20298.68</v>
      </c>
      <c r="H282" s="37">
        <v>0.78</v>
      </c>
      <c r="I282" s="38">
        <f t="shared" si="8"/>
        <v>15832.9704</v>
      </c>
      <c r="J282" s="38"/>
    </row>
    <row r="283" spans="1:10" x14ac:dyDescent="0.25">
      <c r="A283" s="2" t="s">
        <v>32</v>
      </c>
      <c r="B283" s="34" t="str">
        <f t="shared" si="9"/>
        <v>552</v>
      </c>
      <c r="C283" s="2" t="s">
        <v>41</v>
      </c>
      <c r="D283" s="33" t="s">
        <v>42</v>
      </c>
      <c r="E283" s="33" t="s">
        <v>70</v>
      </c>
      <c r="F283" s="33">
        <v>2017</v>
      </c>
      <c r="G283" s="36">
        <v>1197.5999999999999</v>
      </c>
      <c r="H283" s="37">
        <v>0.78</v>
      </c>
      <c r="I283" s="38">
        <f t="shared" si="8"/>
        <v>934.12799999999993</v>
      </c>
      <c r="J283" s="38"/>
    </row>
    <row r="284" spans="1:10" x14ac:dyDescent="0.25">
      <c r="A284" s="2" t="s">
        <v>32</v>
      </c>
      <c r="B284" s="34" t="str">
        <f t="shared" si="9"/>
        <v>552</v>
      </c>
      <c r="C284" s="2" t="s">
        <v>41</v>
      </c>
      <c r="D284" s="33" t="s">
        <v>42</v>
      </c>
      <c r="E284" s="33" t="s">
        <v>70</v>
      </c>
      <c r="F284" s="33">
        <v>2018</v>
      </c>
      <c r="G284" s="36">
        <v>1221</v>
      </c>
      <c r="H284" s="37">
        <v>0.78</v>
      </c>
      <c r="I284" s="38">
        <f t="shared" si="8"/>
        <v>952.38</v>
      </c>
      <c r="J284" s="38"/>
    </row>
    <row r="285" spans="1:10" x14ac:dyDescent="0.25">
      <c r="A285" s="2" t="s">
        <v>32</v>
      </c>
      <c r="B285" s="34" t="str">
        <f t="shared" si="9"/>
        <v>552</v>
      </c>
      <c r="C285" s="2" t="s">
        <v>47</v>
      </c>
      <c r="D285" s="33" t="s">
        <v>42</v>
      </c>
      <c r="E285" s="33" t="s">
        <v>70</v>
      </c>
      <c r="F285" s="33">
        <v>2017</v>
      </c>
      <c r="G285" s="36">
        <v>1099397</v>
      </c>
      <c r="H285" s="37">
        <v>0.78</v>
      </c>
      <c r="I285" s="38">
        <f t="shared" si="8"/>
        <v>857529.66</v>
      </c>
      <c r="J285" s="38"/>
    </row>
    <row r="286" spans="1:10" x14ac:dyDescent="0.25">
      <c r="A286" s="2" t="s">
        <v>32</v>
      </c>
      <c r="B286" s="34" t="str">
        <f t="shared" si="9"/>
        <v>552</v>
      </c>
      <c r="C286" s="2" t="s">
        <v>47</v>
      </c>
      <c r="D286" s="33" t="s">
        <v>42</v>
      </c>
      <c r="E286" s="33" t="s">
        <v>70</v>
      </c>
      <c r="F286" s="33">
        <v>2018</v>
      </c>
      <c r="G286" s="36">
        <v>79984.400000000009</v>
      </c>
      <c r="H286" s="37">
        <v>0.78</v>
      </c>
      <c r="I286" s="38">
        <f t="shared" si="8"/>
        <v>62387.832000000009</v>
      </c>
      <c r="J286" s="38"/>
    </row>
    <row r="287" spans="1:10" x14ac:dyDescent="0.25">
      <c r="A287" s="2" t="s">
        <v>32</v>
      </c>
      <c r="B287" s="34" t="str">
        <f t="shared" si="9"/>
        <v>552</v>
      </c>
      <c r="C287" s="2" t="s">
        <v>48</v>
      </c>
      <c r="D287" s="33" t="s">
        <v>42</v>
      </c>
      <c r="E287" s="33" t="s">
        <v>70</v>
      </c>
      <c r="F287" s="33">
        <v>2017</v>
      </c>
      <c r="G287" s="36">
        <v>993839.2</v>
      </c>
      <c r="H287" s="37">
        <v>0.78</v>
      </c>
      <c r="I287" s="38">
        <f t="shared" si="8"/>
        <v>775194.576</v>
      </c>
      <c r="J287" s="38"/>
    </row>
    <row r="288" spans="1:10" x14ac:dyDescent="0.25">
      <c r="A288" s="2" t="s">
        <v>32</v>
      </c>
      <c r="B288" s="34" t="str">
        <f t="shared" si="9"/>
        <v>552</v>
      </c>
      <c r="C288" s="2" t="s">
        <v>48</v>
      </c>
      <c r="D288" s="33" t="s">
        <v>42</v>
      </c>
      <c r="E288" s="33" t="s">
        <v>70</v>
      </c>
      <c r="F288" s="33">
        <v>2018</v>
      </c>
      <c r="G288" s="36">
        <v>241058.4</v>
      </c>
      <c r="H288" s="37">
        <v>0.78</v>
      </c>
      <c r="I288" s="38">
        <f t="shared" ref="I288:I308" si="10">+G288*H288</f>
        <v>188025.552</v>
      </c>
      <c r="J288" s="38"/>
    </row>
    <row r="289" spans="1:10" x14ac:dyDescent="0.25">
      <c r="A289" s="2" t="s">
        <v>33</v>
      </c>
      <c r="B289" s="34" t="str">
        <f t="shared" si="9"/>
        <v>553</v>
      </c>
      <c r="C289" s="2" t="s">
        <v>47</v>
      </c>
      <c r="D289" s="33" t="s">
        <v>42</v>
      </c>
      <c r="E289" s="33" t="s">
        <v>70</v>
      </c>
      <c r="F289" s="33">
        <v>2017</v>
      </c>
      <c r="G289" s="36">
        <v>648134.40000000002</v>
      </c>
      <c r="H289" s="37">
        <v>0.78</v>
      </c>
      <c r="I289" s="38">
        <f t="shared" si="10"/>
        <v>505544.83200000005</v>
      </c>
      <c r="J289" s="38"/>
    </row>
    <row r="290" spans="1:10" x14ac:dyDescent="0.25">
      <c r="A290" s="2" t="s">
        <v>33</v>
      </c>
      <c r="B290" s="34" t="str">
        <f t="shared" si="9"/>
        <v>553</v>
      </c>
      <c r="C290" s="2" t="s">
        <v>47</v>
      </c>
      <c r="D290" s="33" t="s">
        <v>42</v>
      </c>
      <c r="E290" s="33" t="s">
        <v>70</v>
      </c>
      <c r="F290" s="33">
        <v>2018</v>
      </c>
      <c r="G290" s="36">
        <v>200496</v>
      </c>
      <c r="H290" s="37">
        <v>0.78</v>
      </c>
      <c r="I290" s="38">
        <f t="shared" si="10"/>
        <v>156386.88</v>
      </c>
      <c r="J290" s="38"/>
    </row>
    <row r="291" spans="1:10" x14ac:dyDescent="0.25">
      <c r="A291" s="2" t="s">
        <v>33</v>
      </c>
      <c r="B291" s="34" t="str">
        <f t="shared" si="9"/>
        <v>553</v>
      </c>
      <c r="C291" s="2" t="s">
        <v>48</v>
      </c>
      <c r="D291" s="33" t="s">
        <v>42</v>
      </c>
      <c r="E291" s="33" t="s">
        <v>70</v>
      </c>
      <c r="F291" s="33">
        <v>2017</v>
      </c>
      <c r="G291" s="36">
        <v>447093.6</v>
      </c>
      <c r="H291" s="37">
        <v>0.78</v>
      </c>
      <c r="I291" s="38">
        <f t="shared" si="10"/>
        <v>348733.00799999997</v>
      </c>
      <c r="J291" s="38"/>
    </row>
    <row r="292" spans="1:10" x14ac:dyDescent="0.25">
      <c r="A292" s="2" t="s">
        <v>33</v>
      </c>
      <c r="B292" s="34" t="str">
        <f t="shared" si="9"/>
        <v>553</v>
      </c>
      <c r="C292" s="2" t="s">
        <v>48</v>
      </c>
      <c r="D292" s="33" t="s">
        <v>42</v>
      </c>
      <c r="E292" s="33" t="s">
        <v>70</v>
      </c>
      <c r="F292" s="33">
        <v>2018</v>
      </c>
      <c r="G292" s="36">
        <v>186443</v>
      </c>
      <c r="H292" s="37">
        <v>0.78</v>
      </c>
      <c r="I292" s="38">
        <f t="shared" si="10"/>
        <v>145425.54</v>
      </c>
      <c r="J292" s="38"/>
    </row>
    <row r="293" spans="1:10" x14ac:dyDescent="0.25">
      <c r="A293" s="2" t="s">
        <v>34</v>
      </c>
      <c r="B293" s="34" t="str">
        <f t="shared" si="9"/>
        <v>553</v>
      </c>
      <c r="C293" s="2" t="s">
        <v>47</v>
      </c>
      <c r="D293" s="33" t="s">
        <v>42</v>
      </c>
      <c r="E293" s="33" t="s">
        <v>70</v>
      </c>
      <c r="F293" s="33">
        <v>2017</v>
      </c>
      <c r="G293" s="36">
        <v>53844</v>
      </c>
      <c r="H293" s="37">
        <v>0.78</v>
      </c>
      <c r="I293" s="38">
        <f t="shared" si="10"/>
        <v>41998.32</v>
      </c>
      <c r="J293" s="38"/>
    </row>
    <row r="294" spans="1:10" x14ac:dyDescent="0.25">
      <c r="A294" s="2" t="s">
        <v>34</v>
      </c>
      <c r="B294" s="34" t="str">
        <f t="shared" si="9"/>
        <v>553</v>
      </c>
      <c r="C294" s="2" t="s">
        <v>47</v>
      </c>
      <c r="D294" s="33" t="s">
        <v>42</v>
      </c>
      <c r="E294" s="33" t="s">
        <v>70</v>
      </c>
      <c r="F294" s="33">
        <v>2018</v>
      </c>
      <c r="G294" s="36">
        <v>57744</v>
      </c>
      <c r="H294" s="37">
        <v>0.78</v>
      </c>
      <c r="I294" s="38">
        <f t="shared" si="10"/>
        <v>45040.32</v>
      </c>
      <c r="J294" s="38"/>
    </row>
    <row r="295" spans="1:10" x14ac:dyDescent="0.25">
      <c r="A295" s="2" t="s">
        <v>34</v>
      </c>
      <c r="B295" s="34" t="str">
        <f t="shared" si="9"/>
        <v>553</v>
      </c>
      <c r="C295" s="2" t="s">
        <v>48</v>
      </c>
      <c r="D295" s="33" t="s">
        <v>42</v>
      </c>
      <c r="E295" s="33" t="s">
        <v>70</v>
      </c>
      <c r="F295" s="33">
        <v>2017</v>
      </c>
      <c r="G295" s="36">
        <v>63204</v>
      </c>
      <c r="H295" s="37">
        <v>0.78</v>
      </c>
      <c r="I295" s="38">
        <f t="shared" si="10"/>
        <v>49299.12</v>
      </c>
      <c r="J295" s="38"/>
    </row>
    <row r="296" spans="1:10" x14ac:dyDescent="0.25">
      <c r="A296" s="2" t="s">
        <v>34</v>
      </c>
      <c r="B296" s="34" t="str">
        <f t="shared" si="9"/>
        <v>553</v>
      </c>
      <c r="C296" s="2" t="s">
        <v>48</v>
      </c>
      <c r="D296" s="33" t="s">
        <v>42</v>
      </c>
      <c r="E296" s="33" t="s">
        <v>70</v>
      </c>
      <c r="F296" s="33">
        <v>2018</v>
      </c>
      <c r="G296" s="36">
        <v>67788</v>
      </c>
      <c r="H296" s="37">
        <v>0.78</v>
      </c>
      <c r="I296" s="38">
        <f t="shared" si="10"/>
        <v>52874.64</v>
      </c>
      <c r="J296" s="38"/>
    </row>
    <row r="297" spans="1:10" x14ac:dyDescent="0.25">
      <c r="A297" s="2" t="s">
        <v>35</v>
      </c>
      <c r="B297" s="34" t="str">
        <f t="shared" si="9"/>
        <v>554</v>
      </c>
      <c r="C297" s="2" t="s">
        <v>45</v>
      </c>
      <c r="D297" s="33" t="s">
        <v>42</v>
      </c>
      <c r="E297" s="33" t="s">
        <v>70</v>
      </c>
      <c r="F297" s="33">
        <v>2017</v>
      </c>
      <c r="G297" s="36">
        <v>213728.42</v>
      </c>
      <c r="H297" s="37">
        <v>0.78</v>
      </c>
      <c r="I297" s="38">
        <f t="shared" si="10"/>
        <v>166708.16760000002</v>
      </c>
      <c r="J297" s="38"/>
    </row>
    <row r="298" spans="1:10" x14ac:dyDescent="0.25">
      <c r="A298" s="2" t="s">
        <v>35</v>
      </c>
      <c r="B298" s="34" t="str">
        <f t="shared" si="9"/>
        <v>554</v>
      </c>
      <c r="C298" s="2" t="s">
        <v>45</v>
      </c>
      <c r="D298" s="33" t="s">
        <v>42</v>
      </c>
      <c r="E298" s="33" t="s">
        <v>70</v>
      </c>
      <c r="F298" s="33">
        <v>2018</v>
      </c>
      <c r="G298" s="36">
        <v>226387.53999999998</v>
      </c>
      <c r="H298" s="37">
        <v>0.78</v>
      </c>
      <c r="I298" s="38">
        <f t="shared" si="10"/>
        <v>176582.2812</v>
      </c>
      <c r="J298" s="38"/>
    </row>
    <row r="299" spans="1:10" x14ac:dyDescent="0.25">
      <c r="A299" s="2" t="s">
        <v>35</v>
      </c>
      <c r="B299" s="34" t="str">
        <f t="shared" si="9"/>
        <v>554</v>
      </c>
      <c r="C299" s="2" t="s">
        <v>46</v>
      </c>
      <c r="D299" s="33" t="s">
        <v>42</v>
      </c>
      <c r="E299" s="33" t="s">
        <v>70</v>
      </c>
      <c r="F299" s="33">
        <v>2017</v>
      </c>
      <c r="G299" s="36">
        <v>853544.99</v>
      </c>
      <c r="H299" s="37">
        <v>0.78</v>
      </c>
      <c r="I299" s="38">
        <f t="shared" si="10"/>
        <v>665765.09220000007</v>
      </c>
      <c r="J299" s="38"/>
    </row>
    <row r="300" spans="1:10" x14ac:dyDescent="0.25">
      <c r="A300" s="2" t="s">
        <v>35</v>
      </c>
      <c r="B300" s="34" t="str">
        <f t="shared" si="9"/>
        <v>554</v>
      </c>
      <c r="C300" s="2" t="s">
        <v>46</v>
      </c>
      <c r="D300" s="33" t="s">
        <v>42</v>
      </c>
      <c r="E300" s="33" t="s">
        <v>70</v>
      </c>
      <c r="F300" s="33">
        <v>2018</v>
      </c>
      <c r="G300" s="36">
        <v>902869.52</v>
      </c>
      <c r="H300" s="37">
        <v>0.78</v>
      </c>
      <c r="I300" s="38">
        <f t="shared" si="10"/>
        <v>704238.22560000001</v>
      </c>
      <c r="J300" s="38"/>
    </row>
    <row r="301" spans="1:10" x14ac:dyDescent="0.25">
      <c r="A301" s="2" t="s">
        <v>35</v>
      </c>
      <c r="B301" s="34" t="str">
        <f t="shared" si="9"/>
        <v>554</v>
      </c>
      <c r="C301" s="2" t="s">
        <v>41</v>
      </c>
      <c r="D301" s="33" t="s">
        <v>42</v>
      </c>
      <c r="E301" s="33" t="s">
        <v>70</v>
      </c>
      <c r="F301" s="33">
        <v>2017</v>
      </c>
      <c r="G301" s="36">
        <v>81148</v>
      </c>
      <c r="H301" s="37">
        <v>0.78</v>
      </c>
      <c r="I301" s="38">
        <f t="shared" si="10"/>
        <v>63295.44</v>
      </c>
      <c r="J301" s="38"/>
    </row>
    <row r="302" spans="1:10" x14ac:dyDescent="0.25">
      <c r="A302" s="2" t="s">
        <v>35</v>
      </c>
      <c r="B302" s="34" t="str">
        <f t="shared" si="9"/>
        <v>554</v>
      </c>
      <c r="C302" s="2" t="s">
        <v>41</v>
      </c>
      <c r="D302" s="33" t="s">
        <v>42</v>
      </c>
      <c r="E302" s="33" t="s">
        <v>70</v>
      </c>
      <c r="F302" s="33">
        <v>2018</v>
      </c>
      <c r="G302" s="36">
        <v>106391</v>
      </c>
      <c r="H302" s="37">
        <v>0.78</v>
      </c>
      <c r="I302" s="38">
        <f t="shared" si="10"/>
        <v>82984.98</v>
      </c>
      <c r="J302" s="38"/>
    </row>
    <row r="303" spans="1:10" x14ac:dyDescent="0.25">
      <c r="A303" s="2" t="s">
        <v>35</v>
      </c>
      <c r="B303" s="34" t="str">
        <f t="shared" si="9"/>
        <v>554</v>
      </c>
      <c r="C303" s="2" t="s">
        <v>47</v>
      </c>
      <c r="D303" s="33" t="s">
        <v>42</v>
      </c>
      <c r="E303" s="33" t="s">
        <v>70</v>
      </c>
      <c r="F303" s="33">
        <v>2017</v>
      </c>
      <c r="G303" s="36">
        <v>1477845.2</v>
      </c>
      <c r="H303" s="37">
        <v>0.78</v>
      </c>
      <c r="I303" s="38">
        <f t="shared" si="10"/>
        <v>1152719.2560000001</v>
      </c>
      <c r="J303" s="38"/>
    </row>
    <row r="304" spans="1:10" x14ac:dyDescent="0.25">
      <c r="A304" s="2" t="s">
        <v>35</v>
      </c>
      <c r="B304" s="34" t="str">
        <f t="shared" si="9"/>
        <v>554</v>
      </c>
      <c r="C304" s="2" t="s">
        <v>47</v>
      </c>
      <c r="D304" s="33" t="s">
        <v>42</v>
      </c>
      <c r="E304" s="33" t="s">
        <v>70</v>
      </c>
      <c r="F304" s="33">
        <v>2018</v>
      </c>
      <c r="G304" s="36">
        <v>1130472</v>
      </c>
      <c r="H304" s="37">
        <v>0.78</v>
      </c>
      <c r="I304" s="38">
        <f t="shared" si="10"/>
        <v>881768.16</v>
      </c>
      <c r="J304" s="38"/>
    </row>
    <row r="305" spans="1:10" x14ac:dyDescent="0.25">
      <c r="A305" s="2" t="s">
        <v>35</v>
      </c>
      <c r="B305" s="34" t="str">
        <f t="shared" si="9"/>
        <v>554</v>
      </c>
      <c r="C305" s="2" t="s">
        <v>48</v>
      </c>
      <c r="D305" s="33" t="s">
        <v>42</v>
      </c>
      <c r="E305" s="33" t="s">
        <v>70</v>
      </c>
      <c r="F305" s="33">
        <v>2017</v>
      </c>
      <c r="G305" s="36">
        <v>998842.8</v>
      </c>
      <c r="H305" s="37">
        <v>0.78</v>
      </c>
      <c r="I305" s="38">
        <f t="shared" si="10"/>
        <v>779097.38400000008</v>
      </c>
      <c r="J305" s="38"/>
    </row>
    <row r="306" spans="1:10" x14ac:dyDescent="0.25">
      <c r="A306" s="2" t="s">
        <v>35</v>
      </c>
      <c r="B306" s="34" t="str">
        <f t="shared" si="9"/>
        <v>554</v>
      </c>
      <c r="C306" s="2" t="s">
        <v>48</v>
      </c>
      <c r="D306" s="33" t="s">
        <v>42</v>
      </c>
      <c r="E306" s="33" t="s">
        <v>70</v>
      </c>
      <c r="F306" s="33">
        <v>2018</v>
      </c>
      <c r="G306" s="36">
        <v>945876</v>
      </c>
      <c r="H306" s="37">
        <v>0.78</v>
      </c>
      <c r="I306" s="38">
        <f t="shared" si="10"/>
        <v>737783.28</v>
      </c>
      <c r="J306" s="38"/>
    </row>
    <row r="307" spans="1:10" x14ac:dyDescent="0.25">
      <c r="A307" s="2" t="s">
        <v>35</v>
      </c>
      <c r="B307" s="34" t="str">
        <f t="shared" si="9"/>
        <v>554</v>
      </c>
      <c r="C307" s="2" t="s">
        <v>49</v>
      </c>
      <c r="D307" s="33" t="s">
        <v>42</v>
      </c>
      <c r="E307" s="33" t="s">
        <v>70</v>
      </c>
      <c r="F307" s="33">
        <v>2017</v>
      </c>
      <c r="G307" s="36">
        <v>14982</v>
      </c>
      <c r="H307" s="37">
        <v>0.78</v>
      </c>
      <c r="I307" s="38">
        <f t="shared" si="10"/>
        <v>11685.960000000001</v>
      </c>
      <c r="J307" s="38"/>
    </row>
    <row r="308" spans="1:10" x14ac:dyDescent="0.25">
      <c r="A308" s="2" t="s">
        <v>35</v>
      </c>
      <c r="B308" s="34" t="str">
        <f t="shared" si="9"/>
        <v>554</v>
      </c>
      <c r="C308" s="2" t="s">
        <v>49</v>
      </c>
      <c r="D308" s="33" t="s">
        <v>42</v>
      </c>
      <c r="E308" s="33" t="s">
        <v>70</v>
      </c>
      <c r="F308" s="33">
        <v>2018</v>
      </c>
      <c r="G308" s="36">
        <v>16068</v>
      </c>
      <c r="H308" s="37">
        <v>0.78</v>
      </c>
      <c r="I308" s="38">
        <f t="shared" si="10"/>
        <v>12533.04</v>
      </c>
      <c r="J308" s="38"/>
    </row>
  </sheetData>
  <printOptions horizontalCentered="1"/>
  <pageMargins left="0.5" right="0.5" top="1" bottom="0.5" header="0.5" footer="0.5"/>
  <pageSetup paperSize="5" scale="19" orientation="portrait" r:id="rId1"/>
  <headerFooter>
    <oddFooter>&amp;L
&amp;R&amp;"Times New Roman,Bold"&amp;12Attachment to Response to PSC-2 Question No. 25
&amp;P of &amp;N
Bellar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DR2 Attachments</Round>
    <Rate_x0020_Case_x0020_Type xmlns="54fcda00-7b58-44a7-b108-8bd10a8a08ba">Kentucky</Rate_x0020_Case_x0020_Type>
    <Data_x0020_Request_x0020_Question_x0020_No_x002e_ xmlns="54fcda00-7b58-44a7-b108-8bd10a8a08ba">025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C5C6B2DD-BB1A-4ACA-8889-C736B8370D79}"/>
</file>

<file path=customXml/itemProps2.xml><?xml version="1.0" encoding="utf-8"?>
<ds:datastoreItem xmlns:ds="http://schemas.openxmlformats.org/officeDocument/2006/customXml" ds:itemID="{AA1C7252-2995-4FD2-9FF7-988A374C9202}"/>
</file>

<file path=customXml/itemProps3.xml><?xml version="1.0" encoding="utf-8"?>
<ds:datastoreItem xmlns:ds="http://schemas.openxmlformats.org/officeDocument/2006/customXml" ds:itemID="{51CF183A-5F40-459D-987A-048251A8A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FERC 554 costs detail</vt:lpstr>
      <vt:lpstr>CR7 Allocation to KU</vt:lpstr>
      <vt:lpstr>Final CR7 by FERC </vt:lpstr>
      <vt:lpstr>'Final CR7 by FERC '!Print_Titles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 Harder</dc:creator>
  <cp:lastModifiedBy>Susan Neal</cp:lastModifiedBy>
  <cp:lastPrinted>2017-01-19T02:16:28Z</cp:lastPrinted>
  <dcterms:created xsi:type="dcterms:W3CDTF">2017-01-16T18:35:50Z</dcterms:created>
  <dcterms:modified xsi:type="dcterms:W3CDTF">2017-01-19T02:17:39Z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