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N2016\CNs-00370-00371 - K L 2016 Rate Case\DRs - Post Hearing\z - Seelye\KU\Draft DRs from Seelye 5.16.17\"/>
    </mc:Choice>
  </mc:AlternateContent>
  <bookViews>
    <workbookView xWindow="0" yWindow="0" windowWidth="16260" windowHeight="5310"/>
  </bookViews>
  <sheets>
    <sheet name="KU BIP" sheetId="2" r:id="rId1"/>
  </sheets>
  <definedNames>
    <definedName name="_xlnm.Print_Area" localSheetId="0">'KU BIP'!$A$1:$I$41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 s="1"/>
  <c r="G11" i="2" l="1"/>
  <c r="G15" i="2" s="1"/>
  <c r="G19" i="2" s="1"/>
  <c r="G21" i="2" s="1"/>
  <c r="H11" i="2"/>
  <c r="H15" i="2" s="1"/>
  <c r="H19" i="2" s="1"/>
  <c r="H21" i="2" s="1"/>
  <c r="I11" i="2"/>
  <c r="I15" i="2" s="1"/>
  <c r="I19" i="2" s="1"/>
  <c r="I21" i="2" s="1"/>
  <c r="G26" i="2"/>
  <c r="H26" i="2"/>
  <c r="I26" i="2"/>
  <c r="G32" i="2"/>
  <c r="H32" i="2"/>
  <c r="I32" i="2"/>
  <c r="I28" i="2" l="1"/>
  <c r="I34" i="2" s="1"/>
  <c r="I38" i="2" s="1"/>
  <c r="H28" i="2"/>
  <c r="H34" i="2" s="1"/>
  <c r="H38" i="2" s="1"/>
  <c r="G28" i="2"/>
  <c r="G34" i="2" s="1"/>
  <c r="G38" i="2" s="1"/>
</calcChain>
</file>

<file path=xl/sharedStrings.xml><?xml version="1.0" encoding="utf-8"?>
<sst xmlns="http://schemas.openxmlformats.org/spreadsheetml/2006/main" count="48" uniqueCount="47">
  <si>
    <t>(1)</t>
  </si>
  <si>
    <t>Rate Base</t>
  </si>
  <si>
    <t>(2)</t>
  </si>
  <si>
    <t>Rate Base Adjustments</t>
  </si>
  <si>
    <t>(3)</t>
  </si>
  <si>
    <t>Rate Base as Adjusted</t>
  </si>
  <si>
    <t>(4)</t>
  </si>
  <si>
    <t>Rate of Return</t>
  </si>
  <si>
    <t>(5)</t>
  </si>
  <si>
    <t>Return</t>
  </si>
  <si>
    <t>(6)</t>
  </si>
  <si>
    <t>Interest Expenses</t>
  </si>
  <si>
    <t>(7)</t>
  </si>
  <si>
    <t>Net Income</t>
  </si>
  <si>
    <t>(8)</t>
  </si>
  <si>
    <t>Income Taxes</t>
  </si>
  <si>
    <t>(9)</t>
  </si>
  <si>
    <t>Operation and Maintenance Expenses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</si>
  <si>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</si>
  <si>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</si>
  <si>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</si>
  <si>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</si>
  <si>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</si>
  <si>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</si>
  <si>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</si>
  <si>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</si>
  <si>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</si>
  <si>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Expense Adjustments - Total</t>
  </si>
  <si>
    <t>Total Cost of Service</t>
  </si>
  <si>
    <t>Less: Misc Revenue - Energy</t>
  </si>
  <si>
    <t>Less: Misc Revenue - Other</t>
  </si>
  <si>
    <t>Less: Misc Revenue - Total</t>
  </si>
  <si>
    <t>Net Cost of Service</t>
  </si>
  <si>
    <t>Billing Units</t>
  </si>
  <si>
    <t>Unit Costs</t>
  </si>
  <si>
    <t>Component of Revenue Requirement</t>
  </si>
  <si>
    <t>Residential</t>
  </si>
  <si>
    <t>RS, VFD, RTOD-E, RTOD-D</t>
  </si>
  <si>
    <t xml:space="preserve">All Electric Schools </t>
  </si>
  <si>
    <t>AES</t>
  </si>
  <si>
    <t>General Service</t>
  </si>
  <si>
    <t>GS</t>
  </si>
  <si>
    <t>Kentucky Utilities Company</t>
  </si>
  <si>
    <t>Expense Adjustments</t>
  </si>
  <si>
    <t xml:space="preserve">               </t>
  </si>
  <si>
    <t>Energy-Related Unit Costs based on BIP Cost of Service Study</t>
  </si>
  <si>
    <t>Source:  BIP cost of Service studies filed in Case No. 2016-00370, as corrected, adjusted for stipulated revenue requirement.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</si>
</sst>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_([$€-2]* #,##0.00_);_([$€-2]* \(#,##0.00\);_([$€-2]* &quot;-&quot;??_)"/>
    <numFmt numFmtId="168" formatCode="&quot;$&quot;#,##0\ ;\(&quot;$&quot;#,##0\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Times New Roman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rgb="FF000000"/>
      <name val="Times New Roman"/>
      <family val="1"/>
    </font>
    <font>
      <sz val="9"/>
      <color theme="1"/>
      <name val="Times New Roman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9" applyNumberFormat="0" applyAlignment="0" applyProtection="0"/>
    <xf numFmtId="0" fontId="14" fillId="17" borderId="10" applyNumberFormat="0" applyAlignment="0" applyProtection="0"/>
    <xf numFmtId="0" fontId="15" fillId="18" borderId="0">
      <alignment horizontal="left"/>
    </xf>
    <xf numFmtId="0" fontId="16" fillId="18" borderId="0">
      <alignment horizontal="right"/>
    </xf>
    <xf numFmtId="0" fontId="17" fillId="16" borderId="0">
      <alignment horizontal="center"/>
    </xf>
    <xf numFmtId="0" fontId="16" fillId="18" borderId="0">
      <alignment horizontal="right"/>
    </xf>
    <xf numFmtId="0" fontId="18" fillId="16" borderId="0">
      <alignment horizontal="left"/>
    </xf>
    <xf numFmtId="43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Protection="0"/>
    <xf numFmtId="0" fontId="8" fillId="0" borderId="0" applyProtection="0"/>
    <xf numFmtId="0" fontId="9" fillId="0" borderId="0" applyProtection="0"/>
    <xf numFmtId="0" fontId="20" fillId="0" borderId="0" applyProtection="0"/>
    <xf numFmtId="0" fontId="3" fillId="0" borderId="0" applyProtection="0"/>
    <xf numFmtId="0" fontId="7" fillId="0" borderId="0" applyProtection="0"/>
    <xf numFmtId="0" fontId="21" fillId="0" borderId="0" applyProtection="0"/>
    <xf numFmtId="2" fontId="3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9" applyNumberFormat="0" applyAlignment="0" applyProtection="0"/>
    <xf numFmtId="0" fontId="15" fillId="18" borderId="0">
      <alignment horizontal="left"/>
    </xf>
    <xf numFmtId="0" fontId="27" fillId="16" borderId="0">
      <alignment horizontal="left"/>
    </xf>
    <xf numFmtId="0" fontId="28" fillId="0" borderId="12" applyNumberFormat="0" applyFill="0" applyAlignment="0" applyProtection="0"/>
    <xf numFmtId="0" fontId="29" fillId="7" borderId="0" applyNumberFormat="0" applyBorder="0" applyAlignment="0" applyProtection="0"/>
    <xf numFmtId="0" fontId="40" fillId="0" borderId="0"/>
    <xf numFmtId="0" fontId="5" fillId="4" borderId="13" applyNumberFormat="0" applyFont="0" applyAlignment="0" applyProtection="0"/>
    <xf numFmtId="0" fontId="30" fillId="16" borderId="14" applyNumberFormat="0" applyAlignment="0" applyProtection="0"/>
    <xf numFmtId="4" fontId="31" fillId="19" borderId="0">
      <alignment horizontal="right"/>
    </xf>
    <xf numFmtId="0" fontId="32" fillId="19" borderId="0">
      <alignment horizontal="center" vertical="center"/>
    </xf>
    <xf numFmtId="0" fontId="27" fillId="19" borderId="15"/>
    <xf numFmtId="0" fontId="32" fillId="19" borderId="0" applyBorder="0">
      <alignment horizontal="centerContinuous"/>
    </xf>
    <xf numFmtId="0" fontId="33" fillId="19" borderId="0" applyBorder="0">
      <alignment horizontal="centerContinuous"/>
    </xf>
    <xf numFmtId="9" fontId="4" fillId="0" borderId="0" applyFont="0" applyFill="0" applyBorder="0" applyAlignment="0" applyProtection="0"/>
    <xf numFmtId="0" fontId="27" fillId="7" borderId="0">
      <alignment horizontal="center"/>
    </xf>
    <xf numFmtId="49" fontId="34" fillId="16" borderId="0">
      <alignment horizontal="center"/>
    </xf>
    <xf numFmtId="0" fontId="16" fillId="18" borderId="0">
      <alignment horizontal="center"/>
    </xf>
    <xf numFmtId="0" fontId="16" fillId="18" borderId="0">
      <alignment horizontal="centerContinuous"/>
    </xf>
    <xf numFmtId="0" fontId="35" fillId="16" borderId="0">
      <alignment horizontal="left"/>
    </xf>
    <xf numFmtId="49" fontId="35" fillId="16" borderId="0">
      <alignment horizontal="center"/>
    </xf>
    <xf numFmtId="0" fontId="15" fillId="18" borderId="0">
      <alignment horizontal="left"/>
    </xf>
    <xf numFmtId="49" fontId="35" fillId="16" borderId="0">
      <alignment horizontal="left"/>
    </xf>
    <xf numFmtId="0" fontId="15" fillId="18" borderId="0">
      <alignment horizontal="centerContinuous"/>
    </xf>
    <xf numFmtId="0" fontId="15" fillId="18" borderId="0">
      <alignment horizontal="right"/>
    </xf>
    <xf numFmtId="49" fontId="27" fillId="16" borderId="0">
      <alignment horizontal="left"/>
    </xf>
    <xf numFmtId="0" fontId="16" fillId="18" borderId="0">
      <alignment horizontal="right"/>
    </xf>
    <xf numFmtId="0" fontId="35" fillId="5" borderId="0">
      <alignment horizontal="center"/>
    </xf>
    <xf numFmtId="0" fontId="36" fillId="5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" fillId="0" borderId="16" applyNumberFormat="0" applyFont="0" applyFill="0" applyAlignment="0" applyProtection="0"/>
    <xf numFmtId="0" fontId="38" fillId="16" borderId="0">
      <alignment horizontal="center"/>
    </xf>
    <xf numFmtId="0" fontId="2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0" fontId="0" fillId="0" borderId="1" xfId="0" applyBorder="1"/>
    <xf numFmtId="164" fontId="4" fillId="0" borderId="0" xfId="2" applyNumberFormat="1" applyFont="1" applyBorder="1" applyAlignment="1">
      <alignment horizontal="center"/>
    </xf>
    <xf numFmtId="165" fontId="4" fillId="0" borderId="0" xfId="1" applyNumberFormat="1" applyFont="1" applyFill="1" applyBorder="1"/>
    <xf numFmtId="164" fontId="4" fillId="0" borderId="0" xfId="0" applyNumberFormat="1" applyFont="1" applyBorder="1" applyAlignment="1">
      <alignment horizontal="center"/>
    </xf>
    <xf numFmtId="165" fontId="4" fillId="0" borderId="0" xfId="1" applyNumberFormat="1" applyFont="1" applyBorder="1"/>
    <xf numFmtId="0" fontId="3" fillId="0" borderId="0" xfId="0" quotePrefix="1" applyFont="1" applyBorder="1"/>
    <xf numFmtId="165" fontId="4" fillId="0" borderId="0" xfId="1" applyNumberFormat="1" applyFont="1" applyBorder="1" applyAlignment="1">
      <alignment horizontal="center"/>
    </xf>
    <xf numFmtId="0" fontId="2" fillId="0" borderId="1" xfId="0" applyFont="1" applyBorder="1"/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4" fillId="0" borderId="4" xfId="2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Fill="1" applyBorder="1"/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10" fontId="4" fillId="0" borderId="0" xfId="3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9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lumnAttributeAbovePrompt" xfId="32"/>
    <cellStyle name="ColumnAttributePrompt" xfId="33"/>
    <cellStyle name="ColumnAttributeValue" xfId="34"/>
    <cellStyle name="ColumnHeadingPrompt" xfId="35"/>
    <cellStyle name="ColumnHeadingValue" xfId="36"/>
    <cellStyle name="Comma" xfId="1" builtinId="3"/>
    <cellStyle name="Comma 2" xfId="37"/>
    <cellStyle name="Comma 86" xfId="38"/>
    <cellStyle name="Comma0" xfId="39"/>
    <cellStyle name="Currency" xfId="2" builtinId="4"/>
    <cellStyle name="Currency 2" xfId="40"/>
    <cellStyle name="Currency0" xfId="41"/>
    <cellStyle name="Date" xfId="42"/>
    <cellStyle name="Euro" xfId="43"/>
    <cellStyle name="Explanatory Text 2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Fixed" xfId="52"/>
    <cellStyle name="Good 2" xfId="53"/>
    <cellStyle name="Heading 1 2" xfId="54"/>
    <cellStyle name="Heading 2 2" xfId="55"/>
    <cellStyle name="Heading 3 2" xfId="56"/>
    <cellStyle name="Heading 4 2" xfId="57"/>
    <cellStyle name="Input 2" xfId="58"/>
    <cellStyle name="LineItemPrompt" xfId="59"/>
    <cellStyle name="LineItemValue" xfId="60"/>
    <cellStyle name="Linked Cell 2" xfId="61"/>
    <cellStyle name="Neutral 2" xfId="62"/>
    <cellStyle name="Normal" xfId="0" builtinId="0"/>
    <cellStyle name="Normal 2" xfId="4"/>
    <cellStyle name="Normal 39" xfId="63"/>
    <cellStyle name="Note 2" xfId="64"/>
    <cellStyle name="Output 2" xfId="65"/>
    <cellStyle name="Output Amounts" xfId="66"/>
    <cellStyle name="Output Column Headings" xfId="67"/>
    <cellStyle name="Output Line Items" xfId="68"/>
    <cellStyle name="Output Report Heading" xfId="69"/>
    <cellStyle name="Output Report Title" xfId="70"/>
    <cellStyle name="Percent" xfId="3" builtinId="5"/>
    <cellStyle name="Percent 2" xfId="71"/>
    <cellStyle name="ReportTitlePrompt" xfId="72"/>
    <cellStyle name="ReportTitleValue" xfId="73"/>
    <cellStyle name="RowAcctAbovePrompt" xfId="74"/>
    <cellStyle name="RowAcctSOBAbovePrompt" xfId="75"/>
    <cellStyle name="RowAcctSOBValue" xfId="76"/>
    <cellStyle name="RowAcctValue" xfId="77"/>
    <cellStyle name="RowAttrAbovePrompt" xfId="78"/>
    <cellStyle name="RowAttrValue" xfId="79"/>
    <cellStyle name="RowColSetAbovePrompt" xfId="80"/>
    <cellStyle name="RowColSetLeftPrompt" xfId="81"/>
    <cellStyle name="RowColSetValue" xfId="82"/>
    <cellStyle name="RowLeftPrompt" xfId="83"/>
    <cellStyle name="SampleUsingFormatMask" xfId="84"/>
    <cellStyle name="SampleWithNoFormatMask" xfId="85"/>
    <cellStyle name="STYL5 - Style5" xfId="86"/>
    <cellStyle name="STYL6 - Style6" xfId="87"/>
    <cellStyle name="STYLE1 - Style1" xfId="88"/>
    <cellStyle name="STYLE2 - Style2" xfId="89"/>
    <cellStyle name="STYLE3 - Style3" xfId="90"/>
    <cellStyle name="STYLE4 - Style4" xfId="91"/>
    <cellStyle name="Title 2" xfId="92"/>
    <cellStyle name="Total 2" xfId="93"/>
    <cellStyle name="UploadThisRowValue" xfId="94"/>
    <cellStyle name="Warning Text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Normal="100" workbookViewId="0"/>
  </sheetViews>
  <sheetFormatPr defaultRowHeight="15" x14ac:dyDescent="0.25"/>
  <cols>
    <col min="1" max="1" width="4.85546875" customWidth="1"/>
    <col min="3" max="3" width="8.85546875" style="1"/>
    <col min="4" max="4" width="15.5703125" customWidth="1"/>
    <col min="5" max="6" width="3.28515625" customWidth="1"/>
    <col min="7" max="7" width="23.5703125" bestFit="1" customWidth="1"/>
    <col min="8" max="9" width="20.5703125" customWidth="1"/>
  </cols>
  <sheetData>
    <row r="1" spans="1:9" x14ac:dyDescent="0.25">
      <c r="A1" s="20" t="s">
        <v>42</v>
      </c>
      <c r="I1" s="31"/>
    </row>
    <row r="2" spans="1:9" x14ac:dyDescent="0.25">
      <c r="A2" s="21" t="s">
        <v>45</v>
      </c>
      <c r="I2" s="31"/>
    </row>
    <row r="3" spans="1:9" x14ac:dyDescent="0.25">
      <c r="B3" s="20"/>
      <c r="C3" s="20"/>
      <c r="D3" s="20"/>
      <c r="E3" s="20"/>
      <c r="F3" s="20"/>
      <c r="G3" s="1"/>
      <c r="H3" s="1"/>
    </row>
    <row r="4" spans="1:9" ht="15.75" thickBot="1" x14ac:dyDescent="0.3">
      <c r="B4" s="21"/>
      <c r="C4" s="21"/>
      <c r="D4" s="21"/>
      <c r="E4" s="21"/>
      <c r="F4" s="21"/>
      <c r="G4" s="1"/>
      <c r="H4" s="1"/>
    </row>
    <row r="5" spans="1:9" ht="15.75" thickBot="1" x14ac:dyDescent="0.3">
      <c r="A5" s="15"/>
      <c r="B5" s="15"/>
      <c r="C5" s="15"/>
      <c r="D5" s="15"/>
      <c r="E5" s="15"/>
      <c r="F5" s="15"/>
      <c r="G5" s="32" t="s">
        <v>42</v>
      </c>
      <c r="H5" s="33"/>
      <c r="I5" s="34"/>
    </row>
    <row r="6" spans="1:9" ht="15.75" thickBot="1" x14ac:dyDescent="0.3">
      <c r="A6" s="1"/>
      <c r="B6" s="1"/>
      <c r="D6" s="1"/>
      <c r="E6" s="1"/>
      <c r="F6" s="1"/>
      <c r="G6" s="17" t="s">
        <v>36</v>
      </c>
      <c r="H6" s="18" t="s">
        <v>38</v>
      </c>
      <c r="I6" s="19" t="s">
        <v>40</v>
      </c>
    </row>
    <row r="7" spans="1:9" ht="15.75" thickBot="1" x14ac:dyDescent="0.3">
      <c r="A7" s="12" t="s">
        <v>35</v>
      </c>
      <c r="B7" s="5"/>
      <c r="C7" s="5"/>
      <c r="D7" s="5"/>
      <c r="E7" s="5"/>
      <c r="F7" s="5"/>
      <c r="G7" s="17" t="s">
        <v>37</v>
      </c>
      <c r="H7" s="18" t="s">
        <v>39</v>
      </c>
      <c r="I7" s="26" t="s">
        <v>41</v>
      </c>
    </row>
    <row r="8" spans="1:9" x14ac:dyDescent="0.25">
      <c r="A8" s="1"/>
      <c r="B8" s="1"/>
      <c r="D8" s="1"/>
      <c r="E8" s="1"/>
      <c r="F8" s="1"/>
      <c r="G8" s="1"/>
      <c r="H8" s="1"/>
    </row>
    <row r="9" spans="1:9" x14ac:dyDescent="0.25">
      <c r="A9" s="27" t="s">
        <v>0</v>
      </c>
      <c r="B9" s="1" t="s">
        <v>1</v>
      </c>
      <c r="D9" s="1"/>
      <c r="E9" s="1"/>
      <c r="F9" s="1"/>
      <c r="G9" s="6">
        <v>24153447.932479028</v>
      </c>
      <c r="H9" s="6">
        <v>602132.08770131995</v>
      </c>
      <c r="I9" s="6">
        <v>7155603.2069275761</v>
      </c>
    </row>
    <row r="10" spans="1:9" x14ac:dyDescent="0.25">
      <c r="A10" s="28" t="s">
        <v>2</v>
      </c>
      <c r="B10" s="2" t="s">
        <v>3</v>
      </c>
      <c r="D10" s="1"/>
      <c r="E10" s="1"/>
      <c r="F10" s="1"/>
      <c r="G10" s="7">
        <v>0</v>
      </c>
      <c r="H10" s="7">
        <v>0</v>
      </c>
      <c r="I10" s="7">
        <v>0</v>
      </c>
    </row>
    <row r="11" spans="1:9" x14ac:dyDescent="0.25">
      <c r="A11" s="28" t="s">
        <v>4</v>
      </c>
      <c r="B11" s="3" t="s">
        <v>5</v>
      </c>
      <c r="D11" s="1"/>
      <c r="E11" s="1"/>
      <c r="F11" s="1"/>
      <c r="G11" s="8">
        <f t="shared" ref="G11:I11" si="0">G9+G10</f>
        <v>24153447.932479028</v>
      </c>
      <c r="H11" s="8">
        <f t="shared" si="0"/>
        <v>602132.08770131995</v>
      </c>
      <c r="I11" s="8">
        <f t="shared" si="0"/>
        <v>7155603.2069275761</v>
      </c>
    </row>
    <row r="12" spans="1:9" x14ac:dyDescent="0.25">
      <c r="A12" s="28"/>
      <c r="B12" s="4"/>
      <c r="D12" s="1"/>
      <c r="E12" s="1"/>
      <c r="F12" s="1"/>
      <c r="G12" s="2"/>
      <c r="H12" s="2"/>
      <c r="I12" s="2"/>
    </row>
    <row r="13" spans="1:9" x14ac:dyDescent="0.25">
      <c r="A13" s="28" t="s">
        <v>6</v>
      </c>
      <c r="B13" s="1" t="s">
        <v>7</v>
      </c>
      <c r="D13" s="1"/>
      <c r="E13" s="1"/>
      <c r="F13" s="1"/>
      <c r="G13" s="30">
        <v>7.0360000000000006E-2</v>
      </c>
      <c r="H13" s="30">
        <f>G13</f>
        <v>7.0360000000000006E-2</v>
      </c>
      <c r="I13" s="30">
        <f>H13</f>
        <v>7.0360000000000006E-2</v>
      </c>
    </row>
    <row r="14" spans="1:9" x14ac:dyDescent="0.25">
      <c r="A14" s="25"/>
      <c r="B14" s="1"/>
      <c r="D14" s="1"/>
      <c r="E14" s="1"/>
      <c r="F14" s="1"/>
      <c r="G14" s="1"/>
      <c r="H14" s="1"/>
      <c r="I14" s="1"/>
    </row>
    <row r="15" spans="1:9" x14ac:dyDescent="0.25">
      <c r="A15" s="28" t="s">
        <v>8</v>
      </c>
      <c r="B15" s="1" t="s">
        <v>9</v>
      </c>
      <c r="D15" s="1"/>
      <c r="E15" s="1"/>
      <c r="F15" s="1"/>
      <c r="G15" s="13">
        <f t="shared" ref="G15:I15" si="1">G13*G11</f>
        <v>1699436.5965292244</v>
      </c>
      <c r="H15" s="13">
        <f t="shared" si="1"/>
        <v>42366.013690664877</v>
      </c>
      <c r="I15" s="13">
        <f t="shared" si="1"/>
        <v>503468.24163942429</v>
      </c>
    </row>
    <row r="16" spans="1:9" x14ac:dyDescent="0.25">
      <c r="A16" s="25"/>
      <c r="B16" s="1"/>
      <c r="D16" s="1"/>
      <c r="E16" s="1"/>
      <c r="F16" s="1"/>
      <c r="G16" s="1"/>
      <c r="H16" s="1"/>
      <c r="I16" s="1"/>
    </row>
    <row r="17" spans="1:9" x14ac:dyDescent="0.25">
      <c r="A17" s="28" t="s">
        <v>10</v>
      </c>
      <c r="B17" s="1" t="s">
        <v>11</v>
      </c>
      <c r="D17" s="1"/>
      <c r="E17" s="1"/>
      <c r="F17" s="1"/>
      <c r="G17" s="8">
        <v>569173.28675791249</v>
      </c>
      <c r="H17" s="8">
        <v>14265.789699143354</v>
      </c>
      <c r="I17" s="8">
        <v>168801.51819970523</v>
      </c>
    </row>
    <row r="18" spans="1:9" x14ac:dyDescent="0.25">
      <c r="A18" s="25"/>
      <c r="B18" s="1"/>
      <c r="D18" s="1"/>
      <c r="E18" s="1"/>
      <c r="F18" s="1"/>
      <c r="G18" s="1"/>
      <c r="H18" s="1"/>
      <c r="I18" s="1"/>
    </row>
    <row r="19" spans="1:9" x14ac:dyDescent="0.25">
      <c r="A19" s="28" t="s">
        <v>12</v>
      </c>
      <c r="B19" s="1" t="s">
        <v>13</v>
      </c>
      <c r="D19" s="1"/>
      <c r="E19" s="1"/>
      <c r="F19" s="1"/>
      <c r="G19" s="8">
        <f t="shared" ref="G19:I19" si="2">G15-G17</f>
        <v>1130263.3097713119</v>
      </c>
      <c r="H19" s="8">
        <f t="shared" si="2"/>
        <v>28100.223991521525</v>
      </c>
      <c r="I19" s="8">
        <f t="shared" si="2"/>
        <v>334666.72343971906</v>
      </c>
    </row>
    <row r="20" spans="1:9" x14ac:dyDescent="0.25">
      <c r="A20" s="25"/>
      <c r="B20" s="1"/>
      <c r="D20" s="1"/>
      <c r="E20" s="1"/>
      <c r="F20" s="1"/>
      <c r="G20" s="1"/>
      <c r="H20" s="1"/>
      <c r="I20" s="1"/>
    </row>
    <row r="21" spans="1:9" s="24" customFormat="1" x14ac:dyDescent="0.25">
      <c r="A21" s="29" t="s">
        <v>14</v>
      </c>
      <c r="B21" s="22" t="s">
        <v>15</v>
      </c>
      <c r="C21" s="22"/>
      <c r="D21" s="22"/>
      <c r="E21" s="22"/>
      <c r="F21" s="22"/>
      <c r="G21" s="23">
        <f>105331143*(G19/149586443)</f>
        <v>795873.76985209389</v>
      </c>
      <c r="H21" s="23">
        <f>105331143*(H19/149586443)</f>
        <v>19786.744388212937</v>
      </c>
      <c r="I21" s="23">
        <f>105331143*(I19/149586443)</f>
        <v>235655.23584226478</v>
      </c>
    </row>
    <row r="22" spans="1:9" x14ac:dyDescent="0.25">
      <c r="A22" s="25"/>
      <c r="B22" s="1"/>
      <c r="D22" s="1"/>
      <c r="E22" s="1"/>
      <c r="F22" s="1"/>
      <c r="G22" s="1"/>
      <c r="H22" s="1"/>
      <c r="I22" s="1"/>
    </row>
    <row r="23" spans="1:9" x14ac:dyDescent="0.25">
      <c r="A23" s="28" t="s">
        <v>16</v>
      </c>
      <c r="B23" s="1" t="s">
        <v>17</v>
      </c>
      <c r="D23" s="1"/>
      <c r="E23" s="1"/>
      <c r="F23" s="1"/>
      <c r="G23" s="6">
        <v>215133717.18701735</v>
      </c>
      <c r="H23" s="6">
        <v>5363164.4900922701</v>
      </c>
      <c r="I23" s="6">
        <v>63734648.606902696</v>
      </c>
    </row>
    <row r="24" spans="1:9" x14ac:dyDescent="0.25">
      <c r="A24" s="28" t="s">
        <v>18</v>
      </c>
      <c r="B24" s="1" t="s">
        <v>43</v>
      </c>
      <c r="D24" s="1"/>
      <c r="E24" s="1"/>
      <c r="F24" s="1"/>
      <c r="G24" s="8">
        <v>7742.6943516572728</v>
      </c>
      <c r="H24" s="8">
        <v>359.04250221983739</v>
      </c>
      <c r="I24" s="8">
        <v>4715.9729085348035</v>
      </c>
    </row>
    <row r="25" spans="1:9" x14ac:dyDescent="0.25">
      <c r="A25" s="28"/>
      <c r="B25" s="1"/>
      <c r="D25" s="1"/>
      <c r="E25" s="1"/>
      <c r="F25" s="1"/>
      <c r="G25" s="1"/>
      <c r="H25" s="1"/>
      <c r="I25" s="1"/>
    </row>
    <row r="26" spans="1:9" x14ac:dyDescent="0.25">
      <c r="A26" s="28" t="s">
        <v>19</v>
      </c>
      <c r="B26" s="1" t="s">
        <v>27</v>
      </c>
      <c r="D26" s="1"/>
      <c r="E26" s="1"/>
      <c r="F26" s="1"/>
      <c r="G26" s="13">
        <f t="shared" ref="G26:I26" si="3">SUM(G24:G24)</f>
        <v>7742.6943516572728</v>
      </c>
      <c r="H26" s="13">
        <f t="shared" si="3"/>
        <v>359.04250221983739</v>
      </c>
      <c r="I26" s="13">
        <f t="shared" si="3"/>
        <v>4715.9729085348035</v>
      </c>
    </row>
    <row r="27" spans="1:9" x14ac:dyDescent="0.25">
      <c r="A27" s="25"/>
      <c r="B27" s="1"/>
      <c r="D27" s="1"/>
      <c r="E27" s="1"/>
      <c r="F27" s="1"/>
      <c r="G27" s="1"/>
      <c r="H27" s="1"/>
      <c r="I27" s="1"/>
    </row>
    <row r="28" spans="1:9" x14ac:dyDescent="0.25">
      <c r="A28" s="28" t="s">
        <v>20</v>
      </c>
      <c r="B28" s="1" t="s">
        <v>28</v>
      </c>
      <c r="D28" s="1"/>
      <c r="E28" s="1"/>
      <c r="F28" s="1"/>
      <c r="G28" s="13">
        <f t="shared" ref="G28:I28" si="4">SUM(G23:G23)+G17+G21+G26+G19</f>
        <v>217636770.24775031</v>
      </c>
      <c r="H28" s="13">
        <f t="shared" si="4"/>
        <v>5425676.2906733686</v>
      </c>
      <c r="I28" s="13">
        <f t="shared" si="4"/>
        <v>64478488.057292916</v>
      </c>
    </row>
    <row r="29" spans="1:9" x14ac:dyDescent="0.25">
      <c r="A29" s="25"/>
      <c r="B29" s="1"/>
      <c r="D29" s="1"/>
      <c r="E29" s="1"/>
      <c r="F29" s="1"/>
      <c r="G29" s="1"/>
      <c r="H29" s="1"/>
      <c r="I29" s="1"/>
    </row>
    <row r="30" spans="1:9" x14ac:dyDescent="0.25">
      <c r="A30" s="28" t="s">
        <v>21</v>
      </c>
      <c r="B30" s="1" t="s">
        <v>29</v>
      </c>
      <c r="D30" s="1"/>
      <c r="E30" s="1"/>
      <c r="F30" s="1"/>
      <c r="G30" s="8">
        <v>-2829615.4300200166</v>
      </c>
      <c r="H30" s="8">
        <v>-70540.746440541348</v>
      </c>
      <c r="I30" s="8">
        <v>-838290.47107581364</v>
      </c>
    </row>
    <row r="31" spans="1:9" x14ac:dyDescent="0.25">
      <c r="A31" s="28" t="s">
        <v>22</v>
      </c>
      <c r="B31" s="1" t="s">
        <v>30</v>
      </c>
      <c r="D31" s="1"/>
      <c r="E31" s="1"/>
      <c r="F31" s="1"/>
      <c r="G31" s="11">
        <v>-395059.39245295996</v>
      </c>
      <c r="H31" s="11">
        <v>-803.99701389050904</v>
      </c>
      <c r="I31" s="11">
        <v>-41988.894791305669</v>
      </c>
    </row>
    <row r="32" spans="1:9" x14ac:dyDescent="0.25">
      <c r="A32" s="28" t="s">
        <v>23</v>
      </c>
      <c r="B32" s="1" t="s">
        <v>31</v>
      </c>
      <c r="D32" s="1"/>
      <c r="E32" s="1"/>
      <c r="F32" s="1"/>
      <c r="G32" s="13">
        <f t="shared" ref="G32:I32" si="5">SUM(G30:G31)</f>
        <v>-3224674.8224729765</v>
      </c>
      <c r="H32" s="13">
        <f t="shared" si="5"/>
        <v>-71344.743454431853</v>
      </c>
      <c r="I32" s="13">
        <f t="shared" si="5"/>
        <v>-880279.36586711928</v>
      </c>
    </row>
    <row r="33" spans="1:9" x14ac:dyDescent="0.25">
      <c r="A33" s="25"/>
      <c r="B33" s="1"/>
      <c r="D33" s="1"/>
      <c r="E33" s="1"/>
      <c r="F33" s="1"/>
      <c r="G33" s="1"/>
      <c r="H33" s="1"/>
      <c r="I33" s="1"/>
    </row>
    <row r="34" spans="1:9" ht="15.75" thickBot="1" x14ac:dyDescent="0.3">
      <c r="A34" s="28" t="s">
        <v>24</v>
      </c>
      <c r="B34" s="1" t="s">
        <v>32</v>
      </c>
      <c r="D34" s="1"/>
      <c r="E34" s="1"/>
      <c r="F34" s="1"/>
      <c r="G34" s="14">
        <f t="shared" ref="G34:I34" si="6">G28+G32</f>
        <v>214412095.42527732</v>
      </c>
      <c r="H34" s="14">
        <f t="shared" si="6"/>
        <v>5354331.5472189365</v>
      </c>
      <c r="I34" s="14">
        <f t="shared" si="6"/>
        <v>63598208.6914258</v>
      </c>
    </row>
    <row r="35" spans="1:9" x14ac:dyDescent="0.25">
      <c r="A35" s="25"/>
      <c r="B35" s="1"/>
      <c r="D35" s="1"/>
      <c r="E35" s="1"/>
      <c r="F35" s="1"/>
      <c r="G35" s="1"/>
      <c r="H35" s="1"/>
      <c r="I35" s="1"/>
    </row>
    <row r="36" spans="1:9" x14ac:dyDescent="0.25">
      <c r="A36" s="28" t="s">
        <v>25</v>
      </c>
      <c r="B36" s="1" t="s">
        <v>33</v>
      </c>
      <c r="D36" s="1"/>
      <c r="E36" s="1"/>
      <c r="F36" s="1"/>
      <c r="G36" s="9">
        <v>6091631440</v>
      </c>
      <c r="H36" s="9">
        <v>151861000</v>
      </c>
      <c r="I36" s="9">
        <v>1804682196.485518</v>
      </c>
    </row>
    <row r="37" spans="1:9" ht="15.75" thickBot="1" x14ac:dyDescent="0.3">
      <c r="A37" s="25"/>
      <c r="B37" s="1"/>
      <c r="D37" s="1"/>
      <c r="E37" s="1"/>
      <c r="F37" s="1"/>
      <c r="G37" s="2"/>
      <c r="H37" s="2"/>
      <c r="I37" s="2"/>
    </row>
    <row r="38" spans="1:9" ht="15.75" thickBot="1" x14ac:dyDescent="0.3">
      <c r="A38" s="28" t="s">
        <v>26</v>
      </c>
      <c r="B38" s="1" t="s">
        <v>34</v>
      </c>
      <c r="D38" s="1"/>
      <c r="E38" s="1"/>
      <c r="F38" s="1"/>
      <c r="G38" s="16">
        <f t="shared" ref="G38:I38" si="7">G34/G36</f>
        <v>3.5197811544763667E-2</v>
      </c>
      <c r="H38" s="16">
        <f t="shared" si="7"/>
        <v>3.525810805420046E-2</v>
      </c>
      <c r="I38" s="16">
        <f t="shared" si="7"/>
        <v>3.5240669418293423E-2</v>
      </c>
    </row>
    <row r="39" spans="1:9" x14ac:dyDescent="0.25">
      <c r="A39" s="10"/>
      <c r="B39" s="1"/>
      <c r="D39" s="1"/>
      <c r="E39" s="1"/>
      <c r="F39" s="1"/>
      <c r="G39" s="1"/>
      <c r="H39" s="1"/>
    </row>
    <row r="41" spans="1:9" s="1" customFormat="1" x14ac:dyDescent="0.25">
      <c r="A41" t="s">
        <v>46</v>
      </c>
      <c r="D41"/>
      <c r="E41"/>
      <c r="H41"/>
      <c r="I41"/>
    </row>
    <row r="42" spans="1:9" s="1" customFormat="1" x14ac:dyDescent="0.25">
      <c r="A42"/>
      <c r="B42" t="s">
        <v>44</v>
      </c>
      <c r="D42"/>
      <c r="E42"/>
      <c r="F42"/>
      <c r="G42"/>
      <c r="H42"/>
      <c r="I42"/>
    </row>
  </sheetData>
  <mergeCells count="1">
    <mergeCell ref="G5:I5"/>
  </mergeCells>
  <pageMargins left="0.7" right="0.7" top="0.75" bottom="1" header="0.3" footer="0.3"/>
  <pageSetup scale="80" orientation="landscape" r:id="rId1"/>
  <headerFooter scaleWithDoc="0">
    <oddFooter>&amp;R&amp;"Times New Roman,Bold"&amp;12Attachment KU-6-1 to PSC Post Hearing Data Request Question No. 6
Page 1 of 1
Conroy / Seelye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af22b7b83cb37e883efa93ef1e587121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e0970a310b9621f0065b15e6675a12d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DR4"/>
          <xsd:enumeration value="DR4 Attachments"/>
          <xsd:enumeration value="DR4 eFiled/Filed"/>
          <xsd:enumeration value="DR5"/>
          <xsd:enumeration value="DR5 Attachments"/>
          <xsd:enumeration value="DR5 eFiled/Filed"/>
          <xsd:enumeration value="DR6"/>
          <xsd:enumeration value="DR6 Attachments"/>
          <xsd:enumeration value="DR6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  <xsd:enumeration value="PSC DR4"/>
          <xsd:enumeration value="PSC DR5/Intervenors DR3"/>
          <xsd:enumeration value="PSC DR6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  <xsd:enumeration value="PSC DR 4"/>
          <xsd:enumeration value="PSC DR 5"/>
          <xsd:enumeration value="PSC DR 6"/>
          <xsd:enumeration value="PSC DR Post Hearing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Post Attachments</Round>
    <Rate_x0020_Case_x0020_Type xmlns="54fcda00-7b58-44a7-b108-8bd10a8a08ba">Kentucky</Rate_x0020_Case_x0020_Type>
    <Data_x0020_Request_x0020_Question_x0020_No_x002e_ xmlns="54fcda00-7b58-44a7-b108-8bd10a8a08ba">006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68A030-BE45-4078-8A93-D85EB4A6A5B3}"/>
</file>

<file path=customXml/itemProps2.xml><?xml version="1.0" encoding="utf-8"?>
<ds:datastoreItem xmlns:ds="http://schemas.openxmlformats.org/officeDocument/2006/customXml" ds:itemID="{A12EAEFA-8C83-4D90-B2D9-BE171E09886A}"/>
</file>

<file path=customXml/itemProps3.xml><?xml version="1.0" encoding="utf-8"?>
<ds:datastoreItem xmlns:ds="http://schemas.openxmlformats.org/officeDocument/2006/customXml" ds:itemID="{98447CD5-F100-4F25-AEFB-AEF009A570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 BIP</vt:lpstr>
      <vt:lpstr>'KU BIP'!Print_Area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Blake</dc:creator>
  <cp:lastModifiedBy>Andrea Fackler</cp:lastModifiedBy>
  <cp:lastPrinted>2017-05-17T00:56:27Z</cp:lastPrinted>
  <dcterms:created xsi:type="dcterms:W3CDTF">2016-06-29T18:55:26Z</dcterms:created>
  <dcterms:modified xsi:type="dcterms:W3CDTF">2017-05-17T00:56:34Z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