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arris\DR1 and 2\"/>
    </mc:Choice>
  </mc:AlternateContent>
  <bookViews>
    <workbookView xWindow="285" yWindow="90" windowWidth="14340" windowHeight="9270"/>
  </bookViews>
  <sheets>
    <sheet name="1" sheetId="1" r:id="rId1"/>
    <sheet name="2" sheetId="2" r:id="rId2"/>
    <sheet name="3" sheetId="3" r:id="rId3"/>
    <sheet name="Bond Yields" sheetId="4" r:id="rId4"/>
  </sheets>
  <externalReferences>
    <externalReference r:id="rId5"/>
    <externalReference r:id="rId6"/>
  </externalReferences>
  <definedNames>
    <definedName name="\d">#REF!</definedName>
    <definedName name="\h">#REF!</definedName>
    <definedName name="\p">#REF!</definedName>
    <definedName name="\w">#REF!</definedName>
    <definedName name="_1">#REF!</definedName>
    <definedName name="_2">#REF!</definedName>
    <definedName name="_3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A">#REF!</definedName>
    <definedName name="B">#REF!</definedName>
    <definedName name="bruce">#REF!</definedName>
    <definedName name="C_">#REF!</definedName>
    <definedName name="capitalization">'[1]CS Data'!$B$10:$K$51</definedName>
    <definedName name="DATA">#N/A</definedName>
    <definedName name="EV__ALLOWSTOPEXPAND__" hidden="1">1</definedName>
    <definedName name="EV__EVCOM_OPTIONS__" hidden="1">8</definedName>
    <definedName name="EV__EXPOPTIONS__" hidden="1">1</definedName>
    <definedName name="EV__LASTREFTIME__" hidden="1">39198.5712152778</definedName>
    <definedName name="EV__LOCKEDCVW__BGE_FP" hidden="1">"INCOMESTATEMENT,ACTUAL,ALL_COMPANIES,NO_ORG,TOTALADJ,2002.TOTAL,PERIODIC,"</definedName>
    <definedName name="EV__LOCKEDCVW__CAPITAL" hidden="1">"ACTUAL,3XXXXX,CAPITAL_EXP_TYPES,MAJOR_CATEGORY,FACTORS,TOTAL_PORTFOLIO,2002.TOTAL,PERIODIC,"</definedName>
    <definedName name="EV__LOCKEDCVW__CPA" hidden="1">"O_M,ALL_ACTIVITIES,ACTUAL,ALL_SPENDERS,ALL_EXPTYPES,ALL_PROCESSES,OM_MAJOR_CATEGORY,2005.TOTAL,PERIODIC,"</definedName>
    <definedName name="EV__LOCKEDCVW__SLR" hidden="1">"2005_ORIGBUDGET,ALL_EXPTYPES,IN_UNIT,ALL_COMPANIES,ALL_EMPLOYEES,ALL_SPENDERS,2006.TOTAL,PERIODIC,"</definedName>
    <definedName name="EV__LOCKEDCVW__STAFF_PLANNING" hidden="1">"ALL_STAT_ACCOUNTS,ACTUAL,BGE_CC,ALL_EXP_RESOURCES,ALL_RESOURCES,2002.TOTAL,PERIODIC,"</definedName>
    <definedName name="EV__LOCKSTATUS__" hidden="1">1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134217799</definedName>
    <definedName name="EV__WBVERSION__" hidden="1">0</definedName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hlkqFL" hidden="1">{"'Sheet1'!$A$1:$O$40"}</definedName>
    <definedName name="K2_WBEVMODE" hidden="1">0</definedName>
    <definedName name="N">#REF!</definedName>
    <definedName name="NAME">#N/A</definedName>
    <definedName name="_xlnm.Print_Area" localSheetId="2">'3'!$A$1:$I$25</definedName>
    <definedName name="Print_Area_MI">#REF!</definedName>
    <definedName name="SAPBEXrevision" hidden="1">41</definedName>
    <definedName name="SAPBEXsysID" hidden="1">"PBW"</definedName>
    <definedName name="SAPBEXwbID" hidden="1">"3TD2FVG7ME7U056LVECBWI4A2"</definedName>
    <definedName name="START">#REF!</definedName>
    <definedName name="stockprice">'[1]Stock Price (Electric)'!$C$1:$AR$33</definedName>
    <definedName name="temp">#REF!</definedName>
    <definedName name="vldatabase">'[1]Electric Utility Data'!$B$8:$AF$48</definedName>
    <definedName name="X">#REF!</definedName>
    <definedName name="xxx" hidden="1">{"'Sheet1'!$A$1:$O$40"}</definedName>
    <definedName name="Yield">'[2]Dividend Yield - Utility'!$B$8:$D$48</definedName>
    <definedName name="Z">#REF!</definedName>
    <definedName name="ZZ_EVCOMOPTS" hidden="1">10</definedName>
    <definedName name="zzz" hidden="1">{"'Sheet1'!$A$1:$O$40"}</definedName>
  </definedNames>
  <calcPr calcId="152511" iterate="1" iterateCount="200" iterateDelta="9.9999999999999995E-7"/>
</workbook>
</file>

<file path=xl/calcChain.xml><?xml version="1.0" encoding="utf-8"?>
<calcChain xmlns="http://schemas.openxmlformats.org/spreadsheetml/2006/main">
  <c r="B27" i="1" l="1"/>
  <c r="G13" i="4"/>
  <c r="E13" i="4"/>
  <c r="C13" i="4"/>
  <c r="I11" i="4"/>
  <c r="I10" i="4"/>
  <c r="I9" i="4"/>
  <c r="G50" i="2"/>
  <c r="G7" i="1" s="1"/>
  <c r="D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50" i="2" s="1"/>
  <c r="G14" i="1" s="1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J7" i="2"/>
  <c r="B29" i="1"/>
  <c r="G19" i="1"/>
  <c r="G11" i="1"/>
  <c r="B26" i="1"/>
  <c r="E14" i="4" l="1"/>
  <c r="I13" i="4"/>
  <c r="G8" i="1" s="1"/>
  <c r="G9" i="1" s="1"/>
  <c r="G12" i="1" s="1"/>
  <c r="G15" i="1" s="1"/>
  <c r="G20" i="1" s="1"/>
  <c r="G22" i="1" s="1"/>
  <c r="C14" i="4"/>
  <c r="I14" i="4" l="1"/>
</calcChain>
</file>

<file path=xl/sharedStrings.xml><?xml version="1.0" encoding="utf-8"?>
<sst xmlns="http://schemas.openxmlformats.org/spreadsheetml/2006/main" count="92" uniqueCount="71">
  <si>
    <t>Current Equity Risk Premium</t>
  </si>
  <si>
    <t>(a)</t>
  </si>
  <si>
    <t>Avg. Yield over Study Period</t>
  </si>
  <si>
    <t>(b)</t>
  </si>
  <si>
    <t>Average Utility Bond Yield</t>
  </si>
  <si>
    <t>Change in Bond Yield</t>
  </si>
  <si>
    <t>(c)</t>
  </si>
  <si>
    <t>Risk Premium/Interest Rate Relationship</t>
  </si>
  <si>
    <t>Adjustment to Average Risk Premium</t>
  </si>
  <si>
    <t>Average Risk Premium over Study Period</t>
  </si>
  <si>
    <t>Adjusted Risk Premium</t>
  </si>
  <si>
    <t>Implied Cost of Equity</t>
  </si>
  <si>
    <t>Baa Utility Bond Yield</t>
  </si>
  <si>
    <t>Adjusted Equity Risk Premium</t>
  </si>
  <si>
    <t>Risk Premium Cost of Equity</t>
  </si>
  <si>
    <t>Allowed</t>
  </si>
  <si>
    <t>Average Utility</t>
  </si>
  <si>
    <t>Risk</t>
  </si>
  <si>
    <t>Year</t>
  </si>
  <si>
    <t>ROE</t>
  </si>
  <si>
    <t>Bond Yield</t>
  </si>
  <si>
    <t>Premium</t>
  </si>
  <si>
    <t>Average</t>
  </si>
  <si>
    <r>
      <t xml:space="preserve">Major Rate Case Decisions, </t>
    </r>
    <r>
      <rPr>
        <i/>
        <sz val="10"/>
        <rFont val="Palatino Linotype"/>
        <family val="1"/>
      </rPr>
      <t>Regulatory Focus</t>
    </r>
    <r>
      <rPr>
        <sz val="10"/>
        <rFont val="Palatino Linotype"/>
        <family val="1"/>
      </rPr>
      <t xml:space="preserve">, Regulatory Research Associates; </t>
    </r>
    <r>
      <rPr>
        <i/>
        <sz val="10"/>
        <rFont val="Palatino Linotype"/>
        <family val="1"/>
      </rPr>
      <t>UtilityScope Regulatory Service</t>
    </r>
    <r>
      <rPr>
        <sz val="10"/>
        <rFont val="Palatino Linotype"/>
        <family val="1"/>
      </rPr>
      <t>, Argus.</t>
    </r>
  </si>
  <si>
    <t>Moody's Investors Service.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</si>
  <si>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</si>
  <si>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</si>
  <si>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</si>
  <si>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</si>
  <si>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</si>
  <si>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</si>
  <si>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</si>
  <si>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</si>
  <si>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</si>
  <si>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</si>
  <si>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</si>
  <si>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</si>
  <si>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</si>
  <si>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</si>
  <si>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</si>
  <si>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</si>
  <si>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</si>
  <si>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</si>
  <si>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</si>
  <si>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</si>
  <si>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</si>
  <si>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</si>
  <si>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</si>
  <si>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</si>
  <si>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</si>
  <si>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Public Utility Bonds</t>
  </si>
  <si>
    <t>Baa</t>
  </si>
  <si>
    <t>A</t>
  </si>
  <si>
    <t>Aa</t>
  </si>
  <si>
    <t>AVG.</t>
  </si>
  <si>
    <t>Oct.</t>
  </si>
  <si>
    <t>Nov.</t>
  </si>
  <si>
    <t>Dec. 2016</t>
  </si>
  <si>
    <t>Aa Spread</t>
  </si>
  <si>
    <t>(a)  Moody's Investors Service.</t>
  </si>
  <si>
    <t>http://www.federalreserve.gov/releases/h15/data.htm.</t>
  </si>
  <si>
    <t>ELECTRIC UTILITY RISK PREMIUM</t>
  </si>
  <si>
    <t>CURRENT BOND YIELD</t>
  </si>
  <si>
    <t>REGRESSION RESULTS</t>
  </si>
  <si>
    <t>AUTHORIZED RETURNS</t>
  </si>
  <si>
    <t>McKenzie</t>
  </si>
  <si>
    <t>Page 1 of 4</t>
  </si>
  <si>
    <t>Attachment to Response to PSC 2-53(c)</t>
  </si>
  <si>
    <t>Page 2 of 4</t>
  </si>
  <si>
    <t>Page 3 of 4</t>
  </si>
  <si>
    <t>Page 4 of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</si>
</sst>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5" x14ac:knownFonts="1">
    <font>
      <sz val="11"/>
      <name val="Palatino Linotype"/>
      <family val="1"/>
    </font>
    <font>
      <sz val="11"/>
      <color theme="1"/>
      <name val="Palatino Linotype"/>
      <family val="2"/>
    </font>
    <font>
      <sz val="11"/>
      <name val="Palatino Linotype"/>
      <family val="1"/>
    </font>
    <font>
      <b/>
      <sz val="11"/>
      <name val="Palatino Linotype"/>
      <family val="1"/>
    </font>
    <font>
      <b/>
      <u/>
      <sz val="11"/>
      <name val="Palatino Linotype"/>
      <family val="1"/>
    </font>
    <font>
      <sz val="10"/>
      <name val="Palatino Linotype"/>
      <family val="1"/>
    </font>
    <font>
      <sz val="8"/>
      <name val="Helv"/>
    </font>
    <font>
      <u/>
      <sz val="11"/>
      <name val="Palatino Linotype"/>
      <family val="1"/>
    </font>
    <font>
      <b/>
      <u val="double"/>
      <sz val="11"/>
      <name val="Palatino Linotype"/>
      <family val="1"/>
    </font>
    <font>
      <b/>
      <sz val="10"/>
      <name val="Palatino Linotype"/>
      <family val="1"/>
    </font>
    <font>
      <b/>
      <u/>
      <sz val="10"/>
      <name val="Palatino Linotype"/>
      <family val="1"/>
    </font>
    <font>
      <sz val="10"/>
      <name val="Arial"/>
      <family val="2"/>
    </font>
    <font>
      <u/>
      <sz val="10"/>
      <name val="Palatino Linotype"/>
      <family val="1"/>
    </font>
    <font>
      <i/>
      <sz val="10"/>
      <name val="Palatino Linotype"/>
      <family val="1"/>
    </font>
    <font>
      <i/>
      <sz val="11"/>
      <name val="Palatino Linotype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0" fontId="6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" fillId="0" borderId="0"/>
    <xf numFmtId="0" fontId="2" fillId="0" borderId="0"/>
    <xf numFmtId="0" fontId="11" fillId="0" borderId="0"/>
    <xf numFmtId="9" fontId="1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0" xfId="1" applyFont="1" applyBorder="1" applyAlignment="1" applyProtection="1">
      <alignment horizontal="left"/>
    </xf>
    <xf numFmtId="0" fontId="2" fillId="0" borderId="0" xfId="1" applyFont="1" applyBorder="1"/>
    <xf numFmtId="10" fontId="2" fillId="0" borderId="0" xfId="1" applyNumberFormat="1" applyFont="1" applyBorder="1" applyProtection="1"/>
    <xf numFmtId="0" fontId="2" fillId="0" borderId="0" xfId="1" quotePrefix="1" applyFont="1" applyBorder="1" applyAlignment="1" applyProtection="1">
      <alignment horizontal="left"/>
    </xf>
    <xf numFmtId="10" fontId="7" fillId="0" borderId="0" xfId="1" applyNumberFormat="1" applyFont="1" applyBorder="1" applyProtection="1"/>
    <xf numFmtId="164" fontId="7" fillId="0" borderId="0" xfId="1" applyNumberFormat="1" applyFont="1" applyBorder="1" applyProtection="1"/>
    <xf numFmtId="0" fontId="2" fillId="0" borderId="0" xfId="0" applyFont="1" applyBorder="1"/>
    <xf numFmtId="0" fontId="3" fillId="0" borderId="0" xfId="1" applyFont="1" applyBorder="1" applyAlignment="1" applyProtection="1">
      <alignment horizontal="left"/>
    </xf>
    <xf numFmtId="0" fontId="8" fillId="0" borderId="0" xfId="1" applyFont="1" applyBorder="1"/>
    <xf numFmtId="10" fontId="8" fillId="0" borderId="0" xfId="1" applyNumberFormat="1" applyFont="1" applyBorder="1" applyProtection="1"/>
    <xf numFmtId="10" fontId="3" fillId="0" borderId="0" xfId="1" applyNumberFormat="1" applyFont="1" applyBorder="1" applyProtection="1"/>
    <xf numFmtId="0" fontId="5" fillId="0" borderId="0" xfId="0" applyFont="1"/>
    <xf numFmtId="0" fontId="0" fillId="0" borderId="0" xfId="1" applyFont="1" applyBorder="1" applyAlignment="1" applyProtection="1">
      <alignment horizontal="left"/>
    </xf>
    <xf numFmtId="10" fontId="2" fillId="0" borderId="0" xfId="0" applyNumberFormat="1" applyFont="1"/>
    <xf numFmtId="10" fontId="2" fillId="0" borderId="1" xfId="0" applyNumberFormat="1" applyFont="1" applyBorder="1"/>
    <xf numFmtId="10" fontId="3" fillId="0" borderId="0" xfId="0" applyNumberFormat="1" applyFont="1"/>
    <xf numFmtId="0" fontId="9" fillId="0" borderId="0" xfId="0" applyFont="1"/>
    <xf numFmtId="0" fontId="5" fillId="0" borderId="0" xfId="1" applyFont="1"/>
    <xf numFmtId="0" fontId="9" fillId="0" borderId="0" xfId="1" applyFont="1" applyAlignment="1">
      <alignment horizontal="right"/>
    </xf>
    <xf numFmtId="0" fontId="9" fillId="0" borderId="0" xfId="1" applyFont="1"/>
    <xf numFmtId="0" fontId="10" fillId="0" borderId="0" xfId="0" applyFont="1"/>
    <xf numFmtId="0" fontId="9" fillId="0" borderId="0" xfId="1" applyFont="1" applyAlignment="1" applyProtection="1">
      <alignment horizontal="center"/>
    </xf>
    <xf numFmtId="0" fontId="9" fillId="0" borderId="0" xfId="1" applyFont="1" applyAlignment="1">
      <alignment horizontal="center"/>
    </xf>
    <xf numFmtId="0" fontId="9" fillId="0" borderId="2" xfId="1" applyFont="1" applyBorder="1" applyAlignment="1" applyProtection="1">
      <alignment horizontal="center"/>
    </xf>
    <xf numFmtId="0" fontId="9" fillId="0" borderId="2" xfId="1" applyFont="1" applyBorder="1"/>
    <xf numFmtId="0" fontId="5" fillId="0" borderId="2" xfId="1" applyFont="1" applyBorder="1"/>
    <xf numFmtId="0" fontId="5" fillId="0" borderId="0" xfId="1" applyFont="1" applyAlignment="1" applyProtection="1">
      <alignment horizontal="center"/>
    </xf>
    <xf numFmtId="10" fontId="5" fillId="0" borderId="0" xfId="1" applyNumberFormat="1" applyFont="1" applyAlignment="1" applyProtection="1">
      <alignment horizontal="center"/>
    </xf>
    <xf numFmtId="10" fontId="5" fillId="0" borderId="0" xfId="1" applyNumberFormat="1" applyFont="1" applyProtection="1"/>
    <xf numFmtId="10" fontId="5" fillId="0" borderId="0" xfId="1" applyNumberFormat="1" applyFont="1" applyBorder="1" applyProtection="1"/>
    <xf numFmtId="0" fontId="5" fillId="0" borderId="0" xfId="1" applyFont="1" applyBorder="1"/>
    <xf numFmtId="0" fontId="11" fillId="0" borderId="0" xfId="0" applyFont="1"/>
    <xf numFmtId="10" fontId="12" fillId="0" borderId="0" xfId="1" applyNumberFormat="1" applyFont="1" applyAlignment="1" applyProtection="1">
      <alignment horizontal="center"/>
    </xf>
    <xf numFmtId="10" fontId="12" fillId="0" borderId="0" xfId="1" applyNumberFormat="1" applyFont="1" applyBorder="1" applyProtection="1"/>
    <xf numFmtId="0" fontId="9" fillId="0" borderId="0" xfId="1" applyFont="1" applyAlignment="1" applyProtection="1">
      <alignment horizontal="right"/>
    </xf>
    <xf numFmtId="10" fontId="5" fillId="0" borderId="0" xfId="1" applyNumberFormat="1" applyFont="1"/>
    <xf numFmtId="0" fontId="14" fillId="0" borderId="3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0" fillId="0" borderId="0" xfId="0" applyBorder="1"/>
    <xf numFmtId="0" fontId="0" fillId="0" borderId="0" xfId="0" applyFill="1" applyBorder="1" applyAlignment="1"/>
    <xf numFmtId="0" fontId="0" fillId="0" borderId="4" xfId="0" applyFill="1" applyBorder="1" applyAlignment="1"/>
    <xf numFmtId="0" fontId="14" fillId="0" borderId="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3" fillId="0" borderId="1" xfId="0" applyFont="1" applyBorder="1" applyAlignment="1">
      <alignment horizontal="center"/>
    </xf>
    <xf numFmtId="43" fontId="3" fillId="0" borderId="0" xfId="0" applyNumberFormat="1" applyFont="1" applyAlignment="1">
      <alignment horizontal="center"/>
    </xf>
    <xf numFmtId="4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7" fontId="5" fillId="0" borderId="0" xfId="0" quotePrefix="1" applyNumberFormat="1" applyFont="1" applyFill="1" applyAlignment="1">
      <alignment horizontal="left"/>
    </xf>
    <xf numFmtId="10" fontId="2" fillId="0" borderId="0" xfId="0" applyNumberFormat="1" applyFont="1" applyFill="1" applyBorder="1"/>
    <xf numFmtId="43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43" fontId="2" fillId="0" borderId="1" xfId="0" applyNumberFormat="1" applyFont="1" applyBorder="1"/>
    <xf numFmtId="0" fontId="2" fillId="0" borderId="1" xfId="0" applyFont="1" applyBorder="1"/>
    <xf numFmtId="43" fontId="3" fillId="0" borderId="0" xfId="0" applyNumberFormat="1" applyFont="1"/>
    <xf numFmtId="0" fontId="5" fillId="0" borderId="0" xfId="0" applyFont="1" applyAlignment="1">
      <alignment horizontal="left" vertical="top" wrapText="1"/>
    </xf>
    <xf numFmtId="0" fontId="5" fillId="0" borderId="0" xfId="1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12">
    <cellStyle name="Comma 10" xfId="2"/>
    <cellStyle name="Comma 2" xfId="3"/>
    <cellStyle name="Comma 280" xfId="4"/>
    <cellStyle name="Currency 12" xfId="5"/>
    <cellStyle name="Currency 9" xfId="6"/>
    <cellStyle name="Normal" xfId="0" builtinId="0"/>
    <cellStyle name="Normal 10 21 3" xfId="7"/>
    <cellStyle name="Normal 2" xfId="8"/>
    <cellStyle name="Normal 22" xfId="9"/>
    <cellStyle name="Normal 3" xfId="10"/>
    <cellStyle name="Normal_Risk Premium" xfId="1"/>
    <cellStyle name="Percent 12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M\Documents\FINCAP\Jobs\AEP\KPCo%202017\KPCo%20Analyses(blh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t\Documents\Datafiles\FinCap\RECO-FERC\Rockland%20FERC%20Analyses%20(01-17)bl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ty Proxy Group"/>
      <sheetName val="Proxy Group Ticker"/>
      <sheetName val="Exhibit List"/>
      <sheetName val="Proxy Group Risk Measures"/>
      <sheetName val="Tables"/>
      <sheetName val="2"/>
      <sheetName val="3 (1)"/>
      <sheetName val="3 (2-5)"/>
      <sheetName val="4"/>
      <sheetName val="4 (2-3)"/>
      <sheetName val="5  (1)"/>
      <sheetName val="5 (2)"/>
      <sheetName val="5 (3)"/>
      <sheetName val="6"/>
      <sheetName val="7 (1)"/>
      <sheetName val="7 (2)"/>
      <sheetName val="8 (1)"/>
      <sheetName val="8 (2)"/>
      <sheetName val="9 (1)"/>
      <sheetName val="9 (2)"/>
      <sheetName val="9 (3)"/>
      <sheetName val="9 (4)"/>
      <sheetName val="10"/>
      <sheetName val="11 (1)"/>
      <sheetName val="11 (2)"/>
      <sheetName val="11 (3)"/>
      <sheetName val="Stock Price (Electric)"/>
      <sheetName val="Stock Price (Non-Utility)"/>
      <sheetName val="2016 11 Market DCF"/>
      <sheetName val="Bond Yields"/>
      <sheetName val="Graph - Projected Yields"/>
      <sheetName val="Size Premium"/>
      <sheetName val="Ordinal Ratings"/>
      <sheetName val="Electric Utility Data"/>
      <sheetName val="CS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C1" t="str">
            <v>ALE</v>
          </cell>
          <cell r="D1" t="str">
            <v>LNT</v>
          </cell>
          <cell r="E1" t="str">
            <v>AEE</v>
          </cell>
          <cell r="F1" t="str">
            <v>AEP</v>
          </cell>
          <cell r="G1" t="str">
            <v>AGR</v>
          </cell>
          <cell r="H1" t="str">
            <v>AVA</v>
          </cell>
          <cell r="I1" t="str">
            <v>BKH</v>
          </cell>
          <cell r="J1" t="str">
            <v>CNP</v>
          </cell>
          <cell r="K1" t="str">
            <v>CMS</v>
          </cell>
          <cell r="L1" t="str">
            <v>ED</v>
          </cell>
          <cell r="M1" t="str">
            <v>D</v>
          </cell>
          <cell r="N1" t="str">
            <v>DTE</v>
          </cell>
          <cell r="O1" t="str">
            <v>DUK</v>
          </cell>
          <cell r="P1" t="str">
            <v>EIX</v>
          </cell>
          <cell r="Q1" t="str">
            <v>EE</v>
          </cell>
          <cell r="R1" t="str">
            <v>EDE</v>
          </cell>
          <cell r="S1" t="str">
            <v>ETR</v>
          </cell>
          <cell r="T1" t="str">
            <v>ES</v>
          </cell>
          <cell r="U1" t="str">
            <v>EXC</v>
          </cell>
          <cell r="V1" t="str">
            <v>FE</v>
          </cell>
          <cell r="W1" t="str">
            <v>FTS</v>
          </cell>
          <cell r="X1" t="str">
            <v>GXP</v>
          </cell>
          <cell r="Y1" t="str">
            <v>HE</v>
          </cell>
          <cell r="Z1" t="str">
            <v>IDA</v>
          </cell>
          <cell r="AA1" t="str">
            <v>MGEE</v>
          </cell>
          <cell r="AB1" t="str">
            <v>NEE</v>
          </cell>
          <cell r="AC1" t="str">
            <v>NWE</v>
          </cell>
          <cell r="AD1" t="str">
            <v>OGE</v>
          </cell>
          <cell r="AE1" t="str">
            <v>OTTR</v>
          </cell>
          <cell r="AF1" t="str">
            <v>PCG</v>
          </cell>
          <cell r="AG1" t="str">
            <v>PNW</v>
          </cell>
          <cell r="AH1" t="str">
            <v>PNM</v>
          </cell>
          <cell r="AI1" t="str">
            <v>POR</v>
          </cell>
          <cell r="AJ1" t="str">
            <v>PPL</v>
          </cell>
          <cell r="AK1" t="str">
            <v>PEG</v>
          </cell>
          <cell r="AL1" t="str">
            <v>SCG</v>
          </cell>
          <cell r="AM1" t="str">
            <v>SRE</v>
          </cell>
          <cell r="AN1" t="str">
            <v>SO</v>
          </cell>
          <cell r="AO1" t="str">
            <v>VVC</v>
          </cell>
          <cell r="AP1" t="str">
            <v>WEC</v>
          </cell>
          <cell r="AQ1" t="str">
            <v>WR</v>
          </cell>
          <cell r="AR1" t="str">
            <v>XEL</v>
          </cell>
        </row>
        <row r="2">
          <cell r="C2">
            <v>59.76</v>
          </cell>
          <cell r="D2">
            <v>35.36</v>
          </cell>
          <cell r="E2">
            <v>47.77</v>
          </cell>
          <cell r="F2">
            <v>59.99</v>
          </cell>
          <cell r="G2">
            <v>36.54</v>
          </cell>
          <cell r="H2">
            <v>40.700000000000003</v>
          </cell>
          <cell r="I2">
            <v>58.01</v>
          </cell>
          <cell r="J2">
            <v>22.92</v>
          </cell>
          <cell r="K2">
            <v>39.75</v>
          </cell>
          <cell r="L2">
            <v>70.489999999999995</v>
          </cell>
          <cell r="M2">
            <v>70.760000000000005</v>
          </cell>
          <cell r="N2">
            <v>90.97</v>
          </cell>
          <cell r="O2">
            <v>75.239999999999995</v>
          </cell>
          <cell r="P2">
            <v>68.849999999999994</v>
          </cell>
          <cell r="Q2">
            <v>45.7</v>
          </cell>
          <cell r="R2">
            <v>34.4</v>
          </cell>
          <cell r="S2">
            <v>67.41</v>
          </cell>
          <cell r="T2">
            <v>51.95</v>
          </cell>
          <cell r="U2">
            <v>30</v>
          </cell>
          <cell r="V2">
            <v>31.62</v>
          </cell>
          <cell r="W2">
            <v>29.88</v>
          </cell>
          <cell r="X2">
            <v>27.26</v>
          </cell>
          <cell r="Y2">
            <v>29.41</v>
          </cell>
          <cell r="Z2">
            <v>76.489999999999995</v>
          </cell>
          <cell r="AA2">
            <v>60.15</v>
          </cell>
          <cell r="AB2">
            <v>113.54</v>
          </cell>
          <cell r="AC2">
            <v>55.89</v>
          </cell>
          <cell r="AD2">
            <v>30.44</v>
          </cell>
          <cell r="AE2">
            <v>36.75</v>
          </cell>
          <cell r="AF2">
            <v>58.48</v>
          </cell>
          <cell r="AG2">
            <v>73.44</v>
          </cell>
          <cell r="AH2">
            <v>32.25</v>
          </cell>
          <cell r="AI2">
            <v>41.9</v>
          </cell>
          <cell r="AJ2">
            <v>33.15</v>
          </cell>
          <cell r="AK2">
            <v>39.57</v>
          </cell>
          <cell r="AL2">
            <v>69.14</v>
          </cell>
          <cell r="AM2">
            <v>95.69</v>
          </cell>
          <cell r="AN2">
            <v>47.78</v>
          </cell>
          <cell r="AO2">
            <v>47.43</v>
          </cell>
          <cell r="AP2">
            <v>54.95</v>
          </cell>
          <cell r="AQ2">
            <v>56.67</v>
          </cell>
          <cell r="AR2">
            <v>38.840000000000003</v>
          </cell>
        </row>
        <row r="3">
          <cell r="C3">
            <v>60.56</v>
          </cell>
          <cell r="D3">
            <v>35.51</v>
          </cell>
          <cell r="E3">
            <v>48.62</v>
          </cell>
          <cell r="F3">
            <v>58.72</v>
          </cell>
          <cell r="G3">
            <v>36.49</v>
          </cell>
          <cell r="H3">
            <v>40.159999999999997</v>
          </cell>
          <cell r="I3">
            <v>58.38</v>
          </cell>
          <cell r="J3">
            <v>22.96</v>
          </cell>
          <cell r="K3">
            <v>39.49</v>
          </cell>
          <cell r="L3">
            <v>69.55</v>
          </cell>
          <cell r="M3">
            <v>69.989999999999995</v>
          </cell>
          <cell r="N3">
            <v>91.38</v>
          </cell>
          <cell r="O3">
            <v>74.44</v>
          </cell>
          <cell r="P3">
            <v>68.34</v>
          </cell>
          <cell r="Q3">
            <v>45</v>
          </cell>
          <cell r="R3">
            <v>34.43</v>
          </cell>
          <cell r="S3">
            <v>68.03</v>
          </cell>
          <cell r="T3">
            <v>51.69</v>
          </cell>
          <cell r="U3">
            <v>30.77</v>
          </cell>
          <cell r="V3">
            <v>31.84</v>
          </cell>
          <cell r="W3">
            <v>29.4</v>
          </cell>
          <cell r="X3">
            <v>27.19</v>
          </cell>
          <cell r="Y3">
            <v>29.37</v>
          </cell>
          <cell r="Z3">
            <v>75.09</v>
          </cell>
          <cell r="AA3">
            <v>61.3</v>
          </cell>
          <cell r="AB3">
            <v>114.44</v>
          </cell>
          <cell r="AC3">
            <v>55.56</v>
          </cell>
          <cell r="AD3">
            <v>30.44</v>
          </cell>
          <cell r="AE3">
            <v>36.4</v>
          </cell>
          <cell r="AF3">
            <v>58.15</v>
          </cell>
          <cell r="AG3">
            <v>73.08</v>
          </cell>
          <cell r="AH3">
            <v>31.6</v>
          </cell>
          <cell r="AI3">
            <v>41.24</v>
          </cell>
          <cell r="AJ3">
            <v>32.86</v>
          </cell>
          <cell r="AK3">
            <v>39.97</v>
          </cell>
          <cell r="AL3">
            <v>69.42</v>
          </cell>
          <cell r="AM3">
            <v>94.74</v>
          </cell>
          <cell r="AN3">
            <v>47.63</v>
          </cell>
          <cell r="AO3">
            <v>48.22</v>
          </cell>
          <cell r="AP3">
            <v>54.58</v>
          </cell>
          <cell r="AQ3">
            <v>56.81</v>
          </cell>
          <cell r="AR3">
            <v>38.51</v>
          </cell>
        </row>
        <row r="4">
          <cell r="C4">
            <v>61.57</v>
          </cell>
          <cell r="D4">
            <v>36.020000000000003</v>
          </cell>
          <cell r="E4">
            <v>49.27</v>
          </cell>
          <cell r="F4">
            <v>59.46</v>
          </cell>
          <cell r="G4">
            <v>37.01</v>
          </cell>
          <cell r="H4">
            <v>40.6</v>
          </cell>
          <cell r="I4">
            <v>58.68</v>
          </cell>
          <cell r="J4">
            <v>23.27</v>
          </cell>
          <cell r="K4">
            <v>39.99</v>
          </cell>
          <cell r="L4">
            <v>70.569999999999993</v>
          </cell>
          <cell r="M4">
            <v>71.239999999999995</v>
          </cell>
          <cell r="N4">
            <v>93.39</v>
          </cell>
          <cell r="O4">
            <v>75.930000000000007</v>
          </cell>
          <cell r="P4">
            <v>69.44</v>
          </cell>
          <cell r="Q4">
            <v>44.9</v>
          </cell>
          <cell r="R4">
            <v>34.369999999999997</v>
          </cell>
          <cell r="S4">
            <v>68.63</v>
          </cell>
          <cell r="T4">
            <v>52.43</v>
          </cell>
          <cell r="U4">
            <v>32.07</v>
          </cell>
          <cell r="V4">
            <v>32.090000000000003</v>
          </cell>
          <cell r="W4">
            <v>30.21</v>
          </cell>
          <cell r="X4">
            <v>27.37</v>
          </cell>
          <cell r="Y4">
            <v>29.74</v>
          </cell>
          <cell r="Z4">
            <v>75.430000000000007</v>
          </cell>
          <cell r="AA4">
            <v>61.5</v>
          </cell>
          <cell r="AB4">
            <v>115.03</v>
          </cell>
          <cell r="AC4">
            <v>56.1</v>
          </cell>
          <cell r="AD4">
            <v>31.2</v>
          </cell>
          <cell r="AE4">
            <v>36.799999999999997</v>
          </cell>
          <cell r="AF4">
            <v>59.1</v>
          </cell>
          <cell r="AG4">
            <v>74.06</v>
          </cell>
          <cell r="AH4">
            <v>32.35</v>
          </cell>
          <cell r="AI4">
            <v>41.74</v>
          </cell>
          <cell r="AJ4">
            <v>33.24</v>
          </cell>
          <cell r="AK4">
            <v>41.33</v>
          </cell>
          <cell r="AL4">
            <v>70.61</v>
          </cell>
          <cell r="AM4">
            <v>97.05</v>
          </cell>
          <cell r="AN4">
            <v>48.34</v>
          </cell>
          <cell r="AO4">
            <v>48.36</v>
          </cell>
          <cell r="AP4">
            <v>55.58</v>
          </cell>
          <cell r="AQ4">
            <v>56.9</v>
          </cell>
          <cell r="AR4">
            <v>39.25</v>
          </cell>
        </row>
        <row r="5">
          <cell r="C5">
            <v>61.11</v>
          </cell>
          <cell r="D5">
            <v>35.78</v>
          </cell>
          <cell r="E5">
            <v>48.47</v>
          </cell>
          <cell r="F5">
            <v>58.99</v>
          </cell>
          <cell r="G5">
            <v>37.07</v>
          </cell>
          <cell r="H5">
            <v>40.01</v>
          </cell>
          <cell r="I5">
            <v>58.21</v>
          </cell>
          <cell r="J5">
            <v>23.22</v>
          </cell>
          <cell r="K5">
            <v>39.92</v>
          </cell>
          <cell r="L5">
            <v>69.84</v>
          </cell>
          <cell r="M5">
            <v>71.05</v>
          </cell>
          <cell r="N5">
            <v>91.96</v>
          </cell>
          <cell r="O5">
            <v>73.97</v>
          </cell>
          <cell r="P5">
            <v>68.84</v>
          </cell>
          <cell r="Q5">
            <v>44.6</v>
          </cell>
          <cell r="R5">
            <v>34.42</v>
          </cell>
          <cell r="S5">
            <v>68.12</v>
          </cell>
          <cell r="T5">
            <v>51.97</v>
          </cell>
          <cell r="U5">
            <v>31.6</v>
          </cell>
          <cell r="V5">
            <v>31.87</v>
          </cell>
          <cell r="W5">
            <v>29.57</v>
          </cell>
          <cell r="X5">
            <v>27.16</v>
          </cell>
          <cell r="Y5">
            <v>29.98</v>
          </cell>
          <cell r="Z5">
            <v>74.95</v>
          </cell>
          <cell r="AA5">
            <v>62.15</v>
          </cell>
          <cell r="AB5">
            <v>114.29</v>
          </cell>
          <cell r="AC5">
            <v>55.72</v>
          </cell>
          <cell r="AD5">
            <v>30.98</v>
          </cell>
          <cell r="AE5">
            <v>37.200000000000003</v>
          </cell>
          <cell r="AF5">
            <v>58.71</v>
          </cell>
          <cell r="AG5">
            <v>73.75</v>
          </cell>
          <cell r="AH5">
            <v>32.15</v>
          </cell>
          <cell r="AI5">
            <v>41.42</v>
          </cell>
          <cell r="AJ5">
            <v>32.869999999999997</v>
          </cell>
          <cell r="AK5">
            <v>40.68</v>
          </cell>
          <cell r="AL5">
            <v>69.62</v>
          </cell>
          <cell r="AM5">
            <v>98.31</v>
          </cell>
          <cell r="AN5">
            <v>48.43</v>
          </cell>
          <cell r="AO5">
            <v>48</v>
          </cell>
          <cell r="AP5">
            <v>55.14</v>
          </cell>
          <cell r="AQ5">
            <v>56.73</v>
          </cell>
          <cell r="AR5">
            <v>39.01</v>
          </cell>
        </row>
        <row r="6">
          <cell r="C6">
            <v>60.75</v>
          </cell>
          <cell r="D6">
            <v>35.81</v>
          </cell>
          <cell r="E6">
            <v>48.51</v>
          </cell>
          <cell r="F6">
            <v>58.86</v>
          </cell>
          <cell r="G6">
            <v>37.29</v>
          </cell>
          <cell r="H6">
            <v>39.89</v>
          </cell>
          <cell r="I6">
            <v>58.29</v>
          </cell>
          <cell r="J6">
            <v>23.22</v>
          </cell>
          <cell r="K6">
            <v>39.770000000000003</v>
          </cell>
          <cell r="L6">
            <v>70.040000000000006</v>
          </cell>
          <cell r="M6">
            <v>71.03</v>
          </cell>
          <cell r="N6">
            <v>91.68</v>
          </cell>
          <cell r="O6">
            <v>73.87</v>
          </cell>
          <cell r="P6">
            <v>68.69</v>
          </cell>
          <cell r="Q6">
            <v>44.2</v>
          </cell>
          <cell r="R6">
            <v>34.4</v>
          </cell>
          <cell r="S6">
            <v>68.180000000000007</v>
          </cell>
          <cell r="T6">
            <v>52.2</v>
          </cell>
          <cell r="U6">
            <v>31.49</v>
          </cell>
          <cell r="V6">
            <v>31.96</v>
          </cell>
          <cell r="W6">
            <v>29.92</v>
          </cell>
          <cell r="X6">
            <v>27.21</v>
          </cell>
          <cell r="Y6">
            <v>29.89</v>
          </cell>
          <cell r="Z6">
            <v>75.09</v>
          </cell>
          <cell r="AA6">
            <v>62.7</v>
          </cell>
          <cell r="AB6">
            <v>114.78</v>
          </cell>
          <cell r="AC6">
            <v>55.55</v>
          </cell>
          <cell r="AD6">
            <v>30.63</v>
          </cell>
          <cell r="AE6">
            <v>36.950000000000003</v>
          </cell>
          <cell r="AF6">
            <v>58.67</v>
          </cell>
          <cell r="AG6">
            <v>73.75</v>
          </cell>
          <cell r="AH6">
            <v>32.25</v>
          </cell>
          <cell r="AI6">
            <v>41.57</v>
          </cell>
          <cell r="AJ6">
            <v>32.83</v>
          </cell>
          <cell r="AK6">
            <v>40.72</v>
          </cell>
          <cell r="AL6">
            <v>69.88</v>
          </cell>
          <cell r="AM6">
            <v>99.53</v>
          </cell>
          <cell r="AN6">
            <v>47.5</v>
          </cell>
          <cell r="AO6">
            <v>47.9</v>
          </cell>
          <cell r="AP6">
            <v>55.53</v>
          </cell>
          <cell r="AQ6">
            <v>56.71</v>
          </cell>
          <cell r="AR6">
            <v>39</v>
          </cell>
        </row>
        <row r="7">
          <cell r="C7">
            <v>60.93</v>
          </cell>
          <cell r="D7">
            <v>35.64</v>
          </cell>
          <cell r="E7">
            <v>48.48</v>
          </cell>
          <cell r="F7">
            <v>58.44</v>
          </cell>
          <cell r="G7">
            <v>37.03</v>
          </cell>
          <cell r="H7">
            <v>39.83</v>
          </cell>
          <cell r="I7">
            <v>58.73</v>
          </cell>
          <cell r="J7">
            <v>23.34</v>
          </cell>
          <cell r="K7">
            <v>39.72</v>
          </cell>
          <cell r="L7">
            <v>69.53</v>
          </cell>
          <cell r="M7">
            <v>71.150000000000006</v>
          </cell>
          <cell r="N7">
            <v>91.22</v>
          </cell>
          <cell r="O7">
            <v>73.599999999999994</v>
          </cell>
          <cell r="P7">
            <v>68.45</v>
          </cell>
          <cell r="Q7">
            <v>44.35</v>
          </cell>
          <cell r="R7">
            <v>34.380000000000003</v>
          </cell>
          <cell r="S7">
            <v>67.83</v>
          </cell>
          <cell r="T7">
            <v>51.82</v>
          </cell>
          <cell r="U7">
            <v>31.73</v>
          </cell>
          <cell r="V7">
            <v>31.4</v>
          </cell>
          <cell r="W7">
            <v>29.92</v>
          </cell>
          <cell r="X7">
            <v>26.96</v>
          </cell>
          <cell r="Y7">
            <v>29.7</v>
          </cell>
          <cell r="Z7">
            <v>75.41</v>
          </cell>
          <cell r="AA7">
            <v>63.1</v>
          </cell>
          <cell r="AB7">
            <v>114.09</v>
          </cell>
          <cell r="AC7">
            <v>55.53</v>
          </cell>
          <cell r="AD7">
            <v>30.85</v>
          </cell>
          <cell r="AE7">
            <v>37.200000000000003</v>
          </cell>
          <cell r="AF7">
            <v>58.38</v>
          </cell>
          <cell r="AG7">
            <v>73.260000000000005</v>
          </cell>
          <cell r="AH7">
            <v>32.200000000000003</v>
          </cell>
          <cell r="AI7">
            <v>41.74</v>
          </cell>
          <cell r="AJ7">
            <v>32.840000000000003</v>
          </cell>
          <cell r="AK7">
            <v>40.340000000000003</v>
          </cell>
          <cell r="AL7">
            <v>69.650000000000006</v>
          </cell>
          <cell r="AM7">
            <v>99.82</v>
          </cell>
          <cell r="AN7">
            <v>47.13</v>
          </cell>
          <cell r="AO7">
            <v>47.74</v>
          </cell>
          <cell r="AP7">
            <v>55.53</v>
          </cell>
          <cell r="AQ7">
            <v>57.01</v>
          </cell>
          <cell r="AR7">
            <v>38.869999999999997</v>
          </cell>
        </row>
        <row r="8">
          <cell r="C8">
            <v>61.4</v>
          </cell>
          <cell r="D8">
            <v>35.83</v>
          </cell>
          <cell r="E8">
            <v>48.84</v>
          </cell>
          <cell r="F8">
            <v>59.32</v>
          </cell>
          <cell r="G8">
            <v>37.24</v>
          </cell>
          <cell r="H8">
            <v>40.32</v>
          </cell>
          <cell r="I8">
            <v>59.6</v>
          </cell>
          <cell r="J8">
            <v>23.52</v>
          </cell>
          <cell r="K8">
            <v>40.18</v>
          </cell>
          <cell r="L8">
            <v>70.099999999999994</v>
          </cell>
          <cell r="M8">
            <v>72.25</v>
          </cell>
          <cell r="N8">
            <v>92.28</v>
          </cell>
          <cell r="O8">
            <v>74.430000000000007</v>
          </cell>
          <cell r="P8">
            <v>69.28</v>
          </cell>
          <cell r="Q8">
            <v>45.05</v>
          </cell>
          <cell r="R8">
            <v>34.36</v>
          </cell>
          <cell r="S8">
            <v>68.42</v>
          </cell>
          <cell r="T8">
            <v>52.2</v>
          </cell>
          <cell r="U8">
            <v>32.479999999999997</v>
          </cell>
          <cell r="V8">
            <v>31.91</v>
          </cell>
          <cell r="W8">
            <v>30.08</v>
          </cell>
          <cell r="X8">
            <v>27.25</v>
          </cell>
          <cell r="Y8">
            <v>30.35</v>
          </cell>
          <cell r="Z8">
            <v>76.08</v>
          </cell>
          <cell r="AA8">
            <v>63.3</v>
          </cell>
          <cell r="AB8">
            <v>114.35</v>
          </cell>
          <cell r="AC8">
            <v>56.16</v>
          </cell>
          <cell r="AD8">
            <v>31.33</v>
          </cell>
          <cell r="AE8">
            <v>37.549999999999997</v>
          </cell>
          <cell r="AF8">
            <v>59.16</v>
          </cell>
          <cell r="AG8">
            <v>74.099999999999994</v>
          </cell>
          <cell r="AH8">
            <v>32.4</v>
          </cell>
          <cell r="AI8">
            <v>42.24</v>
          </cell>
          <cell r="AJ8">
            <v>33.340000000000003</v>
          </cell>
          <cell r="AK8">
            <v>41</v>
          </cell>
          <cell r="AL8">
            <v>70.38</v>
          </cell>
          <cell r="AM8">
            <v>99.71</v>
          </cell>
          <cell r="AN8">
            <v>47.54</v>
          </cell>
          <cell r="AO8">
            <v>48.25</v>
          </cell>
          <cell r="AP8">
            <v>56.01</v>
          </cell>
          <cell r="AQ8">
            <v>57.12</v>
          </cell>
          <cell r="AR8">
            <v>39.340000000000003</v>
          </cell>
        </row>
        <row r="9">
          <cell r="C9">
            <v>62.57</v>
          </cell>
          <cell r="D9">
            <v>36.130000000000003</v>
          </cell>
          <cell r="E9">
            <v>49.43</v>
          </cell>
          <cell r="F9">
            <v>59.17</v>
          </cell>
          <cell r="G9">
            <v>37.380000000000003</v>
          </cell>
          <cell r="H9">
            <v>41.12</v>
          </cell>
          <cell r="I9">
            <v>60.5</v>
          </cell>
          <cell r="J9">
            <v>23.62</v>
          </cell>
          <cell r="K9">
            <v>40.53</v>
          </cell>
          <cell r="L9">
            <v>70.319999999999993</v>
          </cell>
          <cell r="M9">
            <v>73.19</v>
          </cell>
          <cell r="N9">
            <v>93.83</v>
          </cell>
          <cell r="O9">
            <v>73.88</v>
          </cell>
          <cell r="P9">
            <v>69.73</v>
          </cell>
          <cell r="Q9">
            <v>45.95</v>
          </cell>
          <cell r="R9">
            <v>34.340000000000003</v>
          </cell>
          <cell r="S9">
            <v>68.41</v>
          </cell>
          <cell r="T9">
            <v>52.45</v>
          </cell>
          <cell r="U9">
            <v>32.46</v>
          </cell>
          <cell r="V9">
            <v>31.9</v>
          </cell>
          <cell r="W9">
            <v>30.17</v>
          </cell>
          <cell r="X9">
            <v>26.94</v>
          </cell>
          <cell r="Y9">
            <v>30.65</v>
          </cell>
          <cell r="Z9">
            <v>77.42</v>
          </cell>
          <cell r="AA9">
            <v>62.4</v>
          </cell>
          <cell r="AB9">
            <v>113.83</v>
          </cell>
          <cell r="AC9">
            <v>56.9</v>
          </cell>
          <cell r="AD9">
            <v>31.28</v>
          </cell>
          <cell r="AE9">
            <v>38.5</v>
          </cell>
          <cell r="AF9">
            <v>59.32</v>
          </cell>
          <cell r="AG9">
            <v>75.06</v>
          </cell>
          <cell r="AH9">
            <v>32.549999999999997</v>
          </cell>
          <cell r="AI9">
            <v>42.24</v>
          </cell>
          <cell r="AJ9">
            <v>33.32</v>
          </cell>
          <cell r="AK9">
            <v>41.25</v>
          </cell>
          <cell r="AL9">
            <v>71</v>
          </cell>
          <cell r="AM9">
            <v>100.19</v>
          </cell>
          <cell r="AN9">
            <v>47.6</v>
          </cell>
          <cell r="AO9">
            <v>49.26</v>
          </cell>
          <cell r="AP9">
            <v>56.59</v>
          </cell>
          <cell r="AQ9">
            <v>57</v>
          </cell>
          <cell r="AR9">
            <v>39.29</v>
          </cell>
        </row>
        <row r="10">
          <cell r="C10">
            <v>62.1</v>
          </cell>
          <cell r="D10">
            <v>35.75</v>
          </cell>
          <cell r="E10">
            <v>49.07</v>
          </cell>
          <cell r="F10">
            <v>58.82</v>
          </cell>
          <cell r="G10">
            <v>37.090000000000003</v>
          </cell>
          <cell r="H10">
            <v>40.619999999999997</v>
          </cell>
          <cell r="I10">
            <v>58.38</v>
          </cell>
          <cell r="J10">
            <v>23.61</v>
          </cell>
          <cell r="K10">
            <v>39.72</v>
          </cell>
          <cell r="L10">
            <v>69.55</v>
          </cell>
          <cell r="M10">
            <v>72.87</v>
          </cell>
          <cell r="N10">
            <v>92.66</v>
          </cell>
          <cell r="O10">
            <v>73.540000000000006</v>
          </cell>
          <cell r="P10">
            <v>68.989999999999995</v>
          </cell>
          <cell r="Q10">
            <v>45.75</v>
          </cell>
          <cell r="R10">
            <v>34.32</v>
          </cell>
          <cell r="S10">
            <v>68.12</v>
          </cell>
          <cell r="T10">
            <v>51.74</v>
          </cell>
          <cell r="U10">
            <v>32.31</v>
          </cell>
          <cell r="V10">
            <v>31.49</v>
          </cell>
          <cell r="W10">
            <v>30.25</v>
          </cell>
          <cell r="X10">
            <v>26.7</v>
          </cell>
          <cell r="Y10">
            <v>30.56</v>
          </cell>
          <cell r="Z10">
            <v>76.66</v>
          </cell>
          <cell r="AA10">
            <v>59.2</v>
          </cell>
          <cell r="AB10">
            <v>113.42</v>
          </cell>
          <cell r="AC10">
            <v>56.27</v>
          </cell>
          <cell r="AD10">
            <v>31.2</v>
          </cell>
          <cell r="AE10">
            <v>38.15</v>
          </cell>
          <cell r="AF10">
            <v>58.71</v>
          </cell>
          <cell r="AG10">
            <v>73.959999999999994</v>
          </cell>
          <cell r="AH10">
            <v>32.450000000000003</v>
          </cell>
          <cell r="AI10">
            <v>41.86</v>
          </cell>
          <cell r="AJ10">
            <v>32.81</v>
          </cell>
          <cell r="AK10">
            <v>40.74</v>
          </cell>
          <cell r="AL10">
            <v>69.87</v>
          </cell>
          <cell r="AM10">
            <v>98.68</v>
          </cell>
          <cell r="AN10">
            <v>47.23</v>
          </cell>
          <cell r="AO10">
            <v>48.56</v>
          </cell>
          <cell r="AP10">
            <v>55.72</v>
          </cell>
          <cell r="AQ10">
            <v>56.98</v>
          </cell>
          <cell r="AR10">
            <v>38.770000000000003</v>
          </cell>
        </row>
        <row r="11">
          <cell r="C11">
            <v>62.94</v>
          </cell>
          <cell r="D11">
            <v>36.35</v>
          </cell>
          <cell r="E11">
            <v>49.99</v>
          </cell>
          <cell r="F11">
            <v>59.72</v>
          </cell>
          <cell r="G11">
            <v>37.53</v>
          </cell>
          <cell r="H11">
            <v>41.32</v>
          </cell>
          <cell r="I11">
            <v>59.59</v>
          </cell>
          <cell r="J11">
            <v>23.95</v>
          </cell>
          <cell r="K11">
            <v>40.6</v>
          </cell>
          <cell r="L11">
            <v>70.66</v>
          </cell>
          <cell r="M11">
            <v>73.95</v>
          </cell>
          <cell r="N11">
            <v>94.03</v>
          </cell>
          <cell r="O11">
            <v>74.349999999999994</v>
          </cell>
          <cell r="P11">
            <v>69.760000000000005</v>
          </cell>
          <cell r="Q11">
            <v>46.2</v>
          </cell>
          <cell r="R11">
            <v>34.450000000000003</v>
          </cell>
          <cell r="S11">
            <v>69.53</v>
          </cell>
          <cell r="T11">
            <v>52.59</v>
          </cell>
          <cell r="U11">
            <v>32.58</v>
          </cell>
          <cell r="V11">
            <v>32.14</v>
          </cell>
          <cell r="W11">
            <v>29.96</v>
          </cell>
          <cell r="X11">
            <v>26.79</v>
          </cell>
          <cell r="Y11">
            <v>30.71</v>
          </cell>
          <cell r="Z11">
            <v>77.989999999999995</v>
          </cell>
          <cell r="AA11">
            <v>60.45</v>
          </cell>
          <cell r="AB11">
            <v>114.76</v>
          </cell>
          <cell r="AC11">
            <v>57.22</v>
          </cell>
          <cell r="AD11">
            <v>31.73</v>
          </cell>
          <cell r="AE11">
            <v>38.950000000000003</v>
          </cell>
          <cell r="AF11">
            <v>59.29</v>
          </cell>
          <cell r="AG11">
            <v>75.34</v>
          </cell>
          <cell r="AH11">
            <v>32.950000000000003</v>
          </cell>
          <cell r="AI11">
            <v>42.52</v>
          </cell>
          <cell r="AJ11">
            <v>33.32</v>
          </cell>
          <cell r="AK11">
            <v>41.45</v>
          </cell>
          <cell r="AL11">
            <v>71.010000000000005</v>
          </cell>
          <cell r="AM11">
            <v>99.46</v>
          </cell>
          <cell r="AN11">
            <v>47.78</v>
          </cell>
          <cell r="AO11">
            <v>49.55</v>
          </cell>
          <cell r="AP11">
            <v>56.56</v>
          </cell>
          <cell r="AQ11">
            <v>57.08</v>
          </cell>
          <cell r="AR11">
            <v>39.520000000000003</v>
          </cell>
        </row>
        <row r="12">
          <cell r="C12">
            <v>64</v>
          </cell>
          <cell r="D12">
            <v>37.090000000000003</v>
          </cell>
          <cell r="E12">
            <v>51.08</v>
          </cell>
          <cell r="F12">
            <v>60.9</v>
          </cell>
          <cell r="G12">
            <v>37.92</v>
          </cell>
          <cell r="H12">
            <v>41.83</v>
          </cell>
          <cell r="I12">
            <v>60.95</v>
          </cell>
          <cell r="J12">
            <v>24.17</v>
          </cell>
          <cell r="K12">
            <v>41.52</v>
          </cell>
          <cell r="L12">
            <v>72.650000000000006</v>
          </cell>
          <cell r="M12">
            <v>75.17</v>
          </cell>
          <cell r="N12">
            <v>95.8</v>
          </cell>
          <cell r="O12">
            <v>76.08</v>
          </cell>
          <cell r="P12">
            <v>71.27</v>
          </cell>
          <cell r="Q12">
            <v>47.15</v>
          </cell>
          <cell r="R12">
            <v>34.46</v>
          </cell>
          <cell r="S12">
            <v>70.58</v>
          </cell>
          <cell r="T12">
            <v>53.84</v>
          </cell>
          <cell r="U12">
            <v>33.39</v>
          </cell>
          <cell r="V12">
            <v>32.590000000000003</v>
          </cell>
          <cell r="W12">
            <v>30.74</v>
          </cell>
          <cell r="X12">
            <v>27.23</v>
          </cell>
          <cell r="Y12">
            <v>31.37</v>
          </cell>
          <cell r="Z12">
            <v>78.72</v>
          </cell>
          <cell r="AA12">
            <v>61.2</v>
          </cell>
          <cell r="AB12">
            <v>116.3</v>
          </cell>
          <cell r="AC12">
            <v>58.78</v>
          </cell>
          <cell r="AD12">
            <v>32.07</v>
          </cell>
          <cell r="AE12">
            <v>39.450000000000003</v>
          </cell>
          <cell r="AF12">
            <v>60.74</v>
          </cell>
          <cell r="AG12">
            <v>76.63</v>
          </cell>
          <cell r="AH12">
            <v>33.299999999999997</v>
          </cell>
          <cell r="AI12">
            <v>43.35</v>
          </cell>
          <cell r="AJ12">
            <v>34.15</v>
          </cell>
          <cell r="AK12">
            <v>42.8</v>
          </cell>
          <cell r="AL12">
            <v>72.489999999999995</v>
          </cell>
          <cell r="AM12">
            <v>101.25</v>
          </cell>
          <cell r="AN12">
            <v>48.31</v>
          </cell>
          <cell r="AO12">
            <v>50.54</v>
          </cell>
          <cell r="AP12">
            <v>58.04</v>
          </cell>
          <cell r="AQ12">
            <v>57.18</v>
          </cell>
          <cell r="AR12">
            <v>40.32</v>
          </cell>
        </row>
        <row r="13">
          <cell r="C13">
            <v>63.75</v>
          </cell>
          <cell r="D13">
            <v>37.25</v>
          </cell>
          <cell r="E13">
            <v>50.93</v>
          </cell>
          <cell r="F13">
            <v>61.27</v>
          </cell>
          <cell r="G13">
            <v>37.380000000000003</v>
          </cell>
          <cell r="H13">
            <v>42.12</v>
          </cell>
          <cell r="I13">
            <v>61.08</v>
          </cell>
          <cell r="J13">
            <v>24.09</v>
          </cell>
          <cell r="K13">
            <v>41.84</v>
          </cell>
          <cell r="L13">
            <v>72.650000000000006</v>
          </cell>
          <cell r="M13">
            <v>76.11</v>
          </cell>
          <cell r="N13">
            <v>95.8</v>
          </cell>
          <cell r="O13">
            <v>76.37</v>
          </cell>
          <cell r="P13">
            <v>71.150000000000006</v>
          </cell>
          <cell r="Q13">
            <v>46.85</v>
          </cell>
          <cell r="R13">
            <v>34.08</v>
          </cell>
          <cell r="S13">
            <v>71.400000000000006</v>
          </cell>
          <cell r="T13">
            <v>53.75</v>
          </cell>
          <cell r="U13">
            <v>33.659999999999997</v>
          </cell>
          <cell r="V13">
            <v>32.549999999999997</v>
          </cell>
          <cell r="W13">
            <v>30.44</v>
          </cell>
          <cell r="X13">
            <v>27.15</v>
          </cell>
          <cell r="Y13">
            <v>31.7</v>
          </cell>
          <cell r="Z13">
            <v>79.03</v>
          </cell>
          <cell r="AA13">
            <v>61.15</v>
          </cell>
          <cell r="AB13">
            <v>117.27</v>
          </cell>
          <cell r="AC13">
            <v>58.34</v>
          </cell>
          <cell r="AD13">
            <v>32.26</v>
          </cell>
          <cell r="AE13">
            <v>39.1</v>
          </cell>
          <cell r="AF13">
            <v>60.46</v>
          </cell>
          <cell r="AG13">
            <v>76.680000000000007</v>
          </cell>
          <cell r="AH13">
            <v>33.1</v>
          </cell>
          <cell r="AI13">
            <v>43.15</v>
          </cell>
          <cell r="AJ13">
            <v>34.19</v>
          </cell>
          <cell r="AK13">
            <v>42.84</v>
          </cell>
          <cell r="AL13">
            <v>72.45</v>
          </cell>
          <cell r="AM13">
            <v>101.27</v>
          </cell>
          <cell r="AN13">
            <v>48.31</v>
          </cell>
          <cell r="AO13">
            <v>51.15</v>
          </cell>
          <cell r="AP13">
            <v>58.03</v>
          </cell>
          <cell r="AQ13">
            <v>57.11</v>
          </cell>
          <cell r="AR13">
            <v>40.49</v>
          </cell>
        </row>
        <row r="14">
          <cell r="C14">
            <v>61.82</v>
          </cell>
          <cell r="D14">
            <v>35.92</v>
          </cell>
          <cell r="E14">
            <v>49.12</v>
          </cell>
          <cell r="F14">
            <v>59.05</v>
          </cell>
          <cell r="G14">
            <v>36.17</v>
          </cell>
          <cell r="H14">
            <v>40.47</v>
          </cell>
          <cell r="I14">
            <v>58.75</v>
          </cell>
          <cell r="J14">
            <v>23.86</v>
          </cell>
          <cell r="K14">
            <v>40.22</v>
          </cell>
          <cell r="L14">
            <v>69.77</v>
          </cell>
          <cell r="M14">
            <v>73.290000000000006</v>
          </cell>
          <cell r="N14">
            <v>93.09</v>
          </cell>
          <cell r="O14">
            <v>73.77</v>
          </cell>
          <cell r="P14">
            <v>68.77</v>
          </cell>
          <cell r="Q14">
            <v>45.05</v>
          </cell>
          <cell r="R14">
            <v>34.03</v>
          </cell>
          <cell r="S14">
            <v>68.73</v>
          </cell>
          <cell r="T14">
            <v>51.62</v>
          </cell>
          <cell r="U14">
            <v>32.51</v>
          </cell>
          <cell r="V14">
            <v>31.29</v>
          </cell>
          <cell r="W14">
            <v>29.78</v>
          </cell>
          <cell r="X14">
            <v>26.39</v>
          </cell>
          <cell r="Y14">
            <v>30.8</v>
          </cell>
          <cell r="Z14">
            <v>76.150000000000006</v>
          </cell>
          <cell r="AA14">
            <v>59.2</v>
          </cell>
          <cell r="AB14">
            <v>114.23</v>
          </cell>
          <cell r="AC14">
            <v>56.1</v>
          </cell>
          <cell r="AD14">
            <v>31.65</v>
          </cell>
          <cell r="AE14">
            <v>38.35</v>
          </cell>
          <cell r="AF14">
            <v>58.8</v>
          </cell>
          <cell r="AG14">
            <v>73.930000000000007</v>
          </cell>
          <cell r="AH14">
            <v>31.6</v>
          </cell>
          <cell r="AI14">
            <v>41.6</v>
          </cell>
          <cell r="AJ14">
            <v>33.46</v>
          </cell>
          <cell r="AK14">
            <v>41.31</v>
          </cell>
          <cell r="AL14">
            <v>70.53</v>
          </cell>
          <cell r="AM14">
            <v>99.8</v>
          </cell>
          <cell r="AN14">
            <v>46.82</v>
          </cell>
          <cell r="AO14">
            <v>49.08</v>
          </cell>
          <cell r="AP14">
            <v>56.01</v>
          </cell>
          <cell r="AQ14">
            <v>56.96</v>
          </cell>
          <cell r="AR14">
            <v>39.01</v>
          </cell>
        </row>
        <row r="15">
          <cell r="C15">
            <v>61.32</v>
          </cell>
          <cell r="D15">
            <v>35.51</v>
          </cell>
          <cell r="E15">
            <v>48.91</v>
          </cell>
          <cell r="F15">
            <v>58.16</v>
          </cell>
          <cell r="G15">
            <v>35.619999999999997</v>
          </cell>
          <cell r="H15">
            <v>40.17</v>
          </cell>
          <cell r="I15">
            <v>58.01</v>
          </cell>
          <cell r="J15">
            <v>23.8</v>
          </cell>
          <cell r="K15">
            <v>39.69</v>
          </cell>
          <cell r="L15">
            <v>69.47</v>
          </cell>
          <cell r="M15">
            <v>72.75</v>
          </cell>
          <cell r="N15">
            <v>93.61</v>
          </cell>
          <cell r="O15">
            <v>72.75</v>
          </cell>
          <cell r="P15">
            <v>68.56</v>
          </cell>
          <cell r="Q15">
            <v>44.6</v>
          </cell>
          <cell r="R15">
            <v>34.1</v>
          </cell>
          <cell r="S15">
            <v>68.88</v>
          </cell>
          <cell r="T15">
            <v>51.1</v>
          </cell>
          <cell r="U15">
            <v>32.17</v>
          </cell>
          <cell r="V15">
            <v>30.99</v>
          </cell>
          <cell r="W15">
            <v>30.19</v>
          </cell>
          <cell r="X15">
            <v>26.2</v>
          </cell>
          <cell r="Y15">
            <v>30.72</v>
          </cell>
          <cell r="Z15">
            <v>75.8</v>
          </cell>
          <cell r="AA15">
            <v>59.15</v>
          </cell>
          <cell r="AB15">
            <v>112.95</v>
          </cell>
          <cell r="AC15">
            <v>54.95</v>
          </cell>
          <cell r="AD15">
            <v>31.84</v>
          </cell>
          <cell r="AE15">
            <v>38.1</v>
          </cell>
          <cell r="AF15">
            <v>58.04</v>
          </cell>
          <cell r="AG15">
            <v>73.13</v>
          </cell>
          <cell r="AH15">
            <v>31.25</v>
          </cell>
          <cell r="AI15">
            <v>41.06</v>
          </cell>
          <cell r="AJ15">
            <v>33.1</v>
          </cell>
          <cell r="AK15">
            <v>41.04</v>
          </cell>
          <cell r="AL15">
            <v>70.099999999999994</v>
          </cell>
          <cell r="AM15">
            <v>99.35</v>
          </cell>
          <cell r="AN15">
            <v>46.59</v>
          </cell>
          <cell r="AO15">
            <v>48.87</v>
          </cell>
          <cell r="AP15">
            <v>55.38</v>
          </cell>
          <cell r="AQ15">
            <v>56.75</v>
          </cell>
          <cell r="AR15">
            <v>38.54</v>
          </cell>
        </row>
        <row r="16">
          <cell r="C16">
            <v>61.68</v>
          </cell>
          <cell r="D16">
            <v>35.99</v>
          </cell>
          <cell r="E16">
            <v>49.66</v>
          </cell>
          <cell r="F16">
            <v>58.7</v>
          </cell>
          <cell r="G16">
            <v>35.700000000000003</v>
          </cell>
          <cell r="H16">
            <v>40.549999999999997</v>
          </cell>
          <cell r="I16">
            <v>58.5</v>
          </cell>
          <cell r="J16">
            <v>24.1</v>
          </cell>
          <cell r="K16">
            <v>39.94</v>
          </cell>
          <cell r="L16">
            <v>69.69</v>
          </cell>
          <cell r="M16">
            <v>73.78</v>
          </cell>
          <cell r="N16">
            <v>95.13</v>
          </cell>
          <cell r="O16">
            <v>73.42</v>
          </cell>
          <cell r="P16">
            <v>69.400000000000006</v>
          </cell>
          <cell r="Q16">
            <v>45</v>
          </cell>
          <cell r="R16">
            <v>34.090000000000003</v>
          </cell>
          <cell r="S16">
            <v>69.28</v>
          </cell>
          <cell r="T16">
            <v>51.68</v>
          </cell>
          <cell r="U16">
            <v>33.01</v>
          </cell>
          <cell r="V16">
            <v>30.57</v>
          </cell>
          <cell r="W16">
            <v>30.18</v>
          </cell>
          <cell r="X16">
            <v>26.31</v>
          </cell>
          <cell r="Y16">
            <v>31.39</v>
          </cell>
          <cell r="Z16">
            <v>76.64</v>
          </cell>
          <cell r="AA16">
            <v>59.3</v>
          </cell>
          <cell r="AB16">
            <v>114.41</v>
          </cell>
          <cell r="AC16">
            <v>54.9</v>
          </cell>
          <cell r="AD16">
            <v>32.340000000000003</v>
          </cell>
          <cell r="AE16">
            <v>38.450000000000003</v>
          </cell>
          <cell r="AF16">
            <v>58.28</v>
          </cell>
          <cell r="AG16">
            <v>73.540000000000006</v>
          </cell>
          <cell r="AH16">
            <v>31.45</v>
          </cell>
          <cell r="AI16">
            <v>41.33</v>
          </cell>
          <cell r="AJ16">
            <v>33.340000000000003</v>
          </cell>
          <cell r="AK16">
            <v>41.25</v>
          </cell>
          <cell r="AL16">
            <v>70.92</v>
          </cell>
          <cell r="AM16">
            <v>99.9</v>
          </cell>
          <cell r="AN16">
            <v>46.76</v>
          </cell>
          <cell r="AO16">
            <v>49.68</v>
          </cell>
          <cell r="AP16">
            <v>55.64</v>
          </cell>
          <cell r="AQ16">
            <v>56.41</v>
          </cell>
          <cell r="AR16">
            <v>38.74</v>
          </cell>
        </row>
        <row r="17">
          <cell r="C17">
            <v>62.19</v>
          </cell>
          <cell r="D17">
            <v>36.07</v>
          </cell>
          <cell r="E17">
            <v>49.16</v>
          </cell>
          <cell r="F17">
            <v>59.2</v>
          </cell>
          <cell r="G17">
            <v>36.21</v>
          </cell>
          <cell r="H17">
            <v>40.61</v>
          </cell>
          <cell r="I17">
            <v>58.76</v>
          </cell>
          <cell r="J17">
            <v>23.98</v>
          </cell>
          <cell r="K17">
            <v>39.92</v>
          </cell>
          <cell r="L17">
            <v>69.72</v>
          </cell>
          <cell r="M17">
            <v>73.48</v>
          </cell>
          <cell r="N17">
            <v>95.08</v>
          </cell>
          <cell r="O17">
            <v>73.61</v>
          </cell>
          <cell r="P17">
            <v>69.739999999999995</v>
          </cell>
          <cell r="Q17">
            <v>45.15</v>
          </cell>
          <cell r="R17">
            <v>34.17</v>
          </cell>
          <cell r="S17">
            <v>69.38</v>
          </cell>
          <cell r="T17">
            <v>51.93</v>
          </cell>
          <cell r="U17">
            <v>33.32</v>
          </cell>
          <cell r="V17">
            <v>30.5</v>
          </cell>
          <cell r="W17">
            <v>30.14</v>
          </cell>
          <cell r="X17">
            <v>26.32</v>
          </cell>
          <cell r="Y17">
            <v>31.44</v>
          </cell>
          <cell r="Z17">
            <v>76.63</v>
          </cell>
          <cell r="AA17">
            <v>60.2</v>
          </cell>
          <cell r="AB17">
            <v>115</v>
          </cell>
          <cell r="AC17">
            <v>54.59</v>
          </cell>
          <cell r="AD17">
            <v>32.409999999999997</v>
          </cell>
          <cell r="AE17">
            <v>38.799999999999997</v>
          </cell>
          <cell r="AF17">
            <v>58.38</v>
          </cell>
          <cell r="AG17">
            <v>73.819999999999993</v>
          </cell>
          <cell r="AH17">
            <v>31.6</v>
          </cell>
          <cell r="AI17">
            <v>41.09</v>
          </cell>
          <cell r="AJ17">
            <v>33.25</v>
          </cell>
          <cell r="AK17">
            <v>41.74</v>
          </cell>
          <cell r="AL17">
            <v>71.489999999999995</v>
          </cell>
          <cell r="AM17">
            <v>98.91</v>
          </cell>
          <cell r="AN17">
            <v>46.87</v>
          </cell>
          <cell r="AO17">
            <v>49.67</v>
          </cell>
          <cell r="AP17">
            <v>55.69</v>
          </cell>
          <cell r="AQ17">
            <v>56.72</v>
          </cell>
          <cell r="AR17">
            <v>38.79</v>
          </cell>
        </row>
        <row r="18">
          <cell r="C18">
            <v>62.59</v>
          </cell>
          <cell r="D18">
            <v>36.08</v>
          </cell>
          <cell r="E18">
            <v>49.34</v>
          </cell>
          <cell r="F18">
            <v>59.47</v>
          </cell>
          <cell r="G18">
            <v>36.17</v>
          </cell>
          <cell r="H18">
            <v>40.729999999999997</v>
          </cell>
          <cell r="I18">
            <v>59.02</v>
          </cell>
          <cell r="J18">
            <v>23.78</v>
          </cell>
          <cell r="K18">
            <v>39.92</v>
          </cell>
          <cell r="L18">
            <v>69.150000000000006</v>
          </cell>
          <cell r="M18">
            <v>72.709999999999994</v>
          </cell>
          <cell r="N18">
            <v>95.19</v>
          </cell>
          <cell r="O18">
            <v>73.86</v>
          </cell>
          <cell r="P18">
            <v>68.849999999999994</v>
          </cell>
          <cell r="Q18">
            <v>45.4</v>
          </cell>
          <cell r="R18">
            <v>34.200000000000003</v>
          </cell>
          <cell r="S18">
            <v>69.260000000000005</v>
          </cell>
          <cell r="T18">
            <v>52.01</v>
          </cell>
          <cell r="U18">
            <v>33.049999999999997</v>
          </cell>
          <cell r="V18">
            <v>30.37</v>
          </cell>
          <cell r="W18">
            <v>30.09</v>
          </cell>
          <cell r="X18">
            <v>26.6</v>
          </cell>
          <cell r="Y18">
            <v>30.93</v>
          </cell>
          <cell r="Z18">
            <v>76.8</v>
          </cell>
          <cell r="AA18">
            <v>60.5</v>
          </cell>
          <cell r="AB18">
            <v>114.75</v>
          </cell>
          <cell r="AC18">
            <v>54.82</v>
          </cell>
          <cell r="AD18">
            <v>32.04</v>
          </cell>
          <cell r="AE18">
            <v>38.9</v>
          </cell>
          <cell r="AF18">
            <v>58.38</v>
          </cell>
          <cell r="AG18">
            <v>74.56</v>
          </cell>
          <cell r="AH18">
            <v>31.6</v>
          </cell>
          <cell r="AI18">
            <v>40.98</v>
          </cell>
          <cell r="AJ18">
            <v>33.08</v>
          </cell>
          <cell r="AK18">
            <v>41.38</v>
          </cell>
          <cell r="AL18">
            <v>71.61</v>
          </cell>
          <cell r="AM18">
            <v>98.66</v>
          </cell>
          <cell r="AN18">
            <v>46.93</v>
          </cell>
          <cell r="AO18">
            <v>49.84</v>
          </cell>
          <cell r="AP18">
            <v>55.42</v>
          </cell>
          <cell r="AQ18">
            <v>57.04</v>
          </cell>
          <cell r="AR18">
            <v>38.770000000000003</v>
          </cell>
        </row>
        <row r="19">
          <cell r="C19">
            <v>63.29</v>
          </cell>
          <cell r="D19">
            <v>36.47</v>
          </cell>
          <cell r="E19">
            <v>49.88</v>
          </cell>
          <cell r="F19">
            <v>60.25</v>
          </cell>
          <cell r="G19">
            <v>36.65</v>
          </cell>
          <cell r="H19">
            <v>41.17</v>
          </cell>
          <cell r="I19">
            <v>59.18</v>
          </cell>
          <cell r="J19">
            <v>24.09</v>
          </cell>
          <cell r="K19">
            <v>40.57</v>
          </cell>
          <cell r="L19">
            <v>70.41</v>
          </cell>
          <cell r="M19">
            <v>73.5</v>
          </cell>
          <cell r="N19">
            <v>96.9</v>
          </cell>
          <cell r="O19">
            <v>74.67</v>
          </cell>
          <cell r="P19">
            <v>69.61</v>
          </cell>
          <cell r="Q19">
            <v>46.05</v>
          </cell>
          <cell r="R19">
            <v>34.18</v>
          </cell>
          <cell r="S19">
            <v>70.44</v>
          </cell>
          <cell r="T19">
            <v>52.97</v>
          </cell>
          <cell r="U19">
            <v>33.53</v>
          </cell>
          <cell r="V19">
            <v>30.06</v>
          </cell>
          <cell r="W19">
            <v>30.5</v>
          </cell>
          <cell r="X19">
            <v>27.01</v>
          </cell>
          <cell r="Y19">
            <v>31.31</v>
          </cell>
          <cell r="Z19">
            <v>77.97</v>
          </cell>
          <cell r="AA19">
            <v>61.5</v>
          </cell>
          <cell r="AB19">
            <v>117.68</v>
          </cell>
          <cell r="AC19">
            <v>55.7</v>
          </cell>
          <cell r="AD19">
            <v>32.409999999999997</v>
          </cell>
          <cell r="AE19">
            <v>39.25</v>
          </cell>
          <cell r="AF19">
            <v>58.8</v>
          </cell>
          <cell r="AG19">
            <v>75.11</v>
          </cell>
          <cell r="AH19">
            <v>32.049999999999997</v>
          </cell>
          <cell r="AI19">
            <v>41.75</v>
          </cell>
          <cell r="AJ19">
            <v>33.1</v>
          </cell>
          <cell r="AK19">
            <v>41.67</v>
          </cell>
          <cell r="AL19">
            <v>72.900000000000006</v>
          </cell>
          <cell r="AM19">
            <v>99.52</v>
          </cell>
          <cell r="AN19">
            <v>47.15</v>
          </cell>
          <cell r="AO19">
            <v>50.86</v>
          </cell>
          <cell r="AP19">
            <v>56.31</v>
          </cell>
          <cell r="AQ19">
            <v>56.98</v>
          </cell>
          <cell r="AR19">
            <v>39.35</v>
          </cell>
        </row>
        <row r="20">
          <cell r="C20">
            <v>64.209999999999994</v>
          </cell>
          <cell r="D20">
            <v>36.44</v>
          </cell>
          <cell r="E20">
            <v>49.82</v>
          </cell>
          <cell r="F20">
            <v>60.18</v>
          </cell>
          <cell r="G20">
            <v>37</v>
          </cell>
          <cell r="H20">
            <v>41.73</v>
          </cell>
          <cell r="I20">
            <v>60.1</v>
          </cell>
          <cell r="J20">
            <v>24.05</v>
          </cell>
          <cell r="K20">
            <v>40.61</v>
          </cell>
          <cell r="L20">
            <v>70.58</v>
          </cell>
          <cell r="M20">
            <v>73.5</v>
          </cell>
          <cell r="N20">
            <v>96.19</v>
          </cell>
          <cell r="O20">
            <v>74.73</v>
          </cell>
          <cell r="P20">
            <v>69.44</v>
          </cell>
          <cell r="Q20">
            <v>46.5</v>
          </cell>
          <cell r="R20">
            <v>34.21</v>
          </cell>
          <cell r="S20">
            <v>70.41</v>
          </cell>
          <cell r="T20">
            <v>53.3</v>
          </cell>
          <cell r="U20">
            <v>34.200000000000003</v>
          </cell>
          <cell r="V20">
            <v>30.53</v>
          </cell>
          <cell r="W20">
            <v>30.66</v>
          </cell>
          <cell r="X20">
            <v>26.88</v>
          </cell>
          <cell r="Y20">
            <v>32.36</v>
          </cell>
          <cell r="Z20">
            <v>79.08</v>
          </cell>
          <cell r="AA20">
            <v>63.475000000000001</v>
          </cell>
          <cell r="AB20">
            <v>116.87</v>
          </cell>
          <cell r="AC20">
            <v>56.57</v>
          </cell>
          <cell r="AD20">
            <v>32.700000000000003</v>
          </cell>
          <cell r="AE20">
            <v>40.85</v>
          </cell>
          <cell r="AF20">
            <v>59.19</v>
          </cell>
          <cell r="AG20">
            <v>75.14</v>
          </cell>
          <cell r="AH20">
            <v>32.6</v>
          </cell>
          <cell r="AI20">
            <v>42.14</v>
          </cell>
          <cell r="AJ20">
            <v>33.11</v>
          </cell>
          <cell r="AK20">
            <v>42.25</v>
          </cell>
          <cell r="AL20">
            <v>72.13</v>
          </cell>
          <cell r="AM20">
            <v>99.58</v>
          </cell>
          <cell r="AN20">
            <v>47.41</v>
          </cell>
          <cell r="AO20">
            <v>51.21</v>
          </cell>
          <cell r="AP20">
            <v>56.47</v>
          </cell>
          <cell r="AQ20">
            <v>57.25</v>
          </cell>
          <cell r="AR20">
            <v>39.25</v>
          </cell>
        </row>
        <row r="21">
          <cell r="C21">
            <v>65.19</v>
          </cell>
          <cell r="D21">
            <v>36.83</v>
          </cell>
          <cell r="E21">
            <v>50.73</v>
          </cell>
          <cell r="F21">
            <v>60.99</v>
          </cell>
          <cell r="G21">
            <v>37.08</v>
          </cell>
          <cell r="H21">
            <v>42.08</v>
          </cell>
          <cell r="I21">
            <v>61</v>
          </cell>
          <cell r="J21">
            <v>24.43</v>
          </cell>
          <cell r="K21">
            <v>41.12</v>
          </cell>
          <cell r="L21">
            <v>71.44</v>
          </cell>
          <cell r="M21">
            <v>74.53</v>
          </cell>
          <cell r="N21">
            <v>97.45</v>
          </cell>
          <cell r="O21">
            <v>75.819999999999993</v>
          </cell>
          <cell r="P21">
            <v>69.97</v>
          </cell>
          <cell r="Q21">
            <v>47.35</v>
          </cell>
          <cell r="R21">
            <v>34.25</v>
          </cell>
          <cell r="S21">
            <v>70.760000000000005</v>
          </cell>
          <cell r="T21">
            <v>53.76</v>
          </cell>
          <cell r="U21">
            <v>34.9</v>
          </cell>
          <cell r="V21">
            <v>30.73</v>
          </cell>
          <cell r="W21">
            <v>30.71</v>
          </cell>
          <cell r="X21">
            <v>27.15</v>
          </cell>
          <cell r="Y21">
            <v>32.42</v>
          </cell>
          <cell r="Z21">
            <v>79.92</v>
          </cell>
          <cell r="AA21">
            <v>64.349999999999994</v>
          </cell>
          <cell r="AB21">
            <v>116.49</v>
          </cell>
          <cell r="AC21">
            <v>56.79</v>
          </cell>
          <cell r="AD21">
            <v>33.18</v>
          </cell>
          <cell r="AE21">
            <v>41.7</v>
          </cell>
          <cell r="AF21">
            <v>59.33</v>
          </cell>
          <cell r="AG21">
            <v>76.19</v>
          </cell>
          <cell r="AH21">
            <v>33</v>
          </cell>
          <cell r="AI21">
            <v>42.7</v>
          </cell>
          <cell r="AJ21">
            <v>33.51</v>
          </cell>
          <cell r="AK21">
            <v>42.7</v>
          </cell>
          <cell r="AL21">
            <v>72.760000000000005</v>
          </cell>
          <cell r="AM21">
            <v>100.71</v>
          </cell>
          <cell r="AN21">
            <v>47.94</v>
          </cell>
          <cell r="AO21">
            <v>51.29</v>
          </cell>
          <cell r="AP21">
            <v>57.16</v>
          </cell>
          <cell r="AQ21">
            <v>57.18</v>
          </cell>
          <cell r="AR21">
            <v>39.85</v>
          </cell>
        </row>
        <row r="22">
          <cell r="C22">
            <v>65.760000000000005</v>
          </cell>
          <cell r="D22">
            <v>37.21</v>
          </cell>
          <cell r="E22">
            <v>51.34</v>
          </cell>
          <cell r="F22">
            <v>61.95</v>
          </cell>
          <cell r="G22">
            <v>37.369999999999997</v>
          </cell>
          <cell r="H22">
            <v>42.48</v>
          </cell>
          <cell r="I22">
            <v>61.47</v>
          </cell>
          <cell r="J22">
            <v>24.51</v>
          </cell>
          <cell r="K22">
            <v>41.72</v>
          </cell>
          <cell r="L22">
            <v>72.819999999999993</v>
          </cell>
          <cell r="M22">
            <v>75.459999999999994</v>
          </cell>
          <cell r="N22">
            <v>98.42</v>
          </cell>
          <cell r="O22">
            <v>76.48</v>
          </cell>
          <cell r="P22">
            <v>70.45</v>
          </cell>
          <cell r="Q22">
            <v>47.1</v>
          </cell>
          <cell r="R22">
            <v>34.25</v>
          </cell>
          <cell r="S22">
            <v>71.56</v>
          </cell>
          <cell r="T22">
            <v>54.29</v>
          </cell>
          <cell r="U22">
            <v>34.51</v>
          </cell>
          <cell r="V22">
            <v>31.06</v>
          </cell>
          <cell r="W22">
            <v>30.67</v>
          </cell>
          <cell r="X22">
            <v>27.35</v>
          </cell>
          <cell r="Y22">
            <v>32.93</v>
          </cell>
          <cell r="Z22">
            <v>80.31</v>
          </cell>
          <cell r="AA22">
            <v>65.400000000000006</v>
          </cell>
          <cell r="AB22">
            <v>117.45</v>
          </cell>
          <cell r="AC22">
            <v>57.53</v>
          </cell>
          <cell r="AD22">
            <v>33.67</v>
          </cell>
          <cell r="AE22">
            <v>39.4</v>
          </cell>
          <cell r="AF22">
            <v>59.82</v>
          </cell>
          <cell r="AG22">
            <v>77.14</v>
          </cell>
          <cell r="AH22">
            <v>33.200000000000003</v>
          </cell>
          <cell r="AI22">
            <v>43.22</v>
          </cell>
          <cell r="AJ22">
            <v>33.94</v>
          </cell>
          <cell r="AK22">
            <v>42.97</v>
          </cell>
          <cell r="AL22">
            <v>73.180000000000007</v>
          </cell>
          <cell r="AM22">
            <v>102.99</v>
          </cell>
          <cell r="AN22">
            <v>48.72</v>
          </cell>
          <cell r="AO22">
            <v>51.48</v>
          </cell>
          <cell r="AP22">
            <v>57.94</v>
          </cell>
          <cell r="AQ22">
            <v>57.25</v>
          </cell>
          <cell r="AR22">
            <v>40.47</v>
          </cell>
        </row>
        <row r="23">
          <cell r="C23">
            <v>66.23</v>
          </cell>
          <cell r="D23">
            <v>37.51</v>
          </cell>
          <cell r="E23">
            <v>51.92</v>
          </cell>
          <cell r="F23">
            <v>62.71</v>
          </cell>
          <cell r="G23">
            <v>37.21</v>
          </cell>
          <cell r="H23">
            <v>42.63</v>
          </cell>
          <cell r="I23">
            <v>61.8</v>
          </cell>
          <cell r="J23">
            <v>24.58</v>
          </cell>
          <cell r="K23">
            <v>41.53</v>
          </cell>
          <cell r="L23">
            <v>73.28</v>
          </cell>
          <cell r="M23">
            <v>75.95</v>
          </cell>
          <cell r="N23">
            <v>98.91</v>
          </cell>
          <cell r="O23">
            <v>77.319999999999993</v>
          </cell>
          <cell r="P23">
            <v>71.17</v>
          </cell>
          <cell r="Q23">
            <v>47.7</v>
          </cell>
          <cell r="R23">
            <v>34.200000000000003</v>
          </cell>
          <cell r="S23">
            <v>72.73</v>
          </cell>
          <cell r="T23">
            <v>54.55</v>
          </cell>
          <cell r="U23">
            <v>35.46</v>
          </cell>
          <cell r="V23">
            <v>31.61</v>
          </cell>
          <cell r="W23">
            <v>31.16</v>
          </cell>
          <cell r="X23">
            <v>27.55</v>
          </cell>
          <cell r="Y23">
            <v>33.049999999999997</v>
          </cell>
          <cell r="Z23">
            <v>81.14</v>
          </cell>
          <cell r="AA23">
            <v>65.5</v>
          </cell>
          <cell r="AB23">
            <v>119.02</v>
          </cell>
          <cell r="AC23">
            <v>57.29</v>
          </cell>
          <cell r="AD23">
            <v>33.89</v>
          </cell>
          <cell r="AE23">
            <v>41.4</v>
          </cell>
          <cell r="AF23">
            <v>60.59</v>
          </cell>
          <cell r="AG23">
            <v>78.17</v>
          </cell>
          <cell r="AH23">
            <v>33.35</v>
          </cell>
          <cell r="AI23">
            <v>43.31</v>
          </cell>
          <cell r="AJ23">
            <v>34.21</v>
          </cell>
          <cell r="AK23">
            <v>43.34</v>
          </cell>
          <cell r="AL23">
            <v>73.989999999999995</v>
          </cell>
          <cell r="AM23">
            <v>103.97</v>
          </cell>
          <cell r="AN23">
            <v>49.19</v>
          </cell>
          <cell r="AO23">
            <v>51.95</v>
          </cell>
          <cell r="AP23">
            <v>58.32</v>
          </cell>
          <cell r="AQ23">
            <v>57.25</v>
          </cell>
          <cell r="AR23">
            <v>40.72</v>
          </cell>
        </row>
        <row r="24">
          <cell r="C24">
            <v>64.08</v>
          </cell>
          <cell r="D24">
            <v>36.619999999999997</v>
          </cell>
          <cell r="E24">
            <v>50.7</v>
          </cell>
          <cell r="F24">
            <v>61.7</v>
          </cell>
          <cell r="G24">
            <v>36.369999999999997</v>
          </cell>
          <cell r="H24">
            <v>41.63</v>
          </cell>
          <cell r="I24">
            <v>59.8</v>
          </cell>
          <cell r="J24">
            <v>24.18</v>
          </cell>
          <cell r="K24">
            <v>40.82</v>
          </cell>
          <cell r="L24">
            <v>71.209999999999994</v>
          </cell>
          <cell r="M24">
            <v>74.12</v>
          </cell>
          <cell r="N24">
            <v>96.91</v>
          </cell>
          <cell r="O24">
            <v>75.53</v>
          </cell>
          <cell r="P24">
            <v>69.59</v>
          </cell>
          <cell r="Q24">
            <v>46</v>
          </cell>
          <cell r="R24">
            <v>34.1</v>
          </cell>
          <cell r="S24">
            <v>71.67</v>
          </cell>
          <cell r="T24">
            <v>53.07</v>
          </cell>
          <cell r="U24">
            <v>35.090000000000003</v>
          </cell>
          <cell r="V24">
            <v>31.29</v>
          </cell>
          <cell r="W24">
            <v>30.7</v>
          </cell>
          <cell r="X24">
            <v>27.27</v>
          </cell>
          <cell r="Y24">
            <v>32.450000000000003</v>
          </cell>
          <cell r="Z24">
            <v>78.8</v>
          </cell>
          <cell r="AA24">
            <v>64</v>
          </cell>
          <cell r="AB24">
            <v>116.03</v>
          </cell>
          <cell r="AC24">
            <v>56.29</v>
          </cell>
          <cell r="AD24">
            <v>33.25</v>
          </cell>
          <cell r="AE24">
            <v>40.6</v>
          </cell>
          <cell r="AF24">
            <v>59.5</v>
          </cell>
          <cell r="AG24">
            <v>75.97</v>
          </cell>
          <cell r="AH24">
            <v>32.549999999999997</v>
          </cell>
          <cell r="AI24">
            <v>42.48</v>
          </cell>
          <cell r="AJ24">
            <v>33.78</v>
          </cell>
          <cell r="AK24">
            <v>42.71</v>
          </cell>
          <cell r="AL24">
            <v>72.67</v>
          </cell>
          <cell r="AM24">
            <v>100.65</v>
          </cell>
          <cell r="AN24">
            <v>48.48</v>
          </cell>
          <cell r="AO24">
            <v>51.41</v>
          </cell>
          <cell r="AP24">
            <v>56.91</v>
          </cell>
          <cell r="AQ24">
            <v>57.26</v>
          </cell>
          <cell r="AR24">
            <v>40.04</v>
          </cell>
        </row>
        <row r="25">
          <cell r="C25">
            <v>64.48</v>
          </cell>
          <cell r="D25">
            <v>37.01</v>
          </cell>
          <cell r="E25">
            <v>51.1</v>
          </cell>
          <cell r="F25">
            <v>62.11</v>
          </cell>
          <cell r="G25">
            <v>36.869999999999997</v>
          </cell>
          <cell r="H25">
            <v>42.17</v>
          </cell>
          <cell r="I25">
            <v>59.99</v>
          </cell>
          <cell r="J25">
            <v>24.31</v>
          </cell>
          <cell r="K25">
            <v>40.9</v>
          </cell>
          <cell r="L25">
            <v>71.75</v>
          </cell>
          <cell r="M25">
            <v>74.569999999999993</v>
          </cell>
          <cell r="N25">
            <v>96.69</v>
          </cell>
          <cell r="O25">
            <v>76.03</v>
          </cell>
          <cell r="P25">
            <v>70.19</v>
          </cell>
          <cell r="Q25">
            <v>46.8</v>
          </cell>
          <cell r="R25">
            <v>34.11</v>
          </cell>
          <cell r="S25">
            <v>72.39</v>
          </cell>
          <cell r="T25">
            <v>53.68</v>
          </cell>
          <cell r="U25">
            <v>35.729999999999997</v>
          </cell>
          <cell r="V25">
            <v>31.32</v>
          </cell>
          <cell r="W25">
            <v>30.24</v>
          </cell>
          <cell r="X25">
            <v>27.46</v>
          </cell>
          <cell r="Y25">
            <v>32.979999999999997</v>
          </cell>
          <cell r="Z25">
            <v>79.709999999999994</v>
          </cell>
          <cell r="AA25">
            <v>65.25</v>
          </cell>
          <cell r="AB25">
            <v>117.03</v>
          </cell>
          <cell r="AC25">
            <v>56.66</v>
          </cell>
          <cell r="AD25">
            <v>33.590000000000003</v>
          </cell>
          <cell r="AE25">
            <v>41.55</v>
          </cell>
          <cell r="AF25">
            <v>60.01</v>
          </cell>
          <cell r="AG25">
            <v>75.849999999999994</v>
          </cell>
          <cell r="AH25">
            <v>32.799999999999997</v>
          </cell>
          <cell r="AI25">
            <v>43.03</v>
          </cell>
          <cell r="AJ25">
            <v>34.15</v>
          </cell>
          <cell r="AK25">
            <v>42.95</v>
          </cell>
          <cell r="AL25">
            <v>72.94</v>
          </cell>
          <cell r="AM25">
            <v>100.77</v>
          </cell>
          <cell r="AN25">
            <v>48.46</v>
          </cell>
          <cell r="AO25">
            <v>52.06</v>
          </cell>
          <cell r="AP25">
            <v>57.14</v>
          </cell>
          <cell r="AQ25">
            <v>57.23</v>
          </cell>
          <cell r="AR25">
            <v>40.22</v>
          </cell>
        </row>
        <row r="26">
          <cell r="C26">
            <v>64.400000000000006</v>
          </cell>
          <cell r="D26">
            <v>37.61</v>
          </cell>
          <cell r="E26">
            <v>51.6</v>
          </cell>
          <cell r="F26">
            <v>62.81</v>
          </cell>
          <cell r="G26">
            <v>37.69</v>
          </cell>
          <cell r="H26">
            <v>40.770000000000003</v>
          </cell>
          <cell r="I26">
            <v>60.76</v>
          </cell>
          <cell r="J26">
            <v>24.29</v>
          </cell>
          <cell r="K26">
            <v>41.5</v>
          </cell>
          <cell r="L26">
            <v>72.680000000000007</v>
          </cell>
          <cell r="M26">
            <v>75.87</v>
          </cell>
          <cell r="N26">
            <v>98.2</v>
          </cell>
          <cell r="O26">
            <v>76.59</v>
          </cell>
          <cell r="P26">
            <v>71.72</v>
          </cell>
          <cell r="Q26">
            <v>46.9</v>
          </cell>
          <cell r="R26">
            <v>34.08</v>
          </cell>
          <cell r="S26">
            <v>73.17</v>
          </cell>
          <cell r="T26">
            <v>54.57</v>
          </cell>
          <cell r="U26">
            <v>35.72</v>
          </cell>
          <cell r="V26">
            <v>31.78</v>
          </cell>
          <cell r="W26">
            <v>30.37</v>
          </cell>
          <cell r="X26">
            <v>27.71</v>
          </cell>
          <cell r="Y26">
            <v>33.369999999999997</v>
          </cell>
          <cell r="Z26">
            <v>80.27</v>
          </cell>
          <cell r="AA26">
            <v>65.2</v>
          </cell>
          <cell r="AB26">
            <v>118.9</v>
          </cell>
          <cell r="AC26">
            <v>56.93</v>
          </cell>
          <cell r="AD26">
            <v>33.69</v>
          </cell>
          <cell r="AE26">
            <v>41.3</v>
          </cell>
          <cell r="AF26">
            <v>61.04</v>
          </cell>
          <cell r="AG26">
            <v>76.67</v>
          </cell>
          <cell r="AH26">
            <v>33.549999999999997</v>
          </cell>
          <cell r="AI26">
            <v>43.37</v>
          </cell>
          <cell r="AJ26">
            <v>34.630000000000003</v>
          </cell>
          <cell r="AK26">
            <v>43.99</v>
          </cell>
          <cell r="AL26">
            <v>74.03</v>
          </cell>
          <cell r="AM26">
            <v>102.14</v>
          </cell>
          <cell r="AN26">
            <v>48.92</v>
          </cell>
          <cell r="AO26">
            <v>52.38</v>
          </cell>
          <cell r="AP26">
            <v>58.01</v>
          </cell>
          <cell r="AQ26">
            <v>57.38</v>
          </cell>
          <cell r="AR26">
            <v>40.69</v>
          </cell>
        </row>
        <row r="27">
          <cell r="C27">
            <v>63.86</v>
          </cell>
          <cell r="D27">
            <v>37.770000000000003</v>
          </cell>
          <cell r="E27">
            <v>51.89</v>
          </cell>
          <cell r="F27">
            <v>62.94</v>
          </cell>
          <cell r="G27">
            <v>38.340000000000003</v>
          </cell>
          <cell r="H27">
            <v>40.229999999999997</v>
          </cell>
          <cell r="I27">
            <v>62.07</v>
          </cell>
          <cell r="J27">
            <v>24.46</v>
          </cell>
          <cell r="K27">
            <v>41.89</v>
          </cell>
          <cell r="L27">
            <v>73.040000000000006</v>
          </cell>
          <cell r="M27">
            <v>76.510000000000005</v>
          </cell>
          <cell r="N27">
            <v>98.28</v>
          </cell>
          <cell r="O27">
            <v>77.13</v>
          </cell>
          <cell r="P27">
            <v>71.61</v>
          </cell>
          <cell r="Q27">
            <v>47.15</v>
          </cell>
          <cell r="R27">
            <v>34.18</v>
          </cell>
          <cell r="S27">
            <v>73.180000000000007</v>
          </cell>
          <cell r="T27">
            <v>55.07</v>
          </cell>
          <cell r="U27">
            <v>35.75</v>
          </cell>
          <cell r="V27">
            <v>31.65</v>
          </cell>
          <cell r="W27">
            <v>30.51</v>
          </cell>
          <cell r="X27">
            <v>27.84</v>
          </cell>
          <cell r="Y27">
            <v>33.78</v>
          </cell>
          <cell r="Z27">
            <v>81.13</v>
          </cell>
          <cell r="AA27">
            <v>65.2</v>
          </cell>
          <cell r="AB27">
            <v>119.22</v>
          </cell>
          <cell r="AC27">
            <v>57.15</v>
          </cell>
          <cell r="AD27">
            <v>33.770000000000003</v>
          </cell>
          <cell r="AE27">
            <v>41.3</v>
          </cell>
          <cell r="AF27">
            <v>60.82</v>
          </cell>
          <cell r="AG27">
            <v>77.099999999999994</v>
          </cell>
          <cell r="AH27">
            <v>33.85</v>
          </cell>
          <cell r="AI27">
            <v>43.68</v>
          </cell>
          <cell r="AJ27">
            <v>34.58</v>
          </cell>
          <cell r="AK27">
            <v>43.67</v>
          </cell>
          <cell r="AL27">
            <v>74.25</v>
          </cell>
          <cell r="AM27">
            <v>103.52</v>
          </cell>
          <cell r="AN27">
            <v>49.09</v>
          </cell>
          <cell r="AO27">
            <v>52.4</v>
          </cell>
          <cell r="AP27">
            <v>58.16</v>
          </cell>
          <cell r="AQ27">
            <v>56.31</v>
          </cell>
          <cell r="AR27">
            <v>40.76</v>
          </cell>
        </row>
        <row r="28">
          <cell r="C28">
            <v>64.349999999999994</v>
          </cell>
          <cell r="D28">
            <v>37.799999999999997</v>
          </cell>
          <cell r="E28">
            <v>52.19</v>
          </cell>
          <cell r="F28">
            <v>63.21</v>
          </cell>
          <cell r="G28">
            <v>37.700000000000003</v>
          </cell>
          <cell r="H28">
            <v>40.049999999999997</v>
          </cell>
          <cell r="I28">
            <v>62.26</v>
          </cell>
          <cell r="J28">
            <v>24.66</v>
          </cell>
          <cell r="K28">
            <v>41.71</v>
          </cell>
          <cell r="L28">
            <v>73.44</v>
          </cell>
          <cell r="M28">
            <v>76.510000000000005</v>
          </cell>
          <cell r="N28">
            <v>98.62</v>
          </cell>
          <cell r="O28">
            <v>77.349999999999994</v>
          </cell>
          <cell r="P28">
            <v>72.11</v>
          </cell>
          <cell r="Q28">
            <v>47.3</v>
          </cell>
          <cell r="R28">
            <v>34.08</v>
          </cell>
          <cell r="S28">
            <v>73.23</v>
          </cell>
          <cell r="T28">
            <v>55.26</v>
          </cell>
          <cell r="U28">
            <v>35.46</v>
          </cell>
          <cell r="V28">
            <v>31.29</v>
          </cell>
          <cell r="W28">
            <v>30.36</v>
          </cell>
          <cell r="X28">
            <v>27.8</v>
          </cell>
          <cell r="Y28">
            <v>33.590000000000003</v>
          </cell>
          <cell r="Z28">
            <v>81.28</v>
          </cell>
          <cell r="AA28">
            <v>65.3</v>
          </cell>
          <cell r="AB28">
            <v>119.3</v>
          </cell>
          <cell r="AC28">
            <v>57.31</v>
          </cell>
          <cell r="AD28">
            <v>33.770000000000003</v>
          </cell>
          <cell r="AE28">
            <v>41.55</v>
          </cell>
          <cell r="AF28">
            <v>61.13</v>
          </cell>
          <cell r="AG28">
            <v>77.14</v>
          </cell>
          <cell r="AH28">
            <v>33.6</v>
          </cell>
          <cell r="AI28">
            <v>43.83</v>
          </cell>
          <cell r="AJ28">
            <v>34.5</v>
          </cell>
          <cell r="AK28">
            <v>43.77</v>
          </cell>
          <cell r="AL28">
            <v>74.430000000000007</v>
          </cell>
          <cell r="AM28">
            <v>103.1</v>
          </cell>
          <cell r="AN28">
            <v>49.2</v>
          </cell>
          <cell r="AO28">
            <v>52.51</v>
          </cell>
          <cell r="AP28">
            <v>58.45</v>
          </cell>
          <cell r="AQ28">
            <v>56.57</v>
          </cell>
          <cell r="AR28">
            <v>40.98</v>
          </cell>
        </row>
        <row r="29">
          <cell r="C29">
            <v>63.58</v>
          </cell>
          <cell r="D29">
            <v>37.69</v>
          </cell>
          <cell r="E29">
            <v>51.95</v>
          </cell>
          <cell r="F29">
            <v>62.8</v>
          </cell>
          <cell r="G29">
            <v>38</v>
          </cell>
          <cell r="H29">
            <v>39.67</v>
          </cell>
          <cell r="I29">
            <v>62.11</v>
          </cell>
          <cell r="J29">
            <v>24.65</v>
          </cell>
          <cell r="K29">
            <v>41.56</v>
          </cell>
          <cell r="L29">
            <v>73.12</v>
          </cell>
          <cell r="M29">
            <v>76.239999999999995</v>
          </cell>
          <cell r="N29">
            <v>98.21</v>
          </cell>
          <cell r="O29">
            <v>77</v>
          </cell>
          <cell r="P29">
            <v>71.739999999999995</v>
          </cell>
          <cell r="Q29">
            <v>47.2</v>
          </cell>
          <cell r="R29">
            <v>34.08</v>
          </cell>
          <cell r="S29">
            <v>72.900000000000006</v>
          </cell>
          <cell r="T29">
            <v>54.95</v>
          </cell>
          <cell r="U29">
            <v>35.14</v>
          </cell>
          <cell r="V29">
            <v>31.42</v>
          </cell>
          <cell r="W29">
            <v>30.34</v>
          </cell>
          <cell r="X29">
            <v>27.74</v>
          </cell>
          <cell r="Y29">
            <v>33.65</v>
          </cell>
          <cell r="Z29">
            <v>80.56</v>
          </cell>
          <cell r="AA29">
            <v>64.400000000000006</v>
          </cell>
          <cell r="AB29">
            <v>118.6</v>
          </cell>
          <cell r="AC29">
            <v>57.1</v>
          </cell>
          <cell r="AD29">
            <v>33.57</v>
          </cell>
          <cell r="AE29">
            <v>40.65</v>
          </cell>
          <cell r="AF29">
            <v>61.12</v>
          </cell>
          <cell r="AG29">
            <v>77.06</v>
          </cell>
          <cell r="AH29">
            <v>33.75</v>
          </cell>
          <cell r="AI29">
            <v>43.7</v>
          </cell>
          <cell r="AJ29">
            <v>34.43</v>
          </cell>
          <cell r="AK29">
            <v>43.59</v>
          </cell>
          <cell r="AL29">
            <v>74.23</v>
          </cell>
          <cell r="AM29">
            <v>101.84</v>
          </cell>
          <cell r="AN29">
            <v>49.24</v>
          </cell>
          <cell r="AO29">
            <v>52.45</v>
          </cell>
          <cell r="AP29">
            <v>58.46</v>
          </cell>
          <cell r="AQ29">
            <v>56.25</v>
          </cell>
          <cell r="AR29">
            <v>40.909999999999997</v>
          </cell>
        </row>
        <row r="30">
          <cell r="C30">
            <v>63.29</v>
          </cell>
          <cell r="D30">
            <v>37.81</v>
          </cell>
          <cell r="E30">
            <v>52.41</v>
          </cell>
          <cell r="F30">
            <v>63.24</v>
          </cell>
          <cell r="G30">
            <v>37.85</v>
          </cell>
          <cell r="H30">
            <v>39.49</v>
          </cell>
          <cell r="I30">
            <v>62</v>
          </cell>
          <cell r="J30">
            <v>24.84</v>
          </cell>
          <cell r="K30">
            <v>41.59</v>
          </cell>
          <cell r="L30">
            <v>73.5</v>
          </cell>
          <cell r="M30">
            <v>76.63</v>
          </cell>
          <cell r="N30">
            <v>98.51</v>
          </cell>
          <cell r="O30">
            <v>77.77</v>
          </cell>
          <cell r="P30">
            <v>72.13</v>
          </cell>
          <cell r="Q30">
            <v>47</v>
          </cell>
          <cell r="R30">
            <v>34.090000000000003</v>
          </cell>
          <cell r="S30">
            <v>73.180000000000007</v>
          </cell>
          <cell r="T30">
            <v>55.44</v>
          </cell>
          <cell r="U30">
            <v>35.31</v>
          </cell>
          <cell r="V30">
            <v>31.22</v>
          </cell>
          <cell r="W30">
            <v>30.76</v>
          </cell>
          <cell r="X30">
            <v>27.62</v>
          </cell>
          <cell r="Y30">
            <v>33.64</v>
          </cell>
          <cell r="Z30">
            <v>80.91</v>
          </cell>
          <cell r="AA30">
            <v>64.55</v>
          </cell>
          <cell r="AB30">
            <v>118.9</v>
          </cell>
          <cell r="AC30">
            <v>57.17</v>
          </cell>
          <cell r="AD30">
            <v>33.770000000000003</v>
          </cell>
          <cell r="AE30">
            <v>40.85</v>
          </cell>
          <cell r="AF30">
            <v>61.28</v>
          </cell>
          <cell r="AG30">
            <v>77.599999999999994</v>
          </cell>
          <cell r="AH30">
            <v>34.1</v>
          </cell>
          <cell r="AI30">
            <v>43.5</v>
          </cell>
          <cell r="AJ30">
            <v>34.46</v>
          </cell>
          <cell r="AK30">
            <v>43.68</v>
          </cell>
          <cell r="AL30">
            <v>74.5</v>
          </cell>
          <cell r="AM30">
            <v>102.13</v>
          </cell>
          <cell r="AN30">
            <v>49.36</v>
          </cell>
          <cell r="AO30">
            <v>52.63</v>
          </cell>
          <cell r="AP30">
            <v>58.71</v>
          </cell>
          <cell r="AQ30">
            <v>56.25</v>
          </cell>
          <cell r="AR30">
            <v>40.67</v>
          </cell>
        </row>
        <row r="31">
          <cell r="C31">
            <v>63.83</v>
          </cell>
          <cell r="D31">
            <v>37.86</v>
          </cell>
          <cell r="E31">
            <v>52.45</v>
          </cell>
          <cell r="F31">
            <v>63.17</v>
          </cell>
          <cell r="G31">
            <v>37.869999999999997</v>
          </cell>
          <cell r="H31">
            <v>39.71</v>
          </cell>
          <cell r="I31">
            <v>61.64</v>
          </cell>
          <cell r="J31">
            <v>24.83</v>
          </cell>
          <cell r="K31">
            <v>41.7</v>
          </cell>
          <cell r="L31">
            <v>73.63</v>
          </cell>
          <cell r="M31">
            <v>76.75</v>
          </cell>
          <cell r="N31">
            <v>98.74</v>
          </cell>
          <cell r="O31">
            <v>77.62</v>
          </cell>
          <cell r="P31">
            <v>71.900000000000006</v>
          </cell>
          <cell r="Q31">
            <v>47.1</v>
          </cell>
          <cell r="R31">
            <v>34.1</v>
          </cell>
          <cell r="S31">
            <v>72.89</v>
          </cell>
          <cell r="T31">
            <v>55.46</v>
          </cell>
          <cell r="U31">
            <v>35.299999999999997</v>
          </cell>
          <cell r="V31">
            <v>31.27</v>
          </cell>
          <cell r="W31">
            <v>30.66</v>
          </cell>
          <cell r="X31">
            <v>27.55</v>
          </cell>
          <cell r="Y31">
            <v>33.619999999999997</v>
          </cell>
          <cell r="Z31">
            <v>81.05</v>
          </cell>
          <cell r="AA31">
            <v>64.900000000000006</v>
          </cell>
          <cell r="AB31">
            <v>119.23</v>
          </cell>
          <cell r="AC31">
            <v>57.18</v>
          </cell>
          <cell r="AD31">
            <v>33.74</v>
          </cell>
          <cell r="AE31">
            <v>40.950000000000003</v>
          </cell>
          <cell r="AF31">
            <v>61.19</v>
          </cell>
          <cell r="AG31">
            <v>77.66</v>
          </cell>
          <cell r="AH31">
            <v>34.049999999999997</v>
          </cell>
          <cell r="AI31">
            <v>43.35</v>
          </cell>
          <cell r="AJ31">
            <v>34.29</v>
          </cell>
          <cell r="AK31">
            <v>43.68</v>
          </cell>
          <cell r="AL31">
            <v>74.69</v>
          </cell>
          <cell r="AM31">
            <v>101.67</v>
          </cell>
          <cell r="AN31">
            <v>49.33</v>
          </cell>
          <cell r="AO31">
            <v>52.75</v>
          </cell>
          <cell r="AP31">
            <v>58.73</v>
          </cell>
          <cell r="AQ31">
            <v>56.16</v>
          </cell>
          <cell r="AR31">
            <v>40.67</v>
          </cell>
        </row>
        <row r="32">
          <cell r="C32" t="str">
            <v>_______</v>
          </cell>
          <cell r="D32" t="str">
            <v>_______</v>
          </cell>
          <cell r="E32" t="str">
            <v>_______</v>
          </cell>
          <cell r="F32" t="str">
            <v>_______</v>
          </cell>
          <cell r="G32" t="str">
            <v>_______</v>
          </cell>
          <cell r="H32" t="str">
            <v>_______</v>
          </cell>
          <cell r="I32" t="str">
            <v>_______</v>
          </cell>
          <cell r="J32" t="str">
            <v>_______</v>
          </cell>
          <cell r="K32" t="str">
            <v>_______</v>
          </cell>
          <cell r="L32" t="str">
            <v>_______</v>
          </cell>
          <cell r="M32" t="str">
            <v>_______</v>
          </cell>
          <cell r="N32" t="str">
            <v>_______</v>
          </cell>
          <cell r="O32" t="str">
            <v>_______</v>
          </cell>
          <cell r="P32" t="str">
            <v>_______</v>
          </cell>
          <cell r="Q32" t="str">
            <v>_______</v>
          </cell>
          <cell r="R32" t="str">
            <v>_______</v>
          </cell>
          <cell r="S32" t="str">
            <v>_______</v>
          </cell>
          <cell r="T32" t="str">
            <v>_______</v>
          </cell>
          <cell r="U32" t="str">
            <v>_______</v>
          </cell>
          <cell r="V32" t="str">
            <v>_______</v>
          </cell>
          <cell r="W32" t="str">
            <v>_______</v>
          </cell>
          <cell r="X32" t="str">
            <v>_______</v>
          </cell>
          <cell r="Y32" t="str">
            <v>_______</v>
          </cell>
          <cell r="Z32" t="str">
            <v>_______</v>
          </cell>
          <cell r="AA32" t="str">
            <v>_______</v>
          </cell>
          <cell r="AB32" t="str">
            <v>_______</v>
          </cell>
          <cell r="AC32" t="str">
            <v>_______</v>
          </cell>
          <cell r="AD32" t="str">
            <v>_______</v>
          </cell>
          <cell r="AE32" t="str">
            <v>_______</v>
          </cell>
          <cell r="AF32" t="str">
            <v>_______</v>
          </cell>
          <cell r="AG32" t="str">
            <v>_______</v>
          </cell>
          <cell r="AH32" t="str">
            <v>_______</v>
          </cell>
          <cell r="AI32" t="str">
            <v>_______</v>
          </cell>
          <cell r="AJ32" t="str">
            <v>_______</v>
          </cell>
          <cell r="AK32" t="str">
            <v>_______</v>
          </cell>
          <cell r="AL32" t="str">
            <v>_______</v>
          </cell>
          <cell r="AM32" t="str">
            <v>_______</v>
          </cell>
          <cell r="AN32" t="str">
            <v>_______</v>
          </cell>
          <cell r="AO32" t="str">
            <v>_______</v>
          </cell>
          <cell r="AP32" t="str">
            <v>_______</v>
          </cell>
          <cell r="AQ32" t="str">
            <v>_______</v>
          </cell>
          <cell r="AR32" t="str">
            <v>_______</v>
          </cell>
        </row>
        <row r="33">
          <cell r="C33">
            <v>62.919666666666657</v>
          </cell>
          <cell r="D33">
            <v>36.557333333333325</v>
          </cell>
          <cell r="E33">
            <v>50.154333333333348</v>
          </cell>
          <cell r="F33">
            <v>60.543333333333344</v>
          </cell>
          <cell r="G33">
            <v>37.061333333333337</v>
          </cell>
          <cell r="H33">
            <v>40.82866666666667</v>
          </cell>
          <cell r="I33">
            <v>59.920666666666662</v>
          </cell>
          <cell r="J33">
            <v>23.976333333333333</v>
          </cell>
          <cell r="K33">
            <v>40.664666666666669</v>
          </cell>
          <cell r="L33">
            <v>71.155000000000001</v>
          </cell>
          <cell r="M33">
            <v>73.830333333333343</v>
          </cell>
          <cell r="N33">
            <v>95.304333333333332</v>
          </cell>
          <cell r="O33">
            <v>75.238333333333316</v>
          </cell>
          <cell r="P33">
            <v>69.99133333333333</v>
          </cell>
          <cell r="Q33">
            <v>46.034999999999997</v>
          </cell>
          <cell r="R33">
            <v>34.230333333333334</v>
          </cell>
          <cell r="S33">
            <v>70.290000000000006</v>
          </cell>
          <cell r="T33">
            <v>53.111333333333327</v>
          </cell>
          <cell r="U33">
            <v>33.49</v>
          </cell>
          <cell r="V33">
            <v>31.410333333333327</v>
          </cell>
          <cell r="W33">
            <v>30.285333333333334</v>
          </cell>
          <cell r="X33">
            <v>27.131999999999998</v>
          </cell>
          <cell r="Y33">
            <v>31.595333333333325</v>
          </cell>
          <cell r="Z33">
            <v>78.083666666666673</v>
          </cell>
          <cell r="AA33">
            <v>62.532500000000013</v>
          </cell>
          <cell r="AB33">
            <v>116.07200000000002</v>
          </cell>
          <cell r="AC33">
            <v>56.435000000000009</v>
          </cell>
          <cell r="AD33">
            <v>32.323</v>
          </cell>
          <cell r="AE33">
            <v>39.231666666666669</v>
          </cell>
          <cell r="AF33">
            <v>59.495666666666658</v>
          </cell>
          <cell r="AG33">
            <v>75.296333333333322</v>
          </cell>
          <cell r="AH33">
            <v>32.65</v>
          </cell>
          <cell r="AI33">
            <v>42.369666666666674</v>
          </cell>
          <cell r="AJ33">
            <v>33.594666666666662</v>
          </cell>
          <cell r="AK33">
            <v>42.012666666666668</v>
          </cell>
          <cell r="AL33">
            <v>71.895666666666685</v>
          </cell>
          <cell r="AM33">
            <v>100.16366666666667</v>
          </cell>
          <cell r="AN33">
            <v>48.001333333333335</v>
          </cell>
          <cell r="AO33">
            <v>50.24933333333334</v>
          </cell>
          <cell r="AP33">
            <v>56.705666666666687</v>
          </cell>
          <cell r="AQ33">
            <v>56.883333333333333</v>
          </cell>
          <cell r="AR33">
            <v>39.654666666666678</v>
          </cell>
        </row>
      </sheetData>
      <sheetData sheetId="27"/>
      <sheetData sheetId="28"/>
      <sheetData sheetId="29"/>
      <sheetData sheetId="30"/>
      <sheetData sheetId="31"/>
      <sheetData sheetId="32"/>
      <sheetData sheetId="33">
        <row r="8">
          <cell r="B8" t="str">
            <v>ALE</v>
          </cell>
          <cell r="C8" t="str">
            <v>ALLETE</v>
          </cell>
          <cell r="E8">
            <v>2.14</v>
          </cell>
          <cell r="F8">
            <v>65</v>
          </cell>
          <cell r="G8">
            <v>50</v>
          </cell>
          <cell r="H8">
            <v>3.75</v>
          </cell>
          <cell r="I8">
            <v>2.4</v>
          </cell>
          <cell r="J8">
            <v>43</v>
          </cell>
          <cell r="K8">
            <v>49.1</v>
          </cell>
          <cell r="L8">
            <v>51.1</v>
          </cell>
          <cell r="M8">
            <v>0.46300000000000002</v>
          </cell>
          <cell r="N8">
            <v>0.43</v>
          </cell>
          <cell r="O8">
            <v>0.53700000000000003</v>
          </cell>
          <cell r="P8">
            <v>0.56999999999999995</v>
          </cell>
          <cell r="Q8">
            <v>3388.9</v>
          </cell>
          <cell r="R8">
            <v>3850</v>
          </cell>
          <cell r="S8">
            <v>0.09</v>
          </cell>
          <cell r="T8">
            <v>0.04</v>
          </cell>
          <cell r="U8">
            <v>3.5000000000000003E-2</v>
          </cell>
          <cell r="V8">
            <v>3.5000000000000003E-2</v>
          </cell>
          <cell r="W8">
            <v>2</v>
          </cell>
          <cell r="X8">
            <v>0.75</v>
          </cell>
          <cell r="Y8" t="str">
            <v>A</v>
          </cell>
          <cell r="Z8">
            <v>0.1038</v>
          </cell>
          <cell r="AA8" t="str">
            <v>BBB+</v>
          </cell>
          <cell r="AB8" t="str">
            <v>A3</v>
          </cell>
          <cell r="AC8">
            <v>3191.76</v>
          </cell>
          <cell r="AD8">
            <v>0.05</v>
          </cell>
          <cell r="AE8">
            <v>5.5E-2</v>
          </cell>
          <cell r="AF8" t="str">
            <v>N</v>
          </cell>
        </row>
        <row r="9">
          <cell r="B9" t="str">
            <v>LNT</v>
          </cell>
          <cell r="C9" t="str">
            <v>Alliant Energy</v>
          </cell>
          <cell r="E9">
            <v>1.18</v>
          </cell>
          <cell r="F9">
            <v>40</v>
          </cell>
          <cell r="G9">
            <v>30</v>
          </cell>
          <cell r="H9">
            <v>2.4500000000000002</v>
          </cell>
          <cell r="I9">
            <v>1.5</v>
          </cell>
          <cell r="J9">
            <v>20</v>
          </cell>
          <cell r="K9">
            <v>226.92</v>
          </cell>
          <cell r="L9">
            <v>230</v>
          </cell>
          <cell r="M9">
            <v>0.48599999999999999</v>
          </cell>
          <cell r="N9">
            <v>0.495</v>
          </cell>
          <cell r="O9">
            <v>0.51400000000000001</v>
          </cell>
          <cell r="P9">
            <v>0.495</v>
          </cell>
          <cell r="Q9">
            <v>7246.3</v>
          </cell>
          <cell r="R9">
            <v>8200</v>
          </cell>
          <cell r="S9">
            <v>0.125</v>
          </cell>
          <cell r="T9">
            <v>0.06</v>
          </cell>
          <cell r="U9">
            <v>4.4999999999999998E-2</v>
          </cell>
          <cell r="V9">
            <v>0.04</v>
          </cell>
          <cell r="W9">
            <v>2</v>
          </cell>
          <cell r="X9">
            <v>0.7</v>
          </cell>
          <cell r="Y9" t="str">
            <v>A</v>
          </cell>
          <cell r="Z9">
            <v>0.109</v>
          </cell>
          <cell r="AA9" t="str">
            <v>A-</v>
          </cell>
          <cell r="AB9" t="str">
            <v>Baa1</v>
          </cell>
          <cell r="AC9">
            <v>8419.7800000000007</v>
          </cell>
          <cell r="AD9">
            <v>0.06</v>
          </cell>
          <cell r="AE9">
            <v>5.5E-2</v>
          </cell>
          <cell r="AF9" t="str">
            <v>Y</v>
          </cell>
        </row>
        <row r="10">
          <cell r="B10" t="str">
            <v>AEE</v>
          </cell>
          <cell r="C10" t="str">
            <v>Ameren Corp.</v>
          </cell>
          <cell r="E10">
            <v>1.78</v>
          </cell>
          <cell r="F10">
            <v>55</v>
          </cell>
          <cell r="G10">
            <v>40</v>
          </cell>
          <cell r="H10">
            <v>3.25</v>
          </cell>
          <cell r="I10">
            <v>2.0499999999999998</v>
          </cell>
          <cell r="J10">
            <v>34</v>
          </cell>
          <cell r="K10">
            <v>242.63</v>
          </cell>
          <cell r="L10">
            <v>242.63</v>
          </cell>
          <cell r="M10">
            <v>0.49299999999999999</v>
          </cell>
          <cell r="N10">
            <v>0.49</v>
          </cell>
          <cell r="O10">
            <v>0.497</v>
          </cell>
          <cell r="P10">
            <v>0.5</v>
          </cell>
          <cell r="Q10">
            <v>13968</v>
          </cell>
          <cell r="R10">
            <v>16500</v>
          </cell>
          <cell r="S10">
            <v>9.5000000000000001E-2</v>
          </cell>
          <cell r="T10">
            <v>0.06</v>
          </cell>
          <cell r="U10">
            <v>0.04</v>
          </cell>
          <cell r="V10">
            <v>3.5000000000000003E-2</v>
          </cell>
          <cell r="W10">
            <v>2</v>
          </cell>
          <cell r="X10">
            <v>0.65</v>
          </cell>
          <cell r="Y10" t="str">
            <v>A</v>
          </cell>
          <cell r="Z10">
            <v>9.1149999999999995E-2</v>
          </cell>
          <cell r="AA10" t="str">
            <v>BBB+</v>
          </cell>
          <cell r="AB10" t="str">
            <v>Baa1</v>
          </cell>
          <cell r="AC10">
            <v>12396.86</v>
          </cell>
          <cell r="AD10">
            <v>5.6500000000000002E-2</v>
          </cell>
          <cell r="AE10">
            <v>6.5000000000000002E-2</v>
          </cell>
          <cell r="AF10" t="str">
            <v>Y</v>
          </cell>
        </row>
        <row r="11">
          <cell r="B11" t="str">
            <v>AEP</v>
          </cell>
          <cell r="C11" t="str">
            <v>American Elec Pwr</v>
          </cell>
          <cell r="E11">
            <v>2.39</v>
          </cell>
          <cell r="F11">
            <v>75</v>
          </cell>
          <cell r="G11">
            <v>55</v>
          </cell>
          <cell r="H11">
            <v>4.5</v>
          </cell>
          <cell r="I11">
            <v>2.75</v>
          </cell>
          <cell r="J11">
            <v>41.75</v>
          </cell>
          <cell r="K11">
            <v>491.05</v>
          </cell>
          <cell r="L11">
            <v>492</v>
          </cell>
          <cell r="M11">
            <v>0.498</v>
          </cell>
          <cell r="N11">
            <v>0.52500000000000002</v>
          </cell>
          <cell r="O11">
            <v>0.502</v>
          </cell>
          <cell r="P11">
            <v>0.47499999999999998</v>
          </cell>
          <cell r="Q11">
            <v>35633</v>
          </cell>
          <cell r="R11">
            <v>43100</v>
          </cell>
          <cell r="S11">
            <v>0.105</v>
          </cell>
          <cell r="T11">
            <v>0.05</v>
          </cell>
          <cell r="U11">
            <v>0.05</v>
          </cell>
          <cell r="V11">
            <v>0.03</v>
          </cell>
          <cell r="W11">
            <v>2</v>
          </cell>
          <cell r="X11">
            <v>0.65</v>
          </cell>
          <cell r="Y11" t="str">
            <v>A</v>
          </cell>
          <cell r="Z11">
            <v>0.10275000000000001</v>
          </cell>
          <cell r="AA11" t="str">
            <v>BBB+</v>
          </cell>
          <cell r="AB11" t="str">
            <v>Baa1</v>
          </cell>
          <cell r="AC11">
            <v>30540.05</v>
          </cell>
          <cell r="AD11">
            <v>1.89E-2</v>
          </cell>
          <cell r="AE11">
            <v>5.3800000000000001E-2</v>
          </cell>
          <cell r="AF11" t="str">
            <v>N</v>
          </cell>
        </row>
        <row r="12">
          <cell r="B12" t="str">
            <v>AGR</v>
          </cell>
          <cell r="C12" t="str">
            <v>Avangrid, Inc.</v>
          </cell>
          <cell r="E12">
            <v>1.73</v>
          </cell>
          <cell r="F12">
            <v>85</v>
          </cell>
          <cell r="G12">
            <v>60</v>
          </cell>
          <cell r="H12">
            <v>4.5</v>
          </cell>
          <cell r="I12">
            <v>2.9</v>
          </cell>
          <cell r="J12">
            <v>50.35</v>
          </cell>
          <cell r="K12">
            <v>308.86</v>
          </cell>
          <cell r="L12">
            <v>313</v>
          </cell>
          <cell r="M12">
            <v>0.23100000000000001</v>
          </cell>
          <cell r="N12">
            <v>0.23</v>
          </cell>
          <cell r="O12">
            <v>0.77</v>
          </cell>
          <cell r="P12">
            <v>0.78500000000000003</v>
          </cell>
          <cell r="Q12">
            <v>19583</v>
          </cell>
          <cell r="R12">
            <v>20200</v>
          </cell>
          <cell r="S12">
            <v>5.5E-2</v>
          </cell>
          <cell r="T12" t="str">
            <v>NA</v>
          </cell>
          <cell r="U12" t="str">
            <v>NA</v>
          </cell>
          <cell r="V12" t="str">
            <v>NA</v>
          </cell>
          <cell r="W12">
            <v>3</v>
          </cell>
          <cell r="X12" t="str">
            <v>NA</v>
          </cell>
          <cell r="Y12" t="str">
            <v>B+</v>
          </cell>
          <cell r="Z12" t="str">
            <v>NA</v>
          </cell>
          <cell r="AA12" t="str">
            <v>BBB+</v>
          </cell>
          <cell r="AB12" t="str">
            <v>Baa1</v>
          </cell>
          <cell r="AC12">
            <v>11392.98</v>
          </cell>
          <cell r="AD12">
            <v>0.08</v>
          </cell>
          <cell r="AE12">
            <v>0.08</v>
          </cell>
          <cell r="AF12" t="str">
            <v>Y</v>
          </cell>
        </row>
        <row r="13">
          <cell r="B13" t="str">
            <v>AVA</v>
          </cell>
          <cell r="C13" t="str">
            <v>Avista Corp.</v>
          </cell>
          <cell r="E13">
            <v>1.41</v>
          </cell>
          <cell r="F13">
            <v>45</v>
          </cell>
          <cell r="G13">
            <v>30</v>
          </cell>
          <cell r="H13">
            <v>2.5</v>
          </cell>
          <cell r="I13">
            <v>1.6</v>
          </cell>
          <cell r="J13">
            <v>28.5</v>
          </cell>
          <cell r="K13">
            <v>62.31</v>
          </cell>
          <cell r="L13">
            <v>66.5</v>
          </cell>
          <cell r="M13">
            <v>0.5</v>
          </cell>
          <cell r="N13">
            <v>0.5</v>
          </cell>
          <cell r="O13">
            <v>0.5</v>
          </cell>
          <cell r="P13">
            <v>0.5</v>
          </cell>
          <cell r="Q13">
            <v>3060.3</v>
          </cell>
          <cell r="R13">
            <v>3825</v>
          </cell>
          <cell r="S13">
            <v>8.5000000000000006E-2</v>
          </cell>
          <cell r="T13">
            <v>0.05</v>
          </cell>
          <cell r="U13">
            <v>0.04</v>
          </cell>
          <cell r="V13">
            <v>3.5000000000000003E-2</v>
          </cell>
          <cell r="W13">
            <v>2</v>
          </cell>
          <cell r="X13">
            <v>0.7</v>
          </cell>
          <cell r="Y13" t="str">
            <v>A</v>
          </cell>
          <cell r="Z13">
            <v>9.5000000000000001E-2</v>
          </cell>
          <cell r="AA13" t="str">
            <v>BBB</v>
          </cell>
          <cell r="AB13" t="str">
            <v>Baa1</v>
          </cell>
          <cell r="AC13">
            <v>2706.56</v>
          </cell>
          <cell r="AD13">
            <v>5.6500000000000002E-2</v>
          </cell>
          <cell r="AE13">
            <v>5.2999999999999999E-2</v>
          </cell>
          <cell r="AF13" t="str">
            <v>Y</v>
          </cell>
        </row>
        <row r="14">
          <cell r="B14" t="str">
            <v>BKH</v>
          </cell>
          <cell r="C14" t="str">
            <v>Black Hills Corp.</v>
          </cell>
          <cell r="E14">
            <v>1.8</v>
          </cell>
          <cell r="F14">
            <v>70</v>
          </cell>
          <cell r="G14">
            <v>55</v>
          </cell>
          <cell r="H14">
            <v>4.25</v>
          </cell>
          <cell r="I14">
            <v>2.2000000000000002</v>
          </cell>
          <cell r="J14">
            <v>39</v>
          </cell>
          <cell r="K14">
            <v>51.19</v>
          </cell>
          <cell r="L14">
            <v>61</v>
          </cell>
          <cell r="M14">
            <v>0.56000000000000005</v>
          </cell>
          <cell r="N14">
            <v>0.48499999999999999</v>
          </cell>
          <cell r="O14">
            <v>0.44</v>
          </cell>
          <cell r="P14">
            <v>0.51500000000000001</v>
          </cell>
          <cell r="Q14">
            <v>3332.7</v>
          </cell>
          <cell r="R14">
            <v>4600</v>
          </cell>
          <cell r="S14">
            <v>0.105</v>
          </cell>
          <cell r="T14">
            <v>7.4999999999999997E-2</v>
          </cell>
          <cell r="U14">
            <v>0.06</v>
          </cell>
          <cell r="V14">
            <v>4.4999999999999998E-2</v>
          </cell>
          <cell r="W14">
            <v>2</v>
          </cell>
          <cell r="X14">
            <v>0.9</v>
          </cell>
          <cell r="Y14" t="str">
            <v>A</v>
          </cell>
          <cell r="Z14">
            <v>9.8299999999999998E-2</v>
          </cell>
          <cell r="AA14" t="str">
            <v>BBB</v>
          </cell>
          <cell r="AB14" t="str">
            <v>Baa2</v>
          </cell>
          <cell r="AC14">
            <v>3186.01</v>
          </cell>
          <cell r="AD14">
            <v>7.0000000000000007E-2</v>
          </cell>
          <cell r="AE14">
            <v>5.9799999999999999E-2</v>
          </cell>
          <cell r="AF14" t="str">
            <v>Y</v>
          </cell>
        </row>
        <row r="15">
          <cell r="B15" t="str">
            <v>CNP</v>
          </cell>
          <cell r="C15" t="str">
            <v>CenterPoint Energy</v>
          </cell>
          <cell r="E15">
            <v>1.07</v>
          </cell>
          <cell r="F15">
            <v>30</v>
          </cell>
          <cell r="G15">
            <v>20</v>
          </cell>
          <cell r="H15">
            <v>1.4</v>
          </cell>
          <cell r="I15">
            <v>1.19</v>
          </cell>
          <cell r="J15">
            <v>9</v>
          </cell>
          <cell r="K15">
            <v>430</v>
          </cell>
          <cell r="L15">
            <v>435</v>
          </cell>
          <cell r="M15">
            <v>0.69499999999999995</v>
          </cell>
          <cell r="N15">
            <v>0.68</v>
          </cell>
          <cell r="O15">
            <v>0.30499999999999999</v>
          </cell>
          <cell r="P15">
            <v>0.32</v>
          </cell>
          <cell r="Q15">
            <v>11362</v>
          </cell>
          <cell r="R15">
            <v>12400</v>
          </cell>
          <cell r="S15">
            <v>0.155</v>
          </cell>
          <cell r="T15">
            <v>0.02</v>
          </cell>
          <cell r="U15">
            <v>4.4999999999999998E-2</v>
          </cell>
          <cell r="V15">
            <v>-0.01</v>
          </cell>
          <cell r="W15">
            <v>3</v>
          </cell>
          <cell r="X15">
            <v>0.85</v>
          </cell>
          <cell r="Y15" t="str">
            <v>B+</v>
          </cell>
          <cell r="Z15">
            <v>0.1</v>
          </cell>
          <cell r="AA15" t="str">
            <v>A-</v>
          </cell>
          <cell r="AB15" t="str">
            <v>Baa1</v>
          </cell>
          <cell r="AC15">
            <v>10469.879999999999</v>
          </cell>
          <cell r="AD15">
            <v>6.0699999999999997E-2</v>
          </cell>
          <cell r="AE15">
            <v>0.05</v>
          </cell>
          <cell r="AF15" t="str">
            <v>Y</v>
          </cell>
        </row>
        <row r="16">
          <cell r="B16" t="str">
            <v>CMS</v>
          </cell>
          <cell r="C16" t="str">
            <v>CMS Energy Corp.</v>
          </cell>
          <cell r="E16">
            <v>1.32</v>
          </cell>
          <cell r="F16">
            <v>45</v>
          </cell>
          <cell r="G16">
            <v>30</v>
          </cell>
          <cell r="H16">
            <v>2.5</v>
          </cell>
          <cell r="I16">
            <v>1.6</v>
          </cell>
          <cell r="J16">
            <v>19.5</v>
          </cell>
          <cell r="K16">
            <v>277.16000000000003</v>
          </cell>
          <cell r="L16">
            <v>288</v>
          </cell>
          <cell r="M16">
            <v>0.68300000000000005</v>
          </cell>
          <cell r="N16">
            <v>0.65500000000000003</v>
          </cell>
          <cell r="O16">
            <v>0.314</v>
          </cell>
          <cell r="P16">
            <v>0.34499999999999997</v>
          </cell>
          <cell r="Q16">
            <v>12534</v>
          </cell>
          <cell r="R16">
            <v>16200</v>
          </cell>
          <cell r="S16">
            <v>0.13500000000000001</v>
          </cell>
          <cell r="T16">
            <v>0.06</v>
          </cell>
          <cell r="U16">
            <v>6.5000000000000002E-2</v>
          </cell>
          <cell r="V16">
            <v>6.5000000000000002E-2</v>
          </cell>
          <cell r="W16">
            <v>2</v>
          </cell>
          <cell r="X16">
            <v>0.65</v>
          </cell>
          <cell r="Y16" t="str">
            <v>B++</v>
          </cell>
          <cell r="Z16">
            <v>0.10299999999999999</v>
          </cell>
          <cell r="AA16" t="str">
            <v>BBB+</v>
          </cell>
          <cell r="AB16" t="str">
            <v>Baa2</v>
          </cell>
          <cell r="AC16">
            <v>11415.19</v>
          </cell>
          <cell r="AD16">
            <v>7.2700000000000001E-2</v>
          </cell>
          <cell r="AE16">
            <v>0.06</v>
          </cell>
          <cell r="AF16" t="str">
            <v>Y</v>
          </cell>
        </row>
        <row r="17">
          <cell r="B17" t="str">
            <v>ED</v>
          </cell>
          <cell r="C17" t="str">
            <v>Consolidated Edison</v>
          </cell>
          <cell r="E17">
            <v>2.76</v>
          </cell>
          <cell r="F17">
            <v>80</v>
          </cell>
          <cell r="G17">
            <v>65</v>
          </cell>
          <cell r="H17">
            <v>4.5</v>
          </cell>
          <cell r="I17">
            <v>3</v>
          </cell>
          <cell r="J17">
            <v>53</v>
          </cell>
          <cell r="K17">
            <v>293</v>
          </cell>
          <cell r="L17">
            <v>309</v>
          </cell>
          <cell r="M17">
            <v>0.47899999999999998</v>
          </cell>
          <cell r="N17">
            <v>0.45500000000000002</v>
          </cell>
          <cell r="O17">
            <v>0.52100000000000002</v>
          </cell>
          <cell r="P17">
            <v>0.54500000000000004</v>
          </cell>
          <cell r="Q17">
            <v>25058</v>
          </cell>
          <cell r="R17">
            <v>30100</v>
          </cell>
          <cell r="S17">
            <v>8.5000000000000006E-2</v>
          </cell>
          <cell r="T17">
            <v>2.5000000000000001E-2</v>
          </cell>
          <cell r="U17">
            <v>0.03</v>
          </cell>
          <cell r="V17">
            <v>3.5000000000000003E-2</v>
          </cell>
          <cell r="W17">
            <v>1</v>
          </cell>
          <cell r="X17">
            <v>0.55000000000000004</v>
          </cell>
          <cell r="Y17" t="str">
            <v>A+</v>
          </cell>
          <cell r="Z17">
            <v>9.0999999999999998E-2</v>
          </cell>
          <cell r="AA17" t="str">
            <v>A-</v>
          </cell>
          <cell r="AB17" t="str">
            <v>A3</v>
          </cell>
          <cell r="AC17">
            <v>20233.5</v>
          </cell>
          <cell r="AD17">
            <v>2.12E-2</v>
          </cell>
          <cell r="AE17">
            <v>3.0700000000000002E-2</v>
          </cell>
          <cell r="AF17" t="str">
            <v>Y</v>
          </cell>
        </row>
        <row r="18">
          <cell r="B18" t="str">
            <v>D</v>
          </cell>
          <cell r="C18" t="str">
            <v>Dominion Resources</v>
          </cell>
          <cell r="E18">
            <v>3.02</v>
          </cell>
          <cell r="F18">
            <v>110</v>
          </cell>
          <cell r="G18">
            <v>80</v>
          </cell>
          <cell r="H18">
            <v>5.5</v>
          </cell>
          <cell r="I18">
            <v>3.8</v>
          </cell>
          <cell r="J18">
            <v>29</v>
          </cell>
          <cell r="K18">
            <v>596.29999999999995</v>
          </cell>
          <cell r="L18">
            <v>625</v>
          </cell>
          <cell r="M18">
            <v>0.65100000000000002</v>
          </cell>
          <cell r="N18">
            <v>0.61499999999999999</v>
          </cell>
          <cell r="O18">
            <v>0.34899999999999998</v>
          </cell>
          <cell r="P18">
            <v>0.38500000000000001</v>
          </cell>
          <cell r="Q18">
            <v>36280</v>
          </cell>
          <cell r="R18">
            <v>47000</v>
          </cell>
          <cell r="S18">
            <v>0.19</v>
          </cell>
          <cell r="T18">
            <v>0.1</v>
          </cell>
          <cell r="U18">
            <v>0.08</v>
          </cell>
          <cell r="V18">
            <v>0.06</v>
          </cell>
          <cell r="W18">
            <v>2</v>
          </cell>
          <cell r="X18">
            <v>0.65</v>
          </cell>
          <cell r="Y18" t="str">
            <v>B++</v>
          </cell>
          <cell r="Z18">
            <v>0.109</v>
          </cell>
          <cell r="AA18" t="str">
            <v>BBB+</v>
          </cell>
          <cell r="AB18" t="str">
            <v>Baa2</v>
          </cell>
          <cell r="AC18">
            <v>46755.39</v>
          </cell>
          <cell r="AD18">
            <v>5.9499999999999997E-2</v>
          </cell>
          <cell r="AE18">
            <v>5.67E-2</v>
          </cell>
          <cell r="AF18" t="str">
            <v>Y</v>
          </cell>
        </row>
        <row r="19">
          <cell r="B19" t="str">
            <v>DTE</v>
          </cell>
          <cell r="C19" t="str">
            <v>DTE Energy Co.</v>
          </cell>
          <cell r="E19">
            <v>3.36</v>
          </cell>
          <cell r="F19">
            <v>110</v>
          </cell>
          <cell r="G19">
            <v>80</v>
          </cell>
          <cell r="H19">
            <v>6.25</v>
          </cell>
          <cell r="I19">
            <v>4</v>
          </cell>
          <cell r="J19">
            <v>60.5</v>
          </cell>
          <cell r="K19">
            <v>179.47</v>
          </cell>
          <cell r="L19">
            <v>187</v>
          </cell>
          <cell r="M19">
            <v>0.502</v>
          </cell>
          <cell r="N19">
            <v>0.55500000000000005</v>
          </cell>
          <cell r="O19">
            <v>0.498</v>
          </cell>
          <cell r="P19">
            <v>0.44500000000000001</v>
          </cell>
          <cell r="Q19">
            <v>17607</v>
          </cell>
          <cell r="R19">
            <v>25400</v>
          </cell>
          <cell r="S19">
            <v>0.105</v>
          </cell>
          <cell r="T19">
            <v>0.06</v>
          </cell>
          <cell r="U19">
            <v>6.5000000000000002E-2</v>
          </cell>
          <cell r="V19">
            <v>4.4999999999999998E-2</v>
          </cell>
          <cell r="W19">
            <v>2</v>
          </cell>
          <cell r="X19">
            <v>0.65</v>
          </cell>
          <cell r="Y19" t="str">
            <v>B++</v>
          </cell>
          <cell r="Z19">
            <v>0.10299999999999999</v>
          </cell>
          <cell r="AA19" t="str">
            <v>BBB+</v>
          </cell>
          <cell r="AB19" t="str">
            <v>Baa1</v>
          </cell>
          <cell r="AC19">
            <v>17349.57</v>
          </cell>
          <cell r="AD19">
            <v>5.6300000000000003E-2</v>
          </cell>
          <cell r="AE19">
            <v>5.8299999999999998E-2</v>
          </cell>
          <cell r="AF19" t="str">
            <v>Y</v>
          </cell>
        </row>
        <row r="20">
          <cell r="B20" t="str">
            <v>DUK</v>
          </cell>
          <cell r="C20" t="str">
            <v>Duke Energy Corp.</v>
          </cell>
          <cell r="E20">
            <v>3.48</v>
          </cell>
          <cell r="F20">
            <v>105</v>
          </cell>
          <cell r="G20">
            <v>80</v>
          </cell>
          <cell r="H20">
            <v>5.25</v>
          </cell>
          <cell r="I20">
            <v>3.9</v>
          </cell>
          <cell r="J20">
            <v>63</v>
          </cell>
          <cell r="K20">
            <v>688</v>
          </cell>
          <cell r="L20">
            <v>704</v>
          </cell>
          <cell r="M20">
            <v>0.48599999999999999</v>
          </cell>
          <cell r="N20">
            <v>0.55000000000000004</v>
          </cell>
          <cell r="O20">
            <v>0.51400000000000001</v>
          </cell>
          <cell r="P20">
            <v>0.45</v>
          </cell>
          <cell r="Q20">
            <v>77222</v>
          </cell>
          <cell r="R20">
            <v>98400</v>
          </cell>
          <cell r="S20">
            <v>8.5000000000000006E-2</v>
          </cell>
          <cell r="T20">
            <v>0.04</v>
          </cell>
          <cell r="U20">
            <v>3.5000000000000003E-2</v>
          </cell>
          <cell r="V20">
            <v>0.01</v>
          </cell>
          <cell r="W20">
            <v>2</v>
          </cell>
          <cell r="X20">
            <v>0.6</v>
          </cell>
          <cell r="Y20" t="str">
            <v>A</v>
          </cell>
          <cell r="Z20">
            <v>0.10376666666666667</v>
          </cell>
          <cell r="AA20" t="str">
            <v>A-</v>
          </cell>
          <cell r="AB20" t="str">
            <v>Baa1</v>
          </cell>
          <cell r="AC20">
            <v>52384.67</v>
          </cell>
          <cell r="AD20">
            <v>1.7000000000000001E-2</v>
          </cell>
          <cell r="AE20">
            <v>5.0200000000000002E-2</v>
          </cell>
          <cell r="AF20" t="str">
            <v>Y</v>
          </cell>
        </row>
        <row r="21">
          <cell r="B21" t="str">
            <v>EIX</v>
          </cell>
          <cell r="C21" t="str">
            <v>Edison International</v>
          </cell>
          <cell r="E21">
            <v>2.17</v>
          </cell>
          <cell r="F21">
            <v>85</v>
          </cell>
          <cell r="G21">
            <v>65</v>
          </cell>
          <cell r="H21">
            <v>5</v>
          </cell>
          <cell r="I21">
            <v>2.6</v>
          </cell>
          <cell r="J21">
            <v>45</v>
          </cell>
          <cell r="K21">
            <v>325.81</v>
          </cell>
          <cell r="L21">
            <v>325.81</v>
          </cell>
          <cell r="M21">
            <v>0.45</v>
          </cell>
          <cell r="N21">
            <v>0.45</v>
          </cell>
          <cell r="O21">
            <v>0.46700000000000003</v>
          </cell>
          <cell r="P21">
            <v>0.48</v>
          </cell>
          <cell r="Q21">
            <v>24352</v>
          </cell>
          <cell r="R21">
            <v>30500</v>
          </cell>
          <cell r="S21">
            <v>0.115</v>
          </cell>
          <cell r="T21">
            <v>3.5000000000000003E-2</v>
          </cell>
          <cell r="U21">
            <v>9.5000000000000001E-2</v>
          </cell>
          <cell r="V21">
            <v>5.5E-2</v>
          </cell>
          <cell r="W21">
            <v>2</v>
          </cell>
          <cell r="X21">
            <v>0.65</v>
          </cell>
          <cell r="Y21" t="str">
            <v>A</v>
          </cell>
          <cell r="Z21">
            <v>0.1045</v>
          </cell>
          <cell r="AA21" t="str">
            <v>BBB+</v>
          </cell>
          <cell r="AB21" t="str">
            <v>A3</v>
          </cell>
          <cell r="AC21">
            <v>22868.68</v>
          </cell>
          <cell r="AD21">
            <v>2.07E-2</v>
          </cell>
          <cell r="AE21">
            <v>6.13E-2</v>
          </cell>
          <cell r="AF21" t="str">
            <v>N</v>
          </cell>
        </row>
        <row r="22">
          <cell r="B22" t="str">
            <v>EE</v>
          </cell>
          <cell r="C22" t="str">
            <v>El Paso Electric Co.</v>
          </cell>
          <cell r="E22">
            <v>1.27</v>
          </cell>
          <cell r="F22">
            <v>55</v>
          </cell>
          <cell r="G22">
            <v>40</v>
          </cell>
          <cell r="H22">
            <v>2.75</v>
          </cell>
          <cell r="I22">
            <v>1.65</v>
          </cell>
          <cell r="J22">
            <v>30.5</v>
          </cell>
          <cell r="K22">
            <v>40.44</v>
          </cell>
          <cell r="L22">
            <v>41</v>
          </cell>
          <cell r="M22">
            <v>0.52700000000000002</v>
          </cell>
          <cell r="N22">
            <v>0.56499999999999995</v>
          </cell>
          <cell r="O22">
            <v>0.47299999999999998</v>
          </cell>
          <cell r="P22">
            <v>0.435</v>
          </cell>
          <cell r="Q22">
            <v>2150.8000000000002</v>
          </cell>
          <cell r="R22">
            <v>2875</v>
          </cell>
          <cell r="S22">
            <v>0.09</v>
          </cell>
          <cell r="T22">
            <v>0.04</v>
          </cell>
          <cell r="U22">
            <v>7.0000000000000007E-2</v>
          </cell>
          <cell r="V22">
            <v>0.04</v>
          </cell>
          <cell r="W22">
            <v>2</v>
          </cell>
          <cell r="X22">
            <v>0.7</v>
          </cell>
          <cell r="Y22" t="str">
            <v>B++</v>
          </cell>
          <cell r="Z22">
            <v>9.4799999999999995E-2</v>
          </cell>
          <cell r="AA22" t="str">
            <v>BBB</v>
          </cell>
          <cell r="AB22" t="str">
            <v>Baa1</v>
          </cell>
          <cell r="AC22">
            <v>1889.08</v>
          </cell>
          <cell r="AD22">
            <v>7.0000000000000007E-2</v>
          </cell>
          <cell r="AE22">
            <v>4.3999999999999997E-2</v>
          </cell>
          <cell r="AF22" t="str">
            <v>N</v>
          </cell>
        </row>
        <row r="23">
          <cell r="B23" t="str">
            <v>EDE</v>
          </cell>
          <cell r="C23" t="str">
            <v>Empire District Elec.</v>
          </cell>
          <cell r="E23">
            <v>1.06</v>
          </cell>
          <cell r="F23">
            <v>30</v>
          </cell>
          <cell r="G23">
            <v>20</v>
          </cell>
          <cell r="H23">
            <v>1.75</v>
          </cell>
          <cell r="I23">
            <v>1.2</v>
          </cell>
          <cell r="J23">
            <v>20.25</v>
          </cell>
          <cell r="K23">
            <v>43.82</v>
          </cell>
          <cell r="L23">
            <v>46.5</v>
          </cell>
          <cell r="M23">
            <v>0.51100000000000001</v>
          </cell>
          <cell r="N23">
            <v>0.505</v>
          </cell>
          <cell r="O23">
            <v>0.48899999999999999</v>
          </cell>
          <cell r="P23">
            <v>0.495</v>
          </cell>
          <cell r="Q23">
            <v>1640.7</v>
          </cell>
          <cell r="R23">
            <v>1900</v>
          </cell>
          <cell r="S23">
            <v>8.5000000000000006E-2</v>
          </cell>
          <cell r="T23">
            <v>3.5000000000000003E-2</v>
          </cell>
          <cell r="U23">
            <v>2.5000000000000001E-2</v>
          </cell>
          <cell r="V23">
            <v>0.02</v>
          </cell>
          <cell r="W23">
            <v>2</v>
          </cell>
          <cell r="X23">
            <v>0.75</v>
          </cell>
          <cell r="Y23" t="str">
            <v>B++</v>
          </cell>
          <cell r="Z23" t="str">
            <v>NA</v>
          </cell>
          <cell r="AA23" t="str">
            <v>BBB</v>
          </cell>
          <cell r="AB23" t="str">
            <v>Baa1</v>
          </cell>
          <cell r="AC23">
            <v>1503.6</v>
          </cell>
          <cell r="AD23">
            <v>0.05</v>
          </cell>
          <cell r="AE23" t="str">
            <v>NA</v>
          </cell>
          <cell r="AF23" t="str">
            <v>Y</v>
          </cell>
        </row>
        <row r="24">
          <cell r="B24" t="str">
            <v>ETR</v>
          </cell>
          <cell r="C24" t="str">
            <v>Entergy Corp.</v>
          </cell>
          <cell r="E24">
            <v>3.5</v>
          </cell>
          <cell r="F24">
            <v>100</v>
          </cell>
          <cell r="G24">
            <v>65</v>
          </cell>
          <cell r="H24">
            <v>5.75</v>
          </cell>
          <cell r="I24">
            <v>3.9</v>
          </cell>
          <cell r="J24">
            <v>60.5</v>
          </cell>
          <cell r="K24">
            <v>178.39</v>
          </cell>
          <cell r="L24">
            <v>179</v>
          </cell>
          <cell r="M24">
            <v>0.57799999999999996</v>
          </cell>
          <cell r="N24">
            <v>0.55500000000000005</v>
          </cell>
          <cell r="O24">
            <v>0.40799999999999997</v>
          </cell>
          <cell r="P24">
            <v>0.44</v>
          </cell>
          <cell r="Q24">
            <v>22714</v>
          </cell>
          <cell r="R24">
            <v>24700</v>
          </cell>
          <cell r="S24">
            <v>9.5000000000000001E-2</v>
          </cell>
          <cell r="T24">
            <v>5.0000000000000001E-3</v>
          </cell>
          <cell r="U24">
            <v>2.5000000000000001E-2</v>
          </cell>
          <cell r="V24">
            <v>0.02</v>
          </cell>
          <cell r="W24">
            <v>3</v>
          </cell>
          <cell r="X24">
            <v>0.65</v>
          </cell>
          <cell r="Y24" t="str">
            <v>B++</v>
          </cell>
          <cell r="Z24">
            <v>0.1</v>
          </cell>
          <cell r="AA24" t="str">
            <v>BBB+</v>
          </cell>
          <cell r="AB24" t="str">
            <v>Baa3</v>
          </cell>
          <cell r="AC24">
            <v>12967.08</v>
          </cell>
          <cell r="AD24">
            <v>-8.3400000000000002E-2</v>
          </cell>
          <cell r="AE24">
            <v>-1.37E-2</v>
          </cell>
          <cell r="AF24" t="str">
            <v>Y</v>
          </cell>
        </row>
        <row r="25">
          <cell r="B25" t="str">
            <v>ES</v>
          </cell>
          <cell r="C25" t="str">
            <v>Eversource Energy</v>
          </cell>
          <cell r="E25">
            <v>1.9</v>
          </cell>
          <cell r="F25">
            <v>65</v>
          </cell>
          <cell r="G25">
            <v>55</v>
          </cell>
          <cell r="H25">
            <v>3.75</v>
          </cell>
          <cell r="I25">
            <v>2.2000000000000002</v>
          </cell>
          <cell r="J25">
            <v>39.5</v>
          </cell>
          <cell r="K25">
            <v>317.19</v>
          </cell>
          <cell r="L25">
            <v>317.25</v>
          </cell>
          <cell r="M25">
            <v>0.45600000000000002</v>
          </cell>
          <cell r="N25">
            <v>0.46</v>
          </cell>
          <cell r="O25">
            <v>0.53600000000000003</v>
          </cell>
          <cell r="P25">
            <v>0.53</v>
          </cell>
          <cell r="Q25">
            <v>19313</v>
          </cell>
          <cell r="R25">
            <v>23500</v>
          </cell>
          <cell r="S25">
            <v>9.5000000000000001E-2</v>
          </cell>
          <cell r="T25">
            <v>0.06</v>
          </cell>
          <cell r="U25">
            <v>0.06</v>
          </cell>
          <cell r="V25">
            <v>0.04</v>
          </cell>
          <cell r="W25">
            <v>1</v>
          </cell>
          <cell r="X25">
            <v>0.7</v>
          </cell>
          <cell r="Y25" t="str">
            <v>A</v>
          </cell>
          <cell r="Z25">
            <v>9.4299999999999995E-2</v>
          </cell>
          <cell r="AA25" t="str">
            <v>A</v>
          </cell>
          <cell r="AB25" t="str">
            <v>Baa1</v>
          </cell>
          <cell r="AC25">
            <v>17010.439999999999</v>
          </cell>
          <cell r="AD25">
            <v>5.8200000000000002E-2</v>
          </cell>
          <cell r="AE25">
            <v>6.3299999999999995E-2</v>
          </cell>
          <cell r="AF25" t="str">
            <v>Y</v>
          </cell>
        </row>
        <row r="26">
          <cell r="B26" t="str">
            <v>EXC</v>
          </cell>
          <cell r="C26" t="str">
            <v>Exelon Corp.</v>
          </cell>
          <cell r="E26">
            <v>1.29</v>
          </cell>
          <cell r="F26">
            <v>50</v>
          </cell>
          <cell r="G26">
            <v>30</v>
          </cell>
          <cell r="H26">
            <v>3.25</v>
          </cell>
          <cell r="I26">
            <v>1.5</v>
          </cell>
          <cell r="J26">
            <v>35</v>
          </cell>
          <cell r="K26">
            <v>919.92</v>
          </cell>
          <cell r="L26">
            <v>965</v>
          </cell>
          <cell r="M26">
            <v>0.48299999999999998</v>
          </cell>
          <cell r="N26">
            <v>0.505</v>
          </cell>
          <cell r="O26">
            <v>0.51300000000000001</v>
          </cell>
          <cell r="P26">
            <v>0.495</v>
          </cell>
          <cell r="Q26">
            <v>50272</v>
          </cell>
          <cell r="R26">
            <v>68000</v>
          </cell>
          <cell r="S26">
            <v>9.5000000000000001E-2</v>
          </cell>
          <cell r="T26">
            <v>0.06</v>
          </cell>
          <cell r="U26">
            <v>2.5000000000000001E-2</v>
          </cell>
          <cell r="V26">
            <v>4.4999999999999998E-2</v>
          </cell>
          <cell r="W26">
            <v>3</v>
          </cell>
          <cell r="X26">
            <v>0.65</v>
          </cell>
          <cell r="Y26" t="str">
            <v>B++</v>
          </cell>
          <cell r="Z26">
            <v>9.5833333333333326E-2</v>
          </cell>
          <cell r="AA26" t="str">
            <v>BBB</v>
          </cell>
          <cell r="AB26" t="str">
            <v>Baa2</v>
          </cell>
          <cell r="AC26">
            <v>32988.44</v>
          </cell>
          <cell r="AD26">
            <v>1.5699999999999999E-2</v>
          </cell>
          <cell r="AE26">
            <v>4.3299999999999998E-2</v>
          </cell>
          <cell r="AF26" t="str">
            <v>Y</v>
          </cell>
        </row>
        <row r="27">
          <cell r="B27" t="str">
            <v>FE</v>
          </cell>
          <cell r="C27" t="str">
            <v>FirstEnergy Corp.</v>
          </cell>
          <cell r="E27">
            <v>1.44</v>
          </cell>
          <cell r="F27">
            <v>50</v>
          </cell>
          <cell r="G27">
            <v>30</v>
          </cell>
          <cell r="H27">
            <v>2.75</v>
          </cell>
          <cell r="I27">
            <v>1.6</v>
          </cell>
          <cell r="J27">
            <v>31.75</v>
          </cell>
          <cell r="K27">
            <v>423.56</v>
          </cell>
          <cell r="L27">
            <v>500</v>
          </cell>
          <cell r="M27">
            <v>0.60699999999999998</v>
          </cell>
          <cell r="N27">
            <v>0.57999999999999996</v>
          </cell>
          <cell r="O27">
            <v>0.39300000000000002</v>
          </cell>
          <cell r="P27">
            <v>0.42</v>
          </cell>
          <cell r="Q27">
            <v>31613</v>
          </cell>
          <cell r="R27">
            <v>37900</v>
          </cell>
          <cell r="S27">
            <v>8.5000000000000006E-2</v>
          </cell>
          <cell r="T27">
            <v>0.06</v>
          </cell>
          <cell r="U27">
            <v>0.01</v>
          </cell>
          <cell r="V27">
            <v>0.01</v>
          </cell>
          <cell r="W27">
            <v>3</v>
          </cell>
          <cell r="X27">
            <v>0.65</v>
          </cell>
          <cell r="Y27" t="str">
            <v>B+</v>
          </cell>
          <cell r="Z27">
            <v>0.10825000000000001</v>
          </cell>
          <cell r="AA27" t="str">
            <v>BBB-</v>
          </cell>
          <cell r="AB27" t="str">
            <v>Baa3</v>
          </cell>
          <cell r="AC27">
            <v>13334.27</v>
          </cell>
          <cell r="AD27">
            <v>-5.2699999999999997E-2</v>
          </cell>
          <cell r="AE27">
            <v>-4.0000000000000001E-3</v>
          </cell>
          <cell r="AF27" t="str">
            <v>N</v>
          </cell>
        </row>
        <row r="28">
          <cell r="B28" t="str">
            <v>FTS</v>
          </cell>
          <cell r="C28" t="str">
            <v>Fortis Inc.</v>
          </cell>
          <cell r="E28">
            <v>1.65</v>
          </cell>
          <cell r="F28">
            <v>50</v>
          </cell>
          <cell r="G28">
            <v>35</v>
          </cell>
          <cell r="H28">
            <v>2.75</v>
          </cell>
          <cell r="I28">
            <v>1.95</v>
          </cell>
          <cell r="J28">
            <v>30</v>
          </cell>
          <cell r="K28">
            <v>281.56</v>
          </cell>
          <cell r="L28">
            <v>404</v>
          </cell>
          <cell r="M28">
            <v>0.53300000000000003</v>
          </cell>
          <cell r="N28">
            <v>0.56000000000000005</v>
          </cell>
          <cell r="O28">
            <v>0.38100000000000001</v>
          </cell>
          <cell r="P28">
            <v>0.38500000000000001</v>
          </cell>
          <cell r="Q28">
            <v>21151</v>
          </cell>
          <cell r="R28">
            <v>31300</v>
          </cell>
          <cell r="S28">
            <v>0.09</v>
          </cell>
          <cell r="T28">
            <v>8.5000000000000006E-2</v>
          </cell>
          <cell r="U28">
            <v>6.5000000000000002E-2</v>
          </cell>
          <cell r="V28">
            <v>0.03</v>
          </cell>
          <cell r="W28">
            <v>2</v>
          </cell>
          <cell r="X28">
            <v>0.65</v>
          </cell>
          <cell r="Y28" t="str">
            <v>B+</v>
          </cell>
          <cell r="Z28">
            <v>9.3200000000000005E-2</v>
          </cell>
          <cell r="AA28" t="str">
            <v>A-</v>
          </cell>
          <cell r="AB28" t="str">
            <v>Baa3</v>
          </cell>
          <cell r="AC28">
            <v>11369.47</v>
          </cell>
          <cell r="AD28">
            <v>5.1700000000000003E-2</v>
          </cell>
          <cell r="AE28">
            <v>5.5E-2</v>
          </cell>
          <cell r="AF28" t="str">
            <v>Y</v>
          </cell>
        </row>
        <row r="29">
          <cell r="B29" t="str">
            <v>GXP</v>
          </cell>
          <cell r="C29" t="str">
            <v>Great Plains Energy</v>
          </cell>
          <cell r="E29">
            <v>1.1200000000000001</v>
          </cell>
          <cell r="F29">
            <v>35</v>
          </cell>
          <cell r="G29">
            <v>25</v>
          </cell>
          <cell r="H29">
            <v>1.5</v>
          </cell>
          <cell r="I29">
            <v>1.3</v>
          </cell>
          <cell r="J29">
            <v>25</v>
          </cell>
          <cell r="K29">
            <v>154.4</v>
          </cell>
          <cell r="L29">
            <v>217.5</v>
          </cell>
          <cell r="M29">
            <v>0.503</v>
          </cell>
          <cell r="N29">
            <v>0.38</v>
          </cell>
          <cell r="O29">
            <v>0.49099999999999999</v>
          </cell>
          <cell r="P29">
            <v>0.62</v>
          </cell>
          <cell r="Q29">
            <v>7440.6</v>
          </cell>
          <cell r="R29">
            <v>8825</v>
          </cell>
          <cell r="S29">
            <v>0.06</v>
          </cell>
          <cell r="T29">
            <v>0</v>
          </cell>
          <cell r="U29">
            <v>5.5E-2</v>
          </cell>
          <cell r="V29">
            <v>1.05</v>
          </cell>
          <cell r="W29">
            <v>3</v>
          </cell>
          <cell r="X29">
            <v>0.7</v>
          </cell>
          <cell r="Y29" t="str">
            <v>B+</v>
          </cell>
          <cell r="Z29">
            <v>9.4E-2</v>
          </cell>
          <cell r="AA29" t="str">
            <v>BBB+</v>
          </cell>
          <cell r="AB29" t="str">
            <v>Baa2</v>
          </cell>
          <cell r="AC29">
            <v>4250.7299999999996</v>
          </cell>
          <cell r="AD29">
            <v>0.08</v>
          </cell>
          <cell r="AE29">
            <v>0.05</v>
          </cell>
          <cell r="AF29" t="str">
            <v>N</v>
          </cell>
        </row>
        <row r="30">
          <cell r="B30" t="str">
            <v>HE</v>
          </cell>
          <cell r="C30" t="str">
            <v>Hawaiian Elec.</v>
          </cell>
          <cell r="E30">
            <v>1.24</v>
          </cell>
          <cell r="F30">
            <v>30</v>
          </cell>
          <cell r="G30">
            <v>25</v>
          </cell>
          <cell r="H30">
            <v>2</v>
          </cell>
          <cell r="I30">
            <v>1.3</v>
          </cell>
          <cell r="J30">
            <v>22</v>
          </cell>
          <cell r="K30">
            <v>107.46</v>
          </cell>
          <cell r="L30">
            <v>113</v>
          </cell>
          <cell r="M30">
            <v>0.435</v>
          </cell>
          <cell r="N30">
            <v>0.49</v>
          </cell>
          <cell r="O30">
            <v>0.55500000000000005</v>
          </cell>
          <cell r="P30">
            <v>0.505</v>
          </cell>
          <cell r="Q30">
            <v>3473.5</v>
          </cell>
          <cell r="R30">
            <v>4925</v>
          </cell>
          <cell r="S30">
            <v>0.09</v>
          </cell>
          <cell r="T30">
            <v>0.04</v>
          </cell>
          <cell r="U30">
            <v>0.01</v>
          </cell>
          <cell r="V30">
            <v>0.04</v>
          </cell>
          <cell r="W30">
            <v>2</v>
          </cell>
          <cell r="X30">
            <v>0.7</v>
          </cell>
          <cell r="Y30" t="str">
            <v>A</v>
          </cell>
          <cell r="Z30">
            <v>9.6666666666666679E-2</v>
          </cell>
          <cell r="AA30" t="str">
            <v>BBB-</v>
          </cell>
          <cell r="AB30" t="str">
            <v>NR</v>
          </cell>
          <cell r="AC30">
            <v>3578.43</v>
          </cell>
          <cell r="AD30">
            <v>2.75E-2</v>
          </cell>
          <cell r="AE30">
            <v>0.04</v>
          </cell>
          <cell r="AF30" t="str">
            <v>N</v>
          </cell>
        </row>
        <row r="31">
          <cell r="B31" t="str">
            <v>IDA</v>
          </cell>
          <cell r="C31" t="str">
            <v>IDACORP, Inc.</v>
          </cell>
          <cell r="E31">
            <v>2.2000000000000002</v>
          </cell>
          <cell r="F31">
            <v>80</v>
          </cell>
          <cell r="G31">
            <v>55</v>
          </cell>
          <cell r="H31">
            <v>4.5</v>
          </cell>
          <cell r="I31">
            <v>2.7</v>
          </cell>
          <cell r="J31">
            <v>49.5</v>
          </cell>
          <cell r="K31">
            <v>50.34</v>
          </cell>
          <cell r="L31">
            <v>50.75</v>
          </cell>
          <cell r="M31">
            <v>0.45600000000000002</v>
          </cell>
          <cell r="N31">
            <v>0.47</v>
          </cell>
          <cell r="O31">
            <v>0.54400000000000004</v>
          </cell>
          <cell r="P31">
            <v>0.53</v>
          </cell>
          <cell r="Q31">
            <v>3783.3</v>
          </cell>
          <cell r="R31">
            <v>4750</v>
          </cell>
          <cell r="S31">
            <v>0.09</v>
          </cell>
          <cell r="T31">
            <v>0.03</v>
          </cell>
          <cell r="U31">
            <v>7.4999999999999997E-2</v>
          </cell>
          <cell r="V31">
            <v>0.04</v>
          </cell>
          <cell r="W31">
            <v>2</v>
          </cell>
          <cell r="X31">
            <v>0.75</v>
          </cell>
          <cell r="Y31" t="str">
            <v>A</v>
          </cell>
          <cell r="Z31">
            <v>0.1</v>
          </cell>
          <cell r="AA31" t="str">
            <v>BBB</v>
          </cell>
          <cell r="AB31" t="str">
            <v>Baa1</v>
          </cell>
          <cell r="AC31">
            <v>4017.54</v>
          </cell>
          <cell r="AD31">
            <v>4.1000000000000002E-2</v>
          </cell>
          <cell r="AE31">
            <v>4.3499999999999997E-2</v>
          </cell>
          <cell r="AF31" t="str">
            <v>N</v>
          </cell>
        </row>
        <row r="32">
          <cell r="B32" t="str">
            <v>MGEE</v>
          </cell>
          <cell r="C32" t="str">
            <v>MGE Energy</v>
          </cell>
          <cell r="E32">
            <v>1.24</v>
          </cell>
          <cell r="F32">
            <v>55</v>
          </cell>
          <cell r="G32">
            <v>45</v>
          </cell>
          <cell r="H32">
            <v>3.25</v>
          </cell>
          <cell r="I32">
            <v>1.4</v>
          </cell>
          <cell r="J32">
            <v>25</v>
          </cell>
          <cell r="K32">
            <v>34.67</v>
          </cell>
          <cell r="L32">
            <v>36</v>
          </cell>
          <cell r="M32">
            <v>0.36</v>
          </cell>
          <cell r="N32">
            <v>0.38</v>
          </cell>
          <cell r="O32">
            <v>0.64</v>
          </cell>
          <cell r="P32">
            <v>0.62</v>
          </cell>
          <cell r="Q32">
            <v>1081.5</v>
          </cell>
          <cell r="R32">
            <v>1450</v>
          </cell>
          <cell r="S32">
            <v>0.13</v>
          </cell>
          <cell r="T32">
            <v>7.0000000000000007E-2</v>
          </cell>
          <cell r="U32">
            <v>0.04</v>
          </cell>
          <cell r="V32">
            <v>0.05</v>
          </cell>
          <cell r="W32">
            <v>1</v>
          </cell>
          <cell r="X32">
            <v>0.7</v>
          </cell>
          <cell r="Y32" t="str">
            <v>A</v>
          </cell>
          <cell r="Z32">
            <v>0.10199999999999999</v>
          </cell>
          <cell r="AA32" t="str">
            <v>NR</v>
          </cell>
          <cell r="AB32" t="str">
            <v>NR</v>
          </cell>
          <cell r="AC32">
            <v>2262.09</v>
          </cell>
          <cell r="AD32">
            <v>0.04</v>
          </cell>
          <cell r="AE32" t="str">
            <v>NA</v>
          </cell>
          <cell r="AF32" t="str">
            <v>Y</v>
          </cell>
        </row>
        <row r="33">
          <cell r="B33" t="str">
            <v>NEE</v>
          </cell>
          <cell r="C33" t="str">
            <v>NextEra Energy, Inc.</v>
          </cell>
          <cell r="E33">
            <v>3.81</v>
          </cell>
          <cell r="F33">
            <v>170</v>
          </cell>
          <cell r="G33">
            <v>125</v>
          </cell>
          <cell r="H33">
            <v>7.25</v>
          </cell>
          <cell r="I33">
            <v>5.4</v>
          </cell>
          <cell r="J33">
            <v>63.25</v>
          </cell>
          <cell r="K33">
            <v>461</v>
          </cell>
          <cell r="L33">
            <v>502</v>
          </cell>
          <cell r="M33">
            <v>0.54200000000000004</v>
          </cell>
          <cell r="N33">
            <v>0.48499999999999999</v>
          </cell>
          <cell r="O33">
            <v>0.45800000000000002</v>
          </cell>
          <cell r="P33">
            <v>0.51500000000000001</v>
          </cell>
          <cell r="Q33">
            <v>49255</v>
          </cell>
          <cell r="R33">
            <v>61900</v>
          </cell>
          <cell r="S33">
            <v>0.115</v>
          </cell>
          <cell r="T33">
            <v>4.4999999999999998E-2</v>
          </cell>
          <cell r="U33">
            <v>0.11</v>
          </cell>
          <cell r="V33">
            <v>0.06</v>
          </cell>
          <cell r="W33">
            <v>2</v>
          </cell>
          <cell r="X33">
            <v>0.65</v>
          </cell>
          <cell r="Y33" t="str">
            <v>A</v>
          </cell>
          <cell r="Z33">
            <v>0.10500000000000001</v>
          </cell>
          <cell r="AA33" t="str">
            <v>A-</v>
          </cell>
          <cell r="AB33" t="str">
            <v>Baa1</v>
          </cell>
          <cell r="AC33">
            <v>54653.01</v>
          </cell>
          <cell r="AD33">
            <v>6.9800000000000001E-2</v>
          </cell>
          <cell r="AE33">
            <v>6.9099999999999995E-2</v>
          </cell>
          <cell r="AF33" t="str">
            <v>N</v>
          </cell>
        </row>
        <row r="34">
          <cell r="B34" t="str">
            <v>NWE</v>
          </cell>
          <cell r="C34" t="str">
            <v>NorthWestern Corp.</v>
          </cell>
          <cell r="E34">
            <v>2.06</v>
          </cell>
          <cell r="F34">
            <v>70</v>
          </cell>
          <cell r="G34">
            <v>45</v>
          </cell>
          <cell r="H34">
            <v>4</v>
          </cell>
          <cell r="I34">
            <v>2.3199999999999998</v>
          </cell>
          <cell r="J34">
            <v>40</v>
          </cell>
          <cell r="K34">
            <v>48.17</v>
          </cell>
          <cell r="L34">
            <v>49.5</v>
          </cell>
          <cell r="M34">
            <v>0.53100000000000003</v>
          </cell>
          <cell r="N34">
            <v>0.505</v>
          </cell>
          <cell r="O34">
            <v>0.46899999999999997</v>
          </cell>
          <cell r="P34">
            <v>0.495</v>
          </cell>
          <cell r="Q34">
            <v>3408.6</v>
          </cell>
          <cell r="R34">
            <v>4000</v>
          </cell>
          <cell r="S34">
            <v>0.1</v>
          </cell>
          <cell r="T34">
            <v>6.5000000000000002E-2</v>
          </cell>
          <cell r="U34">
            <v>5.5E-2</v>
          </cell>
          <cell r="V34">
            <v>4.4999999999999998E-2</v>
          </cell>
          <cell r="W34">
            <v>3</v>
          </cell>
          <cell r="X34">
            <v>0.7</v>
          </cell>
          <cell r="Y34" t="str">
            <v>B+</v>
          </cell>
          <cell r="Z34">
            <v>0.10100000000000001</v>
          </cell>
          <cell r="AA34" t="str">
            <v>BBB</v>
          </cell>
          <cell r="AB34" t="str">
            <v>A3</v>
          </cell>
          <cell r="AC34">
            <v>2738.21</v>
          </cell>
          <cell r="AD34">
            <v>4.4999999999999998E-2</v>
          </cell>
          <cell r="AE34">
            <v>0.05</v>
          </cell>
          <cell r="AF34" t="str">
            <v>Y</v>
          </cell>
        </row>
        <row r="35">
          <cell r="B35" t="str">
            <v>OGE</v>
          </cell>
          <cell r="C35" t="str">
            <v>OGE Energy Corp.</v>
          </cell>
          <cell r="E35">
            <v>1.24</v>
          </cell>
          <cell r="F35">
            <v>45</v>
          </cell>
          <cell r="G35">
            <v>35</v>
          </cell>
          <cell r="H35">
            <v>2.25</v>
          </cell>
          <cell r="I35">
            <v>1.65</v>
          </cell>
          <cell r="J35">
            <v>19.75</v>
          </cell>
          <cell r="K35">
            <v>199.7</v>
          </cell>
          <cell r="L35">
            <v>201.5</v>
          </cell>
          <cell r="M35">
            <v>0.443</v>
          </cell>
          <cell r="N35">
            <v>0.51</v>
          </cell>
          <cell r="O35">
            <v>0.55700000000000005</v>
          </cell>
          <cell r="P35">
            <v>0.49</v>
          </cell>
          <cell r="Q35">
            <v>5971.6</v>
          </cell>
          <cell r="R35">
            <v>8125</v>
          </cell>
          <cell r="S35">
            <v>0.115</v>
          </cell>
          <cell r="T35">
            <v>0.03</v>
          </cell>
          <cell r="U35">
            <v>9.5000000000000001E-2</v>
          </cell>
          <cell r="V35">
            <v>3.5000000000000003E-2</v>
          </cell>
          <cell r="W35">
            <v>2</v>
          </cell>
          <cell r="X35">
            <v>0.9</v>
          </cell>
          <cell r="Y35" t="str">
            <v>A</v>
          </cell>
          <cell r="Z35">
            <v>0.10074999999999999</v>
          </cell>
          <cell r="AA35" t="str">
            <v>A-</v>
          </cell>
          <cell r="AB35" t="str">
            <v>A3</v>
          </cell>
          <cell r="AC35">
            <v>6708.02</v>
          </cell>
          <cell r="AD35">
            <v>0.04</v>
          </cell>
          <cell r="AE35">
            <v>5.33E-2</v>
          </cell>
          <cell r="AF35" t="str">
            <v>N</v>
          </cell>
        </row>
        <row r="36">
          <cell r="B36" t="str">
            <v>OTTR</v>
          </cell>
          <cell r="C36" t="str">
            <v>Otter Tail Corp.</v>
          </cell>
          <cell r="E36">
            <v>1.27</v>
          </cell>
          <cell r="F36">
            <v>45</v>
          </cell>
          <cell r="G36">
            <v>30</v>
          </cell>
          <cell r="H36">
            <v>2.1</v>
          </cell>
          <cell r="I36">
            <v>1.33</v>
          </cell>
          <cell r="J36">
            <v>20.95</v>
          </cell>
          <cell r="K36">
            <v>37.86</v>
          </cell>
          <cell r="L36">
            <v>43</v>
          </cell>
          <cell r="M36">
            <v>0.42399999999999999</v>
          </cell>
          <cell r="N36">
            <v>0.45500000000000002</v>
          </cell>
          <cell r="O36">
            <v>0.57599999999999996</v>
          </cell>
          <cell r="P36">
            <v>0.54500000000000004</v>
          </cell>
          <cell r="Q36">
            <v>1051</v>
          </cell>
          <cell r="R36">
            <v>1650</v>
          </cell>
          <cell r="S36">
            <v>0.1</v>
          </cell>
          <cell r="T36">
            <v>0.06</v>
          </cell>
          <cell r="U36">
            <v>1.4999999999999999E-2</v>
          </cell>
          <cell r="V36">
            <v>5.5E-2</v>
          </cell>
          <cell r="W36">
            <v>2</v>
          </cell>
          <cell r="X36">
            <v>0.85</v>
          </cell>
          <cell r="Y36" t="str">
            <v>B++</v>
          </cell>
          <cell r="Z36" t="str">
            <v>NA</v>
          </cell>
          <cell r="AA36" t="str">
            <v>BBB</v>
          </cell>
          <cell r="AB36" t="str">
            <v>NR</v>
          </cell>
          <cell r="AC36">
            <v>1629.8</v>
          </cell>
          <cell r="AD36">
            <v>0.06</v>
          </cell>
          <cell r="AE36" t="str">
            <v>NA</v>
          </cell>
          <cell r="AF36" t="str">
            <v>N</v>
          </cell>
        </row>
        <row r="37">
          <cell r="B37" t="str">
            <v>PCG</v>
          </cell>
          <cell r="C37" t="str">
            <v>PG&amp;E Corp.</v>
          </cell>
          <cell r="E37">
            <v>2.04</v>
          </cell>
          <cell r="F37">
            <v>80</v>
          </cell>
          <cell r="G37">
            <v>50</v>
          </cell>
          <cell r="H37">
            <v>4.5</v>
          </cell>
          <cell r="I37">
            <v>2.7</v>
          </cell>
          <cell r="J37">
            <v>42.25</v>
          </cell>
          <cell r="K37">
            <v>492.03</v>
          </cell>
          <cell r="L37">
            <v>525</v>
          </cell>
          <cell r="M37">
            <v>0.48799999999999999</v>
          </cell>
          <cell r="N37">
            <v>0.49</v>
          </cell>
          <cell r="O37">
            <v>0.504</v>
          </cell>
          <cell r="P37">
            <v>0.505</v>
          </cell>
          <cell r="Q37">
            <v>32858</v>
          </cell>
          <cell r="R37">
            <v>43900</v>
          </cell>
          <cell r="S37">
            <v>0.11</v>
          </cell>
          <cell r="T37">
            <v>0.12</v>
          </cell>
          <cell r="U37">
            <v>7.0000000000000007E-2</v>
          </cell>
          <cell r="V37">
            <v>4.4999999999999998E-2</v>
          </cell>
          <cell r="W37">
            <v>3</v>
          </cell>
          <cell r="X37">
            <v>0.65</v>
          </cell>
          <cell r="Y37" t="str">
            <v>B+</v>
          </cell>
          <cell r="Z37">
            <v>0.104</v>
          </cell>
          <cell r="AA37" t="str">
            <v>BBB+</v>
          </cell>
          <cell r="AB37" t="str">
            <v>Baa1</v>
          </cell>
          <cell r="AC37">
            <v>30316.09</v>
          </cell>
          <cell r="AD37">
            <v>5.8400000000000001E-2</v>
          </cell>
          <cell r="AE37">
            <v>3.56E-2</v>
          </cell>
          <cell r="AF37" t="str">
            <v>Y</v>
          </cell>
        </row>
        <row r="38">
          <cell r="B38" t="str">
            <v>PNW</v>
          </cell>
          <cell r="C38" t="str">
            <v>Pinnacle West Capital</v>
          </cell>
          <cell r="E38">
            <v>2.62</v>
          </cell>
          <cell r="F38">
            <v>80</v>
          </cell>
          <cell r="G38">
            <v>65</v>
          </cell>
          <cell r="H38">
            <v>4.75</v>
          </cell>
          <cell r="I38">
            <v>3.1</v>
          </cell>
          <cell r="J38">
            <v>49</v>
          </cell>
          <cell r="K38">
            <v>110.98</v>
          </cell>
          <cell r="L38">
            <v>113.5</v>
          </cell>
          <cell r="M38">
            <v>0.43</v>
          </cell>
          <cell r="N38">
            <v>0.45</v>
          </cell>
          <cell r="O38">
            <v>0.56999999999999995</v>
          </cell>
          <cell r="P38">
            <v>0.55000000000000004</v>
          </cell>
          <cell r="Q38">
            <v>8046.3</v>
          </cell>
          <cell r="R38">
            <v>10150</v>
          </cell>
          <cell r="S38">
            <v>0.1</v>
          </cell>
          <cell r="T38">
            <v>0.04</v>
          </cell>
          <cell r="U38">
            <v>0.05</v>
          </cell>
          <cell r="V38">
            <v>3.5000000000000003E-2</v>
          </cell>
          <cell r="W38">
            <v>1</v>
          </cell>
          <cell r="X38">
            <v>0.7</v>
          </cell>
          <cell r="Y38" t="str">
            <v>A+</v>
          </cell>
          <cell r="Z38">
            <v>0.1</v>
          </cell>
          <cell r="AA38" t="str">
            <v>A-</v>
          </cell>
          <cell r="AB38" t="str">
            <v>A3</v>
          </cell>
          <cell r="AC38">
            <v>8435.89</v>
          </cell>
          <cell r="AD38">
            <v>4.6300000000000001E-2</v>
          </cell>
          <cell r="AE38">
            <v>4.9200000000000001E-2</v>
          </cell>
          <cell r="AF38" t="str">
            <v>N</v>
          </cell>
        </row>
        <row r="39">
          <cell r="B39" t="str">
            <v>PNM</v>
          </cell>
          <cell r="C39" t="str">
            <v>PNM Resources</v>
          </cell>
          <cell r="E39">
            <v>0.97</v>
          </cell>
          <cell r="F39">
            <v>45</v>
          </cell>
          <cell r="G39">
            <v>30</v>
          </cell>
          <cell r="H39">
            <v>2.35</v>
          </cell>
          <cell r="I39">
            <v>1.3</v>
          </cell>
          <cell r="J39">
            <v>25.5</v>
          </cell>
          <cell r="K39">
            <v>79.650000000000006</v>
          </cell>
          <cell r="L39">
            <v>80</v>
          </cell>
          <cell r="M39">
            <v>0.54100000000000004</v>
          </cell>
          <cell r="N39">
            <v>0.52500000000000002</v>
          </cell>
          <cell r="O39">
            <v>0.45500000000000002</v>
          </cell>
          <cell r="P39">
            <v>0.46500000000000002</v>
          </cell>
          <cell r="Q39">
            <v>3633.3</v>
          </cell>
          <cell r="R39">
            <v>4385</v>
          </cell>
          <cell r="S39">
            <v>9.5000000000000001E-2</v>
          </cell>
          <cell r="T39">
            <v>0.09</v>
          </cell>
          <cell r="U39">
            <v>0.1</v>
          </cell>
          <cell r="V39">
            <v>3.5000000000000003E-2</v>
          </cell>
          <cell r="W39">
            <v>3</v>
          </cell>
          <cell r="X39">
            <v>0.75</v>
          </cell>
          <cell r="Y39" t="str">
            <v>B</v>
          </cell>
          <cell r="Z39">
            <v>0.1</v>
          </cell>
          <cell r="AA39" t="str">
            <v>BBB+</v>
          </cell>
          <cell r="AB39" t="str">
            <v>Baa3</v>
          </cell>
          <cell r="AC39">
            <v>2612.65</v>
          </cell>
          <cell r="AD39">
            <v>6.8500000000000005E-2</v>
          </cell>
          <cell r="AE39">
            <v>6.5299999999999997E-2</v>
          </cell>
          <cell r="AF39" t="str">
            <v>N</v>
          </cell>
        </row>
        <row r="40">
          <cell r="B40" t="str">
            <v>POR</v>
          </cell>
          <cell r="C40" t="str">
            <v>Portland General Elec.</v>
          </cell>
          <cell r="E40">
            <v>1.32</v>
          </cell>
          <cell r="F40">
            <v>45</v>
          </cell>
          <cell r="G40">
            <v>30</v>
          </cell>
          <cell r="H40">
            <v>2.75</v>
          </cell>
          <cell r="I40">
            <v>1.6</v>
          </cell>
          <cell r="J40">
            <v>30.25</v>
          </cell>
          <cell r="K40">
            <v>88.79</v>
          </cell>
          <cell r="L40">
            <v>89.8</v>
          </cell>
          <cell r="M40">
            <v>0.47799999999999998</v>
          </cell>
          <cell r="N40">
            <v>0.47499999999999998</v>
          </cell>
          <cell r="O40">
            <v>0.52200000000000002</v>
          </cell>
          <cell r="P40">
            <v>0.52</v>
          </cell>
          <cell r="Q40">
            <v>4329</v>
          </cell>
          <cell r="R40">
            <v>5200</v>
          </cell>
          <cell r="S40">
            <v>0.09</v>
          </cell>
          <cell r="T40">
            <v>5.5E-2</v>
          </cell>
          <cell r="U40">
            <v>0.06</v>
          </cell>
          <cell r="V40">
            <v>3.5000000000000003E-2</v>
          </cell>
          <cell r="W40">
            <v>2</v>
          </cell>
          <cell r="X40">
            <v>0.7</v>
          </cell>
          <cell r="Y40" t="str">
            <v>B++</v>
          </cell>
          <cell r="Z40">
            <v>9.6000000000000002E-2</v>
          </cell>
          <cell r="AA40" t="str">
            <v>BBB</v>
          </cell>
          <cell r="AB40" t="str">
            <v>A3</v>
          </cell>
          <cell r="AC40">
            <v>3826.53</v>
          </cell>
          <cell r="AD40">
            <v>6.6699999999999995E-2</v>
          </cell>
          <cell r="AE40">
            <v>6.1499999999999999E-2</v>
          </cell>
          <cell r="AF40" t="str">
            <v>N</v>
          </cell>
        </row>
        <row r="41">
          <cell r="B41" t="str">
            <v>PPL</v>
          </cell>
          <cell r="C41" t="str">
            <v>PPL Corp.</v>
          </cell>
          <cell r="E41">
            <v>1.58</v>
          </cell>
          <cell r="F41">
            <v>45</v>
          </cell>
          <cell r="G41">
            <v>35</v>
          </cell>
          <cell r="H41">
            <v>2.5</v>
          </cell>
          <cell r="I41">
            <v>1.76</v>
          </cell>
          <cell r="J41">
            <v>19</v>
          </cell>
          <cell r="K41">
            <v>673.86</v>
          </cell>
          <cell r="L41">
            <v>692</v>
          </cell>
          <cell r="M41">
            <v>0.65200000000000002</v>
          </cell>
          <cell r="N41">
            <v>0.625</v>
          </cell>
          <cell r="O41">
            <v>0.34799999999999998</v>
          </cell>
          <cell r="P41">
            <v>0.375</v>
          </cell>
          <cell r="Q41">
            <v>28482</v>
          </cell>
          <cell r="R41">
            <v>35100</v>
          </cell>
          <cell r="S41">
            <v>0.13500000000000001</v>
          </cell>
          <cell r="T41" t="str">
            <v>NA</v>
          </cell>
          <cell r="U41">
            <v>0.03</v>
          </cell>
          <cell r="V41" t="str">
            <v>NA</v>
          </cell>
          <cell r="W41">
            <v>2</v>
          </cell>
          <cell r="X41">
            <v>0.7</v>
          </cell>
          <cell r="Y41" t="str">
            <v>B++</v>
          </cell>
          <cell r="Z41" t="str">
            <v>NA</v>
          </cell>
          <cell r="AA41" t="str">
            <v>A-</v>
          </cell>
          <cell r="AB41" t="str">
            <v>Baa2</v>
          </cell>
          <cell r="AC41">
            <v>23197</v>
          </cell>
          <cell r="AD41">
            <v>2.4400000000000002E-2</v>
          </cell>
          <cell r="AE41">
            <v>2.93E-2</v>
          </cell>
          <cell r="AF41" t="str">
            <v>Y</v>
          </cell>
        </row>
        <row r="42">
          <cell r="B42" t="str">
            <v>PEG</v>
          </cell>
          <cell r="C42" t="str">
            <v>Pub Sv Enterprise Grp.</v>
          </cell>
          <cell r="E42">
            <v>1.72</v>
          </cell>
          <cell r="F42">
            <v>55</v>
          </cell>
          <cell r="G42">
            <v>45</v>
          </cell>
          <cell r="H42">
            <v>3.25</v>
          </cell>
          <cell r="I42">
            <v>2</v>
          </cell>
          <cell r="J42">
            <v>29.75</v>
          </cell>
          <cell r="K42">
            <v>505.28</v>
          </cell>
          <cell r="L42">
            <v>506</v>
          </cell>
          <cell r="M42">
            <v>0.40300000000000002</v>
          </cell>
          <cell r="N42">
            <v>0.46</v>
          </cell>
          <cell r="O42">
            <v>0.59699999999999998</v>
          </cell>
          <cell r="P42">
            <v>0.54</v>
          </cell>
          <cell r="Q42">
            <v>21900</v>
          </cell>
          <cell r="R42">
            <v>27900</v>
          </cell>
          <cell r="S42">
            <v>0.11</v>
          </cell>
          <cell r="T42">
            <v>0.02</v>
          </cell>
          <cell r="U42">
            <v>0.05</v>
          </cell>
          <cell r="V42">
            <v>3.5000000000000003E-2</v>
          </cell>
          <cell r="W42">
            <v>1</v>
          </cell>
          <cell r="X42">
            <v>0.7</v>
          </cell>
          <cell r="Y42" t="str">
            <v>A++</v>
          </cell>
          <cell r="Z42">
            <v>0.10299999999999999</v>
          </cell>
          <cell r="AA42" t="str">
            <v>BBB+</v>
          </cell>
          <cell r="AB42" t="str">
            <v>Baa2</v>
          </cell>
          <cell r="AC42">
            <v>21689.75</v>
          </cell>
          <cell r="AD42">
            <v>1.23E-2</v>
          </cell>
          <cell r="AE42">
            <v>4.4299999999999999E-2</v>
          </cell>
          <cell r="AF42" t="str">
            <v>Y</v>
          </cell>
        </row>
        <row r="43">
          <cell r="B43" t="str">
            <v>SCG</v>
          </cell>
          <cell r="C43" t="str">
            <v>SCANA Corp.</v>
          </cell>
          <cell r="E43">
            <v>2.42</v>
          </cell>
          <cell r="F43">
            <v>80</v>
          </cell>
          <cell r="G43">
            <v>60</v>
          </cell>
          <cell r="H43">
            <v>4.75</v>
          </cell>
          <cell r="I43">
            <v>2.8</v>
          </cell>
          <cell r="J43">
            <v>47.75</v>
          </cell>
          <cell r="K43">
            <v>142.9</v>
          </cell>
          <cell r="L43">
            <v>148</v>
          </cell>
          <cell r="M43">
            <v>0.51900000000000002</v>
          </cell>
          <cell r="N43">
            <v>0.54500000000000004</v>
          </cell>
          <cell r="O43">
            <v>0.48099999999999998</v>
          </cell>
          <cell r="P43">
            <v>0.45500000000000002</v>
          </cell>
          <cell r="Q43">
            <v>11325</v>
          </cell>
          <cell r="R43">
            <v>15600</v>
          </cell>
          <cell r="S43">
            <v>0.1</v>
          </cell>
          <cell r="T43">
            <v>4.4999999999999998E-2</v>
          </cell>
          <cell r="U43">
            <v>0.05</v>
          </cell>
          <cell r="V43">
            <v>0.05</v>
          </cell>
          <cell r="W43">
            <v>2</v>
          </cell>
          <cell r="X43">
            <v>0.7</v>
          </cell>
          <cell r="Y43" t="str">
            <v>B++</v>
          </cell>
          <cell r="Z43">
            <v>0.10425</v>
          </cell>
          <cell r="AA43" t="str">
            <v>BBB+</v>
          </cell>
          <cell r="AB43" t="str">
            <v>Baa3</v>
          </cell>
          <cell r="AC43">
            <v>10423.129999999999</v>
          </cell>
          <cell r="AD43">
            <v>6.0299999999999999E-2</v>
          </cell>
          <cell r="AE43">
            <v>5.45E-2</v>
          </cell>
          <cell r="AF43" t="str">
            <v>Y</v>
          </cell>
        </row>
        <row r="44">
          <cell r="B44" t="str">
            <v>SRE</v>
          </cell>
          <cell r="C44" t="str">
            <v>Sempra Energy</v>
          </cell>
          <cell r="E44">
            <v>3.22</v>
          </cell>
          <cell r="F44">
            <v>155</v>
          </cell>
          <cell r="G44">
            <v>115</v>
          </cell>
          <cell r="H44">
            <v>7.5</v>
          </cell>
          <cell r="I44">
            <v>4</v>
          </cell>
          <cell r="J44">
            <v>54.75</v>
          </cell>
          <cell r="K44">
            <v>248.3</v>
          </cell>
          <cell r="L44">
            <v>242</v>
          </cell>
          <cell r="M44">
            <v>0.52600000000000002</v>
          </cell>
          <cell r="N44">
            <v>0.57999999999999996</v>
          </cell>
          <cell r="O44">
            <v>0.47299999999999998</v>
          </cell>
          <cell r="P44">
            <v>0.42</v>
          </cell>
          <cell r="Q44">
            <v>24963</v>
          </cell>
          <cell r="R44">
            <v>31600</v>
          </cell>
          <cell r="S44">
            <v>0.14000000000000001</v>
          </cell>
          <cell r="T44">
            <v>0.08</v>
          </cell>
          <cell r="U44">
            <v>7.0000000000000007E-2</v>
          </cell>
          <cell r="V44">
            <v>0.03</v>
          </cell>
          <cell r="W44">
            <v>2</v>
          </cell>
          <cell r="X44">
            <v>0.8</v>
          </cell>
          <cell r="Y44" t="str">
            <v>A</v>
          </cell>
          <cell r="Z44">
            <v>0.10299999999999999</v>
          </cell>
          <cell r="AA44" t="str">
            <v>BBB+</v>
          </cell>
          <cell r="AB44" t="str">
            <v>Baa1</v>
          </cell>
          <cell r="AC44">
            <v>25192.5</v>
          </cell>
          <cell r="AD44">
            <v>6.5000000000000002E-2</v>
          </cell>
          <cell r="AE44">
            <v>6.93E-2</v>
          </cell>
          <cell r="AF44" t="str">
            <v>Y</v>
          </cell>
        </row>
        <row r="45">
          <cell r="B45" t="str">
            <v>SO</v>
          </cell>
          <cell r="C45" t="str">
            <v>Southern Company</v>
          </cell>
          <cell r="E45">
            <v>2.2999999999999998</v>
          </cell>
          <cell r="F45">
            <v>60</v>
          </cell>
          <cell r="G45">
            <v>45</v>
          </cell>
          <cell r="H45">
            <v>3.5</v>
          </cell>
          <cell r="I45">
            <v>2.54</v>
          </cell>
          <cell r="J45">
            <v>32.25</v>
          </cell>
          <cell r="K45">
            <v>911.72</v>
          </cell>
          <cell r="L45">
            <v>1019</v>
          </cell>
          <cell r="M45">
            <v>0.52800000000000002</v>
          </cell>
          <cell r="N45">
            <v>0.57499999999999996</v>
          </cell>
          <cell r="O45">
            <v>0.44</v>
          </cell>
          <cell r="P45">
            <v>0.40500000000000003</v>
          </cell>
          <cell r="Q45">
            <v>46788</v>
          </cell>
          <cell r="R45">
            <v>80800</v>
          </cell>
          <cell r="S45">
            <v>0.11</v>
          </cell>
          <cell r="T45">
            <v>0.04</v>
          </cell>
          <cell r="U45">
            <v>3.5000000000000003E-2</v>
          </cell>
          <cell r="V45">
            <v>6.5000000000000002E-2</v>
          </cell>
          <cell r="W45">
            <v>2</v>
          </cell>
          <cell r="X45">
            <v>0.55000000000000004</v>
          </cell>
          <cell r="Y45" t="str">
            <v>A</v>
          </cell>
          <cell r="Z45">
            <v>0.125</v>
          </cell>
          <cell r="AA45" t="str">
            <v>A-</v>
          </cell>
          <cell r="AB45" t="str">
            <v>Baa2</v>
          </cell>
          <cell r="AC45">
            <v>47490.75</v>
          </cell>
          <cell r="AD45">
            <v>3.3000000000000002E-2</v>
          </cell>
          <cell r="AE45">
            <v>4.1200000000000001E-2</v>
          </cell>
          <cell r="AF45" t="str">
            <v>Y</v>
          </cell>
        </row>
        <row r="46">
          <cell r="B46" t="str">
            <v>VVC</v>
          </cell>
          <cell r="C46" t="str">
            <v>Vectren Corp.</v>
          </cell>
          <cell r="E46">
            <v>1.7</v>
          </cell>
          <cell r="F46">
            <v>60</v>
          </cell>
          <cell r="G46">
            <v>45</v>
          </cell>
          <cell r="H46">
            <v>3.35</v>
          </cell>
          <cell r="I46">
            <v>1.95</v>
          </cell>
          <cell r="J46">
            <v>26.15</v>
          </cell>
          <cell r="K46">
            <v>82.8</v>
          </cell>
          <cell r="L46">
            <v>86</v>
          </cell>
          <cell r="M46">
            <v>0.50600000000000001</v>
          </cell>
          <cell r="N46">
            <v>0.49</v>
          </cell>
          <cell r="O46">
            <v>0.49399999999999999</v>
          </cell>
          <cell r="P46">
            <v>0.51</v>
          </cell>
          <cell r="Q46">
            <v>3406.6</v>
          </cell>
          <cell r="R46">
            <v>4400</v>
          </cell>
          <cell r="S46">
            <v>0.13</v>
          </cell>
          <cell r="T46">
            <v>0.09</v>
          </cell>
          <cell r="U46">
            <v>0.05</v>
          </cell>
          <cell r="V46">
            <v>0.05</v>
          </cell>
          <cell r="W46">
            <v>2</v>
          </cell>
          <cell r="X46">
            <v>0.75</v>
          </cell>
          <cell r="Y46" t="str">
            <v>A</v>
          </cell>
          <cell r="Z46">
            <v>0.10275000000000001</v>
          </cell>
          <cell r="AA46" t="str">
            <v>A-</v>
          </cell>
          <cell r="AB46" t="str">
            <v>NR</v>
          </cell>
          <cell r="AC46">
            <v>4315.7700000000004</v>
          </cell>
          <cell r="AD46">
            <v>4.5699999999999998E-2</v>
          </cell>
          <cell r="AE46">
            <v>5.33E-2</v>
          </cell>
          <cell r="AF46" t="str">
            <v>Y</v>
          </cell>
        </row>
        <row r="47">
          <cell r="B47" t="str">
            <v>WEC</v>
          </cell>
          <cell r="C47" t="str">
            <v>WEC Energy Group</v>
          </cell>
          <cell r="E47">
            <v>2.08</v>
          </cell>
          <cell r="F47">
            <v>65</v>
          </cell>
          <cell r="G47">
            <v>50</v>
          </cell>
          <cell r="H47">
            <v>3.5</v>
          </cell>
          <cell r="I47">
            <v>2.4</v>
          </cell>
          <cell r="J47">
            <v>32.5</v>
          </cell>
          <cell r="K47">
            <v>315.68</v>
          </cell>
          <cell r="L47">
            <v>315.64999999999998</v>
          </cell>
          <cell r="M47">
            <v>0.51200000000000001</v>
          </cell>
          <cell r="N47">
            <v>0.48</v>
          </cell>
          <cell r="O47">
            <v>0.48599999999999999</v>
          </cell>
          <cell r="P47">
            <v>0.52</v>
          </cell>
          <cell r="Q47">
            <v>17809</v>
          </cell>
          <cell r="R47">
            <v>19775</v>
          </cell>
          <cell r="S47">
            <v>0.11</v>
          </cell>
          <cell r="T47">
            <v>0.06</v>
          </cell>
          <cell r="U47">
            <v>7.0000000000000007E-2</v>
          </cell>
          <cell r="V47">
            <v>7.0000000000000007E-2</v>
          </cell>
          <cell r="W47">
            <v>1</v>
          </cell>
          <cell r="X47">
            <v>0.6</v>
          </cell>
          <cell r="Y47" t="str">
            <v>A+</v>
          </cell>
          <cell r="Z47">
            <v>9.5524999999999999E-2</v>
          </cell>
          <cell r="AA47" t="str">
            <v>A-</v>
          </cell>
          <cell r="AB47" t="str">
            <v>A3</v>
          </cell>
          <cell r="AC47">
            <v>18034.36</v>
          </cell>
          <cell r="AD47">
            <v>6.93E-2</v>
          </cell>
          <cell r="AE47">
            <v>6.2300000000000001E-2</v>
          </cell>
          <cell r="AF47" t="str">
            <v>Y</v>
          </cell>
        </row>
        <row r="48">
          <cell r="B48" t="str">
            <v>WR</v>
          </cell>
          <cell r="C48" t="str">
            <v>Westar Energy</v>
          </cell>
          <cell r="E48">
            <v>1.52</v>
          </cell>
          <cell r="F48">
            <v>55</v>
          </cell>
          <cell r="G48">
            <v>40</v>
          </cell>
          <cell r="H48">
            <v>3.05</v>
          </cell>
          <cell r="I48">
            <v>1.84</v>
          </cell>
          <cell r="J48">
            <v>30.75</v>
          </cell>
          <cell r="K48">
            <v>141.35</v>
          </cell>
          <cell r="L48">
            <v>155</v>
          </cell>
          <cell r="M48">
            <v>0.47499999999999998</v>
          </cell>
          <cell r="N48">
            <v>0.5</v>
          </cell>
          <cell r="O48">
            <v>0.52500000000000002</v>
          </cell>
          <cell r="P48">
            <v>0.5</v>
          </cell>
          <cell r="Q48">
            <v>6958.8</v>
          </cell>
          <cell r="R48">
            <v>7500</v>
          </cell>
          <cell r="S48">
            <v>0.1</v>
          </cell>
          <cell r="T48">
            <v>0.06</v>
          </cell>
          <cell r="U48">
            <v>0.03</v>
          </cell>
          <cell r="V48">
            <v>0.05</v>
          </cell>
          <cell r="W48">
            <v>2</v>
          </cell>
          <cell r="X48">
            <v>0.7</v>
          </cell>
          <cell r="Y48" t="str">
            <v>A</v>
          </cell>
          <cell r="Z48">
            <v>0.1</v>
          </cell>
          <cell r="AA48" t="str">
            <v>BBB+</v>
          </cell>
          <cell r="AB48" t="str">
            <v>Baa1</v>
          </cell>
          <cell r="AC48">
            <v>8112.01</v>
          </cell>
          <cell r="AD48">
            <v>2.8000000000000001E-2</v>
          </cell>
          <cell r="AE48">
            <v>4.9700000000000001E-2</v>
          </cell>
          <cell r="AF48" t="str">
            <v>N</v>
          </cell>
        </row>
      </sheetData>
      <sheetData sheetId="34">
        <row r="10">
          <cell r="B10" t="str">
            <v>ALE</v>
          </cell>
          <cell r="C10" t="str">
            <v>ALLETE</v>
          </cell>
          <cell r="D10">
            <v>1.6</v>
          </cell>
          <cell r="F10">
            <v>36.299999999999997</v>
          </cell>
          <cell r="G10">
            <v>1568.7</v>
          </cell>
          <cell r="H10">
            <v>0</v>
          </cell>
          <cell r="I10">
            <v>2.2000000000000002</v>
          </cell>
          <cell r="J10">
            <v>1820.2</v>
          </cell>
          <cell r="K10">
            <v>3429</v>
          </cell>
        </row>
        <row r="11">
          <cell r="B11" t="str">
            <v>LNT</v>
          </cell>
          <cell r="C11" t="str">
            <v>Alliant Energy</v>
          </cell>
          <cell r="D11">
            <v>159.80000000000001</v>
          </cell>
          <cell r="F11">
            <v>313.39999999999998</v>
          </cell>
          <cell r="G11">
            <v>3522.2</v>
          </cell>
          <cell r="H11">
            <v>200</v>
          </cell>
          <cell r="I11">
            <v>0</v>
          </cell>
          <cell r="J11">
            <v>3724.1</v>
          </cell>
          <cell r="K11">
            <v>7919.5</v>
          </cell>
        </row>
        <row r="12">
          <cell r="B12" t="str">
            <v>AEE</v>
          </cell>
          <cell r="C12" t="str">
            <v>Ameren Corp.</v>
          </cell>
          <cell r="D12">
            <v>301</v>
          </cell>
          <cell r="F12">
            <v>395</v>
          </cell>
          <cell r="G12">
            <v>6880</v>
          </cell>
          <cell r="H12">
            <v>0</v>
          </cell>
          <cell r="I12">
            <v>142</v>
          </cell>
          <cell r="J12">
            <v>6946</v>
          </cell>
          <cell r="K12">
            <v>14664</v>
          </cell>
        </row>
        <row r="13">
          <cell r="B13" t="str">
            <v>AEP</v>
          </cell>
          <cell r="C13" t="str">
            <v>American Elec Pwr</v>
          </cell>
          <cell r="D13">
            <v>800</v>
          </cell>
          <cell r="F13">
            <v>1831.8</v>
          </cell>
          <cell r="G13">
            <v>17740.900000000001</v>
          </cell>
          <cell r="H13">
            <v>0</v>
          </cell>
          <cell r="I13">
            <v>13.2</v>
          </cell>
          <cell r="J13">
            <v>17891.7</v>
          </cell>
          <cell r="K13">
            <v>38277.600000000006</v>
          </cell>
        </row>
        <row r="14">
          <cell r="B14" t="str">
            <v>AGR</v>
          </cell>
          <cell r="C14" t="str">
            <v>Avangrid Inc.</v>
          </cell>
          <cell r="F14">
            <v>206</v>
          </cell>
          <cell r="G14">
            <v>4530</v>
          </cell>
          <cell r="H14">
            <v>0</v>
          </cell>
          <cell r="I14">
            <v>13</v>
          </cell>
          <cell r="J14">
            <v>15053</v>
          </cell>
          <cell r="K14">
            <v>19802</v>
          </cell>
        </row>
        <row r="15">
          <cell r="B15" t="str">
            <v>AVA</v>
          </cell>
          <cell r="C15" t="str">
            <v>Avista Corp.</v>
          </cell>
          <cell r="D15">
            <v>105</v>
          </cell>
          <cell r="F15">
            <v>93.167000000000002</v>
          </cell>
          <cell r="G15">
            <v>1480.1110000000001</v>
          </cell>
          <cell r="H15">
            <v>0</v>
          </cell>
          <cell r="I15">
            <v>-0.33900000000000002</v>
          </cell>
          <cell r="J15">
            <v>1528.626</v>
          </cell>
          <cell r="K15">
            <v>3206.5650000000001</v>
          </cell>
        </row>
        <row r="16">
          <cell r="B16" t="str">
            <v>BKH</v>
          </cell>
          <cell r="C16" t="str">
            <v>Black Hills Corp.</v>
          </cell>
          <cell r="D16">
            <v>76.8</v>
          </cell>
          <cell r="F16">
            <v>0</v>
          </cell>
          <cell r="G16">
            <v>1866.866</v>
          </cell>
          <cell r="H16">
            <v>0</v>
          </cell>
          <cell r="I16">
            <v>0</v>
          </cell>
          <cell r="J16">
            <v>1465.867</v>
          </cell>
          <cell r="K16">
            <v>3409.5329999999999</v>
          </cell>
        </row>
        <row r="17">
          <cell r="B17" t="str">
            <v>CNP</v>
          </cell>
          <cell r="C17" t="str">
            <v>CenterPoint Energy</v>
          </cell>
          <cell r="D17">
            <v>40</v>
          </cell>
          <cell r="F17">
            <v>328</v>
          </cell>
          <cell r="G17">
            <v>5618</v>
          </cell>
          <cell r="H17">
            <v>0</v>
          </cell>
          <cell r="I17">
            <v>0</v>
          </cell>
          <cell r="J17">
            <v>3461</v>
          </cell>
          <cell r="K17">
            <v>9447</v>
          </cell>
        </row>
        <row r="18">
          <cell r="B18" t="str">
            <v>CMS</v>
          </cell>
          <cell r="C18" t="str">
            <v>CMS Energy Corp.</v>
          </cell>
          <cell r="D18">
            <v>249</v>
          </cell>
          <cell r="F18">
            <v>706</v>
          </cell>
          <cell r="G18">
            <v>8441</v>
          </cell>
          <cell r="H18">
            <v>0</v>
          </cell>
          <cell r="I18">
            <v>37</v>
          </cell>
          <cell r="J18">
            <v>3938</v>
          </cell>
          <cell r="K18">
            <v>13371</v>
          </cell>
        </row>
        <row r="19">
          <cell r="B19" t="str">
            <v>ED</v>
          </cell>
          <cell r="C19" t="str">
            <v>Consolidated Edison</v>
          </cell>
          <cell r="D19">
            <v>1529</v>
          </cell>
          <cell r="F19">
            <v>739</v>
          </cell>
          <cell r="G19">
            <v>12006</v>
          </cell>
          <cell r="H19">
            <v>0</v>
          </cell>
          <cell r="I19">
            <v>9</v>
          </cell>
          <cell r="J19">
            <v>13052</v>
          </cell>
          <cell r="K19">
            <v>27335</v>
          </cell>
        </row>
        <row r="20">
          <cell r="B20" t="str">
            <v>D</v>
          </cell>
          <cell r="C20" t="str">
            <v>Dominion Resources</v>
          </cell>
          <cell r="D20">
            <v>3509</v>
          </cell>
          <cell r="F20">
            <v>1826</v>
          </cell>
          <cell r="G20">
            <v>20172</v>
          </cell>
          <cell r="H20">
            <v>0</v>
          </cell>
          <cell r="I20">
            <v>938</v>
          </cell>
          <cell r="J20">
            <v>12664</v>
          </cell>
          <cell r="K20">
            <v>39109</v>
          </cell>
        </row>
        <row r="21">
          <cell r="B21" t="str">
            <v>DTE</v>
          </cell>
          <cell r="C21" t="str">
            <v>DTE Energy Co.</v>
          </cell>
          <cell r="D21">
            <v>499</v>
          </cell>
          <cell r="F21">
            <v>473</v>
          </cell>
          <cell r="G21">
            <v>8835</v>
          </cell>
          <cell r="H21">
            <v>0</v>
          </cell>
          <cell r="I21">
            <v>23</v>
          </cell>
          <cell r="J21">
            <v>8772</v>
          </cell>
          <cell r="K21">
            <v>18602</v>
          </cell>
        </row>
        <row r="22">
          <cell r="B22" t="str">
            <v>DUK</v>
          </cell>
          <cell r="C22" t="str">
            <v>Duke Energy Corp.</v>
          </cell>
          <cell r="D22">
            <v>3633</v>
          </cell>
          <cell r="F22">
            <v>2074</v>
          </cell>
          <cell r="G22">
            <v>37495</v>
          </cell>
          <cell r="I22">
            <v>44</v>
          </cell>
          <cell r="J22">
            <v>39727</v>
          </cell>
          <cell r="K22">
            <v>82973</v>
          </cell>
        </row>
        <row r="23">
          <cell r="B23" t="str">
            <v>EIX</v>
          </cell>
          <cell r="C23" t="str">
            <v>Edison International</v>
          </cell>
          <cell r="D23">
            <v>695</v>
          </cell>
          <cell r="F23">
            <v>295</v>
          </cell>
          <cell r="G23">
            <v>10964</v>
          </cell>
          <cell r="H23">
            <v>2020</v>
          </cell>
          <cell r="I23">
            <v>0</v>
          </cell>
          <cell r="J23">
            <v>11368</v>
          </cell>
          <cell r="K23">
            <v>25342</v>
          </cell>
        </row>
        <row r="24">
          <cell r="B24" t="str">
            <v>EE</v>
          </cell>
          <cell r="C24" t="str">
            <v>El Paso Electric</v>
          </cell>
          <cell r="D24">
            <v>141.738</v>
          </cell>
          <cell r="F24">
            <v>0</v>
          </cell>
          <cell r="G24">
            <v>1134.2840000000001</v>
          </cell>
          <cell r="H24">
            <v>0</v>
          </cell>
          <cell r="I24">
            <v>0</v>
          </cell>
          <cell r="J24">
            <v>1016.538</v>
          </cell>
          <cell r="K24">
            <v>2292.5600000000004</v>
          </cell>
        </row>
        <row r="25">
          <cell r="B25" t="str">
            <v>EDE</v>
          </cell>
          <cell r="C25" t="str">
            <v>Empire District Elec</v>
          </cell>
          <cell r="D25">
            <v>25</v>
          </cell>
          <cell r="F25">
            <v>25.31</v>
          </cell>
          <cell r="G25">
            <v>837.947</v>
          </cell>
          <cell r="H25">
            <v>0</v>
          </cell>
          <cell r="I25">
            <v>0</v>
          </cell>
          <cell r="J25">
            <v>802.73</v>
          </cell>
          <cell r="K25">
            <v>1690.9870000000001</v>
          </cell>
        </row>
        <row r="26">
          <cell r="B26" t="str">
            <v>ETR</v>
          </cell>
          <cell r="C26" t="str">
            <v>Entergy Corp.</v>
          </cell>
          <cell r="D26">
            <v>494.34800000000001</v>
          </cell>
          <cell r="F26">
            <v>214.374</v>
          </cell>
          <cell r="G26">
            <v>13111.556</v>
          </cell>
          <cell r="H26">
            <v>0</v>
          </cell>
          <cell r="I26">
            <v>0</v>
          </cell>
          <cell r="J26">
            <v>9256.7909999999993</v>
          </cell>
          <cell r="K26">
            <v>23077.069</v>
          </cell>
        </row>
        <row r="27">
          <cell r="B27" t="str">
            <v>ES</v>
          </cell>
          <cell r="C27" t="str">
            <v>Eversource Inc.</v>
          </cell>
          <cell r="D27">
            <v>1160.953</v>
          </cell>
          <cell r="F27">
            <v>228.88300000000001</v>
          </cell>
          <cell r="G27">
            <v>8805.5740000000005</v>
          </cell>
          <cell r="H27">
            <v>0</v>
          </cell>
          <cell r="I27">
            <v>155.56800000000001</v>
          </cell>
          <cell r="J27">
            <v>10352.215</v>
          </cell>
          <cell r="K27">
            <v>20703.192999999999</v>
          </cell>
        </row>
        <row r="28">
          <cell r="B28" t="str">
            <v>EXC</v>
          </cell>
          <cell r="C28" t="str">
            <v>Exelon Corp.</v>
          </cell>
          <cell r="D28">
            <v>533</v>
          </cell>
          <cell r="F28">
            <v>1500</v>
          </cell>
          <cell r="G28">
            <v>23645</v>
          </cell>
          <cell r="H28">
            <v>193</v>
          </cell>
          <cell r="I28">
            <v>1308</v>
          </cell>
          <cell r="J28">
            <v>25793</v>
          </cell>
          <cell r="K28">
            <v>52972</v>
          </cell>
        </row>
        <row r="29">
          <cell r="B29" t="str">
            <v>FE</v>
          </cell>
          <cell r="C29" t="str">
            <v>FirstEnergy Corp.</v>
          </cell>
          <cell r="D29">
            <v>1708</v>
          </cell>
          <cell r="F29">
            <v>1166</v>
          </cell>
          <cell r="G29">
            <v>19192</v>
          </cell>
          <cell r="H29">
            <v>0</v>
          </cell>
          <cell r="I29">
            <v>1</v>
          </cell>
          <cell r="J29">
            <v>12421</v>
          </cell>
          <cell r="K29">
            <v>34488</v>
          </cell>
        </row>
        <row r="30">
          <cell r="B30" t="str">
            <v>FTS</v>
          </cell>
          <cell r="C30" t="str">
            <v>Fortis Inc.</v>
          </cell>
          <cell r="D30">
            <v>511</v>
          </cell>
          <cell r="F30">
            <v>384</v>
          </cell>
          <cell r="G30">
            <v>10784</v>
          </cell>
          <cell r="H30">
            <v>1820</v>
          </cell>
          <cell r="I30">
            <v>473</v>
          </cell>
          <cell r="J30">
            <v>8060</v>
          </cell>
          <cell r="K30">
            <v>22032</v>
          </cell>
        </row>
        <row r="31">
          <cell r="B31" t="str">
            <v>GXP</v>
          </cell>
          <cell r="C31" t="str">
            <v>Great Plains Energy</v>
          </cell>
          <cell r="D31">
            <v>409</v>
          </cell>
          <cell r="F31">
            <v>1.1000000000000001</v>
          </cell>
          <cell r="G31">
            <v>3745.1</v>
          </cell>
          <cell r="H31">
            <v>39</v>
          </cell>
          <cell r="I31">
            <v>0</v>
          </cell>
          <cell r="J31">
            <v>3656.5</v>
          </cell>
          <cell r="K31">
            <v>7850.7</v>
          </cell>
        </row>
        <row r="32">
          <cell r="B32" t="str">
            <v>HE</v>
          </cell>
          <cell r="C32" t="str">
            <v>Hawaiian Elec.</v>
          </cell>
          <cell r="D32">
            <v>103.063</v>
          </cell>
          <cell r="F32">
            <v>0</v>
          </cell>
          <cell r="G32">
            <v>1586.546</v>
          </cell>
          <cell r="H32">
            <v>34.292999999999999</v>
          </cell>
          <cell r="I32">
            <v>0</v>
          </cell>
          <cell r="J32">
            <v>1927.64</v>
          </cell>
          <cell r="K32">
            <v>3651.5420000000004</v>
          </cell>
        </row>
        <row r="33">
          <cell r="B33" t="str">
            <v>IDA</v>
          </cell>
          <cell r="C33" t="str">
            <v>IDACORP, Inc.</v>
          </cell>
          <cell r="D33">
            <v>20</v>
          </cell>
          <cell r="F33">
            <v>1.0640000000000001</v>
          </cell>
          <cell r="G33">
            <v>1725.41</v>
          </cell>
          <cell r="H33">
            <v>0</v>
          </cell>
          <cell r="I33">
            <v>4.16</v>
          </cell>
          <cell r="J33">
            <v>2057.884</v>
          </cell>
          <cell r="K33">
            <v>3808.518</v>
          </cell>
        </row>
        <row r="34">
          <cell r="B34" t="str">
            <v>MGEE</v>
          </cell>
          <cell r="C34" t="str">
            <v>MGE Energy</v>
          </cell>
          <cell r="D34">
            <v>0</v>
          </cell>
          <cell r="F34">
            <v>4.266</v>
          </cell>
          <cell r="G34">
            <v>391.01400000000001</v>
          </cell>
          <cell r="H34">
            <v>0</v>
          </cell>
          <cell r="I34">
            <v>0</v>
          </cell>
          <cell r="J34">
            <v>690.45799999999997</v>
          </cell>
          <cell r="K34">
            <v>1085.7380000000001</v>
          </cell>
        </row>
        <row r="35">
          <cell r="B35" t="str">
            <v>NEE</v>
          </cell>
          <cell r="C35" t="str">
            <v>NextEra Energy, Inc.</v>
          </cell>
          <cell r="D35">
            <v>374</v>
          </cell>
          <cell r="F35">
            <v>2220</v>
          </cell>
          <cell r="G35">
            <v>26681</v>
          </cell>
          <cell r="H35">
            <v>0</v>
          </cell>
          <cell r="I35">
            <v>538</v>
          </cell>
          <cell r="J35">
            <v>22574</v>
          </cell>
          <cell r="K35">
            <v>52387</v>
          </cell>
        </row>
        <row r="36">
          <cell r="B36" t="str">
            <v>NWE</v>
          </cell>
          <cell r="C36" t="str">
            <v>NorthWestern Corp.</v>
          </cell>
          <cell r="D36">
            <v>229.874</v>
          </cell>
          <cell r="F36">
            <v>1.837</v>
          </cell>
          <cell r="G36">
            <v>1782.1279999999999</v>
          </cell>
          <cell r="H36">
            <v>0</v>
          </cell>
          <cell r="I36">
            <v>0</v>
          </cell>
          <cell r="J36">
            <v>1600.174</v>
          </cell>
          <cell r="K36">
            <v>3614.0129999999999</v>
          </cell>
        </row>
        <row r="37">
          <cell r="B37" t="str">
            <v>OGE</v>
          </cell>
          <cell r="C37" t="str">
            <v>OGE Energy Corp.</v>
          </cell>
          <cell r="D37">
            <v>0</v>
          </cell>
          <cell r="F37">
            <v>110</v>
          </cell>
          <cell r="G37">
            <v>2645.6</v>
          </cell>
          <cell r="H37">
            <v>0</v>
          </cell>
          <cell r="I37">
            <v>0</v>
          </cell>
          <cell r="J37">
            <v>3326</v>
          </cell>
          <cell r="K37">
            <v>6081.6</v>
          </cell>
        </row>
        <row r="38">
          <cell r="B38" t="str">
            <v>OTTR</v>
          </cell>
          <cell r="C38" t="str">
            <v>Otter Tail Corp.</v>
          </cell>
          <cell r="D38">
            <v>80.671999999999997</v>
          </cell>
          <cell r="F38">
            <v>52.543999999999997</v>
          </cell>
          <cell r="G38">
            <v>445.94499999999999</v>
          </cell>
          <cell r="H38">
            <v>0</v>
          </cell>
          <cell r="I38">
            <v>0</v>
          </cell>
          <cell r="J38">
            <v>605.02300000000002</v>
          </cell>
          <cell r="K38">
            <v>1184.1840000000002</v>
          </cell>
        </row>
        <row r="39">
          <cell r="B39" t="str">
            <v>PCG</v>
          </cell>
          <cell r="C39" t="str">
            <v>PG&amp;E Corp.</v>
          </cell>
          <cell r="D39">
            <v>1019</v>
          </cell>
          <cell r="F39">
            <v>160</v>
          </cell>
          <cell r="G39">
            <v>16030</v>
          </cell>
          <cell r="H39">
            <v>252</v>
          </cell>
          <cell r="I39">
            <v>0</v>
          </cell>
          <cell r="J39">
            <v>16576</v>
          </cell>
          <cell r="K39">
            <v>34037</v>
          </cell>
        </row>
        <row r="40">
          <cell r="B40" t="str">
            <v>PNW</v>
          </cell>
          <cell r="C40" t="str">
            <v>Pinnacle West Capital</v>
          </cell>
          <cell r="D40">
            <v>0</v>
          </cell>
          <cell r="F40">
            <v>357.58</v>
          </cell>
          <cell r="G40">
            <v>3462.3910000000001</v>
          </cell>
          <cell r="H40">
            <v>0</v>
          </cell>
          <cell r="I40">
            <v>135.54</v>
          </cell>
          <cell r="J40">
            <v>4583.9170000000004</v>
          </cell>
          <cell r="K40">
            <v>8539.4279999999999</v>
          </cell>
        </row>
        <row r="41">
          <cell r="B41" t="str">
            <v>PNM</v>
          </cell>
          <cell r="C41" t="str">
            <v>PNM Resources</v>
          </cell>
          <cell r="D41">
            <v>250.6</v>
          </cell>
          <cell r="F41">
            <v>124.979</v>
          </cell>
          <cell r="G41">
            <v>1966.9690000000001</v>
          </cell>
          <cell r="H41">
            <v>11.529</v>
          </cell>
          <cell r="I41">
            <v>71.406999999999996</v>
          </cell>
          <cell r="J41">
            <v>1654.8130000000001</v>
          </cell>
          <cell r="K41">
            <v>4080.2970000000005</v>
          </cell>
        </row>
        <row r="42">
          <cell r="B42" t="str">
            <v>POR</v>
          </cell>
          <cell r="C42" t="str">
            <v>Portland General Elec.</v>
          </cell>
          <cell r="D42">
            <v>6</v>
          </cell>
          <cell r="F42">
            <v>133</v>
          </cell>
          <cell r="G42">
            <v>2071</v>
          </cell>
          <cell r="H42">
            <v>0</v>
          </cell>
          <cell r="I42">
            <v>0</v>
          </cell>
          <cell r="J42">
            <v>2258</v>
          </cell>
          <cell r="K42">
            <v>4468</v>
          </cell>
        </row>
        <row r="43">
          <cell r="B43" t="str">
            <v>PPL</v>
          </cell>
          <cell r="C43" t="str">
            <v>PPL Corp.</v>
          </cell>
          <cell r="D43">
            <v>916</v>
          </cell>
          <cell r="F43">
            <v>485</v>
          </cell>
          <cell r="G43">
            <v>18563</v>
          </cell>
          <cell r="H43">
            <v>0</v>
          </cell>
          <cell r="I43">
            <v>0</v>
          </cell>
          <cell r="J43">
            <v>9919</v>
          </cell>
          <cell r="K43">
            <v>29883</v>
          </cell>
        </row>
        <row r="44">
          <cell r="B44" t="str">
            <v>PEG</v>
          </cell>
          <cell r="C44" t="str">
            <v>Pub Sv Enterprise Grp</v>
          </cell>
          <cell r="D44">
            <v>364</v>
          </cell>
          <cell r="F44">
            <v>734</v>
          </cell>
          <cell r="G44">
            <v>8834</v>
          </cell>
          <cell r="H44">
            <v>0</v>
          </cell>
          <cell r="I44">
            <v>1</v>
          </cell>
          <cell r="J44">
            <v>13066</v>
          </cell>
          <cell r="K44">
            <v>22999</v>
          </cell>
        </row>
        <row r="45">
          <cell r="B45" t="str">
            <v>SCG</v>
          </cell>
          <cell r="C45" t="str">
            <v>SCANA Corp.</v>
          </cell>
          <cell r="D45">
            <v>531</v>
          </cell>
          <cell r="F45">
            <v>116</v>
          </cell>
          <cell r="G45">
            <v>5882</v>
          </cell>
          <cell r="H45">
            <v>0</v>
          </cell>
          <cell r="I45">
            <v>0</v>
          </cell>
          <cell r="J45">
            <v>5443</v>
          </cell>
          <cell r="K45">
            <v>11972</v>
          </cell>
        </row>
        <row r="46">
          <cell r="B46" t="str">
            <v>SRE</v>
          </cell>
          <cell r="C46" t="str">
            <v>Sempra Energy</v>
          </cell>
          <cell r="D46">
            <v>622</v>
          </cell>
          <cell r="F46">
            <v>907</v>
          </cell>
          <cell r="G46">
            <v>13134</v>
          </cell>
          <cell r="H46">
            <v>20</v>
          </cell>
          <cell r="I46">
            <v>750</v>
          </cell>
          <cell r="J46">
            <v>11809</v>
          </cell>
          <cell r="K46">
            <v>27242</v>
          </cell>
        </row>
        <row r="47">
          <cell r="B47" t="str">
            <v>SO</v>
          </cell>
          <cell r="C47" t="str">
            <v>Southern Company</v>
          </cell>
          <cell r="D47">
            <v>1376</v>
          </cell>
          <cell r="F47">
            <v>2674</v>
          </cell>
          <cell r="G47">
            <v>24688</v>
          </cell>
          <cell r="H47">
            <v>0</v>
          </cell>
          <cell r="I47">
            <v>1390</v>
          </cell>
          <cell r="J47">
            <v>20592</v>
          </cell>
          <cell r="K47">
            <v>50720</v>
          </cell>
        </row>
        <row r="48">
          <cell r="B48" t="str">
            <v>VVC</v>
          </cell>
          <cell r="C48" t="str">
            <v>Vectren Corp.</v>
          </cell>
          <cell r="D48">
            <v>14.5</v>
          </cell>
          <cell r="F48">
            <v>73</v>
          </cell>
          <cell r="G48">
            <v>1722.8</v>
          </cell>
          <cell r="H48">
            <v>0</v>
          </cell>
          <cell r="I48">
            <v>0</v>
          </cell>
          <cell r="J48">
            <v>1683.8</v>
          </cell>
          <cell r="K48">
            <v>3494.1</v>
          </cell>
        </row>
        <row r="49">
          <cell r="B49" t="str">
            <v>WR</v>
          </cell>
          <cell r="C49" t="str">
            <v>Westar Energy</v>
          </cell>
          <cell r="D49">
            <v>250.3</v>
          </cell>
          <cell r="F49">
            <v>0</v>
          </cell>
          <cell r="G49">
            <v>3163.95</v>
          </cell>
          <cell r="H49">
            <v>0</v>
          </cell>
          <cell r="I49">
            <v>15.242000000000001</v>
          </cell>
          <cell r="J49">
            <v>3656.721</v>
          </cell>
          <cell r="K49">
            <v>7086.2129999999997</v>
          </cell>
        </row>
        <row r="50">
          <cell r="B50" t="str">
            <v>WEC</v>
          </cell>
          <cell r="C50" t="str">
            <v>WEC Energy Group</v>
          </cell>
          <cell r="D50">
            <v>1095</v>
          </cell>
          <cell r="F50">
            <v>157.69999999999999</v>
          </cell>
          <cell r="G50">
            <v>9124.1</v>
          </cell>
          <cell r="H50">
            <v>30.4</v>
          </cell>
          <cell r="I50">
            <v>0</v>
          </cell>
          <cell r="J50">
            <v>8654.7999999999993</v>
          </cell>
          <cell r="K50">
            <v>19062</v>
          </cell>
        </row>
        <row r="51">
          <cell r="B51" t="str">
            <v>XEL</v>
          </cell>
          <cell r="C51" t="str">
            <v>Xcel Energy Inc.</v>
          </cell>
          <cell r="D51">
            <v>846</v>
          </cell>
          <cell r="F51">
            <v>657.02099999999996</v>
          </cell>
          <cell r="G51">
            <v>12490.718999999999</v>
          </cell>
          <cell r="H51">
            <v>0</v>
          </cell>
          <cell r="I51">
            <v>0</v>
          </cell>
          <cell r="J51">
            <v>10600.92</v>
          </cell>
          <cell r="K51">
            <v>24594.66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"/>
      <sheetName val="Table 3"/>
      <sheetName val="Table 4"/>
      <sheetName val="S1"/>
      <sheetName val="Proxy Group"/>
      <sheetName val="Proxy Group Ticker"/>
      <sheetName val="Exhibit List"/>
      <sheetName val="2 (1)"/>
      <sheetName val="2 (2)"/>
      <sheetName val="3"/>
      <sheetName val="4 (1)"/>
      <sheetName val="4 (2)"/>
      <sheetName val="4 (3)"/>
      <sheetName val="5 (1)"/>
      <sheetName val="5 (2)"/>
      <sheetName val="5 (3)"/>
      <sheetName val="5 (4,5,6)"/>
      <sheetName val="5 (7)"/>
      <sheetName val="6 (1)"/>
      <sheetName val="6 (2)"/>
      <sheetName val="7"/>
      <sheetName val="8 (1,2)"/>
      <sheetName val="8 (3)"/>
      <sheetName val="9"/>
      <sheetName val="10 (1)"/>
      <sheetName val="10 (2)"/>
      <sheetName val="10 (3)"/>
      <sheetName val="10 (4,5)"/>
      <sheetName val="10 (6)"/>
      <sheetName val="11 (1)"/>
      <sheetName val="11 (2)"/>
      <sheetName val="12"/>
      <sheetName val="x9 (1)"/>
      <sheetName val="x9 (2)"/>
      <sheetName val="x9 (3)"/>
      <sheetName val="x9 (4)"/>
      <sheetName val="Capital Structure"/>
      <sheetName val="Non-Utility Proxy Group"/>
      <sheetName val="Dividend Yield - Utility"/>
      <sheetName val="Dividend Yield - Non-Utility"/>
      <sheetName val="Bond Yields"/>
      <sheetName val="Graph - Projected Yields"/>
      <sheetName val="Yields"/>
      <sheetName val="2016 11 Market DCF"/>
      <sheetName val="Size Premium"/>
      <sheetName val="Electric Utility Data"/>
      <sheetName val="CS Data"/>
      <sheetName val="Ordinal Ra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8">
          <cell r="B8" t="str">
            <v>ALE</v>
          </cell>
          <cell r="D8">
            <v>3.3815539771297989E-2</v>
          </cell>
        </row>
        <row r="9">
          <cell r="B9" t="str">
            <v>LNT</v>
          </cell>
          <cell r="D9">
            <v>3.0857923113342307E-2</v>
          </cell>
        </row>
        <row r="10">
          <cell r="B10" t="str">
            <v>AEE</v>
          </cell>
          <cell r="D10">
            <v>3.4055438626685565E-2</v>
          </cell>
        </row>
        <row r="11">
          <cell r="B11" t="str">
            <v>AEP</v>
          </cell>
          <cell r="D11">
            <v>3.5433771201893526E-2</v>
          </cell>
        </row>
        <row r="12">
          <cell r="B12" t="str">
            <v>AGR</v>
          </cell>
          <cell r="D12">
            <v>4.2505355889451008E-2</v>
          </cell>
        </row>
        <row r="13">
          <cell r="B13" t="str">
            <v>AVA</v>
          </cell>
          <cell r="D13">
            <v>3.2949362905725789E-2</v>
          </cell>
        </row>
        <row r="14">
          <cell r="B14" t="str">
            <v>BKH</v>
          </cell>
          <cell r="D14">
            <v>2.7881045636037428E-2</v>
          </cell>
        </row>
        <row r="15">
          <cell r="B15" t="str">
            <v>CNP</v>
          </cell>
          <cell r="D15">
            <v>4.4147526353838916E-2</v>
          </cell>
        </row>
        <row r="16">
          <cell r="B16" t="str">
            <v>CMS</v>
          </cell>
          <cell r="D16">
            <v>2.933868269397227E-2</v>
          </cell>
        </row>
        <row r="17">
          <cell r="B17" t="str">
            <v>ED</v>
          </cell>
          <cell r="D17">
            <v>3.5700160576424805E-2</v>
          </cell>
        </row>
        <row r="18">
          <cell r="B18" t="str">
            <v>D</v>
          </cell>
          <cell r="D18">
            <v>3.7381262833374493E-2</v>
          </cell>
        </row>
        <row r="19">
          <cell r="B19" t="str">
            <v>DTE</v>
          </cell>
          <cell r="D19">
            <v>3.2214134488294292E-2</v>
          </cell>
        </row>
        <row r="20">
          <cell r="B20" t="str">
            <v>DUK</v>
          </cell>
          <cell r="D20">
            <v>4.2502267547889182E-2</v>
          </cell>
        </row>
        <row r="21">
          <cell r="B21" t="str">
            <v>EIX</v>
          </cell>
          <cell r="D21">
            <v>2.6981687691351505E-2</v>
          </cell>
        </row>
        <row r="22">
          <cell r="B22" t="str">
            <v>EE</v>
          </cell>
          <cell r="D22">
            <v>2.6902621216593328E-2</v>
          </cell>
        </row>
        <row r="23">
          <cell r="B23" t="str">
            <v>ETR</v>
          </cell>
          <cell r="D23">
            <v>4.548700279425593E-2</v>
          </cell>
        </row>
        <row r="24">
          <cell r="B24" t="str">
            <v>ES</v>
          </cell>
          <cell r="D24">
            <v>3.2388676215686606E-2</v>
          </cell>
        </row>
        <row r="25">
          <cell r="B25" t="str">
            <v>EXC</v>
          </cell>
          <cell r="D25">
            <v>3.7287210358446163E-2</v>
          </cell>
        </row>
        <row r="26">
          <cell r="B26" t="str">
            <v>FE</v>
          </cell>
          <cell r="D26">
            <v>4.3525332871556327E-2</v>
          </cell>
        </row>
        <row r="27">
          <cell r="B27" t="str">
            <v>FTS</v>
          </cell>
          <cell r="D27">
            <v>3.7305067374055867E-2</v>
          </cell>
        </row>
        <row r="28">
          <cell r="B28" t="str">
            <v>GXP</v>
          </cell>
          <cell r="D28">
            <v>3.8257572939814015E-2</v>
          </cell>
        </row>
        <row r="29">
          <cell r="B29" t="str">
            <v>HE</v>
          </cell>
          <cell r="D29">
            <v>4.0509868370122375E-2</v>
          </cell>
        </row>
        <row r="30">
          <cell r="B30" t="str">
            <v>IDA</v>
          </cell>
          <cell r="D30">
            <v>2.6805156695184341E-2</v>
          </cell>
        </row>
        <row r="31">
          <cell r="B31" t="str">
            <v>MGEE</v>
          </cell>
          <cell r="D31">
            <v>2.1163229627385548E-2</v>
          </cell>
        </row>
        <row r="32">
          <cell r="B32" t="str">
            <v>NEE</v>
          </cell>
          <cell r="D32">
            <v>2.8356381082129279E-2</v>
          </cell>
        </row>
        <row r="33">
          <cell r="B33" t="str">
            <v>NWE</v>
          </cell>
          <cell r="D33">
            <v>3.4489287985743265E-2</v>
          </cell>
        </row>
        <row r="34">
          <cell r="B34" t="str">
            <v>OGE</v>
          </cell>
          <cell r="D34">
            <v>3.66283078565054E-2</v>
          </cell>
        </row>
        <row r="35">
          <cell r="B35" t="str">
            <v>OTTR</v>
          </cell>
          <cell r="D35">
            <v>3.5044625879016196E-2</v>
          </cell>
        </row>
        <row r="36">
          <cell r="B36" t="str">
            <v>PCG</v>
          </cell>
          <cell r="D36">
            <v>3.1813608643193499E-2</v>
          </cell>
        </row>
        <row r="37">
          <cell r="B37" t="str">
            <v>PNW</v>
          </cell>
          <cell r="D37">
            <v>3.3543099116440683E-2</v>
          </cell>
        </row>
        <row r="38">
          <cell r="B38" t="str">
            <v>PNM</v>
          </cell>
          <cell r="D38">
            <v>2.66804632120346E-2</v>
          </cell>
        </row>
        <row r="39">
          <cell r="B39" t="str">
            <v>POR</v>
          </cell>
          <cell r="D39">
            <v>2.9860663496957485E-2</v>
          </cell>
        </row>
        <row r="40">
          <cell r="B40" t="str">
            <v>PPL</v>
          </cell>
          <cell r="D40">
            <v>4.3728811632717128E-2</v>
          </cell>
        </row>
        <row r="41">
          <cell r="B41" t="str">
            <v>PEG</v>
          </cell>
          <cell r="D41">
            <v>3.826302839642233E-2</v>
          </cell>
        </row>
        <row r="42">
          <cell r="B42" t="str">
            <v>SCG</v>
          </cell>
          <cell r="D42">
            <v>3.1845989146372336E-2</v>
          </cell>
        </row>
        <row r="43">
          <cell r="B43" t="str">
            <v>SRE</v>
          </cell>
          <cell r="D43">
            <v>2.8628135066419116E-2</v>
          </cell>
        </row>
        <row r="44">
          <cell r="B44" t="str">
            <v>SO</v>
          </cell>
          <cell r="D44">
            <v>4.4029604209840874E-2</v>
          </cell>
        </row>
        <row r="45">
          <cell r="B45" t="str">
            <v>VVC</v>
          </cell>
          <cell r="D45">
            <v>3.2445724158097454E-2</v>
          </cell>
        </row>
        <row r="46">
          <cell r="B46" t="str">
            <v>WEC</v>
          </cell>
          <cell r="D46">
            <v>3.3055733906888013E-2</v>
          </cell>
        </row>
        <row r="47">
          <cell r="B47" t="str">
            <v>WR</v>
          </cell>
          <cell r="D47">
            <v>2.7183860109602647E-2</v>
          </cell>
        </row>
        <row r="48">
          <cell r="B48" t="str">
            <v>XEL</v>
          </cell>
          <cell r="D48">
            <v>3.284758316517452E-2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Normal="100" workbookViewId="0"/>
  </sheetViews>
  <sheetFormatPr defaultColWidth="9.125" defaultRowHeight="16.5" x14ac:dyDescent="0.3"/>
  <cols>
    <col min="1" max="1" width="3.5" style="2" customWidth="1"/>
    <col min="2" max="2" width="2.5" style="2" customWidth="1"/>
    <col min="3" max="3" width="22.5" style="2" customWidth="1"/>
    <col min="4" max="4" width="9.125" style="2" customWidth="1"/>
    <col min="5" max="5" width="28.5" style="2" customWidth="1"/>
    <col min="6" max="6" width="9.125" style="2" customWidth="1"/>
    <col min="7" max="7" width="9.875" style="2" customWidth="1"/>
    <col min="8" max="16384" width="9.125" style="2"/>
  </cols>
  <sheetData>
    <row r="1" spans="1:7" ht="17.25" x14ac:dyDescent="0.35">
      <c r="A1" s="1" t="s">
        <v>61</v>
      </c>
      <c r="G1" s="3" t="s">
        <v>67</v>
      </c>
    </row>
    <row r="2" spans="1:7" ht="17.25" x14ac:dyDescent="0.35">
      <c r="G2" s="3" t="s">
        <v>66</v>
      </c>
    </row>
    <row r="3" spans="1:7" ht="17.25" x14ac:dyDescent="0.35">
      <c r="A3" s="4" t="s">
        <v>62</v>
      </c>
      <c r="G3" s="3" t="s">
        <v>65</v>
      </c>
    </row>
    <row r="4" spans="1:7" ht="17.25" x14ac:dyDescent="0.35">
      <c r="A4" s="4"/>
    </row>
    <row r="6" spans="1:7" ht="17.25" x14ac:dyDescent="0.35">
      <c r="A6" s="5" t="s">
        <v>0</v>
      </c>
    </row>
    <row r="7" spans="1:7" x14ac:dyDescent="0.3">
      <c r="A7" s="6" t="s">
        <v>1</v>
      </c>
      <c r="B7" s="7" t="s">
        <v>2</v>
      </c>
      <c r="C7" s="8"/>
      <c r="D7" s="8"/>
      <c r="E7" s="8"/>
      <c r="G7" s="9">
        <f>ROUND(+'2'!G50,4)</f>
        <v>8.3799999999999999E-2</v>
      </c>
    </row>
    <row r="8" spans="1:7" x14ac:dyDescent="0.3">
      <c r="A8" s="6" t="s">
        <v>3</v>
      </c>
      <c r="B8" s="10" t="s">
        <v>4</v>
      </c>
      <c r="C8" s="8"/>
      <c r="D8" s="8"/>
      <c r="E8" s="8"/>
      <c r="G8" s="11">
        <f>'Bond Yields'!I13</f>
        <v>4.1700000000000001E-2</v>
      </c>
    </row>
    <row r="9" spans="1:7" x14ac:dyDescent="0.3">
      <c r="A9" s="6"/>
      <c r="C9" s="7" t="s">
        <v>5</v>
      </c>
      <c r="D9" s="8"/>
      <c r="E9" s="8"/>
      <c r="G9" s="9">
        <f>-G7+G8</f>
        <v>-4.2099999999999999E-2</v>
      </c>
    </row>
    <row r="10" spans="1:7" x14ac:dyDescent="0.3">
      <c r="A10" s="6"/>
      <c r="B10" s="8"/>
      <c r="C10" s="8"/>
      <c r="D10" s="8"/>
      <c r="E10" s="8"/>
      <c r="G10" s="8"/>
    </row>
    <row r="11" spans="1:7" x14ac:dyDescent="0.3">
      <c r="A11" s="6" t="s">
        <v>6</v>
      </c>
      <c r="B11" s="7" t="s">
        <v>7</v>
      </c>
      <c r="C11" s="8"/>
      <c r="D11" s="8"/>
      <c r="E11" s="9"/>
      <c r="G11" s="12">
        <f>ROUND('3'!B24,4)</f>
        <v>-0.43009999999999998</v>
      </c>
    </row>
    <row r="12" spans="1:7" x14ac:dyDescent="0.3">
      <c r="A12" s="6"/>
      <c r="C12" s="7" t="s">
        <v>8</v>
      </c>
      <c r="D12" s="9"/>
      <c r="E12" s="9"/>
      <c r="G12" s="9">
        <f>G9*G11</f>
        <v>1.8107209999999999E-2</v>
      </c>
    </row>
    <row r="13" spans="1:7" x14ac:dyDescent="0.3">
      <c r="A13" s="6"/>
      <c r="B13" s="8"/>
      <c r="C13" s="8"/>
      <c r="D13" s="8"/>
      <c r="E13" s="8"/>
      <c r="G13" s="8"/>
    </row>
    <row r="14" spans="1:7" x14ac:dyDescent="0.3">
      <c r="A14" s="6" t="s">
        <v>1</v>
      </c>
      <c r="B14" s="7" t="s">
        <v>9</v>
      </c>
      <c r="C14" s="8"/>
      <c r="D14" s="9"/>
      <c r="E14" s="9"/>
      <c r="G14" s="11">
        <f>ROUND('2'!J50,4)</f>
        <v>3.6700000000000003E-2</v>
      </c>
    </row>
    <row r="15" spans="1:7" ht="17.25" customHeight="1" x14ac:dyDescent="0.35">
      <c r="A15" s="13"/>
      <c r="C15" s="14" t="s">
        <v>10</v>
      </c>
      <c r="D15" s="15"/>
      <c r="E15" s="16"/>
      <c r="G15" s="17">
        <f>G12+G14</f>
        <v>5.4807210000000002E-2</v>
      </c>
    </row>
    <row r="16" spans="1:7" x14ac:dyDescent="0.3">
      <c r="A16" s="13"/>
      <c r="B16" s="13"/>
      <c r="C16" s="13"/>
      <c r="D16" s="13"/>
      <c r="E16" s="13"/>
      <c r="G16" s="13"/>
    </row>
    <row r="17" spans="1:7" x14ac:dyDescent="0.3">
      <c r="A17" s="13"/>
      <c r="B17" s="13"/>
      <c r="C17" s="13"/>
      <c r="D17" s="13"/>
      <c r="E17" s="13"/>
      <c r="G17" s="13"/>
    </row>
    <row r="18" spans="1:7" ht="17.25" x14ac:dyDescent="0.35">
      <c r="A18" s="4" t="s">
        <v>11</v>
      </c>
    </row>
    <row r="19" spans="1:7" x14ac:dyDescent="0.3">
      <c r="A19" s="18" t="s">
        <v>3</v>
      </c>
      <c r="B19" s="19" t="s">
        <v>12</v>
      </c>
      <c r="G19" s="20">
        <f>'Bond Yields'!C13</f>
        <v>4.5900000000000003E-2</v>
      </c>
    </row>
    <row r="20" spans="1:7" x14ac:dyDescent="0.3">
      <c r="B20" s="2" t="s">
        <v>13</v>
      </c>
      <c r="G20" s="21">
        <f>G15</f>
        <v>5.4807210000000002E-2</v>
      </c>
    </row>
    <row r="21" spans="1:7" ht="4.5" customHeight="1" x14ac:dyDescent="0.3"/>
    <row r="22" spans="1:7" ht="17.25" x14ac:dyDescent="0.35">
      <c r="B22" s="1" t="s">
        <v>14</v>
      </c>
      <c r="G22" s="22">
        <f>G19+G20</f>
        <v>0.10070721000000001</v>
      </c>
    </row>
    <row r="26" spans="1:7" s="18" customFormat="1" ht="15" x14ac:dyDescent="0.3">
      <c r="A26" s="18" t="s">
        <v>1</v>
      </c>
      <c r="B26" s="18" t="str">
        <f>G1 &amp; ", page 3."</f>
        <v>Attachment to Response to PSC 2-53(c), page 3.</v>
      </c>
    </row>
    <row r="27" spans="1:7" s="18" customFormat="1" ht="15" x14ac:dyDescent="0.3">
      <c r="A27" s="18" t="s">
        <v>3</v>
      </c>
      <c r="B27" s="66" t="str">
        <f>"Average bond yield on all utility bonds and Baa subset for three-months ending "&amp;'Bond Yields'!B11&amp;" based on data from Moody's Investors Service at www.credittrends.com."</f>
        <v>Average bond yield on all utility bonds and Baa subset for three-months ending Dec. 2016 based on data from Moody's Investors Service at www.credittrends.com.</v>
      </c>
      <c r="C27" s="66"/>
      <c r="D27" s="66"/>
      <c r="E27" s="66"/>
      <c r="F27" s="66"/>
      <c r="G27" s="66"/>
    </row>
    <row r="28" spans="1:7" s="18" customFormat="1" ht="15" x14ac:dyDescent="0.3">
      <c r="B28" s="66"/>
      <c r="C28" s="66"/>
      <c r="D28" s="66"/>
      <c r="E28" s="66"/>
      <c r="F28" s="66"/>
      <c r="G28" s="66"/>
    </row>
    <row r="29" spans="1:7" s="18" customFormat="1" ht="15" x14ac:dyDescent="0.3">
      <c r="A29" s="18" t="s">
        <v>6</v>
      </c>
      <c r="B29" s="18" t="str">
        <f>G1 &amp; ", page 4."</f>
        <v>Attachment to Response to PSC 2-53(c), page 4.</v>
      </c>
    </row>
  </sheetData>
  <mergeCells count="1">
    <mergeCell ref="B27:G28"/>
  </mergeCells>
  <printOptions horizontalCentered="1"/>
  <pageMargins left="0.75" right="0.75" top="1" bottom="1" header="0.5" footer="0.5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"/>
  <sheetViews>
    <sheetView view="pageBreakPreview" zoomScaleNormal="100" workbookViewId="0"/>
  </sheetViews>
  <sheetFormatPr defaultColWidth="8" defaultRowHeight="16.5" x14ac:dyDescent="0.3"/>
  <cols>
    <col min="1" max="1" width="4.125" style="24" customWidth="1"/>
    <col min="2" max="2" width="8" style="24" customWidth="1"/>
    <col min="3" max="3" width="12.625" style="24" customWidth="1"/>
    <col min="4" max="6" width="8" style="24" customWidth="1"/>
    <col min="7" max="7" width="8.5" style="24" customWidth="1"/>
    <col min="8" max="8" width="8.375" style="24" customWidth="1"/>
    <col min="9" max="9" width="6.125" style="24" customWidth="1"/>
    <col min="10" max="10" width="8" style="24" customWidth="1"/>
    <col min="11" max="11" width="4.125" style="24" customWidth="1"/>
    <col min="12" max="20" width="8.875" customWidth="1"/>
    <col min="21" max="16384" width="8" style="24"/>
  </cols>
  <sheetData>
    <row r="1" spans="1:21" ht="17.25" x14ac:dyDescent="0.35">
      <c r="A1" s="23" t="s">
        <v>61</v>
      </c>
      <c r="K1" s="3" t="s">
        <v>67</v>
      </c>
    </row>
    <row r="2" spans="1:21" ht="17.25" x14ac:dyDescent="0.35">
      <c r="A2" s="18"/>
      <c r="B2" s="26"/>
      <c r="C2" s="26"/>
      <c r="D2" s="26"/>
      <c r="E2" s="26"/>
      <c r="F2" s="26"/>
      <c r="G2" s="26"/>
      <c r="H2" s="26"/>
      <c r="I2" s="26"/>
      <c r="K2" s="3" t="s">
        <v>68</v>
      </c>
    </row>
    <row r="3" spans="1:21" ht="17.25" x14ac:dyDescent="0.35">
      <c r="A3" s="27" t="s">
        <v>64</v>
      </c>
      <c r="B3" s="26"/>
      <c r="C3" s="26"/>
      <c r="H3" s="26"/>
      <c r="J3" s="26"/>
      <c r="K3" s="3" t="s">
        <v>65</v>
      </c>
    </row>
    <row r="4" spans="1:21" x14ac:dyDescent="0.3">
      <c r="A4" s="27"/>
      <c r="B4" s="26"/>
      <c r="C4" s="26"/>
      <c r="D4" s="28" t="s">
        <v>1</v>
      </c>
      <c r="E4" s="26"/>
      <c r="G4" s="28" t="s">
        <v>3</v>
      </c>
      <c r="H4" s="26"/>
      <c r="J4" s="26"/>
    </row>
    <row r="5" spans="1:21" x14ac:dyDescent="0.3">
      <c r="B5" s="29"/>
      <c r="C5" s="26"/>
      <c r="D5" s="28" t="s">
        <v>15</v>
      </c>
      <c r="E5" s="26"/>
      <c r="G5" s="28" t="s">
        <v>16</v>
      </c>
      <c r="H5" s="26"/>
      <c r="J5" s="28" t="s">
        <v>17</v>
      </c>
    </row>
    <row r="6" spans="1:21" x14ac:dyDescent="0.3">
      <c r="B6" s="30" t="s">
        <v>18</v>
      </c>
      <c r="C6" s="31"/>
      <c r="D6" s="30" t="s">
        <v>19</v>
      </c>
      <c r="E6" s="31"/>
      <c r="F6" s="32"/>
      <c r="G6" s="30" t="s">
        <v>20</v>
      </c>
      <c r="H6" s="31"/>
      <c r="I6" s="32"/>
      <c r="J6" s="30" t="s">
        <v>21</v>
      </c>
    </row>
    <row r="7" spans="1:21" x14ac:dyDescent="0.3">
      <c r="B7" s="33">
        <v>1974</v>
      </c>
      <c r="D7" s="34">
        <v>0.13100000000000001</v>
      </c>
      <c r="E7" s="35"/>
      <c r="G7" s="35">
        <v>9.2700000000000005E-2</v>
      </c>
      <c r="H7" s="35"/>
      <c r="J7" s="35">
        <f t="shared" ref="J7:J46" si="0">D7-G7</f>
        <v>3.8300000000000001E-2</v>
      </c>
      <c r="U7" s="25"/>
    </row>
    <row r="8" spans="1:21" x14ac:dyDescent="0.3">
      <c r="B8" s="33">
        <f t="shared" ref="B8:B49" si="1">B7+1</f>
        <v>1975</v>
      </c>
      <c r="D8" s="34">
        <v>0.13200000000000001</v>
      </c>
      <c r="E8" s="35"/>
      <c r="G8" s="35">
        <v>9.8799999999999999E-2</v>
      </c>
      <c r="H8" s="35"/>
      <c r="J8" s="35">
        <f t="shared" si="0"/>
        <v>3.3200000000000007E-2</v>
      </c>
      <c r="U8" s="25"/>
    </row>
    <row r="9" spans="1:21" x14ac:dyDescent="0.3">
      <c r="B9" s="33">
        <f t="shared" si="1"/>
        <v>1976</v>
      </c>
      <c r="D9" s="34">
        <v>0.13100000000000001</v>
      </c>
      <c r="E9" s="35"/>
      <c r="G9" s="35">
        <v>9.1700000000000004E-2</v>
      </c>
      <c r="H9" s="35"/>
      <c r="J9" s="35">
        <f t="shared" si="0"/>
        <v>3.9300000000000002E-2</v>
      </c>
      <c r="U9" s="25"/>
    </row>
    <row r="10" spans="1:21" x14ac:dyDescent="0.3">
      <c r="B10" s="33">
        <f t="shared" si="1"/>
        <v>1977</v>
      </c>
      <c r="D10" s="34">
        <v>0.13300000000000001</v>
      </c>
      <c r="E10" s="35"/>
      <c r="G10" s="35">
        <v>8.5800000000000001E-2</v>
      </c>
      <c r="H10" s="35"/>
      <c r="J10" s="35">
        <f t="shared" si="0"/>
        <v>4.7200000000000006E-2</v>
      </c>
    </row>
    <row r="11" spans="1:21" x14ac:dyDescent="0.3">
      <c r="B11" s="33">
        <f t="shared" si="1"/>
        <v>1978</v>
      </c>
      <c r="D11" s="34">
        <v>0.13200000000000001</v>
      </c>
      <c r="E11" s="35"/>
      <c r="G11" s="35">
        <v>9.2200000000000004E-2</v>
      </c>
      <c r="H11" s="35"/>
      <c r="J11" s="35">
        <f t="shared" si="0"/>
        <v>3.9800000000000002E-2</v>
      </c>
    </row>
    <row r="12" spans="1:21" x14ac:dyDescent="0.3">
      <c r="B12" s="33">
        <f t="shared" si="1"/>
        <v>1979</v>
      </c>
      <c r="D12" s="34">
        <v>0.13500000000000001</v>
      </c>
      <c r="E12" s="35"/>
      <c r="G12" s="35">
        <v>0.10390000000000001</v>
      </c>
      <c r="H12" s="35"/>
      <c r="J12" s="35">
        <f t="shared" si="0"/>
        <v>3.1100000000000003E-2</v>
      </c>
    </row>
    <row r="13" spans="1:21" x14ac:dyDescent="0.3">
      <c r="B13" s="33">
        <f t="shared" si="1"/>
        <v>1980</v>
      </c>
      <c r="D13" s="34">
        <v>0.14230000000000001</v>
      </c>
      <c r="E13" s="35"/>
      <c r="G13" s="35">
        <v>0.13150000000000001</v>
      </c>
      <c r="H13" s="35"/>
      <c r="J13" s="35">
        <f t="shared" si="0"/>
        <v>1.0800000000000004E-2</v>
      </c>
    </row>
    <row r="14" spans="1:21" x14ac:dyDescent="0.3">
      <c r="B14" s="33">
        <f t="shared" si="1"/>
        <v>1981</v>
      </c>
      <c r="D14" s="34">
        <v>0.1522</v>
      </c>
      <c r="E14" s="35"/>
      <c r="G14" s="35">
        <v>0.15620000000000001</v>
      </c>
      <c r="H14" s="35"/>
      <c r="J14" s="35">
        <f t="shared" si="0"/>
        <v>-4.0000000000000036E-3</v>
      </c>
    </row>
    <row r="15" spans="1:21" x14ac:dyDescent="0.3">
      <c r="B15" s="33">
        <f t="shared" si="1"/>
        <v>1982</v>
      </c>
      <c r="D15" s="34">
        <v>0.1578</v>
      </c>
      <c r="E15" s="35"/>
      <c r="G15" s="35">
        <v>0.15329999999999999</v>
      </c>
      <c r="H15" s="35"/>
      <c r="J15" s="35">
        <f t="shared" si="0"/>
        <v>4.500000000000004E-3</v>
      </c>
    </row>
    <row r="16" spans="1:21" x14ac:dyDescent="0.3">
      <c r="B16" s="33">
        <f t="shared" si="1"/>
        <v>1983</v>
      </c>
      <c r="D16" s="34">
        <v>0.15359999999999999</v>
      </c>
      <c r="E16" s="35"/>
      <c r="G16" s="35">
        <v>0.1331</v>
      </c>
      <c r="H16" s="35"/>
      <c r="J16" s="35">
        <f t="shared" si="0"/>
        <v>2.049999999999999E-2</v>
      </c>
    </row>
    <row r="17" spans="2:21" x14ac:dyDescent="0.3">
      <c r="B17" s="33">
        <f t="shared" si="1"/>
        <v>1984</v>
      </c>
      <c r="D17" s="34">
        <v>0.1532</v>
      </c>
      <c r="E17" s="35"/>
      <c r="G17" s="35">
        <v>0.14030000000000001</v>
      </c>
      <c r="H17" s="35"/>
      <c r="J17" s="35">
        <f t="shared" si="0"/>
        <v>1.2899999999999995E-2</v>
      </c>
    </row>
    <row r="18" spans="2:21" x14ac:dyDescent="0.3">
      <c r="B18" s="33">
        <f t="shared" si="1"/>
        <v>1985</v>
      </c>
      <c r="D18" s="34">
        <v>0.152</v>
      </c>
      <c r="E18" s="35"/>
      <c r="G18" s="35">
        <v>0.1229</v>
      </c>
      <c r="H18" s="35"/>
      <c r="J18" s="35">
        <f t="shared" si="0"/>
        <v>2.9100000000000001E-2</v>
      </c>
    </row>
    <row r="19" spans="2:21" x14ac:dyDescent="0.3">
      <c r="B19" s="33">
        <f t="shared" si="1"/>
        <v>1986</v>
      </c>
      <c r="D19" s="34">
        <v>0.13930000000000001</v>
      </c>
      <c r="E19" s="35"/>
      <c r="G19" s="35">
        <v>9.4600000000000004E-2</v>
      </c>
      <c r="H19" s="35"/>
      <c r="J19" s="35">
        <f t="shared" si="0"/>
        <v>4.4700000000000004E-2</v>
      </c>
    </row>
    <row r="20" spans="2:21" x14ac:dyDescent="0.3">
      <c r="B20" s="33">
        <f t="shared" si="1"/>
        <v>1987</v>
      </c>
      <c r="D20" s="34">
        <v>0.12989999999999999</v>
      </c>
      <c r="E20" s="35"/>
      <c r="G20" s="35">
        <v>9.98E-2</v>
      </c>
      <c r="H20" s="35"/>
      <c r="J20" s="35">
        <f t="shared" si="0"/>
        <v>3.0099999999999988E-2</v>
      </c>
    </row>
    <row r="21" spans="2:21" x14ac:dyDescent="0.3">
      <c r="B21" s="33">
        <f t="shared" si="1"/>
        <v>1988</v>
      </c>
      <c r="D21" s="34">
        <v>0.12790000000000001</v>
      </c>
      <c r="E21" s="35"/>
      <c r="G21" s="35">
        <v>0.1045</v>
      </c>
      <c r="H21" s="35"/>
      <c r="J21" s="35">
        <f t="shared" si="0"/>
        <v>2.3400000000000018E-2</v>
      </c>
    </row>
    <row r="22" spans="2:21" x14ac:dyDescent="0.3">
      <c r="B22" s="33">
        <f t="shared" si="1"/>
        <v>1989</v>
      </c>
      <c r="D22" s="34">
        <v>0.12970000000000001</v>
      </c>
      <c r="E22" s="35"/>
      <c r="G22" s="35">
        <v>9.6600000000000005E-2</v>
      </c>
      <c r="H22" s="35"/>
      <c r="J22" s="35">
        <f t="shared" si="0"/>
        <v>3.3100000000000004E-2</v>
      </c>
    </row>
    <row r="23" spans="2:21" x14ac:dyDescent="0.3">
      <c r="B23" s="33">
        <f t="shared" si="1"/>
        <v>1990</v>
      </c>
      <c r="D23" s="34">
        <v>0.127</v>
      </c>
      <c r="E23" s="35"/>
      <c r="G23" s="35">
        <v>9.7600000000000006E-2</v>
      </c>
      <c r="H23" s="35"/>
      <c r="J23" s="35">
        <f t="shared" si="0"/>
        <v>2.9399999999999996E-2</v>
      </c>
    </row>
    <row r="24" spans="2:21" x14ac:dyDescent="0.3">
      <c r="B24" s="33">
        <f t="shared" si="1"/>
        <v>1991</v>
      </c>
      <c r="D24" s="34">
        <v>0.1255</v>
      </c>
      <c r="E24" s="35"/>
      <c r="G24" s="35">
        <v>9.2100000000000001E-2</v>
      </c>
      <c r="H24" s="35"/>
      <c r="J24" s="35">
        <f t="shared" si="0"/>
        <v>3.3399999999999999E-2</v>
      </c>
    </row>
    <row r="25" spans="2:21" x14ac:dyDescent="0.3">
      <c r="B25" s="33">
        <f t="shared" si="1"/>
        <v>1992</v>
      </c>
      <c r="D25" s="34">
        <v>0.12089999999999999</v>
      </c>
      <c r="E25" s="35"/>
      <c r="G25" s="35">
        <v>8.5699999999999998E-2</v>
      </c>
      <c r="H25" s="35"/>
      <c r="J25" s="35">
        <f t="shared" si="0"/>
        <v>3.5199999999999995E-2</v>
      </c>
    </row>
    <row r="26" spans="2:21" x14ac:dyDescent="0.3">
      <c r="B26" s="33">
        <f t="shared" si="1"/>
        <v>1993</v>
      </c>
      <c r="D26" s="34">
        <v>0.11409999999999999</v>
      </c>
      <c r="E26" s="35"/>
      <c r="G26" s="35">
        <v>7.5600000000000001E-2</v>
      </c>
      <c r="H26" s="35"/>
      <c r="J26" s="35">
        <f t="shared" si="0"/>
        <v>3.8499999999999993E-2</v>
      </c>
    </row>
    <row r="27" spans="2:21" x14ac:dyDescent="0.3">
      <c r="B27" s="33">
        <f t="shared" si="1"/>
        <v>1994</v>
      </c>
      <c r="D27" s="34">
        <v>0.1134</v>
      </c>
      <c r="E27" s="35"/>
      <c r="G27" s="35">
        <v>8.3000000000000004E-2</v>
      </c>
      <c r="H27" s="35"/>
      <c r="J27" s="35">
        <f t="shared" si="0"/>
        <v>3.0399999999999996E-2</v>
      </c>
    </row>
    <row r="28" spans="2:21" x14ac:dyDescent="0.3">
      <c r="B28" s="33">
        <f t="shared" si="1"/>
        <v>1995</v>
      </c>
      <c r="D28" s="34">
        <v>0.11550000000000001</v>
      </c>
      <c r="E28" s="35"/>
      <c r="G28" s="35">
        <v>7.9100000000000004E-2</v>
      </c>
      <c r="H28" s="35"/>
      <c r="J28" s="35">
        <f t="shared" si="0"/>
        <v>3.6400000000000002E-2</v>
      </c>
      <c r="U28" s="18"/>
    </row>
    <row r="29" spans="2:21" x14ac:dyDescent="0.3">
      <c r="B29" s="33">
        <f t="shared" si="1"/>
        <v>1996</v>
      </c>
      <c r="D29" s="34">
        <v>0.1139</v>
      </c>
      <c r="E29" s="35"/>
      <c r="G29" s="35">
        <v>7.7399999999999997E-2</v>
      </c>
      <c r="H29" s="35"/>
      <c r="J29" s="35">
        <f t="shared" si="0"/>
        <v>3.6500000000000005E-2</v>
      </c>
    </row>
    <row r="30" spans="2:21" x14ac:dyDescent="0.3">
      <c r="B30" s="33">
        <f t="shared" si="1"/>
        <v>1997</v>
      </c>
      <c r="D30" s="34">
        <v>0.114</v>
      </c>
      <c r="E30" s="35"/>
      <c r="G30" s="35">
        <v>7.6300000000000007E-2</v>
      </c>
      <c r="H30" s="35"/>
      <c r="J30" s="35">
        <f t="shared" si="0"/>
        <v>3.7699999999999997E-2</v>
      </c>
    </row>
    <row r="31" spans="2:21" x14ac:dyDescent="0.3">
      <c r="B31" s="33">
        <f t="shared" si="1"/>
        <v>1998</v>
      </c>
      <c r="D31" s="34">
        <v>0.1166</v>
      </c>
      <c r="E31" s="35"/>
      <c r="G31" s="36">
        <v>7.0000000000000007E-2</v>
      </c>
      <c r="H31" s="36"/>
      <c r="I31" s="37"/>
      <c r="J31" s="36">
        <f t="shared" si="0"/>
        <v>4.6599999999999989E-2</v>
      </c>
    </row>
    <row r="32" spans="2:21" x14ac:dyDescent="0.3">
      <c r="B32" s="33">
        <f t="shared" si="1"/>
        <v>1999</v>
      </c>
      <c r="D32" s="34">
        <v>0.1077</v>
      </c>
      <c r="E32" s="35"/>
      <c r="G32" s="36">
        <v>7.5499999999999998E-2</v>
      </c>
      <c r="H32" s="36"/>
      <c r="I32" s="37"/>
      <c r="J32" s="36">
        <f t="shared" si="0"/>
        <v>3.2200000000000006E-2</v>
      </c>
    </row>
    <row r="33" spans="2:20" x14ac:dyDescent="0.3">
      <c r="B33" s="33">
        <f t="shared" si="1"/>
        <v>2000</v>
      </c>
      <c r="D33" s="34">
        <v>0.1143</v>
      </c>
      <c r="E33" s="35"/>
      <c r="G33" s="36">
        <v>8.09E-2</v>
      </c>
      <c r="H33" s="36"/>
      <c r="I33" s="37"/>
      <c r="J33" s="36">
        <f t="shared" si="0"/>
        <v>3.3399999999999999E-2</v>
      </c>
    </row>
    <row r="34" spans="2:20" x14ac:dyDescent="0.3">
      <c r="B34" s="33">
        <f t="shared" si="1"/>
        <v>2001</v>
      </c>
      <c r="D34" s="34">
        <v>0.1109</v>
      </c>
      <c r="E34" s="35"/>
      <c r="G34" s="36">
        <v>7.7200000000000005E-2</v>
      </c>
      <c r="H34" s="36"/>
      <c r="I34" s="37"/>
      <c r="J34" s="36">
        <f t="shared" si="0"/>
        <v>3.3699999999999994E-2</v>
      </c>
    </row>
    <row r="35" spans="2:20" x14ac:dyDescent="0.3">
      <c r="B35" s="33">
        <f t="shared" si="1"/>
        <v>2002</v>
      </c>
      <c r="D35" s="34">
        <v>0.1116</v>
      </c>
      <c r="E35" s="35"/>
      <c r="G35" s="36">
        <v>7.5300000000000006E-2</v>
      </c>
      <c r="H35" s="36"/>
      <c r="I35" s="37"/>
      <c r="J35" s="36">
        <f t="shared" si="0"/>
        <v>3.6299999999999999E-2</v>
      </c>
    </row>
    <row r="36" spans="2:20" x14ac:dyDescent="0.3">
      <c r="B36" s="33">
        <f t="shared" si="1"/>
        <v>2003</v>
      </c>
      <c r="D36" s="34">
        <v>0.10970000000000001</v>
      </c>
      <c r="E36" s="35"/>
      <c r="G36" s="36">
        <v>6.6100000000000006E-2</v>
      </c>
      <c r="H36" s="36"/>
      <c r="I36" s="37"/>
      <c r="J36" s="36">
        <f t="shared" si="0"/>
        <v>4.36E-2</v>
      </c>
    </row>
    <row r="37" spans="2:20" x14ac:dyDescent="0.3">
      <c r="B37" s="33">
        <f t="shared" si="1"/>
        <v>2004</v>
      </c>
      <c r="D37" s="34">
        <v>0.1075</v>
      </c>
      <c r="E37" s="35"/>
      <c r="G37" s="36">
        <v>6.2E-2</v>
      </c>
      <c r="H37" s="36"/>
      <c r="I37" s="37"/>
      <c r="J37" s="36">
        <f t="shared" si="0"/>
        <v>4.5499999999999999E-2</v>
      </c>
    </row>
    <row r="38" spans="2:20" x14ac:dyDescent="0.3">
      <c r="B38" s="33">
        <f t="shared" si="1"/>
        <v>2005</v>
      </c>
      <c r="D38" s="34">
        <v>0.10539999999999999</v>
      </c>
      <c r="E38" s="35"/>
      <c r="G38" s="36">
        <v>5.67E-2</v>
      </c>
      <c r="H38" s="36"/>
      <c r="I38" s="37"/>
      <c r="J38" s="36">
        <f t="shared" si="0"/>
        <v>4.8699999999999993E-2</v>
      </c>
    </row>
    <row r="39" spans="2:20" x14ac:dyDescent="0.3">
      <c r="B39" s="33">
        <f t="shared" si="1"/>
        <v>2006</v>
      </c>
      <c r="D39" s="34">
        <v>0.1036</v>
      </c>
      <c r="E39" s="35"/>
      <c r="G39" s="36">
        <v>6.08E-2</v>
      </c>
      <c r="H39" s="36"/>
      <c r="I39" s="37"/>
      <c r="J39" s="36">
        <f t="shared" si="0"/>
        <v>4.2799999999999998E-2</v>
      </c>
    </row>
    <row r="40" spans="2:20" x14ac:dyDescent="0.3">
      <c r="B40" s="33">
        <f t="shared" si="1"/>
        <v>2007</v>
      </c>
      <c r="D40" s="34">
        <v>0.1036</v>
      </c>
      <c r="E40" s="35"/>
      <c r="G40" s="36">
        <v>6.1100000000000002E-2</v>
      </c>
      <c r="H40" s="36"/>
      <c r="I40" s="37"/>
      <c r="J40" s="36">
        <f t="shared" si="0"/>
        <v>4.2499999999999996E-2</v>
      </c>
    </row>
    <row r="41" spans="2:20" x14ac:dyDescent="0.3">
      <c r="B41" s="33">
        <f t="shared" si="1"/>
        <v>2008</v>
      </c>
      <c r="D41" s="34">
        <v>0.1046</v>
      </c>
      <c r="E41" s="35"/>
      <c r="G41" s="36">
        <v>6.6500000000000004E-2</v>
      </c>
      <c r="H41" s="36"/>
      <c r="I41" s="37"/>
      <c r="J41" s="36">
        <f t="shared" si="0"/>
        <v>3.8099999999999995E-2</v>
      </c>
    </row>
    <row r="42" spans="2:20" x14ac:dyDescent="0.3">
      <c r="B42" s="33">
        <f t="shared" si="1"/>
        <v>2009</v>
      </c>
      <c r="D42" s="34">
        <v>0.1048</v>
      </c>
      <c r="E42" s="35"/>
      <c r="G42" s="36">
        <v>6.2799999999999995E-2</v>
      </c>
      <c r="H42" s="36"/>
      <c r="I42" s="37"/>
      <c r="J42" s="36">
        <f t="shared" si="0"/>
        <v>4.200000000000001E-2</v>
      </c>
    </row>
    <row r="43" spans="2:20" x14ac:dyDescent="0.3">
      <c r="B43" s="33">
        <f t="shared" si="1"/>
        <v>2010</v>
      </c>
      <c r="D43" s="34">
        <v>0.10340000000000001</v>
      </c>
      <c r="E43" s="35"/>
      <c r="G43" s="36">
        <v>5.5599999999999997E-2</v>
      </c>
      <c r="H43" s="36"/>
      <c r="I43" s="37"/>
      <c r="J43" s="36">
        <f t="shared" si="0"/>
        <v>4.7800000000000009E-2</v>
      </c>
    </row>
    <row r="44" spans="2:20" x14ac:dyDescent="0.3">
      <c r="B44" s="33">
        <f t="shared" si="1"/>
        <v>2011</v>
      </c>
      <c r="D44" s="34">
        <v>0.10290000000000001</v>
      </c>
      <c r="E44" s="35"/>
      <c r="G44" s="36">
        <v>5.1299999999999998E-2</v>
      </c>
      <c r="H44" s="36"/>
      <c r="I44" s="37"/>
      <c r="J44" s="36">
        <f t="shared" si="0"/>
        <v>5.1600000000000007E-2</v>
      </c>
    </row>
    <row r="45" spans="2:20" ht="15" x14ac:dyDescent="0.3">
      <c r="B45" s="33">
        <f t="shared" si="1"/>
        <v>2012</v>
      </c>
      <c r="D45" s="34">
        <v>0.1017</v>
      </c>
      <c r="E45" s="35"/>
      <c r="G45" s="36">
        <v>4.2599999999999999E-2</v>
      </c>
      <c r="H45" s="36"/>
      <c r="I45" s="37"/>
      <c r="J45" s="36">
        <f t="shared" si="0"/>
        <v>5.91E-2</v>
      </c>
      <c r="L45" s="38"/>
      <c r="M45" s="38"/>
      <c r="N45" s="38"/>
      <c r="O45" s="38"/>
      <c r="P45" s="38"/>
      <c r="Q45" s="38"/>
      <c r="R45" s="38"/>
      <c r="S45" s="38"/>
      <c r="T45" s="38"/>
    </row>
    <row r="46" spans="2:20" ht="15" x14ac:dyDescent="0.3">
      <c r="B46" s="33">
        <f t="shared" si="1"/>
        <v>2013</v>
      </c>
      <c r="D46" s="34">
        <v>0.1002</v>
      </c>
      <c r="E46" s="35"/>
      <c r="G46" s="36">
        <v>4.5499999999999999E-2</v>
      </c>
      <c r="H46" s="36"/>
      <c r="I46" s="37"/>
      <c r="J46" s="36">
        <f t="shared" si="0"/>
        <v>5.4699999999999999E-2</v>
      </c>
      <c r="L46" s="38"/>
      <c r="M46" s="38"/>
      <c r="N46" s="38"/>
      <c r="O46" s="38"/>
      <c r="P46" s="38"/>
      <c r="Q46" s="38"/>
      <c r="R46" s="38"/>
      <c r="S46" s="38"/>
      <c r="T46" s="38"/>
    </row>
    <row r="47" spans="2:20" ht="15" x14ac:dyDescent="0.3">
      <c r="B47" s="33">
        <f t="shared" si="1"/>
        <v>2014</v>
      </c>
      <c r="D47" s="34">
        <v>9.9199999999999997E-2</v>
      </c>
      <c r="E47" s="35"/>
      <c r="G47" s="36">
        <v>4.41E-2</v>
      </c>
      <c r="H47" s="36"/>
      <c r="I47" s="37"/>
      <c r="J47" s="36">
        <f>D47-G47</f>
        <v>5.5099999999999996E-2</v>
      </c>
      <c r="L47" s="38"/>
      <c r="M47" s="38"/>
      <c r="N47" s="38"/>
      <c r="O47" s="38"/>
      <c r="P47" s="38"/>
      <c r="Q47" s="38"/>
      <c r="R47" s="38"/>
      <c r="S47" s="38"/>
      <c r="T47" s="38"/>
    </row>
    <row r="48" spans="2:20" x14ac:dyDescent="0.3">
      <c r="B48" s="33">
        <f t="shared" si="1"/>
        <v>2015</v>
      </c>
      <c r="D48" s="34">
        <v>9.8500000000000004E-2</v>
      </c>
      <c r="E48" s="35"/>
      <c r="G48" s="36">
        <v>4.3700000000000003E-2</v>
      </c>
      <c r="H48" s="36"/>
      <c r="I48" s="37"/>
      <c r="J48" s="36">
        <f>D48-G48</f>
        <v>5.4800000000000001E-2</v>
      </c>
    </row>
    <row r="49" spans="1:11" x14ac:dyDescent="0.3">
      <c r="B49" s="33">
        <f t="shared" si="1"/>
        <v>2016</v>
      </c>
      <c r="D49" s="39">
        <v>9.7699999999999995E-2</v>
      </c>
      <c r="E49" s="35"/>
      <c r="G49" s="40">
        <v>4.1099999999999998E-2</v>
      </c>
      <c r="H49" s="36"/>
      <c r="I49" s="37"/>
      <c r="J49" s="40">
        <f>D49-G49</f>
        <v>5.6599999999999998E-2</v>
      </c>
    </row>
    <row r="50" spans="1:11" x14ac:dyDescent="0.3">
      <c r="B50" s="41" t="s">
        <v>22</v>
      </c>
      <c r="D50" s="34">
        <f>AVERAGE(D7:D49)</f>
        <v>0.12046744186046511</v>
      </c>
      <c r="E50" s="35"/>
      <c r="G50" s="36">
        <f>AVERAGE(G7:G49)</f>
        <v>8.3802325581395359E-2</v>
      </c>
      <c r="H50" s="36"/>
      <c r="I50" s="42"/>
      <c r="J50" s="36">
        <f>AVERAGE(J7:J49)</f>
        <v>3.6665116279069765E-2</v>
      </c>
      <c r="K50" s="37"/>
    </row>
    <row r="51" spans="1:11" x14ac:dyDescent="0.3">
      <c r="D51" s="35"/>
      <c r="E51" s="35"/>
      <c r="F51" s="35"/>
      <c r="G51" s="36"/>
      <c r="H51" s="36"/>
      <c r="I51" s="37"/>
      <c r="J51" s="37"/>
      <c r="K51" s="37"/>
    </row>
    <row r="52" spans="1:11" x14ac:dyDescent="0.3">
      <c r="J52" s="35"/>
    </row>
    <row r="53" spans="1:11" ht="15" customHeight="1" x14ac:dyDescent="0.3">
      <c r="A53" s="24" t="s">
        <v>1</v>
      </c>
      <c r="B53" s="67" t="s">
        <v>23</v>
      </c>
      <c r="C53" s="67"/>
      <c r="D53" s="67"/>
      <c r="E53" s="67"/>
      <c r="F53" s="67"/>
      <c r="G53" s="67"/>
      <c r="H53" s="67"/>
      <c r="I53" s="67"/>
      <c r="J53" s="67"/>
      <c r="K53" s="67"/>
    </row>
    <row r="54" spans="1:11" x14ac:dyDescent="0.3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1:11" x14ac:dyDescent="0.3">
      <c r="A55" s="24" t="s">
        <v>3</v>
      </c>
      <c r="B55" s="24" t="s">
        <v>24</v>
      </c>
    </row>
    <row r="78" spans="2:11" x14ac:dyDescent="0.3">
      <c r="B78" s="18"/>
      <c r="C78" s="18"/>
      <c r="D78" s="18"/>
      <c r="E78" s="18"/>
      <c r="F78" s="18"/>
      <c r="G78" s="18"/>
      <c r="H78" s="18"/>
      <c r="I78" s="18"/>
      <c r="J78" s="18"/>
      <c r="K78" s="18"/>
    </row>
    <row r="79" spans="2:11" x14ac:dyDescent="0.3">
      <c r="B79" s="18"/>
      <c r="C79" s="18"/>
      <c r="D79" s="18"/>
      <c r="E79" s="18"/>
      <c r="F79" s="18"/>
      <c r="G79" s="18"/>
      <c r="H79" s="18"/>
      <c r="I79" s="18"/>
      <c r="J79" s="18"/>
      <c r="K79" s="18"/>
    </row>
  </sheetData>
  <mergeCells count="1">
    <mergeCell ref="B53:K54"/>
  </mergeCells>
  <printOptions horizontalCentered="1"/>
  <pageMargins left="0.75" right="0.75" top="0.75" bottom="0.25" header="0.5" footer="0.5"/>
  <pageSetup scale="79" orientation="portrait" horizontalDpi="4294967293" verticalDpi="300" r:id="rId1"/>
  <headerFooter alignWithMargins="0"/>
  <colBreaks count="1" manualBreakCount="1">
    <brk id="11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view="pageBreakPreview" zoomScaleNormal="100" workbookViewId="0"/>
  </sheetViews>
  <sheetFormatPr defaultColWidth="8.875" defaultRowHeight="15" x14ac:dyDescent="0.3"/>
  <cols>
    <col min="1" max="1" width="17" style="24" customWidth="1"/>
    <col min="2" max="2" width="12.625" style="24" bestFit="1" customWidth="1"/>
    <col min="3" max="3" width="14.75" style="24" bestFit="1" customWidth="1"/>
    <col min="4" max="4" width="12.625" style="24" bestFit="1" customWidth="1"/>
    <col min="5" max="5" width="12.25" style="24" bestFit="1" customWidth="1"/>
    <col min="6" max="6" width="13.5" style="24" bestFit="1" customWidth="1"/>
    <col min="7" max="8" width="12.625" style="24" bestFit="1" customWidth="1"/>
    <col min="9" max="9" width="14.5" style="24" bestFit="1" customWidth="1"/>
    <col min="10" max="16384" width="8.875" style="18"/>
  </cols>
  <sheetData>
    <row r="1" spans="1:18" ht="17.25" x14ac:dyDescent="0.35">
      <c r="A1" s="27" t="s">
        <v>61</v>
      </c>
      <c r="I1" s="3" t="s">
        <v>67</v>
      </c>
    </row>
    <row r="2" spans="1:18" ht="17.25" x14ac:dyDescent="0.35">
      <c r="A2" s="18"/>
      <c r="I2" s="3" t="s">
        <v>69</v>
      </c>
    </row>
    <row r="3" spans="1:18" ht="17.25" x14ac:dyDescent="0.35">
      <c r="A3" s="27" t="s">
        <v>63</v>
      </c>
      <c r="I3" s="3" t="s">
        <v>65</v>
      </c>
    </row>
    <row r="4" spans="1:18" x14ac:dyDescent="0.3">
      <c r="A4" s="27"/>
    </row>
    <row r="7" spans="1:18" ht="16.5" x14ac:dyDescent="0.3">
      <c r="A7" t="s">
        <v>25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1:18" ht="17.25" thickBot="1" x14ac:dyDescent="0.3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18" ht="17.25" x14ac:dyDescent="0.35">
      <c r="A9" s="43" t="s">
        <v>26</v>
      </c>
      <c r="B9" s="43"/>
      <c r="C9"/>
      <c r="D9"/>
      <c r="E9"/>
      <c r="F9"/>
      <c r="G9"/>
      <c r="H9"/>
      <c r="I9"/>
      <c r="J9" s="44"/>
      <c r="K9" s="44"/>
      <c r="L9" s="45"/>
      <c r="M9" s="45"/>
      <c r="N9" s="45"/>
      <c r="O9" s="45"/>
      <c r="P9" s="45"/>
      <c r="Q9"/>
      <c r="R9"/>
    </row>
    <row r="10" spans="1:18" ht="16.5" x14ac:dyDescent="0.3">
      <c r="A10" s="46" t="s">
        <v>27</v>
      </c>
      <c r="B10" s="46">
        <v>0.9309653405316124</v>
      </c>
      <c r="C10"/>
      <c r="D10"/>
      <c r="E10"/>
      <c r="F10"/>
      <c r="G10"/>
      <c r="H10"/>
      <c r="I10"/>
      <c r="J10" s="46"/>
      <c r="K10" s="46"/>
      <c r="L10" s="45"/>
      <c r="M10" s="45"/>
      <c r="N10" s="45"/>
      <c r="O10" s="45"/>
      <c r="P10" s="45"/>
      <c r="Q10"/>
      <c r="R10"/>
    </row>
    <row r="11" spans="1:18" ht="16.5" x14ac:dyDescent="0.3">
      <c r="A11" s="46" t="s">
        <v>28</v>
      </c>
      <c r="B11" s="46">
        <v>0.86669646527114097</v>
      </c>
      <c r="C11"/>
      <c r="D11"/>
      <c r="E11"/>
      <c r="F11"/>
      <c r="G11"/>
      <c r="H11"/>
      <c r="I11"/>
      <c r="J11" s="46"/>
      <c r="K11" s="46"/>
      <c r="L11" s="45"/>
      <c r="M11" s="45"/>
      <c r="N11" s="45"/>
      <c r="O11" s="45"/>
      <c r="P11" s="45"/>
      <c r="Q11"/>
      <c r="R11"/>
    </row>
    <row r="12" spans="1:18" ht="16.5" x14ac:dyDescent="0.3">
      <c r="A12" s="46" t="s">
        <v>29</v>
      </c>
      <c r="B12" s="46">
        <v>0.86344515954604684</v>
      </c>
      <c r="C12"/>
      <c r="D12"/>
      <c r="E12"/>
      <c r="F12"/>
      <c r="G12"/>
      <c r="H12"/>
      <c r="I12"/>
      <c r="J12" s="46"/>
      <c r="K12" s="46"/>
      <c r="L12" s="45"/>
      <c r="M12" s="45"/>
      <c r="N12" s="45"/>
      <c r="O12" s="45"/>
      <c r="P12" s="45"/>
      <c r="Q12"/>
      <c r="R12"/>
    </row>
    <row r="13" spans="1:18" ht="16.5" x14ac:dyDescent="0.3">
      <c r="A13" s="46" t="s">
        <v>30</v>
      </c>
      <c r="B13" s="46">
        <v>4.9620167760745914E-3</v>
      </c>
      <c r="C13"/>
      <c r="D13"/>
      <c r="E13"/>
      <c r="F13"/>
      <c r="G13"/>
      <c r="H13"/>
      <c r="I13"/>
      <c r="J13" s="46"/>
      <c r="K13" s="46"/>
      <c r="L13" s="45"/>
      <c r="M13" s="45"/>
      <c r="N13" s="45"/>
      <c r="O13" s="45"/>
      <c r="P13" s="45"/>
      <c r="Q13"/>
      <c r="R13"/>
    </row>
    <row r="14" spans="1:18" ht="17.25" thickBot="1" x14ac:dyDescent="0.35">
      <c r="A14" s="47" t="s">
        <v>31</v>
      </c>
      <c r="B14" s="47">
        <v>43</v>
      </c>
      <c r="C14"/>
      <c r="D14"/>
      <c r="E14"/>
      <c r="F14"/>
      <c r="G14"/>
      <c r="H14"/>
      <c r="I14"/>
      <c r="J14" s="46"/>
      <c r="K14" s="46"/>
      <c r="L14" s="45"/>
      <c r="M14" s="45"/>
      <c r="N14" s="45"/>
      <c r="O14" s="45"/>
      <c r="P14" s="45"/>
      <c r="Q14"/>
      <c r="R14"/>
    </row>
    <row r="15" spans="1:18" ht="16.5" x14ac:dyDescent="0.3">
      <c r="A15"/>
      <c r="B15"/>
      <c r="C15"/>
      <c r="D15"/>
      <c r="E15"/>
      <c r="F15"/>
      <c r="G15"/>
      <c r="H15"/>
      <c r="I15"/>
      <c r="J15" s="45"/>
      <c r="K15" s="45"/>
      <c r="L15" s="45"/>
      <c r="M15" s="45"/>
      <c r="N15" s="45"/>
      <c r="O15" s="45"/>
      <c r="P15" s="45"/>
      <c r="Q15"/>
      <c r="R15"/>
    </row>
    <row r="16" spans="1:18" ht="17.25" thickBot="1" x14ac:dyDescent="0.35">
      <c r="A16" t="s">
        <v>32</v>
      </c>
      <c r="B16"/>
      <c r="C16"/>
      <c r="D16"/>
      <c r="E16"/>
      <c r="F16"/>
      <c r="G16"/>
      <c r="H16"/>
      <c r="I16"/>
      <c r="J16" s="45"/>
      <c r="K16" s="45"/>
      <c r="L16" s="45"/>
      <c r="M16" s="45"/>
      <c r="N16" s="45"/>
      <c r="O16" s="45"/>
      <c r="P16" s="45"/>
      <c r="Q16"/>
      <c r="R16"/>
    </row>
    <row r="17" spans="1:18" ht="17.25" x14ac:dyDescent="0.35">
      <c r="A17" s="48"/>
      <c r="B17" s="48" t="s">
        <v>33</v>
      </c>
      <c r="C17" s="48" t="s">
        <v>34</v>
      </c>
      <c r="D17" s="48" t="s">
        <v>35</v>
      </c>
      <c r="E17" s="48" t="s">
        <v>36</v>
      </c>
      <c r="F17" s="48" t="s">
        <v>37</v>
      </c>
      <c r="G17"/>
      <c r="H17"/>
      <c r="I17"/>
      <c r="J17" s="49"/>
      <c r="K17" s="49"/>
      <c r="L17" s="49"/>
      <c r="M17" s="49"/>
      <c r="N17" s="49"/>
      <c r="O17" s="49"/>
      <c r="P17" s="45"/>
      <c r="Q17"/>
      <c r="R17"/>
    </row>
    <row r="18" spans="1:18" ht="16.5" x14ac:dyDescent="0.3">
      <c r="A18" s="46" t="s">
        <v>38</v>
      </c>
      <c r="B18" s="46">
        <v>1</v>
      </c>
      <c r="C18" s="46">
        <v>6.5633516444907345E-3</v>
      </c>
      <c r="D18" s="46">
        <v>6.5633516444907345E-3</v>
      </c>
      <c r="E18" s="46">
        <v>266.56873839388044</v>
      </c>
      <c r="F18" s="46">
        <v>1.5194289857275274E-19</v>
      </c>
      <c r="G18"/>
      <c r="H18"/>
      <c r="I18"/>
      <c r="J18" s="46"/>
      <c r="K18" s="46"/>
      <c r="L18" s="46"/>
      <c r="M18" s="46"/>
      <c r="N18" s="46"/>
      <c r="O18" s="46"/>
      <c r="P18" s="45"/>
      <c r="Q18"/>
      <c r="R18"/>
    </row>
    <row r="19" spans="1:18" ht="16.5" x14ac:dyDescent="0.3">
      <c r="A19" s="46" t="s">
        <v>39</v>
      </c>
      <c r="B19" s="46">
        <v>41</v>
      </c>
      <c r="C19" s="46">
        <v>1.0094860299278729E-3</v>
      </c>
      <c r="D19" s="46">
        <v>2.4621610486045681E-5</v>
      </c>
      <c r="E19" s="46"/>
      <c r="F19" s="46"/>
      <c r="G19"/>
      <c r="H19"/>
      <c r="I19"/>
      <c r="J19" s="46"/>
      <c r="K19" s="46"/>
      <c r="L19" s="46"/>
      <c r="M19" s="46"/>
      <c r="N19" s="46"/>
      <c r="O19" s="46"/>
      <c r="P19" s="45"/>
      <c r="Q19"/>
      <c r="R19"/>
    </row>
    <row r="20" spans="1:18" ht="17.25" thickBot="1" x14ac:dyDescent="0.35">
      <c r="A20" s="47" t="s">
        <v>40</v>
      </c>
      <c r="B20" s="47">
        <v>42</v>
      </c>
      <c r="C20" s="47">
        <v>7.5728376744186076E-3</v>
      </c>
      <c r="D20" s="47"/>
      <c r="E20" s="47"/>
      <c r="F20" s="47"/>
      <c r="G20"/>
      <c r="H20"/>
      <c r="I20"/>
      <c r="J20" s="46"/>
      <c r="K20" s="46"/>
      <c r="L20" s="46"/>
      <c r="M20" s="46"/>
      <c r="N20" s="46"/>
      <c r="O20" s="46"/>
      <c r="P20" s="45"/>
      <c r="Q20"/>
      <c r="R20"/>
    </row>
    <row r="21" spans="1:18" ht="17.25" thickBot="1" x14ac:dyDescent="0.35">
      <c r="A21"/>
      <c r="B21"/>
      <c r="C21"/>
      <c r="D21"/>
      <c r="E21"/>
      <c r="F21"/>
      <c r="G21"/>
      <c r="H21"/>
      <c r="I21"/>
      <c r="J21" s="45"/>
      <c r="K21" s="45"/>
      <c r="L21" s="45"/>
      <c r="M21" s="45"/>
      <c r="N21" s="45"/>
      <c r="O21" s="45"/>
      <c r="P21" s="45"/>
      <c r="Q21"/>
      <c r="R21"/>
    </row>
    <row r="22" spans="1:18" ht="17.25" x14ac:dyDescent="0.35">
      <c r="A22" s="48"/>
      <c r="B22" s="48" t="s">
        <v>41</v>
      </c>
      <c r="C22" s="48" t="s">
        <v>30</v>
      </c>
      <c r="D22" s="48" t="s">
        <v>42</v>
      </c>
      <c r="E22" s="48" t="s">
        <v>43</v>
      </c>
      <c r="F22" s="48" t="s">
        <v>44</v>
      </c>
      <c r="G22" s="48" t="s">
        <v>45</v>
      </c>
      <c r="H22" s="48" t="s">
        <v>46</v>
      </c>
      <c r="I22" s="48" t="s">
        <v>47</v>
      </c>
      <c r="J22" s="45"/>
      <c r="K22" s="45"/>
      <c r="L22" s="45"/>
      <c r="M22" s="45"/>
      <c r="N22" s="45"/>
      <c r="O22" s="45"/>
      <c r="P22" s="45"/>
      <c r="Q22"/>
      <c r="R22"/>
    </row>
    <row r="23" spans="1:18" ht="16.5" x14ac:dyDescent="0.3">
      <c r="A23" s="46" t="s">
        <v>48</v>
      </c>
      <c r="B23" s="46">
        <v>7.2711976255100272E-2</v>
      </c>
      <c r="C23" s="46">
        <v>2.3338907579677302E-3</v>
      </c>
      <c r="D23" s="46">
        <v>31.154832764501496</v>
      </c>
      <c r="E23" s="46">
        <v>3.636128058531126E-30</v>
      </c>
      <c r="F23" s="46">
        <v>6.7998588248849967E-2</v>
      </c>
      <c r="G23" s="46">
        <v>7.7425364261350577E-2</v>
      </c>
      <c r="H23" s="46">
        <v>6.7998588248849967E-2</v>
      </c>
      <c r="I23" s="46">
        <v>7.7425364261350577E-2</v>
      </c>
      <c r="J23" s="45"/>
      <c r="K23" s="45"/>
      <c r="L23" s="45"/>
      <c r="M23" s="45"/>
      <c r="N23" s="45"/>
      <c r="O23" s="45"/>
      <c r="P23" s="45"/>
      <c r="Q23"/>
      <c r="R23"/>
    </row>
    <row r="24" spans="1:18" ht="17.25" thickBot="1" x14ac:dyDescent="0.35">
      <c r="A24" s="47" t="s">
        <v>49</v>
      </c>
      <c r="B24" s="47">
        <v>-0.43014152323277693</v>
      </c>
      <c r="C24" s="47">
        <v>2.6345519117759963E-2</v>
      </c>
      <c r="D24" s="47">
        <v>-16.326932914478469</v>
      </c>
      <c r="E24" s="47">
        <v>1.5194289857275274E-19</v>
      </c>
      <c r="F24" s="47">
        <v>-0.48334737847863973</v>
      </c>
      <c r="G24" s="47">
        <v>-0.37693566798691414</v>
      </c>
      <c r="H24" s="47">
        <v>-0.48334737847863973</v>
      </c>
      <c r="I24" s="47">
        <v>-0.37693566798691414</v>
      </c>
      <c r="J24" s="45"/>
      <c r="K24" s="45"/>
      <c r="L24" s="45"/>
      <c r="M24" s="45"/>
      <c r="N24" s="45"/>
      <c r="O24" s="45"/>
      <c r="P24" s="45"/>
      <c r="Q24"/>
      <c r="R24"/>
    </row>
    <row r="25" spans="1:18" ht="16.5" x14ac:dyDescent="0.3">
      <c r="A25"/>
      <c r="B25"/>
      <c r="C25"/>
      <c r="D25"/>
      <c r="E25"/>
      <c r="F25"/>
      <c r="G25"/>
      <c r="H25"/>
      <c r="I25"/>
      <c r="J25" s="45"/>
      <c r="K25" s="45"/>
      <c r="L25" s="45"/>
      <c r="M25" s="45"/>
      <c r="N25" s="45"/>
      <c r="O25" s="45"/>
      <c r="P25" s="45"/>
      <c r="Q25"/>
      <c r="R25"/>
    </row>
    <row r="26" spans="1:18" ht="16.5" x14ac:dyDescent="0.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6.5" x14ac:dyDescent="0.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30" spans="1:18" x14ac:dyDescent="0.3">
      <c r="A30" s="18"/>
      <c r="B30" s="18"/>
      <c r="C30" s="18"/>
      <c r="D30" s="18"/>
      <c r="E30" s="18"/>
      <c r="F30" s="18"/>
      <c r="G30" s="18"/>
      <c r="H30" s="18"/>
      <c r="I30" s="18"/>
    </row>
  </sheetData>
  <pageMargins left="0.75" right="0.75" top="0.75" bottom="0.25" header="0.5" footer="0.5"/>
  <pageSetup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zoomScaleNormal="100" workbookViewId="0"/>
  </sheetViews>
  <sheetFormatPr defaultColWidth="9.125" defaultRowHeight="16.5" x14ac:dyDescent="0.3"/>
  <cols>
    <col min="1" max="1" width="3.125" style="2" customWidth="1"/>
    <col min="2" max="2" width="23.625" style="2" customWidth="1"/>
    <col min="3" max="3" width="7" style="2" customWidth="1"/>
    <col min="4" max="4" width="2.125" style="2" customWidth="1"/>
    <col min="5" max="5" width="7" style="2" customWidth="1"/>
    <col min="6" max="6" width="1.375" style="2" customWidth="1"/>
    <col min="7" max="7" width="7" style="2" customWidth="1"/>
    <col min="8" max="8" width="1.375" style="2" customWidth="1"/>
    <col min="9" max="9" width="7" style="2" customWidth="1"/>
    <col min="10" max="10" width="1.375" style="2" customWidth="1"/>
    <col min="11" max="18" width="9.125" style="2" customWidth="1"/>
    <col min="19" max="19" width="1.125" style="2" customWidth="1"/>
    <col min="20" max="20" width="1.5" style="2" customWidth="1"/>
    <col min="21" max="16384" width="9.125" style="2"/>
  </cols>
  <sheetData>
    <row r="1" spans="1:11" ht="17.25" x14ac:dyDescent="0.35">
      <c r="A1" s="1"/>
      <c r="I1" s="3" t="s">
        <v>67</v>
      </c>
    </row>
    <row r="2" spans="1:11" ht="17.25" x14ac:dyDescent="0.35">
      <c r="A2" s="1"/>
      <c r="I2" s="3" t="s">
        <v>70</v>
      </c>
    </row>
    <row r="3" spans="1:11" ht="17.25" x14ac:dyDescent="0.35">
      <c r="A3" s="1"/>
      <c r="I3" s="3" t="s">
        <v>65</v>
      </c>
    </row>
    <row r="4" spans="1:11" x14ac:dyDescent="0.3">
      <c r="A4" s="50"/>
      <c r="C4" s="68" t="s">
        <v>1</v>
      </c>
      <c r="D4" s="68"/>
      <c r="E4" s="68"/>
      <c r="F4" s="68"/>
      <c r="G4" s="68"/>
      <c r="H4" s="68"/>
      <c r="I4" s="68"/>
    </row>
    <row r="5" spans="1:11" ht="15" customHeight="1" x14ac:dyDescent="0.35">
      <c r="C5" s="69" t="s">
        <v>50</v>
      </c>
      <c r="D5" s="69"/>
      <c r="E5" s="69"/>
      <c r="F5" s="69"/>
      <c r="G5" s="69"/>
      <c r="H5" s="69"/>
      <c r="I5" s="69"/>
    </row>
    <row r="6" spans="1:11" ht="3" customHeight="1" x14ac:dyDescent="0.3">
      <c r="C6" s="51"/>
      <c r="D6" s="52"/>
      <c r="E6" s="52"/>
      <c r="I6" s="13"/>
    </row>
    <row r="7" spans="1:11" s="1" customFormat="1" ht="14.25" customHeight="1" x14ac:dyDescent="0.35">
      <c r="C7" s="53" t="s">
        <v>51</v>
      </c>
      <c r="D7" s="54"/>
      <c r="E7" s="53" t="s">
        <v>52</v>
      </c>
      <c r="F7" s="54"/>
      <c r="G7" s="55" t="s">
        <v>53</v>
      </c>
      <c r="I7" s="56" t="s">
        <v>54</v>
      </c>
    </row>
    <row r="8" spans="1:11" ht="3" customHeight="1" x14ac:dyDescent="0.3">
      <c r="D8" s="52"/>
      <c r="F8" s="52"/>
      <c r="G8" s="52"/>
    </row>
    <row r="9" spans="1:11" x14ac:dyDescent="0.3">
      <c r="B9" s="57" t="s">
        <v>55</v>
      </c>
      <c r="C9" s="58">
        <v>4.3400000000000001E-2</v>
      </c>
      <c r="D9" s="59"/>
      <c r="E9" s="58">
        <v>3.7699999999999997E-2</v>
      </c>
      <c r="F9" s="59"/>
      <c r="G9" s="58">
        <v>3.5900000000000001E-2</v>
      </c>
      <c r="H9" s="59"/>
      <c r="I9" s="58">
        <f t="shared" ref="I9:I11" si="0">AVERAGE(C9:G9)</f>
        <v>3.9E-2</v>
      </c>
      <c r="J9" s="60"/>
      <c r="K9" s="62"/>
    </row>
    <row r="10" spans="1:11" s="61" customFormat="1" x14ac:dyDescent="0.3">
      <c r="B10" s="57" t="s">
        <v>56</v>
      </c>
      <c r="C10" s="58">
        <v>4.6399999999999997E-2</v>
      </c>
      <c r="D10" s="59"/>
      <c r="E10" s="58">
        <v>4.0800000000000003E-2</v>
      </c>
      <c r="F10" s="59"/>
      <c r="G10" s="58">
        <v>3.9100000000000003E-2</v>
      </c>
      <c r="H10" s="59"/>
      <c r="I10" s="58">
        <f t="shared" si="0"/>
        <v>4.2099999999999999E-2</v>
      </c>
      <c r="J10" s="60"/>
      <c r="K10" s="62"/>
    </row>
    <row r="11" spans="1:11" s="61" customFormat="1" x14ac:dyDescent="0.3">
      <c r="B11" s="57" t="s">
        <v>57</v>
      </c>
      <c r="C11" s="58">
        <v>4.7899999999999998E-2</v>
      </c>
      <c r="D11" s="59"/>
      <c r="E11" s="58">
        <v>4.2700000000000002E-2</v>
      </c>
      <c r="F11" s="59"/>
      <c r="G11" s="58">
        <v>4.1099999999999998E-2</v>
      </c>
      <c r="H11" s="59"/>
      <c r="I11" s="58">
        <f t="shared" si="0"/>
        <v>4.3899999999999995E-2</v>
      </c>
      <c r="J11" s="60"/>
      <c r="K11" s="62"/>
    </row>
    <row r="12" spans="1:11" ht="1.5" customHeight="1" x14ac:dyDescent="0.3">
      <c r="C12" s="63"/>
      <c r="D12" s="52"/>
      <c r="E12" s="63"/>
      <c r="F12" s="52"/>
      <c r="G12" s="21"/>
      <c r="H12" s="52"/>
      <c r="I12" s="64"/>
    </row>
    <row r="13" spans="1:11" s="1" customFormat="1" ht="17.25" x14ac:dyDescent="0.35">
      <c r="A13" s="1" t="s">
        <v>22</v>
      </c>
      <c r="C13" s="22">
        <f>ROUND(AVERAGE(C9:C11),4)</f>
        <v>4.5900000000000003E-2</v>
      </c>
      <c r="D13" s="65"/>
      <c r="E13" s="22">
        <f>ROUND(AVERAGE(E9:E11),4)</f>
        <v>4.0399999999999998E-2</v>
      </c>
      <c r="F13" s="65"/>
      <c r="G13" s="22">
        <f>ROUND(AVERAGE(G9:G11),4)</f>
        <v>3.8699999999999998E-2</v>
      </c>
      <c r="H13" s="22"/>
      <c r="I13" s="22">
        <f>ROUND(AVERAGE(I9:I11),4)</f>
        <v>4.1700000000000001E-2</v>
      </c>
    </row>
    <row r="14" spans="1:11" s="1" customFormat="1" ht="17.25" x14ac:dyDescent="0.35">
      <c r="B14" s="1" t="s">
        <v>58</v>
      </c>
      <c r="C14" s="22">
        <f>C13-G13</f>
        <v>7.200000000000005E-3</v>
      </c>
      <c r="D14" s="22"/>
      <c r="E14" s="22">
        <f>E13-G13</f>
        <v>1.7000000000000001E-3</v>
      </c>
      <c r="I14" s="22">
        <f>I13-G13</f>
        <v>3.0000000000000027E-3</v>
      </c>
    </row>
    <row r="15" spans="1:11" ht="17.25" x14ac:dyDescent="0.35">
      <c r="A15" s="1"/>
      <c r="B15" s="1"/>
      <c r="C15" s="22"/>
      <c r="D15" s="22"/>
      <c r="E15" s="20"/>
    </row>
    <row r="16" spans="1:11" x14ac:dyDescent="0.3">
      <c r="C16" s="52"/>
      <c r="D16" s="20"/>
      <c r="E16" s="20"/>
    </row>
    <row r="17" spans="1:2" x14ac:dyDescent="0.3">
      <c r="A17" s="2" t="s">
        <v>59</v>
      </c>
    </row>
    <row r="18" spans="1:2" x14ac:dyDescent="0.3">
      <c r="A18" s="2" t="s">
        <v>3</v>
      </c>
      <c r="B18" s="2" t="s">
        <v>60</v>
      </c>
    </row>
  </sheetData>
  <mergeCells count="2">
    <mergeCell ref="C4:I4"/>
    <mergeCell ref="C5:I5"/>
  </mergeCells>
  <pageMargins left="0.75" right="0.75" top="1" bottom="1" header="0.5" footer="0.5"/>
  <pageSetup orientation="portrait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94be6cab25ab8256bbb1fc79dd2dfe0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1a0ed52fb81a01592d427fec12e496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DR2 Attachments</Round>
    <Rate_x0020_Case_x0020_Type xmlns="54fcda00-7b58-44a7-b108-8bd10a8a08ba">Kentucky</Rate_x0020_Case_x0020_Type>
    <Data_x0020_Request_x0020_Question_x0020_No_x002e_ xmlns="54fcda00-7b58-44a7-b108-8bd10a8a08ba">053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B368A28B-2FC6-4156-87E2-1BC86F3F7768}"/>
</file>

<file path=customXml/itemProps2.xml><?xml version="1.0" encoding="utf-8"?>
<ds:datastoreItem xmlns:ds="http://schemas.openxmlformats.org/officeDocument/2006/customXml" ds:itemID="{78AB0368-AED4-48C8-B241-E7721A5B4272}"/>
</file>

<file path=customXml/itemProps3.xml><?xml version="1.0" encoding="utf-8"?>
<ds:datastoreItem xmlns:ds="http://schemas.openxmlformats.org/officeDocument/2006/customXml" ds:itemID="{E082AFA5-444F-4F57-B8D7-C657E2425B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Bond Yields</vt:lpstr>
      <vt:lpstr>'3'!Print_Area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Adrien McKenzie</dc:creator>
  <cp:lastModifiedBy>Harris, Don</cp:lastModifiedBy>
  <cp:lastPrinted>2017-01-20T18:03:07Z</cp:lastPrinted>
  <dcterms:created xsi:type="dcterms:W3CDTF">2017-01-20T16:51:01Z</dcterms:created>
  <dcterms:modified xsi:type="dcterms:W3CDTF">2017-01-20T18:19:28Z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