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" yWindow="65488" windowWidth="13212" windowHeight="7572" activeTab="0"/>
  </bookViews>
  <sheets>
    <sheet name="Nov 15 to Apr 16" sheetId="1" r:id="rId1"/>
  </sheets>
  <definedNames>
    <definedName name="_xlnm.Print_Titles" localSheetId="0">'Nov 15 to Apr 16'!$A:$E</definedName>
  </definedNames>
  <calcPr fullCalcOnLoad="1"/>
</workbook>
</file>

<file path=xl/sharedStrings.xml><?xml version="1.0" encoding="utf-8"?>
<sst xmlns="http://schemas.openxmlformats.org/spreadsheetml/2006/main" count="128" uniqueCount="35">
  <si>
    <t>LINE</t>
  </si>
  <si>
    <t>CRR from ES FORM 3.00</t>
  </si>
  <si>
    <t>E(m) (LINE 1 - LINE 2)</t>
  </si>
  <si>
    <t>KY Retail E(m) (LINE 3 * LINE 4)</t>
  </si>
  <si>
    <t>Net KY Retail E(m) (LINE 5 + LINE 6)</t>
  </si>
  <si>
    <t>SURCHARGE FACTOR</t>
  </si>
  <si>
    <t>CALCULATION OF E(m)</t>
  </si>
  <si>
    <t>E(m) = CRR - BRR</t>
  </si>
  <si>
    <t>CALCULATION OF E(m) and SURCHARGE FACTOR</t>
  </si>
  <si>
    <t>ENVIRONMENTAL SURCHARGE REPORT</t>
  </si>
  <si>
    <t xml:space="preserve">KENTUCKY POWER COMPANY </t>
  </si>
  <si>
    <t>Kentucky Retail Jurisdictional Allocation Factor,                                                         from ES FORM 3.30, Schedule of Revenues, LINE 1</t>
  </si>
  <si>
    <t>(Over)/Under Recovery Adjustment from                                                                     ES FORM 3.30</t>
  </si>
  <si>
    <t>BRR from ES FORM 1.10</t>
  </si>
  <si>
    <t>As Filed</t>
  </si>
  <si>
    <t xml:space="preserve"> </t>
  </si>
  <si>
    <t>Residential Revenues/All Other Non-Fuel Revenues</t>
  </si>
  <si>
    <t>Residential Environmental Surchage Factor</t>
  </si>
  <si>
    <t>Non-Residential Environmental Surchage Factor</t>
  </si>
  <si>
    <t>Allocation</t>
  </si>
  <si>
    <t>Residential</t>
  </si>
  <si>
    <t>All Other</t>
  </si>
  <si>
    <t>November 2015</t>
  </si>
  <si>
    <t xml:space="preserve">December 2015                                               </t>
  </si>
  <si>
    <t xml:space="preserve">January 2016                                                </t>
  </si>
  <si>
    <t xml:space="preserve">February 2016                                                </t>
  </si>
  <si>
    <t>March 2016</t>
  </si>
  <si>
    <t>April 2016</t>
  </si>
  <si>
    <t>Mitchell FGD expenses (ES 3.13, Line 33)</t>
  </si>
  <si>
    <t>As Revised</t>
  </si>
  <si>
    <t>6A</t>
  </si>
  <si>
    <t>Adjustment for Case No. 2016-00336</t>
  </si>
  <si>
    <t>December 2015</t>
  </si>
  <si>
    <t>January 2016</t>
  </si>
  <si>
    <t>February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</si>
</sst>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$&quot;#,##0.0_);\(&quot;$&quot;#,##0.0\)"/>
    <numFmt numFmtId="167" formatCode="_(* #,##0.0_);_(* \(#,##0.0\);_(* &quot;-&quot;??_);_(@_)"/>
    <numFmt numFmtId="168" formatCode="_(* #,##0_);_(* \(#,##0\);_(* &quot;-&quot;??_);_(@_)"/>
    <numFmt numFmtId="169" formatCode="0.000%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65" fontId="0" fillId="0" borderId="0" xfId="61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5" fontId="0" fillId="0" borderId="10" xfId="0" applyNumberFormat="1" applyFont="1" applyBorder="1" applyAlignment="1">
      <alignment/>
    </xf>
    <xf numFmtId="5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5" fontId="0" fillId="0" borderId="12" xfId="0" applyNumberFormat="1" applyFont="1" applyBorder="1" applyAlignment="1">
      <alignment/>
    </xf>
    <xf numFmtId="5" fontId="1" fillId="0" borderId="10" xfId="0" applyNumberFormat="1" applyFont="1" applyBorder="1" applyAlignment="1">
      <alignment horizontal="center"/>
    </xf>
    <xf numFmtId="165" fontId="0" fillId="0" borderId="10" xfId="61" applyNumberFormat="1" applyFont="1" applyBorder="1" applyAlignment="1">
      <alignment/>
    </xf>
    <xf numFmtId="165" fontId="0" fillId="0" borderId="13" xfId="61" applyNumberFormat="1" applyFont="1" applyBorder="1" applyAlignment="1">
      <alignment/>
    </xf>
    <xf numFmtId="5" fontId="0" fillId="0" borderId="14" xfId="0" applyNumberFormat="1" applyFont="1" applyBorder="1" applyAlignment="1">
      <alignment/>
    </xf>
    <xf numFmtId="5" fontId="0" fillId="0" borderId="15" xfId="0" applyNumberFormat="1" applyFont="1" applyBorder="1" applyAlignment="1">
      <alignment/>
    </xf>
    <xf numFmtId="5" fontId="2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5" fontId="1" fillId="0" borderId="15" xfId="0" applyNumberFormat="1" applyFont="1" applyBorder="1" applyAlignment="1">
      <alignment horizontal="center"/>
    </xf>
    <xf numFmtId="165" fontId="0" fillId="0" borderId="15" xfId="61" applyNumberFormat="1" applyFont="1" applyBorder="1" applyAlignment="1">
      <alignment/>
    </xf>
    <xf numFmtId="165" fontId="0" fillId="0" borderId="16" xfId="61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5" fontId="0" fillId="33" borderId="17" xfId="0" applyNumberFormat="1" applyFont="1" applyFill="1" applyBorder="1" applyAlignment="1">
      <alignment/>
    </xf>
    <xf numFmtId="5" fontId="0" fillId="33" borderId="0" xfId="0" applyNumberFormat="1" applyFont="1" applyFill="1" applyBorder="1" applyAlignment="1">
      <alignment/>
    </xf>
    <xf numFmtId="5" fontId="2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5" fontId="1" fillId="33" borderId="0" xfId="0" applyNumberFormat="1" applyFont="1" applyFill="1" applyBorder="1" applyAlignment="1">
      <alignment horizontal="center"/>
    </xf>
    <xf numFmtId="164" fontId="0" fillId="33" borderId="0" xfId="61" applyNumberFormat="1" applyFont="1" applyFill="1" applyBorder="1" applyAlignment="1">
      <alignment/>
    </xf>
    <xf numFmtId="165" fontId="0" fillId="33" borderId="0" xfId="61" applyNumberFormat="1" applyFont="1" applyFill="1" applyBorder="1" applyAlignment="1">
      <alignment/>
    </xf>
    <xf numFmtId="165" fontId="0" fillId="33" borderId="18" xfId="61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0" fontId="0" fillId="0" borderId="15" xfId="61" applyNumberFormat="1" applyFont="1" applyBorder="1" applyAlignment="1">
      <alignment/>
    </xf>
    <xf numFmtId="10" fontId="0" fillId="0" borderId="10" xfId="61" applyNumberFormat="1" applyFont="1" applyBorder="1" applyAlignment="1">
      <alignment/>
    </xf>
    <xf numFmtId="44" fontId="0" fillId="0" borderId="0" xfId="57" applyNumberFormat="1" applyFill="1" quotePrefix="1">
      <alignment/>
      <protection/>
    </xf>
    <xf numFmtId="44" fontId="0" fillId="0" borderId="0" xfId="0" applyNumberFormat="1" applyAlignment="1">
      <alignment/>
    </xf>
    <xf numFmtId="17" fontId="2" fillId="0" borderId="12" xfId="0" applyNumberFormat="1" applyFont="1" applyBorder="1" applyAlignment="1" quotePrefix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5" zoomScaleNormal="85" zoomScalePageLayoutView="0" workbookViewId="0" topLeftCell="A1">
      <pane xSplit="5" ySplit="10" topLeftCell="F5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73" sqref="I73"/>
    </sheetView>
  </sheetViews>
  <sheetFormatPr defaultColWidth="9.140625" defaultRowHeight="12.75"/>
  <cols>
    <col min="1" max="1" width="5.00390625" style="5" bestFit="1" customWidth="1"/>
    <col min="2" max="2" width="4.7109375" style="5" customWidth="1"/>
    <col min="3" max="3" width="2.28125" style="6" customWidth="1"/>
    <col min="4" max="4" width="48.140625" style="5" bestFit="1" customWidth="1"/>
    <col min="5" max="5" width="2.28125" style="5" customWidth="1"/>
    <col min="6" max="6" width="15.421875" style="5" bestFit="1" customWidth="1"/>
    <col min="7" max="7" width="15.421875" style="5" customWidth="1"/>
    <col min="8" max="8" width="0.85546875" style="5" customWidth="1"/>
    <col min="9" max="9" width="15.140625" style="5" bestFit="1" customWidth="1"/>
    <col min="10" max="10" width="15.140625" style="5" customWidth="1"/>
    <col min="11" max="11" width="15.140625" style="5" bestFit="1" customWidth="1"/>
    <col min="12" max="12" width="15.140625" style="5" customWidth="1"/>
    <col min="13" max="13" width="0.85546875" style="5" customWidth="1"/>
    <col min="14" max="14" width="15.140625" style="5" bestFit="1" customWidth="1"/>
    <col min="15" max="15" width="15.140625" style="5" customWidth="1"/>
    <col min="16" max="16" width="15.140625" style="5" bestFit="1" customWidth="1"/>
    <col min="17" max="17" width="15.140625" style="5" customWidth="1"/>
    <col min="18" max="18" width="0.85546875" style="5" customWidth="1"/>
    <col min="19" max="19" width="15.57421875" style="5" bestFit="1" customWidth="1"/>
    <col min="20" max="20" width="15.57421875" style="5" customWidth="1"/>
    <col min="21" max="21" width="0.71875" style="5" customWidth="1"/>
    <col min="22" max="22" width="2.28125" style="5" customWidth="1"/>
    <col min="23" max="32" width="12.7109375" style="5" customWidth="1"/>
    <col min="33" max="16384" width="9.140625" style="5" customWidth="1"/>
  </cols>
  <sheetData>
    <row r="1" ht="12.75">
      <c r="D1" s="9" t="s">
        <v>10</v>
      </c>
    </row>
    <row r="2" ht="12.75">
      <c r="D2" s="7" t="s">
        <v>9</v>
      </c>
    </row>
    <row r="3" ht="12.75">
      <c r="D3" s="10" t="s">
        <v>8</v>
      </c>
    </row>
    <row r="5" ht="12.75">
      <c r="D5" s="13" t="s">
        <v>14</v>
      </c>
    </row>
    <row r="6" ht="13.5" thickBot="1"/>
    <row r="7" spans="3:21" s="7" customFormat="1" ht="12.75" customHeight="1">
      <c r="C7" s="11"/>
      <c r="D7" s="2" t="s">
        <v>6</v>
      </c>
      <c r="F7" s="48" t="s">
        <v>22</v>
      </c>
      <c r="G7" s="49"/>
      <c r="H7" s="42"/>
      <c r="I7" s="52" t="s">
        <v>23</v>
      </c>
      <c r="J7" s="49"/>
      <c r="K7" s="52" t="s">
        <v>24</v>
      </c>
      <c r="L7" s="49"/>
      <c r="M7" s="42"/>
      <c r="N7" s="52" t="s">
        <v>25</v>
      </c>
      <c r="O7" s="49"/>
      <c r="P7" s="52" t="s">
        <v>26</v>
      </c>
      <c r="Q7" s="49"/>
      <c r="R7" s="42"/>
      <c r="S7" s="48" t="s">
        <v>27</v>
      </c>
      <c r="T7" s="49"/>
      <c r="U7" s="42"/>
    </row>
    <row r="8" spans="3:21" s="7" customFormat="1" ht="12.75">
      <c r="C8" s="11"/>
      <c r="D8" s="8" t="s">
        <v>7</v>
      </c>
      <c r="F8" s="50"/>
      <c r="G8" s="51"/>
      <c r="H8" s="43"/>
      <c r="I8" s="50"/>
      <c r="J8" s="51"/>
      <c r="K8" s="50"/>
      <c r="L8" s="51"/>
      <c r="M8" s="43"/>
      <c r="N8" s="50"/>
      <c r="O8" s="51"/>
      <c r="P8" s="50"/>
      <c r="Q8" s="51"/>
      <c r="R8" s="43"/>
      <c r="S8" s="50"/>
      <c r="T8" s="51"/>
      <c r="U8" s="43"/>
    </row>
    <row r="9" spans="3:21" s="7" customFormat="1" ht="12.75">
      <c r="C9" s="11"/>
      <c r="D9" s="8"/>
      <c r="F9" s="50"/>
      <c r="G9" s="51"/>
      <c r="H9" s="43"/>
      <c r="I9" s="50"/>
      <c r="J9" s="51"/>
      <c r="K9" s="50"/>
      <c r="L9" s="51"/>
      <c r="M9" s="43"/>
      <c r="N9" s="50"/>
      <c r="O9" s="51"/>
      <c r="P9" s="50"/>
      <c r="Q9" s="51"/>
      <c r="R9" s="43"/>
      <c r="S9" s="50"/>
      <c r="T9" s="51"/>
      <c r="U9" s="43"/>
    </row>
    <row r="10" spans="4:21" ht="4.5" customHeight="1" thickBot="1">
      <c r="D10" s="8"/>
      <c r="F10" s="20"/>
      <c r="G10" s="21"/>
      <c r="H10" s="33"/>
      <c r="I10" s="20"/>
      <c r="J10" s="21"/>
      <c r="K10" s="20"/>
      <c r="L10" s="21"/>
      <c r="M10" s="33"/>
      <c r="N10" s="20"/>
      <c r="O10" s="21"/>
      <c r="P10" s="20"/>
      <c r="Q10" s="21"/>
      <c r="R10" s="33"/>
      <c r="S10" s="20"/>
      <c r="T10" s="21"/>
      <c r="U10" s="33"/>
    </row>
    <row r="11" spans="1:21" ht="12.75">
      <c r="A11" s="7" t="s">
        <v>0</v>
      </c>
      <c r="B11" s="3">
        <v>1</v>
      </c>
      <c r="C11" s="4"/>
      <c r="D11" s="5" t="s">
        <v>1</v>
      </c>
      <c r="F11" s="22">
        <v>4249988</v>
      </c>
      <c r="G11" s="26"/>
      <c r="H11" s="34"/>
      <c r="I11" s="22">
        <v>4255116</v>
      </c>
      <c r="J11" s="26"/>
      <c r="K11" s="22">
        <v>4247009</v>
      </c>
      <c r="L11" s="26"/>
      <c r="M11" s="34"/>
      <c r="N11" s="22">
        <v>4221606</v>
      </c>
      <c r="O11" s="26"/>
      <c r="P11" s="22">
        <v>3874629</v>
      </c>
      <c r="Q11" s="26"/>
      <c r="R11" s="34"/>
      <c r="S11" s="22">
        <v>4180169</v>
      </c>
      <c r="T11" s="26"/>
      <c r="U11" s="34"/>
    </row>
    <row r="12" spans="2:21" ht="12.75">
      <c r="B12" s="3"/>
      <c r="C12" s="4"/>
      <c r="F12" s="17"/>
      <c r="G12" s="27"/>
      <c r="H12" s="35"/>
      <c r="I12" s="17"/>
      <c r="J12" s="27"/>
      <c r="K12" s="17"/>
      <c r="L12" s="27"/>
      <c r="M12" s="35"/>
      <c r="N12" s="17"/>
      <c r="O12" s="27"/>
      <c r="P12" s="17"/>
      <c r="Q12" s="27"/>
      <c r="R12" s="35"/>
      <c r="S12" s="17"/>
      <c r="T12" s="27"/>
      <c r="U12" s="35"/>
    </row>
    <row r="13" spans="1:21" ht="12.75">
      <c r="A13" s="7" t="s">
        <v>0</v>
      </c>
      <c r="B13" s="3">
        <f>+B11+1</f>
        <v>2</v>
      </c>
      <c r="C13" s="4"/>
      <c r="D13" s="5" t="s">
        <v>13</v>
      </c>
      <c r="F13" s="18">
        <v>2895369</v>
      </c>
      <c r="G13" s="28"/>
      <c r="H13" s="36"/>
      <c r="I13" s="18">
        <v>2876988</v>
      </c>
      <c r="J13" s="28"/>
      <c r="K13" s="18">
        <v>2646292</v>
      </c>
      <c r="L13" s="28"/>
      <c r="M13" s="36"/>
      <c r="N13" s="18">
        <v>2624660</v>
      </c>
      <c r="O13" s="28"/>
      <c r="P13" s="18">
        <v>2736994</v>
      </c>
      <c r="Q13" s="28"/>
      <c r="R13" s="36"/>
      <c r="S13" s="18">
        <v>2795854</v>
      </c>
      <c r="T13" s="28"/>
      <c r="U13" s="36"/>
    </row>
    <row r="14" spans="1:21" ht="12.75">
      <c r="A14" s="7"/>
      <c r="B14" s="3"/>
      <c r="C14" s="4"/>
      <c r="F14" s="17"/>
      <c r="G14" s="27"/>
      <c r="H14" s="35"/>
      <c r="I14" s="17"/>
      <c r="J14" s="27"/>
      <c r="K14" s="17"/>
      <c r="L14" s="27"/>
      <c r="M14" s="35"/>
      <c r="N14" s="17"/>
      <c r="O14" s="27"/>
      <c r="P14" s="17"/>
      <c r="Q14" s="27"/>
      <c r="R14" s="35"/>
      <c r="S14" s="17"/>
      <c r="T14" s="27"/>
      <c r="U14" s="35"/>
    </row>
    <row r="15" spans="1:21" ht="12.75">
      <c r="A15" s="7" t="s">
        <v>0</v>
      </c>
      <c r="B15" s="3">
        <f>+B13+1</f>
        <v>3</v>
      </c>
      <c r="C15" s="4"/>
      <c r="D15" s="5" t="s">
        <v>28</v>
      </c>
      <c r="F15" s="17">
        <v>3011197</v>
      </c>
      <c r="G15" s="27"/>
      <c r="H15" s="35"/>
      <c r="I15" s="17">
        <v>3013939</v>
      </c>
      <c r="J15" s="27"/>
      <c r="K15" s="17">
        <v>3054181</v>
      </c>
      <c r="L15" s="27"/>
      <c r="M15" s="35"/>
      <c r="N15" s="17">
        <v>3167040</v>
      </c>
      <c r="O15" s="27"/>
      <c r="P15" s="17">
        <v>3006427</v>
      </c>
      <c r="Q15" s="27"/>
      <c r="R15" s="35"/>
      <c r="S15" s="17">
        <v>2972267</v>
      </c>
      <c r="T15" s="27"/>
      <c r="U15" s="35"/>
    </row>
    <row r="16" spans="1:21" ht="12.75">
      <c r="A16" s="7"/>
      <c r="B16" s="3"/>
      <c r="C16" s="4"/>
      <c r="F16" s="17"/>
      <c r="G16" s="27"/>
      <c r="H16" s="35"/>
      <c r="I16" s="17"/>
      <c r="J16" s="27"/>
      <c r="K16" s="17"/>
      <c r="L16" s="27"/>
      <c r="M16" s="35"/>
      <c r="N16" s="17"/>
      <c r="O16" s="27"/>
      <c r="P16" s="17"/>
      <c r="Q16" s="27"/>
      <c r="R16" s="35"/>
      <c r="S16" s="17"/>
      <c r="T16" s="27"/>
      <c r="U16" s="35"/>
    </row>
    <row r="17" spans="1:21" ht="12.75">
      <c r="A17" s="7" t="s">
        <v>0</v>
      </c>
      <c r="B17" s="3">
        <f>+B15+1</f>
        <v>4</v>
      </c>
      <c r="C17" s="4"/>
      <c r="D17" s="5" t="s">
        <v>2</v>
      </c>
      <c r="F17" s="17">
        <f>+F11-F13+F15</f>
        <v>4365816</v>
      </c>
      <c r="G17" s="27"/>
      <c r="H17" s="35"/>
      <c r="I17" s="17">
        <f>+I11-I13+I15</f>
        <v>4392067</v>
      </c>
      <c r="J17" s="27"/>
      <c r="K17" s="17">
        <f>+K11-K13+K15</f>
        <v>4654898</v>
      </c>
      <c r="L17" s="27"/>
      <c r="M17" s="35"/>
      <c r="N17" s="17">
        <f>+N11-N13+N15</f>
        <v>4763986</v>
      </c>
      <c r="O17" s="27"/>
      <c r="P17" s="17">
        <f>+P11-P13+P15</f>
        <v>4144062</v>
      </c>
      <c r="Q17" s="27"/>
      <c r="R17" s="35"/>
      <c r="S17" s="17">
        <f>+S11-S13+S15</f>
        <v>4356582</v>
      </c>
      <c r="T17" s="27"/>
      <c r="U17" s="35"/>
    </row>
    <row r="18" spans="1:21" ht="12.75">
      <c r="A18" s="7"/>
      <c r="B18" s="3"/>
      <c r="C18" s="4"/>
      <c r="F18" s="17"/>
      <c r="G18" s="27"/>
      <c r="H18" s="35"/>
      <c r="I18" s="17"/>
      <c r="J18" s="27"/>
      <c r="K18" s="17"/>
      <c r="L18" s="27"/>
      <c r="M18" s="35"/>
      <c r="N18" s="17"/>
      <c r="O18" s="27"/>
      <c r="P18" s="17"/>
      <c r="Q18" s="27"/>
      <c r="R18" s="35"/>
      <c r="S18" s="17"/>
      <c r="T18" s="27"/>
      <c r="U18" s="35"/>
    </row>
    <row r="19" spans="1:21" ht="26.25">
      <c r="A19" s="7" t="s">
        <v>0</v>
      </c>
      <c r="B19" s="3">
        <v>5</v>
      </c>
      <c r="C19" s="4"/>
      <c r="D19" s="1" t="s">
        <v>11</v>
      </c>
      <c r="F19" s="19">
        <v>0.957</v>
      </c>
      <c r="G19" s="29"/>
      <c r="H19" s="37"/>
      <c r="I19" s="19">
        <v>0.98</v>
      </c>
      <c r="J19" s="29"/>
      <c r="K19" s="19">
        <v>0.974</v>
      </c>
      <c r="L19" s="29"/>
      <c r="M19" s="37"/>
      <c r="N19" s="19">
        <v>0.972</v>
      </c>
      <c r="O19" s="29"/>
      <c r="P19" s="19">
        <v>0.966</v>
      </c>
      <c r="Q19" s="29"/>
      <c r="R19" s="37"/>
      <c r="S19" s="19">
        <v>0.97</v>
      </c>
      <c r="T19" s="29"/>
      <c r="U19" s="37"/>
    </row>
    <row r="20" spans="1:21" ht="12.75">
      <c r="A20" s="7"/>
      <c r="B20" s="3"/>
      <c r="C20" s="4"/>
      <c r="F20" s="17"/>
      <c r="G20" s="27"/>
      <c r="H20" s="35"/>
      <c r="I20" s="17"/>
      <c r="J20" s="27"/>
      <c r="K20" s="17"/>
      <c r="L20" s="27"/>
      <c r="M20" s="35"/>
      <c r="N20" s="17"/>
      <c r="O20" s="27"/>
      <c r="P20" s="17"/>
      <c r="Q20" s="27"/>
      <c r="R20" s="35"/>
      <c r="S20" s="17"/>
      <c r="T20" s="27"/>
      <c r="U20" s="35"/>
    </row>
    <row r="21" spans="1:21" ht="12.75">
      <c r="A21" s="7" t="s">
        <v>0</v>
      </c>
      <c r="B21" s="3">
        <f>+B17+2</f>
        <v>6</v>
      </c>
      <c r="C21" s="4"/>
      <c r="D21" s="5" t="s">
        <v>3</v>
      </c>
      <c r="F21" s="17">
        <f>ROUND(F17*F19,0)</f>
        <v>4178086</v>
      </c>
      <c r="G21" s="27"/>
      <c r="H21" s="35"/>
      <c r="I21" s="17">
        <f>ROUND(I17*I19,0)-1</f>
        <v>4304225</v>
      </c>
      <c r="J21" s="27"/>
      <c r="K21" s="17">
        <f>ROUND(K17*K19,0)</f>
        <v>4533871</v>
      </c>
      <c r="L21" s="27"/>
      <c r="M21" s="35"/>
      <c r="N21" s="17">
        <f>ROUND(N17*N19,0)</f>
        <v>4630594</v>
      </c>
      <c r="O21" s="27"/>
      <c r="P21" s="17">
        <f>ROUND(P17*P19,0)</f>
        <v>4003164</v>
      </c>
      <c r="Q21" s="27"/>
      <c r="R21" s="35"/>
      <c r="S21" s="17">
        <f>ROUND(S17*S19,0)</f>
        <v>4225885</v>
      </c>
      <c r="T21" s="27"/>
      <c r="U21" s="35"/>
    </row>
    <row r="22" spans="1:21" ht="12.75">
      <c r="A22" s="7"/>
      <c r="B22" s="3"/>
      <c r="C22" s="4"/>
      <c r="F22" s="17"/>
      <c r="G22" s="27"/>
      <c r="H22" s="35"/>
      <c r="I22" s="17"/>
      <c r="J22" s="27"/>
      <c r="K22" s="17"/>
      <c r="L22" s="27"/>
      <c r="M22" s="35"/>
      <c r="N22" s="17"/>
      <c r="O22" s="27"/>
      <c r="P22" s="17"/>
      <c r="Q22" s="27"/>
      <c r="R22" s="35"/>
      <c r="S22" s="17"/>
      <c r="T22" s="27"/>
      <c r="U22" s="35"/>
    </row>
    <row r="23" spans="1:21" ht="26.25">
      <c r="A23" s="7" t="s">
        <v>0</v>
      </c>
      <c r="B23" s="3">
        <f>+B21+1</f>
        <v>7</v>
      </c>
      <c r="C23" s="4"/>
      <c r="D23" s="1" t="s">
        <v>12</v>
      </c>
      <c r="F23" s="17">
        <v>708351</v>
      </c>
      <c r="G23" s="27"/>
      <c r="H23" s="35"/>
      <c r="I23" s="17">
        <v>-359748</v>
      </c>
      <c r="J23" s="27"/>
      <c r="K23" s="17">
        <v>-1111869</v>
      </c>
      <c r="L23" s="27"/>
      <c r="M23" s="35"/>
      <c r="N23" s="17">
        <v>-333596</v>
      </c>
      <c r="O23" s="27"/>
      <c r="P23" s="17">
        <v>439470</v>
      </c>
      <c r="Q23" s="27"/>
      <c r="R23" s="35"/>
      <c r="S23" s="17">
        <v>1648196</v>
      </c>
      <c r="T23" s="27"/>
      <c r="U23" s="35"/>
    </row>
    <row r="24" spans="1:21" ht="12.75">
      <c r="A24" s="7"/>
      <c r="B24" s="3"/>
      <c r="C24" s="4"/>
      <c r="F24" s="17"/>
      <c r="G24" s="27"/>
      <c r="H24" s="35"/>
      <c r="I24" s="17"/>
      <c r="J24" s="27"/>
      <c r="K24" s="17"/>
      <c r="L24" s="27"/>
      <c r="M24" s="35"/>
      <c r="N24" s="17"/>
      <c r="O24" s="27"/>
      <c r="P24" s="17"/>
      <c r="Q24" s="27"/>
      <c r="R24" s="35"/>
      <c r="S24" s="17"/>
      <c r="T24" s="27"/>
      <c r="U24" s="35"/>
    </row>
    <row r="25" spans="1:21" ht="12.75">
      <c r="A25" s="7" t="s">
        <v>0</v>
      </c>
      <c r="B25" s="3">
        <f>+B23+1</f>
        <v>8</v>
      </c>
      <c r="C25" s="4"/>
      <c r="D25" s="5" t="s">
        <v>4</v>
      </c>
      <c r="F25" s="17">
        <f>+F21+F23</f>
        <v>4886437</v>
      </c>
      <c r="G25" s="27"/>
      <c r="H25" s="35"/>
      <c r="I25" s="17">
        <f>+I21+I23</f>
        <v>3944477</v>
      </c>
      <c r="J25" s="27"/>
      <c r="K25" s="17">
        <f>+K21+K23</f>
        <v>3422002</v>
      </c>
      <c r="L25" s="27"/>
      <c r="M25" s="35"/>
      <c r="N25" s="17">
        <f>+N21+N23+1</f>
        <v>4296999</v>
      </c>
      <c r="O25" s="27"/>
      <c r="P25" s="17">
        <f>+P21+P23</f>
        <v>4442634</v>
      </c>
      <c r="Q25" s="27"/>
      <c r="R25" s="35"/>
      <c r="S25" s="17">
        <f>+S21+S23</f>
        <v>5874081</v>
      </c>
      <c r="T25" s="27"/>
      <c r="U25" s="35"/>
    </row>
    <row r="26" spans="1:21" ht="12.75">
      <c r="A26" s="7"/>
      <c r="B26" s="3"/>
      <c r="C26" s="4"/>
      <c r="F26" s="17"/>
      <c r="G26" s="27"/>
      <c r="H26" s="35"/>
      <c r="I26" s="17"/>
      <c r="J26" s="27"/>
      <c r="K26" s="17"/>
      <c r="L26" s="27"/>
      <c r="M26" s="35"/>
      <c r="N26" s="17"/>
      <c r="O26" s="27"/>
      <c r="P26" s="17"/>
      <c r="Q26" s="27"/>
      <c r="R26" s="35"/>
      <c r="S26" s="17"/>
      <c r="T26" s="27"/>
      <c r="U26" s="35"/>
    </row>
    <row r="27" spans="1:21" ht="12.75">
      <c r="A27" s="7"/>
      <c r="B27" s="3"/>
      <c r="C27" s="4"/>
      <c r="D27" s="16" t="s">
        <v>5</v>
      </c>
      <c r="F27" s="17"/>
      <c r="G27" s="27"/>
      <c r="H27" s="35"/>
      <c r="I27" s="17"/>
      <c r="J27" s="27"/>
      <c r="K27" s="17"/>
      <c r="L27" s="27"/>
      <c r="M27" s="35"/>
      <c r="N27" s="17"/>
      <c r="O27" s="27"/>
      <c r="P27" s="17"/>
      <c r="Q27" s="27"/>
      <c r="R27" s="35"/>
      <c r="S27" s="17"/>
      <c r="T27" s="27"/>
      <c r="U27" s="35"/>
    </row>
    <row r="28" spans="1:21" ht="12.75">
      <c r="A28" s="7"/>
      <c r="B28" s="3"/>
      <c r="C28" s="4"/>
      <c r="F28" s="23" t="s">
        <v>20</v>
      </c>
      <c r="G28" s="30" t="s">
        <v>21</v>
      </c>
      <c r="H28" s="38"/>
      <c r="I28" s="23" t="s">
        <v>20</v>
      </c>
      <c r="J28" s="30" t="s">
        <v>21</v>
      </c>
      <c r="K28" s="23" t="s">
        <v>20</v>
      </c>
      <c r="L28" s="30" t="s">
        <v>21</v>
      </c>
      <c r="M28" s="38"/>
      <c r="N28" s="23" t="s">
        <v>20</v>
      </c>
      <c r="O28" s="30" t="s">
        <v>21</v>
      </c>
      <c r="P28" s="23" t="s">
        <v>20</v>
      </c>
      <c r="Q28" s="30" t="s">
        <v>21</v>
      </c>
      <c r="R28" s="38"/>
      <c r="S28" s="23" t="s">
        <v>20</v>
      </c>
      <c r="T28" s="30" t="s">
        <v>21</v>
      </c>
      <c r="U28" s="38"/>
    </row>
    <row r="29" spans="1:21" ht="12.75">
      <c r="A29" s="7"/>
      <c r="B29" s="3"/>
      <c r="C29" s="4"/>
      <c r="F29" s="17"/>
      <c r="G29" s="27"/>
      <c r="H29" s="35"/>
      <c r="I29" s="17"/>
      <c r="J29" s="27"/>
      <c r="K29" s="17"/>
      <c r="L29" s="27"/>
      <c r="M29" s="35"/>
      <c r="N29" s="17"/>
      <c r="O29" s="27"/>
      <c r="P29" s="17"/>
      <c r="Q29" s="27"/>
      <c r="R29" s="35"/>
      <c r="S29" s="17"/>
      <c r="T29" s="27"/>
      <c r="U29" s="35"/>
    </row>
    <row r="30" spans="1:21" ht="12.75">
      <c r="A30" s="7" t="s">
        <v>0</v>
      </c>
      <c r="B30" s="3">
        <f>B25+1</f>
        <v>9</v>
      </c>
      <c r="C30" s="4"/>
      <c r="D30" s="5" t="s">
        <v>19</v>
      </c>
      <c r="F30" s="45">
        <v>0.411</v>
      </c>
      <c r="G30" s="44">
        <v>0.589</v>
      </c>
      <c r="H30" s="39"/>
      <c r="I30" s="45">
        <v>0.4254</v>
      </c>
      <c r="J30" s="44">
        <v>0.5746</v>
      </c>
      <c r="K30" s="45">
        <v>0.4254</v>
      </c>
      <c r="L30" s="44">
        <v>0.5746</v>
      </c>
      <c r="M30" s="39"/>
      <c r="N30" s="45">
        <v>0.4254</v>
      </c>
      <c r="O30" s="44">
        <v>0.5746</v>
      </c>
      <c r="P30" s="45">
        <v>0.4254</v>
      </c>
      <c r="Q30" s="44">
        <v>0.5746</v>
      </c>
      <c r="R30" s="39"/>
      <c r="S30" s="45">
        <v>0.4254</v>
      </c>
      <c r="T30" s="44">
        <v>0.5746</v>
      </c>
      <c r="U30" s="39"/>
    </row>
    <row r="31" spans="1:21" ht="12.75">
      <c r="A31" s="7"/>
      <c r="B31" s="3"/>
      <c r="C31" s="4"/>
      <c r="F31" s="17"/>
      <c r="G31" s="27"/>
      <c r="H31" s="35"/>
      <c r="I31" s="17"/>
      <c r="J31" s="27"/>
      <c r="K31" s="17"/>
      <c r="L31" s="27"/>
      <c r="M31" s="35"/>
      <c r="N31" s="17"/>
      <c r="O31" s="27"/>
      <c r="P31" s="17"/>
      <c r="Q31" s="27"/>
      <c r="R31" s="35"/>
      <c r="S31" s="17"/>
      <c r="T31" s="27"/>
      <c r="U31" s="35"/>
    </row>
    <row r="32" spans="1:21" ht="12.75">
      <c r="A32" s="7" t="s">
        <v>0</v>
      </c>
      <c r="B32" s="3">
        <f>B30+1</f>
        <v>10</v>
      </c>
      <c r="C32" s="4"/>
      <c r="D32" s="5" t="s">
        <v>16</v>
      </c>
      <c r="F32" s="17">
        <v>12492633</v>
      </c>
      <c r="G32" s="27">
        <v>18146194</v>
      </c>
      <c r="H32" s="35"/>
      <c r="I32" s="17">
        <v>18560812</v>
      </c>
      <c r="J32" s="27">
        <v>20952747</v>
      </c>
      <c r="K32" s="17">
        <v>22587418</v>
      </c>
      <c r="L32" s="27">
        <v>18736463</v>
      </c>
      <c r="M32" s="35"/>
      <c r="N32" s="17">
        <v>26626113</v>
      </c>
      <c r="O32" s="27">
        <v>19454511</v>
      </c>
      <c r="P32" s="17">
        <v>20358315</v>
      </c>
      <c r="Q32" s="27">
        <v>17723966</v>
      </c>
      <c r="R32" s="35"/>
      <c r="S32" s="17">
        <v>15151812</v>
      </c>
      <c r="T32" s="27">
        <v>13821106</v>
      </c>
      <c r="U32" s="35"/>
    </row>
    <row r="33" spans="3:21" ht="12.75">
      <c r="C33" s="4"/>
      <c r="F33" s="17"/>
      <c r="G33" s="27"/>
      <c r="H33" s="35"/>
      <c r="I33" s="17"/>
      <c r="J33" s="27"/>
      <c r="K33" s="17"/>
      <c r="L33" s="27"/>
      <c r="M33" s="35"/>
      <c r="N33" s="17"/>
      <c r="O33" s="27"/>
      <c r="P33" s="17"/>
      <c r="Q33" s="27"/>
      <c r="R33" s="35"/>
      <c r="S33" s="17"/>
      <c r="T33" s="27"/>
      <c r="U33" s="35"/>
    </row>
    <row r="34" spans="1:21" ht="30" customHeight="1">
      <c r="A34" s="7" t="s">
        <v>0</v>
      </c>
      <c r="B34" s="3">
        <f>+B32+1</f>
        <v>11</v>
      </c>
      <c r="C34" s="4"/>
      <c r="D34" s="1" t="s">
        <v>17</v>
      </c>
      <c r="F34" s="24">
        <f>F25*F30/F32</f>
        <v>0.16076079454187117</v>
      </c>
      <c r="G34" s="31"/>
      <c r="H34" s="40"/>
      <c r="I34" s="24">
        <f>I25*I30/I32</f>
        <v>0.09040447776745975</v>
      </c>
      <c r="J34" s="31"/>
      <c r="K34" s="24">
        <f>(K25*K30)/K32</f>
        <v>0.06444825392614596</v>
      </c>
      <c r="L34" s="31"/>
      <c r="M34" s="40"/>
      <c r="N34" s="24">
        <f>(N25*N30)/N32</f>
        <v>0.06865228036101251</v>
      </c>
      <c r="O34" s="31"/>
      <c r="P34" s="24">
        <f>(P25*P30)/P32</f>
        <v>0.0928316760792826</v>
      </c>
      <c r="Q34" s="31"/>
      <c r="R34" s="40"/>
      <c r="S34" s="24">
        <f>(S25*S30)/S32</f>
        <v>0.1649198166793516</v>
      </c>
      <c r="T34" s="31"/>
      <c r="U34" s="40"/>
    </row>
    <row r="35" spans="2:21" ht="13.5" customHeight="1">
      <c r="B35" s="3"/>
      <c r="C35" s="4"/>
      <c r="D35" s="1"/>
      <c r="F35" s="24"/>
      <c r="G35" s="31" t="s">
        <v>15</v>
      </c>
      <c r="H35" s="40"/>
      <c r="I35" s="24"/>
      <c r="J35" s="31" t="s">
        <v>15</v>
      </c>
      <c r="K35" s="24"/>
      <c r="L35" s="31" t="s">
        <v>15</v>
      </c>
      <c r="M35" s="40"/>
      <c r="N35" s="24"/>
      <c r="O35" s="31" t="s">
        <v>15</v>
      </c>
      <c r="P35" s="24"/>
      <c r="Q35" s="31" t="s">
        <v>15</v>
      </c>
      <c r="R35" s="40"/>
      <c r="S35" s="24"/>
      <c r="T35" s="31" t="s">
        <v>15</v>
      </c>
      <c r="U35" s="40"/>
    </row>
    <row r="36" spans="1:21" ht="24.75" customHeight="1" thickBot="1">
      <c r="A36" s="7" t="s">
        <v>0</v>
      </c>
      <c r="B36" s="3">
        <f>+B34+1</f>
        <v>12</v>
      </c>
      <c r="C36" s="4"/>
      <c r="D36" s="1" t="s">
        <v>18</v>
      </c>
      <c r="F36" s="25" t="s">
        <v>15</v>
      </c>
      <c r="G36" s="32">
        <f>G30*F25/G32</f>
        <v>0.15860688985249466</v>
      </c>
      <c r="H36" s="41"/>
      <c r="I36" s="25" t="s">
        <v>15</v>
      </c>
      <c r="J36" s="32">
        <f>J30*I25/J32</f>
        <v>0.10817180602619789</v>
      </c>
      <c r="K36" s="25" t="s">
        <v>15</v>
      </c>
      <c r="L36" s="32">
        <f>L30*K25/L32</f>
        <v>0.104944158841506</v>
      </c>
      <c r="M36" s="41"/>
      <c r="N36" s="25" t="s">
        <v>15</v>
      </c>
      <c r="O36" s="32">
        <f>O30*N25/O32</f>
        <v>0.12691429897158554</v>
      </c>
      <c r="P36" s="25" t="s">
        <v>15</v>
      </c>
      <c r="Q36" s="32">
        <f>Q30*P25/Q32</f>
        <v>0.1440274426389669</v>
      </c>
      <c r="R36" s="41"/>
      <c r="S36" s="25" t="s">
        <v>15</v>
      </c>
      <c r="T36" s="32">
        <f>T30*S25/T32</f>
        <v>0.24420961264605018</v>
      </c>
      <c r="U36" s="41"/>
    </row>
    <row r="37" spans="1:21" ht="24.75" customHeight="1">
      <c r="A37" s="7"/>
      <c r="B37" s="3"/>
      <c r="C37" s="4"/>
      <c r="D37" s="1"/>
      <c r="F37" s="15"/>
      <c r="G37" s="15"/>
      <c r="H37" s="40"/>
      <c r="I37" s="15"/>
      <c r="J37" s="15"/>
      <c r="K37" s="15"/>
      <c r="L37" s="15"/>
      <c r="M37" s="40"/>
      <c r="N37" s="15"/>
      <c r="O37" s="15"/>
      <c r="P37" s="15"/>
      <c r="Q37" s="15"/>
      <c r="R37" s="40"/>
      <c r="S37" s="15"/>
      <c r="T37" s="15"/>
      <c r="U37" s="40"/>
    </row>
    <row r="38" spans="1:21" ht="24.75" customHeight="1">
      <c r="A38" s="7"/>
      <c r="B38" s="3"/>
      <c r="C38" s="4"/>
      <c r="D38" s="13" t="s">
        <v>29</v>
      </c>
      <c r="F38" s="15"/>
      <c r="G38" s="15"/>
      <c r="H38" s="40"/>
      <c r="I38" s="15"/>
      <c r="J38" s="15"/>
      <c r="K38" s="15"/>
      <c r="L38" s="15"/>
      <c r="M38" s="40"/>
      <c r="N38" s="15"/>
      <c r="O38" s="15"/>
      <c r="P38" s="15"/>
      <c r="Q38" s="15"/>
      <c r="R38" s="40"/>
      <c r="S38" s="15"/>
      <c r="T38" s="15"/>
      <c r="U38" s="40"/>
    </row>
    <row r="39" spans="1:21" ht="15.75" customHeight="1">
      <c r="A39" s="7"/>
      <c r="B39" s="3"/>
      <c r="C39" s="4"/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 thickBot="1">
      <c r="A40" s="7"/>
      <c r="B40" s="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3:21" s="7" customFormat="1" ht="12.75" customHeight="1">
      <c r="C41" s="11"/>
      <c r="D41" s="2" t="s">
        <v>6</v>
      </c>
      <c r="F41" s="48" t="s">
        <v>22</v>
      </c>
      <c r="G41" s="49"/>
      <c r="H41" s="42"/>
      <c r="I41" s="52" t="s">
        <v>23</v>
      </c>
      <c r="J41" s="49"/>
      <c r="K41" s="52" t="s">
        <v>24</v>
      </c>
      <c r="L41" s="49"/>
      <c r="M41" s="42"/>
      <c r="N41" s="52" t="s">
        <v>25</v>
      </c>
      <c r="O41" s="49"/>
      <c r="P41" s="52" t="s">
        <v>26</v>
      </c>
      <c r="Q41" s="49"/>
      <c r="R41" s="42"/>
      <c r="S41" s="48" t="s">
        <v>27</v>
      </c>
      <c r="T41" s="49"/>
      <c r="U41" s="42"/>
    </row>
    <row r="42" spans="3:21" s="7" customFormat="1" ht="12.75">
      <c r="C42" s="11"/>
      <c r="D42" s="8" t="s">
        <v>7</v>
      </c>
      <c r="F42" s="50"/>
      <c r="G42" s="51"/>
      <c r="H42" s="43"/>
      <c r="I42" s="50"/>
      <c r="J42" s="51"/>
      <c r="K42" s="50"/>
      <c r="L42" s="51"/>
      <c r="M42" s="43"/>
      <c r="N42" s="50"/>
      <c r="O42" s="51"/>
      <c r="P42" s="50"/>
      <c r="Q42" s="51"/>
      <c r="R42" s="43"/>
      <c r="S42" s="50"/>
      <c r="T42" s="51"/>
      <c r="U42" s="43"/>
    </row>
    <row r="43" spans="3:21" s="7" customFormat="1" ht="12.75">
      <c r="C43" s="11"/>
      <c r="D43" s="8"/>
      <c r="F43" s="50"/>
      <c r="G43" s="51"/>
      <c r="H43" s="43"/>
      <c r="I43" s="50"/>
      <c r="J43" s="51"/>
      <c r="K43" s="50"/>
      <c r="L43" s="51"/>
      <c r="M43" s="43"/>
      <c r="N43" s="50"/>
      <c r="O43" s="51"/>
      <c r="P43" s="50"/>
      <c r="Q43" s="51"/>
      <c r="R43" s="43"/>
      <c r="S43" s="50"/>
      <c r="T43" s="51"/>
      <c r="U43" s="43"/>
    </row>
    <row r="44" spans="4:21" ht="4.5" customHeight="1" thickBot="1">
      <c r="D44" s="8"/>
      <c r="F44" s="20"/>
      <c r="G44" s="21"/>
      <c r="H44" s="33"/>
      <c r="I44" s="20"/>
      <c r="J44" s="21"/>
      <c r="K44" s="20"/>
      <c r="L44" s="21"/>
      <c r="M44" s="33"/>
      <c r="N44" s="20"/>
      <c r="O44" s="21"/>
      <c r="P44" s="20"/>
      <c r="Q44" s="21"/>
      <c r="R44" s="33"/>
      <c r="S44" s="20"/>
      <c r="T44" s="21"/>
      <c r="U44" s="33"/>
    </row>
    <row r="45" spans="1:21" ht="12.75">
      <c r="A45" s="7" t="s">
        <v>0</v>
      </c>
      <c r="B45" s="3">
        <v>1</v>
      </c>
      <c r="C45" s="4"/>
      <c r="D45" s="5" t="s">
        <v>1</v>
      </c>
      <c r="F45" s="22">
        <v>4249988</v>
      </c>
      <c r="G45" s="26"/>
      <c r="H45" s="34"/>
      <c r="I45" s="22">
        <v>4255116</v>
      </c>
      <c r="J45" s="26"/>
      <c r="K45" s="22">
        <v>4247009</v>
      </c>
      <c r="L45" s="26"/>
      <c r="M45" s="34"/>
      <c r="N45" s="22">
        <v>4221606</v>
      </c>
      <c r="O45" s="26"/>
      <c r="P45" s="22">
        <v>3874629</v>
      </c>
      <c r="Q45" s="26"/>
      <c r="R45" s="34"/>
      <c r="S45" s="22">
        <v>4180169</v>
      </c>
      <c r="T45" s="26"/>
      <c r="U45" s="34"/>
    </row>
    <row r="46" spans="2:21" ht="12.75">
      <c r="B46" s="3"/>
      <c r="C46" s="4"/>
      <c r="F46" s="17"/>
      <c r="G46" s="27"/>
      <c r="H46" s="35"/>
      <c r="I46" s="17"/>
      <c r="J46" s="27"/>
      <c r="K46" s="17"/>
      <c r="L46" s="27"/>
      <c r="M46" s="35"/>
      <c r="N46" s="17"/>
      <c r="O46" s="27"/>
      <c r="P46" s="17"/>
      <c r="Q46" s="27"/>
      <c r="R46" s="35"/>
      <c r="S46" s="17"/>
      <c r="T46" s="27"/>
      <c r="U46" s="35"/>
    </row>
    <row r="47" spans="1:21" ht="12.75">
      <c r="A47" s="7" t="s">
        <v>0</v>
      </c>
      <c r="B47" s="3">
        <f>+B45+1</f>
        <v>2</v>
      </c>
      <c r="C47" s="4"/>
      <c r="D47" s="5" t="s">
        <v>13</v>
      </c>
      <c r="F47" s="18">
        <v>2895369</v>
      </c>
      <c r="G47" s="28"/>
      <c r="H47" s="36"/>
      <c r="I47" s="18">
        <v>2876988</v>
      </c>
      <c r="J47" s="28"/>
      <c r="K47" s="18">
        <v>2646292</v>
      </c>
      <c r="L47" s="28"/>
      <c r="M47" s="36"/>
      <c r="N47" s="18">
        <v>2624660</v>
      </c>
      <c r="O47" s="28"/>
      <c r="P47" s="18">
        <v>2736994</v>
      </c>
      <c r="Q47" s="28"/>
      <c r="R47" s="36"/>
      <c r="S47" s="18">
        <v>2795854</v>
      </c>
      <c r="T47" s="28"/>
      <c r="U47" s="36"/>
    </row>
    <row r="48" spans="1:21" ht="12.75">
      <c r="A48" s="7"/>
      <c r="B48" s="3"/>
      <c r="C48" s="4"/>
      <c r="F48" s="17"/>
      <c r="G48" s="27"/>
      <c r="H48" s="35"/>
      <c r="I48" s="17"/>
      <c r="J48" s="27"/>
      <c r="K48" s="17"/>
      <c r="L48" s="27"/>
      <c r="M48" s="35"/>
      <c r="N48" s="17"/>
      <c r="O48" s="27"/>
      <c r="P48" s="17"/>
      <c r="Q48" s="27"/>
      <c r="R48" s="35"/>
      <c r="S48" s="17"/>
      <c r="T48" s="27"/>
      <c r="U48" s="35"/>
    </row>
    <row r="49" spans="1:21" ht="12.75">
      <c r="A49" s="7" t="s">
        <v>0</v>
      </c>
      <c r="B49" s="3">
        <f>+B47+1</f>
        <v>3</v>
      </c>
      <c r="C49" s="4"/>
      <c r="D49" s="5" t="s">
        <v>28</v>
      </c>
      <c r="F49" s="17">
        <v>3011197</v>
      </c>
      <c r="G49" s="27"/>
      <c r="H49" s="35"/>
      <c r="I49" s="17">
        <v>3013939</v>
      </c>
      <c r="J49" s="27"/>
      <c r="K49" s="17">
        <v>3054181</v>
      </c>
      <c r="L49" s="27"/>
      <c r="M49" s="35"/>
      <c r="N49" s="17">
        <v>3167040</v>
      </c>
      <c r="O49" s="27"/>
      <c r="P49" s="17">
        <v>3006427</v>
      </c>
      <c r="Q49" s="27"/>
      <c r="R49" s="35"/>
      <c r="S49" s="17">
        <v>2972267</v>
      </c>
      <c r="T49" s="27"/>
      <c r="U49" s="35"/>
    </row>
    <row r="50" spans="1:21" ht="12.75">
      <c r="A50" s="7"/>
      <c r="B50" s="3"/>
      <c r="C50" s="4"/>
      <c r="F50" s="17"/>
      <c r="G50" s="27"/>
      <c r="H50" s="35"/>
      <c r="I50" s="17"/>
      <c r="J50" s="27"/>
      <c r="K50" s="17"/>
      <c r="L50" s="27"/>
      <c r="M50" s="35"/>
      <c r="N50" s="17"/>
      <c r="O50" s="27"/>
      <c r="P50" s="17"/>
      <c r="Q50" s="27"/>
      <c r="R50" s="35"/>
      <c r="S50" s="17"/>
      <c r="T50" s="27"/>
      <c r="U50" s="35"/>
    </row>
    <row r="51" spans="1:21" ht="12.75">
      <c r="A51" s="7" t="s">
        <v>0</v>
      </c>
      <c r="B51" s="3">
        <f>+B49+1</f>
        <v>4</v>
      </c>
      <c r="C51" s="4"/>
      <c r="D51" s="5" t="s">
        <v>2</v>
      </c>
      <c r="F51" s="17">
        <f>+F45-F47+F49</f>
        <v>4365816</v>
      </c>
      <c r="G51" s="27"/>
      <c r="H51" s="35"/>
      <c r="I51" s="17">
        <f>+I45-I47+I49</f>
        <v>4392067</v>
      </c>
      <c r="J51" s="27"/>
      <c r="K51" s="17">
        <f>+K45-K47+K49</f>
        <v>4654898</v>
      </c>
      <c r="L51" s="27"/>
      <c r="M51" s="35"/>
      <c r="N51" s="17">
        <f>+N45-N47+N49</f>
        <v>4763986</v>
      </c>
      <c r="O51" s="27"/>
      <c r="P51" s="17">
        <f>+P45-P47+P49</f>
        <v>4144062</v>
      </c>
      <c r="Q51" s="27"/>
      <c r="R51" s="35"/>
      <c r="S51" s="17">
        <f>+S45-S47+S49</f>
        <v>4356582</v>
      </c>
      <c r="T51" s="27"/>
      <c r="U51" s="35"/>
    </row>
    <row r="52" spans="1:21" ht="12.75">
      <c r="A52" s="7"/>
      <c r="B52" s="3"/>
      <c r="C52" s="4"/>
      <c r="F52" s="17"/>
      <c r="G52" s="27"/>
      <c r="H52" s="35"/>
      <c r="I52" s="17"/>
      <c r="J52" s="27"/>
      <c r="K52" s="17"/>
      <c r="L52" s="27"/>
      <c r="M52" s="35"/>
      <c r="N52" s="17"/>
      <c r="O52" s="27"/>
      <c r="P52" s="17"/>
      <c r="Q52" s="27"/>
      <c r="R52" s="35"/>
      <c r="S52" s="17"/>
      <c r="T52" s="27"/>
      <c r="U52" s="35"/>
    </row>
    <row r="53" spans="1:21" ht="26.25">
      <c r="A53" s="7" t="s">
        <v>0</v>
      </c>
      <c r="B53" s="3">
        <v>5</v>
      </c>
      <c r="C53" s="4"/>
      <c r="D53" s="1" t="s">
        <v>11</v>
      </c>
      <c r="F53" s="19">
        <v>0.957</v>
      </c>
      <c r="G53" s="29"/>
      <c r="H53" s="37"/>
      <c r="I53" s="19">
        <v>0.98</v>
      </c>
      <c r="J53" s="29"/>
      <c r="K53" s="19">
        <v>0.974</v>
      </c>
      <c r="L53" s="29"/>
      <c r="M53" s="37"/>
      <c r="N53" s="19">
        <v>0.972</v>
      </c>
      <c r="O53" s="29"/>
      <c r="P53" s="19">
        <v>0.966</v>
      </c>
      <c r="Q53" s="29"/>
      <c r="R53" s="37"/>
      <c r="S53" s="19">
        <v>0.97</v>
      </c>
      <c r="T53" s="29"/>
      <c r="U53" s="37"/>
    </row>
    <row r="54" spans="1:21" ht="12.75">
      <c r="A54" s="7"/>
      <c r="B54" s="3"/>
      <c r="C54" s="4"/>
      <c r="F54" s="17"/>
      <c r="G54" s="27"/>
      <c r="H54" s="35"/>
      <c r="I54" s="17"/>
      <c r="J54" s="27"/>
      <c r="K54" s="17"/>
      <c r="L54" s="27"/>
      <c r="M54" s="35"/>
      <c r="N54" s="17"/>
      <c r="O54" s="27"/>
      <c r="P54" s="17"/>
      <c r="Q54" s="27"/>
      <c r="R54" s="35"/>
      <c r="S54" s="17"/>
      <c r="T54" s="27"/>
      <c r="U54" s="35"/>
    </row>
    <row r="55" spans="1:21" ht="12.75">
      <c r="A55" s="7" t="s">
        <v>0</v>
      </c>
      <c r="B55" s="3">
        <f>+B51+2</f>
        <v>6</v>
      </c>
      <c r="C55" s="4"/>
      <c r="D55" s="5" t="s">
        <v>3</v>
      </c>
      <c r="F55" s="17">
        <f>ROUND(F51*F53,0)</f>
        <v>4178086</v>
      </c>
      <c r="G55" s="27"/>
      <c r="H55" s="35"/>
      <c r="I55" s="17">
        <f>ROUND(I51*I53,0)-1</f>
        <v>4304225</v>
      </c>
      <c r="J55" s="27"/>
      <c r="K55" s="17">
        <f>ROUND(K51*K53,0)</f>
        <v>4533871</v>
      </c>
      <c r="L55" s="27"/>
      <c r="M55" s="35"/>
      <c r="N55" s="17">
        <f>ROUND(N51*N53,0)</f>
        <v>4630594</v>
      </c>
      <c r="O55" s="27"/>
      <c r="P55" s="17">
        <f>ROUND(P51*P53,0)</f>
        <v>4003164</v>
      </c>
      <c r="Q55" s="27"/>
      <c r="R55" s="35"/>
      <c r="S55" s="17">
        <f>ROUND(S51*S53,0)</f>
        <v>4225885</v>
      </c>
      <c r="T55" s="27"/>
      <c r="U55" s="35"/>
    </row>
    <row r="56" spans="1:21" ht="12.75">
      <c r="A56" s="7"/>
      <c r="B56" s="3"/>
      <c r="C56" s="4"/>
      <c r="F56" s="17"/>
      <c r="G56" s="27"/>
      <c r="H56" s="35"/>
      <c r="I56" s="17"/>
      <c r="J56" s="27"/>
      <c r="K56" s="17"/>
      <c r="L56" s="27"/>
      <c r="M56" s="35"/>
      <c r="N56" s="17"/>
      <c r="O56" s="27"/>
      <c r="P56" s="17"/>
      <c r="Q56" s="27"/>
      <c r="R56" s="35"/>
      <c r="S56" s="17"/>
      <c r="T56" s="27"/>
      <c r="U56" s="35"/>
    </row>
    <row r="57" spans="1:21" ht="12.75">
      <c r="A57" s="7" t="s">
        <v>0</v>
      </c>
      <c r="B57" s="3" t="s">
        <v>30</v>
      </c>
      <c r="C57" s="4"/>
      <c r="D57" s="5" t="s">
        <v>31</v>
      </c>
      <c r="F57" s="47">
        <v>-17394.86</v>
      </c>
      <c r="G57" s="27"/>
      <c r="H57" s="35"/>
      <c r="I57" s="47">
        <v>-19427.97</v>
      </c>
      <c r="J57" s="27"/>
      <c r="K57" s="47">
        <v>-20247.17</v>
      </c>
      <c r="L57" s="27"/>
      <c r="M57" s="35"/>
      <c r="N57" s="47">
        <v>-20311.48</v>
      </c>
      <c r="O57" s="27"/>
      <c r="P57" s="47">
        <v>-20257.82</v>
      </c>
      <c r="Q57" s="27"/>
      <c r="R57" s="35"/>
      <c r="S57" s="47">
        <v>-20545.28</v>
      </c>
      <c r="T57" s="27"/>
      <c r="U57" s="35"/>
    </row>
    <row r="58" spans="1:21" ht="12.75">
      <c r="A58" s="7"/>
      <c r="B58" s="3"/>
      <c r="C58" s="4"/>
      <c r="F58" s="17"/>
      <c r="G58" s="27"/>
      <c r="H58" s="35"/>
      <c r="I58" s="17"/>
      <c r="J58" s="27"/>
      <c r="K58" s="17"/>
      <c r="L58" s="27"/>
      <c r="M58" s="35"/>
      <c r="N58" s="17"/>
      <c r="O58" s="27"/>
      <c r="P58" s="17"/>
      <c r="Q58" s="27"/>
      <c r="R58" s="35"/>
      <c r="S58" s="17"/>
      <c r="T58" s="27"/>
      <c r="U58" s="35"/>
    </row>
    <row r="59" spans="1:21" ht="26.25">
      <c r="A59" s="7" t="s">
        <v>0</v>
      </c>
      <c r="B59" s="3">
        <f>+B55+1</f>
        <v>7</v>
      </c>
      <c r="C59" s="4"/>
      <c r="D59" s="1" t="s">
        <v>12</v>
      </c>
      <c r="F59" s="17">
        <v>708351</v>
      </c>
      <c r="G59" s="27"/>
      <c r="H59" s="35"/>
      <c r="I59" s="17">
        <v>-359748</v>
      </c>
      <c r="J59" s="27"/>
      <c r="K59" s="17">
        <v>-1111869</v>
      </c>
      <c r="L59" s="27"/>
      <c r="M59" s="35"/>
      <c r="N59" s="17">
        <v>-333596</v>
      </c>
      <c r="O59" s="27"/>
      <c r="P59" s="17">
        <v>439470</v>
      </c>
      <c r="Q59" s="27"/>
      <c r="R59" s="35"/>
      <c r="S59" s="17">
        <v>1648196</v>
      </c>
      <c r="T59" s="27"/>
      <c r="U59" s="35"/>
    </row>
    <row r="60" spans="1:21" ht="12.75">
      <c r="A60" s="7"/>
      <c r="B60" s="3"/>
      <c r="C60" s="4"/>
      <c r="F60" s="17"/>
      <c r="G60" s="27"/>
      <c r="H60" s="35"/>
      <c r="I60" s="17"/>
      <c r="J60" s="27"/>
      <c r="K60" s="17"/>
      <c r="L60" s="27"/>
      <c r="M60" s="35"/>
      <c r="N60" s="17"/>
      <c r="O60" s="27"/>
      <c r="P60" s="17"/>
      <c r="Q60" s="27"/>
      <c r="R60" s="35"/>
      <c r="S60" s="17"/>
      <c r="T60" s="27"/>
      <c r="U60" s="35"/>
    </row>
    <row r="61" spans="1:21" ht="12.75">
      <c r="A61" s="7" t="s">
        <v>0</v>
      </c>
      <c r="B61" s="3">
        <f>+B59+1</f>
        <v>8</v>
      </c>
      <c r="C61" s="4"/>
      <c r="D61" s="5" t="s">
        <v>4</v>
      </c>
      <c r="F61" s="17">
        <f>+F55+F59+F57</f>
        <v>4869042.14</v>
      </c>
      <c r="G61" s="27"/>
      <c r="H61" s="35"/>
      <c r="I61" s="17">
        <f>+I55+I59+I57</f>
        <v>3925049.03</v>
      </c>
      <c r="J61" s="27"/>
      <c r="K61" s="17">
        <f>+K55+K59+K57</f>
        <v>3401754.83</v>
      </c>
      <c r="L61" s="27"/>
      <c r="M61" s="35"/>
      <c r="N61" s="17">
        <f>+N55+N59+N57</f>
        <v>4276686.52</v>
      </c>
      <c r="O61" s="27"/>
      <c r="P61" s="17">
        <f>+P55+P59+P57</f>
        <v>4422376.18</v>
      </c>
      <c r="Q61" s="27"/>
      <c r="R61" s="35"/>
      <c r="S61" s="17">
        <f>+S55+S59+S57</f>
        <v>5853535.72</v>
      </c>
      <c r="T61" s="27"/>
      <c r="U61" s="35"/>
    </row>
    <row r="62" spans="1:21" ht="12.75">
      <c r="A62" s="7"/>
      <c r="B62" s="3"/>
      <c r="C62" s="4"/>
      <c r="F62" s="17"/>
      <c r="G62" s="27"/>
      <c r="H62" s="35"/>
      <c r="I62" s="17"/>
      <c r="J62" s="27"/>
      <c r="K62" s="17"/>
      <c r="L62" s="27"/>
      <c r="M62" s="35"/>
      <c r="N62" s="17"/>
      <c r="O62" s="27"/>
      <c r="P62" s="17"/>
      <c r="Q62" s="27"/>
      <c r="R62" s="35"/>
      <c r="S62" s="17"/>
      <c r="T62" s="27"/>
      <c r="U62" s="35"/>
    </row>
    <row r="63" spans="1:21" ht="12.75">
      <c r="A63" s="7"/>
      <c r="B63" s="3"/>
      <c r="C63" s="4"/>
      <c r="D63" s="16" t="s">
        <v>5</v>
      </c>
      <c r="F63" s="17"/>
      <c r="G63" s="27"/>
      <c r="H63" s="35"/>
      <c r="I63" s="17"/>
      <c r="J63" s="27"/>
      <c r="K63" s="17"/>
      <c r="L63" s="27"/>
      <c r="M63" s="35"/>
      <c r="N63" s="17"/>
      <c r="O63" s="27"/>
      <c r="P63" s="17"/>
      <c r="Q63" s="27"/>
      <c r="R63" s="35"/>
      <c r="S63" s="17"/>
      <c r="T63" s="27"/>
      <c r="U63" s="35"/>
    </row>
    <row r="64" spans="1:21" ht="12.75">
      <c r="A64" s="7"/>
      <c r="B64" s="3"/>
      <c r="C64" s="4"/>
      <c r="F64" s="23" t="s">
        <v>20</v>
      </c>
      <c r="G64" s="30" t="s">
        <v>21</v>
      </c>
      <c r="H64" s="38"/>
      <c r="I64" s="23" t="s">
        <v>20</v>
      </c>
      <c r="J64" s="30" t="s">
        <v>21</v>
      </c>
      <c r="K64" s="23" t="s">
        <v>20</v>
      </c>
      <c r="L64" s="30" t="s">
        <v>21</v>
      </c>
      <c r="M64" s="38"/>
      <c r="N64" s="23" t="s">
        <v>20</v>
      </c>
      <c r="O64" s="30" t="s">
        <v>21</v>
      </c>
      <c r="P64" s="23" t="s">
        <v>20</v>
      </c>
      <c r="Q64" s="30" t="s">
        <v>21</v>
      </c>
      <c r="R64" s="38"/>
      <c r="S64" s="23" t="s">
        <v>20</v>
      </c>
      <c r="T64" s="30" t="s">
        <v>21</v>
      </c>
      <c r="U64" s="38"/>
    </row>
    <row r="65" spans="1:21" ht="12.75">
      <c r="A65" s="7"/>
      <c r="B65" s="3"/>
      <c r="C65" s="4"/>
      <c r="F65" s="17"/>
      <c r="G65" s="27"/>
      <c r="H65" s="35"/>
      <c r="I65" s="17"/>
      <c r="J65" s="27"/>
      <c r="K65" s="17"/>
      <c r="L65" s="27"/>
      <c r="M65" s="35"/>
      <c r="N65" s="17"/>
      <c r="O65" s="27"/>
      <c r="P65" s="17"/>
      <c r="Q65" s="27"/>
      <c r="R65" s="35"/>
      <c r="S65" s="17"/>
      <c r="T65" s="27"/>
      <c r="U65" s="35"/>
    </row>
    <row r="66" spans="1:21" ht="12.75">
      <c r="A66" s="7" t="s">
        <v>0</v>
      </c>
      <c r="B66" s="3">
        <f>B61+1</f>
        <v>9</v>
      </c>
      <c r="C66" s="4"/>
      <c r="D66" s="5" t="s">
        <v>19</v>
      </c>
      <c r="F66" s="45">
        <v>0.411</v>
      </c>
      <c r="G66" s="44">
        <v>0.589</v>
      </c>
      <c r="H66" s="39"/>
      <c r="I66" s="45">
        <v>0.411</v>
      </c>
      <c r="J66" s="44">
        <v>0.589</v>
      </c>
      <c r="K66" s="45">
        <v>0.4254</v>
      </c>
      <c r="L66" s="44">
        <v>0.5746</v>
      </c>
      <c r="M66" s="39"/>
      <c r="N66" s="45">
        <v>0.4254</v>
      </c>
      <c r="O66" s="44">
        <v>0.5746</v>
      </c>
      <c r="P66" s="45">
        <v>0.4254</v>
      </c>
      <c r="Q66" s="44">
        <v>0.5746</v>
      </c>
      <c r="R66" s="39"/>
      <c r="S66" s="45">
        <v>0.4254</v>
      </c>
      <c r="T66" s="44">
        <v>0.5746</v>
      </c>
      <c r="U66" s="39"/>
    </row>
    <row r="67" spans="1:21" ht="12.75">
      <c r="A67" s="7"/>
      <c r="B67" s="3"/>
      <c r="C67" s="4"/>
      <c r="F67" s="17"/>
      <c r="G67" s="27"/>
      <c r="H67" s="35"/>
      <c r="I67" s="17"/>
      <c r="J67" s="27"/>
      <c r="K67" s="17"/>
      <c r="L67" s="27"/>
      <c r="M67" s="35"/>
      <c r="N67" s="17"/>
      <c r="O67" s="27"/>
      <c r="P67" s="17"/>
      <c r="Q67" s="27"/>
      <c r="R67" s="35"/>
      <c r="S67" s="17"/>
      <c r="T67" s="27"/>
      <c r="U67" s="35"/>
    </row>
    <row r="68" spans="1:21" ht="12.75">
      <c r="A68" s="7" t="s">
        <v>0</v>
      </c>
      <c r="B68" s="3">
        <f>B66+1</f>
        <v>10</v>
      </c>
      <c r="C68" s="4"/>
      <c r="D68" s="5" t="s">
        <v>16</v>
      </c>
      <c r="F68" s="17">
        <v>12492633</v>
      </c>
      <c r="G68" s="27">
        <v>18146194</v>
      </c>
      <c r="H68" s="35"/>
      <c r="I68" s="17">
        <v>18560812</v>
      </c>
      <c r="J68" s="27">
        <v>20952747</v>
      </c>
      <c r="K68" s="17">
        <v>22587418</v>
      </c>
      <c r="L68" s="27">
        <v>18736463</v>
      </c>
      <c r="M68" s="35"/>
      <c r="N68" s="17">
        <v>26626113</v>
      </c>
      <c r="O68" s="27">
        <v>19454511</v>
      </c>
      <c r="P68" s="17">
        <v>20358315</v>
      </c>
      <c r="Q68" s="27">
        <v>17723966</v>
      </c>
      <c r="R68" s="35"/>
      <c r="S68" s="17">
        <v>15151812</v>
      </c>
      <c r="T68" s="27">
        <v>13821106</v>
      </c>
      <c r="U68" s="35"/>
    </row>
    <row r="69" spans="3:21" ht="12.75">
      <c r="C69" s="4"/>
      <c r="F69" s="17"/>
      <c r="G69" s="27"/>
      <c r="H69" s="35"/>
      <c r="I69" s="17"/>
      <c r="J69" s="27"/>
      <c r="K69" s="17"/>
      <c r="L69" s="27"/>
      <c r="M69" s="35"/>
      <c r="N69" s="17"/>
      <c r="O69" s="27"/>
      <c r="P69" s="17"/>
      <c r="Q69" s="27"/>
      <c r="R69" s="35"/>
      <c r="S69" s="17"/>
      <c r="T69" s="27"/>
      <c r="U69" s="35"/>
    </row>
    <row r="70" spans="1:21" ht="30" customHeight="1">
      <c r="A70" s="7" t="s">
        <v>0</v>
      </c>
      <c r="B70" s="3">
        <f>+B68+1</f>
        <v>11</v>
      </c>
      <c r="C70" s="4"/>
      <c r="D70" s="1" t="s">
        <v>17</v>
      </c>
      <c r="F70" s="24">
        <f>F61*F66/F68</f>
        <v>0.16018851426596778</v>
      </c>
      <c r="G70" s="31"/>
      <c r="H70" s="40"/>
      <c r="I70" s="24">
        <f>I61*I66/I68</f>
        <v>0.08691403971604258</v>
      </c>
      <c r="J70" s="31"/>
      <c r="K70" s="24">
        <f>(K61*K66)/K68</f>
        <v>0.06406692897266965</v>
      </c>
      <c r="L70" s="31"/>
      <c r="M70" s="40"/>
      <c r="N70" s="24">
        <f>(N61*N66)/N68</f>
        <v>0.0683277519932406</v>
      </c>
      <c r="O70" s="31"/>
      <c r="P70" s="24">
        <f>(P61*P66)/P68</f>
        <v>0.0924083759865195</v>
      </c>
      <c r="Q70" s="31"/>
      <c r="R70" s="40"/>
      <c r="S70" s="24">
        <f>(S61*S66)/S68</f>
        <v>0.16434299048113848</v>
      </c>
      <c r="T70" s="31"/>
      <c r="U70" s="40"/>
    </row>
    <row r="71" spans="2:21" ht="13.5" customHeight="1">
      <c r="B71" s="3"/>
      <c r="C71" s="4"/>
      <c r="D71" s="1"/>
      <c r="F71" s="24"/>
      <c r="G71" s="31" t="s">
        <v>15</v>
      </c>
      <c r="H71" s="40"/>
      <c r="I71" s="24"/>
      <c r="J71" s="31" t="s">
        <v>15</v>
      </c>
      <c r="K71" s="24"/>
      <c r="L71" s="31" t="s">
        <v>15</v>
      </c>
      <c r="M71" s="40"/>
      <c r="N71" s="24"/>
      <c r="O71" s="31" t="s">
        <v>15</v>
      </c>
      <c r="P71" s="24"/>
      <c r="Q71" s="31" t="s">
        <v>15</v>
      </c>
      <c r="R71" s="40"/>
      <c r="S71" s="24"/>
      <c r="T71" s="31" t="s">
        <v>15</v>
      </c>
      <c r="U71" s="40"/>
    </row>
    <row r="72" spans="1:21" ht="24.75" customHeight="1" thickBot="1">
      <c r="A72" s="7" t="s">
        <v>0</v>
      </c>
      <c r="B72" s="3">
        <f>+B70+1</f>
        <v>12</v>
      </c>
      <c r="C72" s="4"/>
      <c r="D72" s="1" t="s">
        <v>18</v>
      </c>
      <c r="F72" s="25" t="s">
        <v>15</v>
      </c>
      <c r="G72" s="32">
        <f>G66*F61/G68</f>
        <v>0.1580422771000905</v>
      </c>
      <c r="H72" s="41"/>
      <c r="I72" s="25" t="s">
        <v>15</v>
      </c>
      <c r="J72" s="32">
        <f>J66*I61/J68</f>
        <v>0.11033655294315345</v>
      </c>
      <c r="K72" s="25" t="s">
        <v>15</v>
      </c>
      <c r="L72" s="32">
        <f>L66*K61/L68</f>
        <v>0.10432322927320914</v>
      </c>
      <c r="M72" s="41"/>
      <c r="N72" s="25" t="s">
        <v>15</v>
      </c>
      <c r="O72" s="32">
        <f>O66*N61/O68</f>
        <v>0.12631435837127952</v>
      </c>
      <c r="P72" s="25" t="s">
        <v>15</v>
      </c>
      <c r="Q72" s="32">
        <f>Q66*P61/Q68</f>
        <v>0.14337069666168395</v>
      </c>
      <c r="R72" s="41"/>
      <c r="S72" s="25" t="s">
        <v>15</v>
      </c>
      <c r="T72" s="32">
        <f>T66*S61/T68</f>
        <v>0.24335546118465481</v>
      </c>
      <c r="U72" s="41"/>
    </row>
    <row r="84" ht="12.75">
      <c r="D84" s="46" t="s">
        <v>22</v>
      </c>
    </row>
    <row r="85" ht="12.75">
      <c r="D85" s="46" t="s">
        <v>32</v>
      </c>
    </row>
    <row r="86" ht="12.75">
      <c r="D86" s="46" t="s">
        <v>33</v>
      </c>
    </row>
    <row r="87" ht="12.75">
      <c r="D87" s="46" t="s">
        <v>34</v>
      </c>
    </row>
    <row r="88" ht="12.75">
      <c r="D88" s="46" t="s">
        <v>26</v>
      </c>
    </row>
    <row r="89" ht="12.75">
      <c r="D89" s="46" t="s">
        <v>27</v>
      </c>
    </row>
  </sheetData>
  <sheetProtection/>
  <mergeCells count="12">
    <mergeCell ref="F41:G43"/>
    <mergeCell ref="I41:J43"/>
    <mergeCell ref="K41:L43"/>
    <mergeCell ref="N41:O43"/>
    <mergeCell ref="P41:Q43"/>
    <mergeCell ref="S41:T43"/>
    <mergeCell ref="F7:G9"/>
    <mergeCell ref="I7:J9"/>
    <mergeCell ref="K7:L9"/>
    <mergeCell ref="N7:O9"/>
    <mergeCell ref="P7:Q9"/>
    <mergeCell ref="S7:T9"/>
  </mergeCells>
  <printOptions horizontalCentered="1"/>
  <pageMargins left="0" right="0" top="0.59" bottom="0" header="0.55" footer="0"/>
  <pageSetup horizontalDpi="600" verticalDpi="600" orientation="landscape" scale="44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2016-03-29T15:21:07Z</cp:lastPrinted>
  <dcterms:created xsi:type="dcterms:W3CDTF">2009-02-27T14:32:50Z</dcterms:created>
  <dcterms:modified xsi:type="dcterms:W3CDTF">2017-01-12T19:00:48Z</dcterms:modified>
  <cp:category/>
  <cp:version/>
  <cp:contentType/>
  <cp:contentStatus/>
</cp:coreProperties>
</file>